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КИМЦ 2020-2021\Мониторинг 2020-2021\Мониторинг Результаты 2015-2020\"/>
    </mc:Choice>
  </mc:AlternateContent>
  <bookViews>
    <workbookView xWindow="0" yWindow="0" windowWidth="25395" windowHeight="9585" tabRatio="365"/>
  </bookViews>
  <sheets>
    <sheet name="2020 ИТОГИ-4-9-11" sheetId="4" r:id="rId1"/>
    <sheet name="Диаграммы" sheetId="5" r:id="rId2"/>
    <sheet name="2020 Расклад" sheetId="1" r:id="rId3"/>
  </sheets>
  <calcPr calcId="152511"/>
</workbook>
</file>

<file path=xl/calcChain.xml><?xml version="1.0" encoding="utf-8"?>
<calcChain xmlns="http://schemas.openxmlformats.org/spreadsheetml/2006/main">
  <c r="AS27" i="4" l="1"/>
  <c r="AR125" i="4"/>
  <c r="AR123" i="4"/>
  <c r="AR122" i="4"/>
  <c r="AR121" i="4"/>
  <c r="AR120" i="4"/>
  <c r="AR119" i="4"/>
  <c r="AR118" i="4"/>
  <c r="AR114" i="4"/>
  <c r="AR113" i="4"/>
  <c r="AR112" i="4"/>
  <c r="AR111" i="4"/>
  <c r="AR110" i="4"/>
  <c r="AR109" i="4"/>
  <c r="AR108" i="4"/>
  <c r="AR107" i="4"/>
  <c r="AR106" i="4"/>
  <c r="AR105" i="4"/>
  <c r="AR104" i="4"/>
  <c r="AR103" i="4"/>
  <c r="AR102" i="4"/>
  <c r="AR101" i="4"/>
  <c r="AR100" i="4"/>
  <c r="AR99" i="4"/>
  <c r="AR98" i="4"/>
  <c r="AR97" i="4"/>
  <c r="AR96" i="4"/>
  <c r="AR95" i="4"/>
  <c r="AR94" i="4"/>
  <c r="AR93" i="4"/>
  <c r="AR92" i="4"/>
  <c r="AR91" i="4"/>
  <c r="AR90" i="4"/>
  <c r="AR89" i="4"/>
  <c r="AR88" i="4"/>
  <c r="AR86" i="4"/>
  <c r="AR84" i="4"/>
  <c r="AR83" i="4"/>
  <c r="AR80" i="4"/>
  <c r="AR79" i="4"/>
  <c r="AR78" i="4"/>
  <c r="AR77" i="4"/>
  <c r="AR76" i="4"/>
  <c r="AR75" i="4"/>
  <c r="AR74" i="4"/>
  <c r="AR73" i="4"/>
  <c r="AR72" i="4"/>
  <c r="AR71" i="4"/>
  <c r="AR69" i="4"/>
  <c r="AR68" i="4"/>
  <c r="AR67" i="4"/>
  <c r="AR66" i="4"/>
  <c r="AR65" i="4"/>
  <c r="AR64" i="4"/>
  <c r="AR63" i="4"/>
  <c r="AR60" i="4"/>
  <c r="AR59" i="4"/>
  <c r="AR58" i="4"/>
  <c r="AR57" i="4"/>
  <c r="AR56" i="4"/>
  <c r="AR55" i="4"/>
  <c r="AR54" i="4"/>
  <c r="AR53" i="4"/>
  <c r="AR52" i="4"/>
  <c r="AR51" i="4"/>
  <c r="AR50" i="4"/>
  <c r="AR49" i="4"/>
  <c r="AR48" i="4"/>
  <c r="AR47" i="4"/>
  <c r="AR44" i="4"/>
  <c r="AR43" i="4"/>
  <c r="AR41" i="4"/>
  <c r="AR40" i="4"/>
  <c r="AR39" i="4"/>
  <c r="AR37" i="4"/>
  <c r="AR36" i="4"/>
  <c r="AR35" i="4"/>
  <c r="AR34" i="4"/>
  <c r="AR33" i="4"/>
  <c r="AR31" i="4"/>
  <c r="AR30" i="4"/>
  <c r="AR29" i="4"/>
  <c r="AR28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8" i="4"/>
  <c r="AV114" i="4"/>
  <c r="AT114" i="4"/>
  <c r="AV92" i="4"/>
  <c r="AT92" i="4"/>
  <c r="AO125" i="4"/>
  <c r="AO123" i="4"/>
  <c r="AO122" i="4"/>
  <c r="AO121" i="4"/>
  <c r="AO120" i="4"/>
  <c r="AO119" i="4"/>
  <c r="AO118" i="4"/>
  <c r="AO114" i="4"/>
  <c r="AU114" i="4" s="1"/>
  <c r="AW114" i="4" s="1"/>
  <c r="AS114" i="4" s="1"/>
  <c r="BA114" i="4" s="1"/>
  <c r="AO113" i="4"/>
  <c r="AO112" i="4"/>
  <c r="AO111" i="4"/>
  <c r="AO110" i="4"/>
  <c r="AO109" i="4"/>
  <c r="AO108" i="4"/>
  <c r="AO107" i="4"/>
  <c r="AO106" i="4"/>
  <c r="AO105" i="4"/>
  <c r="AO104" i="4"/>
  <c r="AO103" i="4"/>
  <c r="AO102" i="4"/>
  <c r="AO101" i="4"/>
  <c r="AO100" i="4"/>
  <c r="AO99" i="4"/>
  <c r="AO98" i="4"/>
  <c r="AO97" i="4"/>
  <c r="AO96" i="4"/>
  <c r="AO95" i="4"/>
  <c r="AO94" i="4"/>
  <c r="AO93" i="4"/>
  <c r="AO92" i="4"/>
  <c r="AU92" i="4" s="1"/>
  <c r="AO91" i="4"/>
  <c r="AO90" i="4"/>
  <c r="AO89" i="4"/>
  <c r="AO88" i="4"/>
  <c r="AO86" i="4"/>
  <c r="AO84" i="4"/>
  <c r="AO83" i="4"/>
  <c r="AO80" i="4"/>
  <c r="AO79" i="4"/>
  <c r="AO78" i="4"/>
  <c r="AO77" i="4"/>
  <c r="AO76" i="4"/>
  <c r="AO75" i="4"/>
  <c r="AO74" i="4"/>
  <c r="AO73" i="4"/>
  <c r="AO72" i="4"/>
  <c r="AO71" i="4"/>
  <c r="AO69" i="4"/>
  <c r="AO68" i="4"/>
  <c r="AO67" i="4"/>
  <c r="AO66" i="4"/>
  <c r="AO65" i="4"/>
  <c r="AO64" i="4"/>
  <c r="AO63" i="4"/>
  <c r="AO60" i="4"/>
  <c r="AO59" i="4"/>
  <c r="AO58" i="4"/>
  <c r="AO57" i="4"/>
  <c r="AO56" i="4"/>
  <c r="AO55" i="4"/>
  <c r="AO54" i="4"/>
  <c r="AO53" i="4"/>
  <c r="AO52" i="4"/>
  <c r="AO51" i="4"/>
  <c r="AO49" i="4"/>
  <c r="AO48" i="4"/>
  <c r="AO47" i="4"/>
  <c r="AO44" i="4"/>
  <c r="AO43" i="4"/>
  <c r="AO41" i="4"/>
  <c r="AO40" i="4"/>
  <c r="AO39" i="4"/>
  <c r="AO37" i="4"/>
  <c r="AO36" i="4"/>
  <c r="AO35" i="4"/>
  <c r="AO34" i="4"/>
  <c r="AO33" i="4"/>
  <c r="AO31" i="4"/>
  <c r="AO30" i="4"/>
  <c r="AO29" i="4"/>
  <c r="AO28" i="4"/>
  <c r="AO26" i="4"/>
  <c r="AO25" i="4"/>
  <c r="AO24" i="4"/>
  <c r="AO23" i="4"/>
  <c r="AO22" i="4"/>
  <c r="AO21" i="4"/>
  <c r="AO20" i="4"/>
  <c r="AO18" i="4"/>
  <c r="AO17" i="4"/>
  <c r="AO16" i="4"/>
  <c r="AO15" i="4"/>
  <c r="AO14" i="4"/>
  <c r="AO13" i="4"/>
  <c r="AO12" i="4"/>
  <c r="AO11" i="4"/>
  <c r="AO8" i="4"/>
  <c r="BU120" i="1"/>
  <c r="BN119" i="1"/>
  <c r="BM120" i="1"/>
  <c r="BG119" i="1"/>
  <c r="AP127" i="4"/>
  <c r="AP117" i="4"/>
  <c r="AR117" i="4" s="1"/>
  <c r="AP85" i="4"/>
  <c r="AR85" i="4" s="1"/>
  <c r="AP70" i="4"/>
  <c r="AR70" i="4" s="1"/>
  <c r="AP50" i="4"/>
  <c r="AP32" i="4"/>
  <c r="AR32" i="4" s="1"/>
  <c r="AP19" i="4"/>
  <c r="AP9" i="4"/>
  <c r="AR9" i="4" s="1"/>
  <c r="AW92" i="4" l="1"/>
  <c r="AS92" i="4" s="1"/>
  <c r="AM127" i="4"/>
  <c r="AM117" i="4"/>
  <c r="AO117" i="4" s="1"/>
  <c r="AM85" i="4"/>
  <c r="AO85" i="4" s="1"/>
  <c r="AM70" i="4"/>
  <c r="AO70" i="4" s="1"/>
  <c r="AM50" i="4"/>
  <c r="AO50" i="4" s="1"/>
  <c r="AM32" i="4"/>
  <c r="AO32" i="4" s="1"/>
  <c r="AM19" i="4"/>
  <c r="AO19" i="4" s="1"/>
  <c r="AP7" i="4"/>
  <c r="AR7" i="4" s="1"/>
  <c r="AM7" i="4"/>
  <c r="AO7" i="4" s="1"/>
  <c r="AM9" i="4"/>
  <c r="AO9" i="4" s="1"/>
  <c r="V104" i="1" l="1"/>
  <c r="V8" i="1"/>
  <c r="AV125" i="4"/>
  <c r="AU125" i="4"/>
  <c r="J8" i="1"/>
  <c r="A119" i="1"/>
  <c r="V108" i="1" l="1"/>
  <c r="J115" i="4" s="1"/>
  <c r="P108" i="1"/>
  <c r="G115" i="4" s="1"/>
  <c r="J108" i="1"/>
  <c r="D115" i="4" s="1"/>
  <c r="V107" i="1"/>
  <c r="J114" i="4" s="1"/>
  <c r="P107" i="1"/>
  <c r="G114" i="4" s="1"/>
  <c r="J107" i="1"/>
  <c r="D114" i="4" s="1"/>
  <c r="V117" i="1"/>
  <c r="J125" i="4" s="1"/>
  <c r="P117" i="1"/>
  <c r="G125" i="4" s="1"/>
  <c r="J117" i="1"/>
  <c r="D125" i="4" s="1"/>
  <c r="P128" i="4" l="1"/>
  <c r="M128" i="4"/>
  <c r="V119" i="1" l="1"/>
  <c r="P119" i="1"/>
  <c r="J119" i="1"/>
  <c r="V111" i="1" l="1"/>
  <c r="P8" i="1"/>
  <c r="P9" i="1"/>
  <c r="P12" i="1"/>
  <c r="P13" i="1"/>
  <c r="P16" i="1"/>
  <c r="P21" i="1"/>
  <c r="P31" i="1"/>
  <c r="J11" i="1" l="1"/>
  <c r="AP128" i="4" l="1"/>
  <c r="AM128" i="4"/>
  <c r="AJ128" i="4"/>
  <c r="AC128" i="4"/>
  <c r="Z128" i="4"/>
  <c r="J128" i="4"/>
  <c r="K125" i="4" s="1"/>
  <c r="G128" i="4"/>
  <c r="H125" i="4" s="1"/>
  <c r="H114" i="4" l="1"/>
  <c r="H116" i="4"/>
  <c r="H115" i="4"/>
  <c r="K114" i="4"/>
  <c r="K116" i="4"/>
  <c r="K115" i="4"/>
  <c r="D128" i="4"/>
  <c r="E125" i="4" s="1"/>
  <c r="E114" i="4" l="1"/>
  <c r="E116" i="4"/>
  <c r="E115" i="4"/>
  <c r="K113" i="4"/>
  <c r="V118" i="1"/>
  <c r="V109" i="1"/>
  <c r="J116" i="4" s="1"/>
  <c r="V54" i="1"/>
  <c r="V37" i="1"/>
  <c r="P109" i="1"/>
  <c r="G116" i="4" s="1"/>
  <c r="J109" i="1"/>
  <c r="D116" i="4" s="1"/>
  <c r="J126" i="4" l="1"/>
  <c r="J59" i="4"/>
  <c r="J41" i="4"/>
  <c r="K11" i="4"/>
  <c r="K12" i="4"/>
  <c r="K13" i="4"/>
  <c r="K14" i="4"/>
  <c r="K15" i="4"/>
  <c r="K16" i="4"/>
  <c r="K17" i="4"/>
  <c r="K18" i="4"/>
  <c r="K20" i="4"/>
  <c r="K21" i="4"/>
  <c r="K22" i="4"/>
  <c r="K23" i="4"/>
  <c r="K24" i="4"/>
  <c r="K25" i="4"/>
  <c r="K26" i="4"/>
  <c r="K27" i="4"/>
  <c r="K28" i="4"/>
  <c r="K29" i="4"/>
  <c r="K30" i="4"/>
  <c r="K31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8" i="4"/>
  <c r="K119" i="4"/>
  <c r="K120" i="4"/>
  <c r="K121" i="4"/>
  <c r="K122" i="4"/>
  <c r="K123" i="4"/>
  <c r="K124" i="4"/>
  <c r="K126" i="4"/>
  <c r="K8" i="4"/>
  <c r="K7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8" i="4"/>
  <c r="H119" i="4"/>
  <c r="H120" i="4"/>
  <c r="H121" i="4"/>
  <c r="H122" i="4"/>
  <c r="H123" i="4"/>
  <c r="H124" i="4"/>
  <c r="H126" i="4"/>
  <c r="H8" i="4"/>
  <c r="H7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8" i="4"/>
  <c r="E119" i="4"/>
  <c r="E120" i="4"/>
  <c r="E121" i="4"/>
  <c r="E122" i="4"/>
  <c r="E123" i="4"/>
  <c r="E124" i="4"/>
  <c r="E126" i="4"/>
  <c r="E21" i="4"/>
  <c r="E22" i="4"/>
  <c r="E23" i="4"/>
  <c r="E24" i="4"/>
  <c r="E25" i="4"/>
  <c r="E26" i="4"/>
  <c r="E27" i="4"/>
  <c r="E28" i="4"/>
  <c r="E29" i="4"/>
  <c r="E30" i="4"/>
  <c r="E31" i="4"/>
  <c r="E20" i="4"/>
  <c r="E11" i="4"/>
  <c r="E12" i="4"/>
  <c r="E13" i="4"/>
  <c r="E14" i="4"/>
  <c r="E15" i="4"/>
  <c r="E16" i="4"/>
  <c r="E17" i="4"/>
  <c r="E18" i="4"/>
  <c r="E8" i="4"/>
  <c r="E7" i="4"/>
  <c r="AU7" i="4" l="1"/>
  <c r="AV7" i="4"/>
  <c r="K119" i="1"/>
  <c r="V7" i="1" l="1"/>
  <c r="E119" i="1"/>
  <c r="J8" i="4" l="1"/>
  <c r="Q119" i="1"/>
  <c r="V116" i="1"/>
  <c r="J124" i="4" s="1"/>
  <c r="V115" i="1"/>
  <c r="J123" i="4" s="1"/>
  <c r="V114" i="1"/>
  <c r="J122" i="4" s="1"/>
  <c r="V113" i="1"/>
  <c r="J121" i="4" s="1"/>
  <c r="V112" i="1"/>
  <c r="J120" i="4" s="1"/>
  <c r="J119" i="4"/>
  <c r="V110" i="1"/>
  <c r="J118" i="4" s="1"/>
  <c r="V106" i="1"/>
  <c r="J113" i="4" s="1"/>
  <c r="V105" i="1"/>
  <c r="J112" i="4" s="1"/>
  <c r="J111" i="4"/>
  <c r="V103" i="1"/>
  <c r="J110" i="4" s="1"/>
  <c r="V102" i="1"/>
  <c r="J109" i="4" s="1"/>
  <c r="V101" i="1"/>
  <c r="J108" i="4" s="1"/>
  <c r="V100" i="1"/>
  <c r="J107" i="4" s="1"/>
  <c r="V99" i="1"/>
  <c r="J106" i="4" s="1"/>
  <c r="V98" i="1"/>
  <c r="J105" i="4" s="1"/>
  <c r="V97" i="1"/>
  <c r="J104" i="4" s="1"/>
  <c r="V96" i="1"/>
  <c r="J103" i="4" s="1"/>
  <c r="V95" i="1"/>
  <c r="J102" i="4" s="1"/>
  <c r="V94" i="1"/>
  <c r="J101" i="4" s="1"/>
  <c r="V93" i="1"/>
  <c r="J100" i="4" s="1"/>
  <c r="V92" i="1"/>
  <c r="J99" i="4" s="1"/>
  <c r="V91" i="1"/>
  <c r="J98" i="4" s="1"/>
  <c r="V90" i="1"/>
  <c r="J97" i="4" s="1"/>
  <c r="V89" i="1"/>
  <c r="J96" i="4" s="1"/>
  <c r="V88" i="1"/>
  <c r="J95" i="4" s="1"/>
  <c r="V87" i="1"/>
  <c r="J94" i="4" s="1"/>
  <c r="V86" i="1"/>
  <c r="J93" i="4" s="1"/>
  <c r="V85" i="1"/>
  <c r="J92" i="4" s="1"/>
  <c r="V84" i="1"/>
  <c r="J91" i="4" s="1"/>
  <c r="V83" i="1"/>
  <c r="J90" i="4" s="1"/>
  <c r="V82" i="1"/>
  <c r="J89" i="4" s="1"/>
  <c r="V81" i="1"/>
  <c r="J88" i="4" s="1"/>
  <c r="V80" i="1"/>
  <c r="J87" i="4" s="1"/>
  <c r="V79" i="1"/>
  <c r="J86" i="4" s="1"/>
  <c r="V78" i="1"/>
  <c r="J84" i="4" s="1"/>
  <c r="V77" i="1"/>
  <c r="J83" i="4" s="1"/>
  <c r="V76" i="1"/>
  <c r="J82" i="4" s="1"/>
  <c r="V75" i="1"/>
  <c r="J81" i="4" s="1"/>
  <c r="V74" i="1"/>
  <c r="J80" i="4" s="1"/>
  <c r="V73" i="1"/>
  <c r="J79" i="4" s="1"/>
  <c r="V72" i="1"/>
  <c r="J78" i="4" s="1"/>
  <c r="V71" i="1"/>
  <c r="J77" i="4" s="1"/>
  <c r="V70" i="1"/>
  <c r="J76" i="4" s="1"/>
  <c r="V69" i="1"/>
  <c r="J75" i="4" s="1"/>
  <c r="V68" i="1"/>
  <c r="J74" i="4" s="1"/>
  <c r="V67" i="1"/>
  <c r="J73" i="4" s="1"/>
  <c r="V66" i="1"/>
  <c r="J72" i="4" s="1"/>
  <c r="V65" i="1"/>
  <c r="J71" i="4" s="1"/>
  <c r="V64" i="1"/>
  <c r="J69" i="4" s="1"/>
  <c r="V63" i="1"/>
  <c r="J68" i="4" s="1"/>
  <c r="V62" i="1"/>
  <c r="J67" i="4" s="1"/>
  <c r="V61" i="1"/>
  <c r="J66" i="4" s="1"/>
  <c r="V60" i="1"/>
  <c r="J65" i="4" s="1"/>
  <c r="V59" i="1"/>
  <c r="J64" i="4" s="1"/>
  <c r="V58" i="1"/>
  <c r="J63" i="4" s="1"/>
  <c r="V57" i="1"/>
  <c r="J62" i="4" s="1"/>
  <c r="V56" i="1"/>
  <c r="J61" i="4" s="1"/>
  <c r="V55" i="1"/>
  <c r="J60" i="4" s="1"/>
  <c r="V53" i="1"/>
  <c r="J58" i="4" s="1"/>
  <c r="V52" i="1"/>
  <c r="J57" i="4" s="1"/>
  <c r="V51" i="1"/>
  <c r="J56" i="4" s="1"/>
  <c r="V50" i="1"/>
  <c r="J55" i="4" s="1"/>
  <c r="V49" i="1"/>
  <c r="J54" i="4" s="1"/>
  <c r="V48" i="1"/>
  <c r="J53" i="4" s="1"/>
  <c r="V47" i="1"/>
  <c r="J52" i="4" s="1"/>
  <c r="V46" i="1"/>
  <c r="J51" i="4" s="1"/>
  <c r="V45" i="1"/>
  <c r="J49" i="4" s="1"/>
  <c r="V44" i="1"/>
  <c r="J48" i="4" s="1"/>
  <c r="V43" i="1"/>
  <c r="J47" i="4" s="1"/>
  <c r="V42" i="1"/>
  <c r="J46" i="4" s="1"/>
  <c r="V41" i="1"/>
  <c r="J45" i="4" s="1"/>
  <c r="V40" i="1"/>
  <c r="J44" i="4" s="1"/>
  <c r="V39" i="1"/>
  <c r="J43" i="4" s="1"/>
  <c r="V38" i="1"/>
  <c r="J42" i="4" s="1"/>
  <c r="V36" i="1"/>
  <c r="J40" i="4" s="1"/>
  <c r="V35" i="1"/>
  <c r="J39" i="4" s="1"/>
  <c r="V34" i="1"/>
  <c r="J38" i="4" s="1"/>
  <c r="V33" i="1"/>
  <c r="J37" i="4" s="1"/>
  <c r="V32" i="1"/>
  <c r="J36" i="4" s="1"/>
  <c r="V31" i="1"/>
  <c r="J35" i="4" s="1"/>
  <c r="V30" i="1"/>
  <c r="J34" i="4" s="1"/>
  <c r="V29" i="1"/>
  <c r="J33" i="4" s="1"/>
  <c r="V28" i="1"/>
  <c r="J31" i="4" s="1"/>
  <c r="V27" i="1"/>
  <c r="J30" i="4" s="1"/>
  <c r="V26" i="1"/>
  <c r="J29" i="4" s="1"/>
  <c r="V25" i="1"/>
  <c r="J28" i="4" s="1"/>
  <c r="V24" i="1"/>
  <c r="J27" i="4" s="1"/>
  <c r="V23" i="1"/>
  <c r="J26" i="4" s="1"/>
  <c r="V22" i="1"/>
  <c r="J25" i="4" s="1"/>
  <c r="V21" i="1"/>
  <c r="J24" i="4" s="1"/>
  <c r="V20" i="1"/>
  <c r="J23" i="4" s="1"/>
  <c r="V19" i="1"/>
  <c r="J22" i="4" s="1"/>
  <c r="V18" i="1"/>
  <c r="J21" i="4" s="1"/>
  <c r="V17" i="1"/>
  <c r="J20" i="4" s="1"/>
  <c r="V16" i="1"/>
  <c r="J18" i="4" s="1"/>
  <c r="V15" i="1"/>
  <c r="J17" i="4" s="1"/>
  <c r="V14" i="1"/>
  <c r="J16" i="4" s="1"/>
  <c r="V13" i="1"/>
  <c r="J15" i="4" s="1"/>
  <c r="V12" i="1"/>
  <c r="J14" i="4" s="1"/>
  <c r="V11" i="1"/>
  <c r="J13" i="4" s="1"/>
  <c r="V10" i="1"/>
  <c r="J12" i="4" s="1"/>
  <c r="V9" i="1"/>
  <c r="J11" i="4" s="1"/>
  <c r="J127" i="4" l="1"/>
  <c r="J130" i="4" s="1"/>
  <c r="L84" i="4" s="1"/>
  <c r="J7" i="4"/>
  <c r="V120" i="1"/>
  <c r="P118" i="1"/>
  <c r="G126" i="4" s="1"/>
  <c r="P116" i="1"/>
  <c r="G124" i="4" s="1"/>
  <c r="P115" i="1"/>
  <c r="G123" i="4" s="1"/>
  <c r="P114" i="1"/>
  <c r="G122" i="4" s="1"/>
  <c r="P113" i="1"/>
  <c r="G121" i="4" s="1"/>
  <c r="P112" i="1"/>
  <c r="G120" i="4" s="1"/>
  <c r="P111" i="1"/>
  <c r="G119" i="4" s="1"/>
  <c r="P110" i="1"/>
  <c r="G118" i="4" s="1"/>
  <c r="P106" i="1"/>
  <c r="G113" i="4" s="1"/>
  <c r="P105" i="1"/>
  <c r="G112" i="4" s="1"/>
  <c r="P104" i="1"/>
  <c r="G111" i="4" s="1"/>
  <c r="P103" i="1"/>
  <c r="G110" i="4" s="1"/>
  <c r="P102" i="1"/>
  <c r="G109" i="4" s="1"/>
  <c r="P101" i="1"/>
  <c r="G108" i="4" s="1"/>
  <c r="P100" i="1"/>
  <c r="G107" i="4" s="1"/>
  <c r="P99" i="1"/>
  <c r="G106" i="4" s="1"/>
  <c r="P98" i="1"/>
  <c r="G105" i="4" s="1"/>
  <c r="P97" i="1"/>
  <c r="G104" i="4" s="1"/>
  <c r="P96" i="1"/>
  <c r="G103" i="4" s="1"/>
  <c r="P95" i="1"/>
  <c r="G102" i="4" s="1"/>
  <c r="P94" i="1"/>
  <c r="G101" i="4" s="1"/>
  <c r="P93" i="1"/>
  <c r="G100" i="4" s="1"/>
  <c r="P92" i="1"/>
  <c r="G99" i="4" s="1"/>
  <c r="P91" i="1"/>
  <c r="G98" i="4" s="1"/>
  <c r="P90" i="1"/>
  <c r="G97" i="4" s="1"/>
  <c r="P89" i="1"/>
  <c r="G96" i="4" s="1"/>
  <c r="P88" i="1"/>
  <c r="G95" i="4" s="1"/>
  <c r="P87" i="1"/>
  <c r="G94" i="4" s="1"/>
  <c r="P86" i="1"/>
  <c r="G93" i="4" s="1"/>
  <c r="P85" i="1"/>
  <c r="G92" i="4" s="1"/>
  <c r="P84" i="1"/>
  <c r="G91" i="4" s="1"/>
  <c r="P83" i="1"/>
  <c r="G90" i="4" s="1"/>
  <c r="P82" i="1"/>
  <c r="G89" i="4" s="1"/>
  <c r="P81" i="1"/>
  <c r="G88" i="4" s="1"/>
  <c r="P80" i="1"/>
  <c r="G87" i="4" s="1"/>
  <c r="P79" i="1"/>
  <c r="G86" i="4" s="1"/>
  <c r="P78" i="1"/>
  <c r="G84" i="4" s="1"/>
  <c r="P77" i="1"/>
  <c r="G83" i="4" s="1"/>
  <c r="P76" i="1"/>
  <c r="G82" i="4" s="1"/>
  <c r="P75" i="1"/>
  <c r="G81" i="4" s="1"/>
  <c r="P74" i="1"/>
  <c r="G80" i="4" s="1"/>
  <c r="P73" i="1"/>
  <c r="G79" i="4" s="1"/>
  <c r="P72" i="1"/>
  <c r="G78" i="4" s="1"/>
  <c r="P71" i="1"/>
  <c r="G77" i="4" s="1"/>
  <c r="P70" i="1"/>
  <c r="G76" i="4" s="1"/>
  <c r="P69" i="1"/>
  <c r="G75" i="4" s="1"/>
  <c r="P68" i="1"/>
  <c r="G74" i="4" s="1"/>
  <c r="P67" i="1"/>
  <c r="G73" i="4" s="1"/>
  <c r="P66" i="1"/>
  <c r="G72" i="4" s="1"/>
  <c r="P65" i="1"/>
  <c r="G71" i="4" s="1"/>
  <c r="P64" i="1"/>
  <c r="G69" i="4" s="1"/>
  <c r="P63" i="1"/>
  <c r="G68" i="4" s="1"/>
  <c r="P62" i="1"/>
  <c r="G67" i="4" s="1"/>
  <c r="P61" i="1"/>
  <c r="G66" i="4" s="1"/>
  <c r="P60" i="1"/>
  <c r="G65" i="4" s="1"/>
  <c r="P59" i="1"/>
  <c r="G64" i="4" s="1"/>
  <c r="P58" i="1"/>
  <c r="G63" i="4" s="1"/>
  <c r="P57" i="1"/>
  <c r="G62" i="4" s="1"/>
  <c r="P56" i="1"/>
  <c r="G61" i="4" s="1"/>
  <c r="P55" i="1"/>
  <c r="G60" i="4" s="1"/>
  <c r="P54" i="1"/>
  <c r="G59" i="4" s="1"/>
  <c r="P53" i="1"/>
  <c r="G58" i="4" s="1"/>
  <c r="P52" i="1"/>
  <c r="G57" i="4" s="1"/>
  <c r="P51" i="1"/>
  <c r="G56" i="4" s="1"/>
  <c r="P50" i="1"/>
  <c r="G55" i="4" s="1"/>
  <c r="P49" i="1"/>
  <c r="G54" i="4" s="1"/>
  <c r="P48" i="1"/>
  <c r="G53" i="4" s="1"/>
  <c r="P47" i="1"/>
  <c r="G52" i="4" s="1"/>
  <c r="P46" i="1"/>
  <c r="G51" i="4" s="1"/>
  <c r="P45" i="1"/>
  <c r="G49" i="4" s="1"/>
  <c r="P44" i="1"/>
  <c r="G48" i="4" s="1"/>
  <c r="P43" i="1"/>
  <c r="G47" i="4" s="1"/>
  <c r="P42" i="1"/>
  <c r="G46" i="4" s="1"/>
  <c r="P41" i="1"/>
  <c r="G45" i="4" s="1"/>
  <c r="P40" i="1"/>
  <c r="G44" i="4" s="1"/>
  <c r="P39" i="1"/>
  <c r="G43" i="4" s="1"/>
  <c r="P38" i="1"/>
  <c r="G42" i="4" s="1"/>
  <c r="P37" i="1"/>
  <c r="G41" i="4" s="1"/>
  <c r="P36" i="1"/>
  <c r="G40" i="4" s="1"/>
  <c r="P35" i="1"/>
  <c r="G39" i="4" s="1"/>
  <c r="P34" i="1"/>
  <c r="G38" i="4" s="1"/>
  <c r="P33" i="1"/>
  <c r="G37" i="4" s="1"/>
  <c r="P32" i="1"/>
  <c r="G36" i="4" s="1"/>
  <c r="G35" i="4"/>
  <c r="P30" i="1"/>
  <c r="G34" i="4" s="1"/>
  <c r="P29" i="1"/>
  <c r="G33" i="4" s="1"/>
  <c r="P28" i="1"/>
  <c r="G31" i="4" s="1"/>
  <c r="P27" i="1"/>
  <c r="G30" i="4" s="1"/>
  <c r="P26" i="1"/>
  <c r="G29" i="4" s="1"/>
  <c r="P25" i="1"/>
  <c r="G28" i="4" s="1"/>
  <c r="P24" i="1"/>
  <c r="G27" i="4" s="1"/>
  <c r="P23" i="1"/>
  <c r="G26" i="4" s="1"/>
  <c r="P22" i="1"/>
  <c r="G25" i="4" s="1"/>
  <c r="G24" i="4"/>
  <c r="P20" i="1"/>
  <c r="G23" i="4" s="1"/>
  <c r="P19" i="1"/>
  <c r="G22" i="4" s="1"/>
  <c r="P18" i="1"/>
  <c r="G21" i="4" s="1"/>
  <c r="P17" i="1"/>
  <c r="G20" i="4" s="1"/>
  <c r="G18" i="4"/>
  <c r="P15" i="1"/>
  <c r="G17" i="4" s="1"/>
  <c r="P14" i="1"/>
  <c r="G16" i="4" s="1"/>
  <c r="G15" i="4"/>
  <c r="G14" i="4"/>
  <c r="P11" i="1"/>
  <c r="G13" i="4" s="1"/>
  <c r="P10" i="1"/>
  <c r="G11" i="4"/>
  <c r="P7" i="1"/>
  <c r="L125" i="4" l="1"/>
  <c r="V125" i="4" s="1"/>
  <c r="L7" i="4"/>
  <c r="V7" i="4" s="1"/>
  <c r="L115" i="4"/>
  <c r="V115" i="4" s="1"/>
  <c r="L116" i="4"/>
  <c r="V116" i="4" s="1"/>
  <c r="L13" i="4"/>
  <c r="V13" i="4" s="1"/>
  <c r="L114" i="4"/>
  <c r="V114" i="4" s="1"/>
  <c r="L73" i="4"/>
  <c r="V73" i="4" s="1"/>
  <c r="L30" i="4"/>
  <c r="V30" i="4" s="1"/>
  <c r="L21" i="4"/>
  <c r="V21" i="4" s="1"/>
  <c r="V10" i="4"/>
  <c r="L20" i="4"/>
  <c r="V20" i="4" s="1"/>
  <c r="L108" i="4"/>
  <c r="V108" i="4" s="1"/>
  <c r="L57" i="4"/>
  <c r="V57" i="4" s="1"/>
  <c r="L23" i="4"/>
  <c r="V23" i="4" s="1"/>
  <c r="L14" i="4"/>
  <c r="V14" i="4" s="1"/>
  <c r="L52" i="4"/>
  <c r="V52" i="4" s="1"/>
  <c r="L41" i="4"/>
  <c r="V41" i="4" s="1"/>
  <c r="L59" i="4"/>
  <c r="V59" i="4" s="1"/>
  <c r="L126" i="4"/>
  <c r="V126" i="4" s="1"/>
  <c r="L8" i="4"/>
  <c r="V8" i="4" s="1"/>
  <c r="L124" i="4"/>
  <c r="V124" i="4" s="1"/>
  <c r="L123" i="4"/>
  <c r="V123" i="4" s="1"/>
  <c r="L122" i="4"/>
  <c r="V122" i="4" s="1"/>
  <c r="L121" i="4"/>
  <c r="V121" i="4" s="1"/>
  <c r="L120" i="4"/>
  <c r="V120" i="4" s="1"/>
  <c r="L119" i="4"/>
  <c r="V119" i="4" s="1"/>
  <c r="L118" i="4"/>
  <c r="V118" i="4" s="1"/>
  <c r="L113" i="4"/>
  <c r="V113" i="4" s="1"/>
  <c r="L112" i="4"/>
  <c r="V112" i="4" s="1"/>
  <c r="L111" i="4"/>
  <c r="V111" i="4" s="1"/>
  <c r="L110" i="4"/>
  <c r="V110" i="4" s="1"/>
  <c r="L109" i="4"/>
  <c r="V109" i="4" s="1"/>
  <c r="L107" i="4"/>
  <c r="V107" i="4" s="1"/>
  <c r="L106" i="4"/>
  <c r="V106" i="4" s="1"/>
  <c r="L105" i="4"/>
  <c r="V105" i="4" s="1"/>
  <c r="L104" i="4"/>
  <c r="V104" i="4" s="1"/>
  <c r="L103" i="4"/>
  <c r="V103" i="4" s="1"/>
  <c r="L102" i="4"/>
  <c r="V102" i="4" s="1"/>
  <c r="L101" i="4"/>
  <c r="V101" i="4" s="1"/>
  <c r="L100" i="4"/>
  <c r="V100" i="4" s="1"/>
  <c r="L99" i="4"/>
  <c r="V99" i="4" s="1"/>
  <c r="L98" i="4"/>
  <c r="V98" i="4" s="1"/>
  <c r="L97" i="4"/>
  <c r="V97" i="4" s="1"/>
  <c r="L96" i="4"/>
  <c r="V96" i="4" s="1"/>
  <c r="L95" i="4"/>
  <c r="V95" i="4" s="1"/>
  <c r="L94" i="4"/>
  <c r="V94" i="4" s="1"/>
  <c r="L93" i="4"/>
  <c r="V93" i="4" s="1"/>
  <c r="L92" i="4"/>
  <c r="V92" i="4" s="1"/>
  <c r="L91" i="4"/>
  <c r="V91" i="4" s="1"/>
  <c r="L90" i="4"/>
  <c r="V90" i="4" s="1"/>
  <c r="L89" i="4"/>
  <c r="V89" i="4" s="1"/>
  <c r="L88" i="4"/>
  <c r="V88" i="4" s="1"/>
  <c r="L87" i="4"/>
  <c r="V87" i="4" s="1"/>
  <c r="L86" i="4"/>
  <c r="V86" i="4" s="1"/>
  <c r="V84" i="4"/>
  <c r="L83" i="4"/>
  <c r="V83" i="4" s="1"/>
  <c r="L82" i="4"/>
  <c r="V82" i="4" s="1"/>
  <c r="L81" i="4"/>
  <c r="V81" i="4" s="1"/>
  <c r="L80" i="4"/>
  <c r="V80" i="4" s="1"/>
  <c r="L79" i="4"/>
  <c r="V79" i="4" s="1"/>
  <c r="L78" i="4"/>
  <c r="V78" i="4" s="1"/>
  <c r="L77" i="4"/>
  <c r="V77" i="4" s="1"/>
  <c r="L76" i="4"/>
  <c r="V76" i="4" s="1"/>
  <c r="L75" i="4"/>
  <c r="V75" i="4" s="1"/>
  <c r="L74" i="4"/>
  <c r="V74" i="4" s="1"/>
  <c r="L72" i="4"/>
  <c r="V72" i="4" s="1"/>
  <c r="L71" i="4"/>
  <c r="V71" i="4" s="1"/>
  <c r="L69" i="4"/>
  <c r="V69" i="4" s="1"/>
  <c r="L68" i="4"/>
  <c r="V68" i="4" s="1"/>
  <c r="L67" i="4"/>
  <c r="V67" i="4" s="1"/>
  <c r="L66" i="4"/>
  <c r="V66" i="4" s="1"/>
  <c r="L65" i="4"/>
  <c r="V65" i="4" s="1"/>
  <c r="L64" i="4"/>
  <c r="V64" i="4" s="1"/>
  <c r="L63" i="4"/>
  <c r="V63" i="4" s="1"/>
  <c r="L62" i="4"/>
  <c r="V62" i="4" s="1"/>
  <c r="L61" i="4"/>
  <c r="V61" i="4" s="1"/>
  <c r="L60" i="4"/>
  <c r="V60" i="4" s="1"/>
  <c r="L58" i="4"/>
  <c r="V58" i="4" s="1"/>
  <c r="L56" i="4"/>
  <c r="V56" i="4" s="1"/>
  <c r="L55" i="4"/>
  <c r="V55" i="4" s="1"/>
  <c r="L54" i="4"/>
  <c r="V54" i="4" s="1"/>
  <c r="L53" i="4"/>
  <c r="V53" i="4" s="1"/>
  <c r="L51" i="4"/>
  <c r="V51" i="4" s="1"/>
  <c r="L49" i="4"/>
  <c r="V49" i="4" s="1"/>
  <c r="L48" i="4"/>
  <c r="V48" i="4" s="1"/>
  <c r="L47" i="4"/>
  <c r="V47" i="4" s="1"/>
  <c r="L46" i="4"/>
  <c r="V46" i="4" s="1"/>
  <c r="L45" i="4"/>
  <c r="V45" i="4" s="1"/>
  <c r="L44" i="4"/>
  <c r="V44" i="4" s="1"/>
  <c r="L43" i="4"/>
  <c r="V43" i="4" s="1"/>
  <c r="L42" i="4"/>
  <c r="V42" i="4" s="1"/>
  <c r="L40" i="4"/>
  <c r="V40" i="4" s="1"/>
  <c r="L39" i="4"/>
  <c r="V39" i="4" s="1"/>
  <c r="L38" i="4"/>
  <c r="V38" i="4" s="1"/>
  <c r="L37" i="4"/>
  <c r="V37" i="4" s="1"/>
  <c r="L36" i="4"/>
  <c r="V36" i="4" s="1"/>
  <c r="L35" i="4"/>
  <c r="V35" i="4" s="1"/>
  <c r="L34" i="4"/>
  <c r="V34" i="4" s="1"/>
  <c r="L33" i="4"/>
  <c r="V33" i="4" s="1"/>
  <c r="L31" i="4"/>
  <c r="V31" i="4" s="1"/>
  <c r="L29" i="4"/>
  <c r="V29" i="4" s="1"/>
  <c r="L28" i="4"/>
  <c r="V28" i="4" s="1"/>
  <c r="L27" i="4"/>
  <c r="V27" i="4" s="1"/>
  <c r="L26" i="4"/>
  <c r="V26" i="4" s="1"/>
  <c r="L25" i="4"/>
  <c r="V25" i="4" s="1"/>
  <c r="L24" i="4"/>
  <c r="V24" i="4" s="1"/>
  <c r="L22" i="4"/>
  <c r="V22" i="4" s="1"/>
  <c r="L18" i="4"/>
  <c r="V18" i="4" s="1"/>
  <c r="L17" i="4"/>
  <c r="V17" i="4" s="1"/>
  <c r="L16" i="4"/>
  <c r="V16" i="4" s="1"/>
  <c r="L15" i="4"/>
  <c r="V15" i="4" s="1"/>
  <c r="L12" i="4"/>
  <c r="V12" i="4" s="1"/>
  <c r="L11" i="4"/>
  <c r="V11" i="4" s="1"/>
  <c r="G8" i="4"/>
  <c r="P120" i="1"/>
  <c r="Z130" i="4"/>
  <c r="AC130" i="4"/>
  <c r="AJ130" i="4"/>
  <c r="AT125" i="4" l="1"/>
  <c r="AW125" i="4" s="1"/>
  <c r="AS125" i="4" s="1"/>
  <c r="G127" i="4"/>
  <c r="G130" i="4" s="1"/>
  <c r="I125" i="4" s="1"/>
  <c r="U125" i="4" s="1"/>
  <c r="G7" i="4"/>
  <c r="AT8" i="4"/>
  <c r="AU8" i="4"/>
  <c r="AV8" i="4"/>
  <c r="AU123" i="4"/>
  <c r="AU122" i="4"/>
  <c r="AU121" i="4"/>
  <c r="AU120" i="4"/>
  <c r="AU119" i="4"/>
  <c r="AU118" i="4"/>
  <c r="AU113" i="4"/>
  <c r="AU112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1" i="4"/>
  <c r="AU90" i="4"/>
  <c r="AU89" i="4"/>
  <c r="AU88" i="4"/>
  <c r="AU86" i="4"/>
  <c r="AU84" i="4"/>
  <c r="AU83" i="4"/>
  <c r="AU80" i="4"/>
  <c r="AU79" i="4"/>
  <c r="AU78" i="4"/>
  <c r="AU77" i="4"/>
  <c r="AU76" i="4"/>
  <c r="AU75" i="4"/>
  <c r="AU74" i="4"/>
  <c r="AU73" i="4"/>
  <c r="AU72" i="4"/>
  <c r="AU71" i="4"/>
  <c r="AU69" i="4"/>
  <c r="AU68" i="4"/>
  <c r="AU67" i="4"/>
  <c r="AU66" i="4"/>
  <c r="AU65" i="4"/>
  <c r="AU64" i="4"/>
  <c r="AU63" i="4"/>
  <c r="AU60" i="4"/>
  <c r="AU59" i="4"/>
  <c r="AU58" i="4"/>
  <c r="AU57" i="4"/>
  <c r="AU56" i="4"/>
  <c r="AU55" i="4"/>
  <c r="AU54" i="4"/>
  <c r="AU53" i="4"/>
  <c r="AU52" i="4"/>
  <c r="AU51" i="4"/>
  <c r="AU49" i="4"/>
  <c r="AU48" i="4"/>
  <c r="AU47" i="4"/>
  <c r="AU44" i="4"/>
  <c r="AU43" i="4"/>
  <c r="AU41" i="4"/>
  <c r="AU40" i="4"/>
  <c r="AU39" i="4"/>
  <c r="AU37" i="4"/>
  <c r="AU36" i="4"/>
  <c r="AU35" i="4"/>
  <c r="AU34" i="4"/>
  <c r="AU33" i="4"/>
  <c r="AU31" i="4"/>
  <c r="AU30" i="4"/>
  <c r="AU29" i="4"/>
  <c r="AU28" i="4"/>
  <c r="AU26" i="4"/>
  <c r="AU25" i="4"/>
  <c r="AU24" i="4"/>
  <c r="AU23" i="4"/>
  <c r="AU22" i="4"/>
  <c r="AU21" i="4"/>
  <c r="AU20" i="4"/>
  <c r="AU18" i="4"/>
  <c r="AU17" i="4"/>
  <c r="AU16" i="4"/>
  <c r="AU15" i="4"/>
  <c r="AU14" i="4"/>
  <c r="AU13" i="4"/>
  <c r="AU12" i="4"/>
  <c r="AU11" i="4"/>
  <c r="AU9" i="4"/>
  <c r="AV123" i="4"/>
  <c r="AV122" i="4"/>
  <c r="AV121" i="4"/>
  <c r="AV120" i="4"/>
  <c r="AV119" i="4"/>
  <c r="AV118" i="4"/>
  <c r="AV113" i="4"/>
  <c r="AV112" i="4"/>
  <c r="AV111" i="4"/>
  <c r="AV110" i="4"/>
  <c r="AV109" i="4"/>
  <c r="AV108" i="4"/>
  <c r="AV107" i="4"/>
  <c r="AV106" i="4"/>
  <c r="AV105" i="4"/>
  <c r="AV104" i="4"/>
  <c r="AV103" i="4"/>
  <c r="AV102" i="4"/>
  <c r="AV101" i="4"/>
  <c r="AV100" i="4"/>
  <c r="AV99" i="4"/>
  <c r="AV98" i="4"/>
  <c r="AV97" i="4"/>
  <c r="AV96" i="4"/>
  <c r="AV95" i="4"/>
  <c r="AV94" i="4"/>
  <c r="AV93" i="4"/>
  <c r="AV91" i="4"/>
  <c r="AV90" i="4"/>
  <c r="AV89" i="4"/>
  <c r="AV88" i="4"/>
  <c r="AV86" i="4"/>
  <c r="AV84" i="4"/>
  <c r="AV83" i="4"/>
  <c r="AV80" i="4"/>
  <c r="AV79" i="4"/>
  <c r="AV78" i="4"/>
  <c r="AV77" i="4"/>
  <c r="AV76" i="4"/>
  <c r="AV75" i="4"/>
  <c r="AV74" i="4"/>
  <c r="AV73" i="4"/>
  <c r="AV72" i="4"/>
  <c r="AV71" i="4"/>
  <c r="AV69" i="4"/>
  <c r="AV68" i="4"/>
  <c r="AV67" i="4"/>
  <c r="AV66" i="4"/>
  <c r="AV65" i="4"/>
  <c r="AV64" i="4"/>
  <c r="AV63" i="4"/>
  <c r="AV60" i="4"/>
  <c r="AV59" i="4"/>
  <c r="AV58" i="4"/>
  <c r="AV57" i="4"/>
  <c r="AV56" i="4"/>
  <c r="AV55" i="4"/>
  <c r="AV54" i="4"/>
  <c r="AV53" i="4"/>
  <c r="AV52" i="4"/>
  <c r="AV51" i="4"/>
  <c r="AV49" i="4"/>
  <c r="AV48" i="4"/>
  <c r="AV47" i="4"/>
  <c r="AV44" i="4"/>
  <c r="AV43" i="4"/>
  <c r="AV41" i="4"/>
  <c r="AV40" i="4"/>
  <c r="AV39" i="4"/>
  <c r="AV37" i="4"/>
  <c r="AV36" i="4"/>
  <c r="AV35" i="4"/>
  <c r="AV34" i="4"/>
  <c r="AV33" i="4"/>
  <c r="AV31" i="4"/>
  <c r="AV30" i="4"/>
  <c r="AV29" i="4"/>
  <c r="AV28" i="4"/>
  <c r="AV26" i="4"/>
  <c r="AV25" i="4"/>
  <c r="AV24" i="4"/>
  <c r="AV23" i="4"/>
  <c r="AV22" i="4"/>
  <c r="AV21" i="4"/>
  <c r="AV20" i="4"/>
  <c r="AV18" i="4"/>
  <c r="AV17" i="4"/>
  <c r="AV16" i="4"/>
  <c r="AV15" i="4"/>
  <c r="AV14" i="4"/>
  <c r="AV13" i="4"/>
  <c r="AV12" i="4"/>
  <c r="AV11" i="4"/>
  <c r="AV9" i="4"/>
  <c r="AU19" i="4"/>
  <c r="AV19" i="4"/>
  <c r="AU32" i="4"/>
  <c r="AV32" i="4"/>
  <c r="AU50" i="4"/>
  <c r="AV50" i="4"/>
  <c r="AU70" i="4"/>
  <c r="AV70" i="4"/>
  <c r="AU85" i="4"/>
  <c r="AV85" i="4"/>
  <c r="AU117" i="4"/>
  <c r="AV117" i="4"/>
  <c r="I7" i="4" l="1"/>
  <c r="U7" i="4" s="1"/>
  <c r="I115" i="4"/>
  <c r="U115" i="4" s="1"/>
  <c r="I116" i="4"/>
  <c r="U116" i="4" s="1"/>
  <c r="I52" i="4"/>
  <c r="U52" i="4" s="1"/>
  <c r="I114" i="4"/>
  <c r="U114" i="4" s="1"/>
  <c r="U10" i="4"/>
  <c r="I11" i="4"/>
  <c r="U11" i="4" s="1"/>
  <c r="I12" i="4"/>
  <c r="U12" i="4" s="1"/>
  <c r="I13" i="4"/>
  <c r="U13" i="4" s="1"/>
  <c r="I14" i="4"/>
  <c r="U14" i="4" s="1"/>
  <c r="I15" i="4"/>
  <c r="U15" i="4" s="1"/>
  <c r="I16" i="4"/>
  <c r="U16" i="4" s="1"/>
  <c r="I17" i="4"/>
  <c r="U17" i="4" s="1"/>
  <c r="I18" i="4"/>
  <c r="U18" i="4" s="1"/>
  <c r="I20" i="4"/>
  <c r="U20" i="4" s="1"/>
  <c r="I21" i="4"/>
  <c r="U21" i="4" s="1"/>
  <c r="I22" i="4"/>
  <c r="U22" i="4" s="1"/>
  <c r="I23" i="4"/>
  <c r="U23" i="4" s="1"/>
  <c r="I24" i="4"/>
  <c r="U24" i="4" s="1"/>
  <c r="I25" i="4"/>
  <c r="U25" i="4" s="1"/>
  <c r="I26" i="4"/>
  <c r="U26" i="4" s="1"/>
  <c r="I27" i="4"/>
  <c r="U27" i="4" s="1"/>
  <c r="I28" i="4"/>
  <c r="U28" i="4" s="1"/>
  <c r="I29" i="4"/>
  <c r="U29" i="4" s="1"/>
  <c r="I30" i="4"/>
  <c r="U30" i="4" s="1"/>
  <c r="I31" i="4"/>
  <c r="U31" i="4" s="1"/>
  <c r="I33" i="4"/>
  <c r="U33" i="4" s="1"/>
  <c r="I34" i="4"/>
  <c r="U34" i="4" s="1"/>
  <c r="I35" i="4"/>
  <c r="U35" i="4" s="1"/>
  <c r="I36" i="4"/>
  <c r="U36" i="4" s="1"/>
  <c r="I37" i="4"/>
  <c r="U37" i="4" s="1"/>
  <c r="I38" i="4"/>
  <c r="U38" i="4" s="1"/>
  <c r="I39" i="4"/>
  <c r="U39" i="4" s="1"/>
  <c r="I40" i="4"/>
  <c r="U40" i="4" s="1"/>
  <c r="I41" i="4"/>
  <c r="U41" i="4" s="1"/>
  <c r="I42" i="4"/>
  <c r="U42" i="4" s="1"/>
  <c r="I43" i="4"/>
  <c r="U43" i="4" s="1"/>
  <c r="I44" i="4"/>
  <c r="U44" i="4" s="1"/>
  <c r="I45" i="4"/>
  <c r="U45" i="4" s="1"/>
  <c r="I46" i="4"/>
  <c r="U46" i="4" s="1"/>
  <c r="I47" i="4"/>
  <c r="U47" i="4" s="1"/>
  <c r="I48" i="4"/>
  <c r="U48" i="4" s="1"/>
  <c r="I49" i="4"/>
  <c r="U49" i="4" s="1"/>
  <c r="I51" i="4"/>
  <c r="U51" i="4" s="1"/>
  <c r="I53" i="4"/>
  <c r="U53" i="4" s="1"/>
  <c r="I54" i="4"/>
  <c r="U54" i="4" s="1"/>
  <c r="I55" i="4"/>
  <c r="U55" i="4" s="1"/>
  <c r="I56" i="4"/>
  <c r="U56" i="4" s="1"/>
  <c r="I57" i="4"/>
  <c r="U57" i="4" s="1"/>
  <c r="I58" i="4"/>
  <c r="U58" i="4" s="1"/>
  <c r="I59" i="4"/>
  <c r="U59" i="4" s="1"/>
  <c r="I60" i="4"/>
  <c r="U60" i="4" s="1"/>
  <c r="I61" i="4"/>
  <c r="U61" i="4" s="1"/>
  <c r="I62" i="4"/>
  <c r="U62" i="4" s="1"/>
  <c r="I63" i="4"/>
  <c r="U63" i="4" s="1"/>
  <c r="I64" i="4"/>
  <c r="U64" i="4" s="1"/>
  <c r="I65" i="4"/>
  <c r="U65" i="4" s="1"/>
  <c r="I66" i="4"/>
  <c r="U66" i="4" s="1"/>
  <c r="I67" i="4"/>
  <c r="U67" i="4" s="1"/>
  <c r="I68" i="4"/>
  <c r="U68" i="4" s="1"/>
  <c r="I69" i="4"/>
  <c r="U69" i="4" s="1"/>
  <c r="I71" i="4"/>
  <c r="U71" i="4" s="1"/>
  <c r="I72" i="4"/>
  <c r="U72" i="4" s="1"/>
  <c r="I73" i="4"/>
  <c r="U73" i="4" s="1"/>
  <c r="I74" i="4"/>
  <c r="U74" i="4" s="1"/>
  <c r="I75" i="4"/>
  <c r="U75" i="4" s="1"/>
  <c r="I76" i="4"/>
  <c r="U76" i="4" s="1"/>
  <c r="I77" i="4"/>
  <c r="U77" i="4" s="1"/>
  <c r="I78" i="4"/>
  <c r="U78" i="4" s="1"/>
  <c r="I79" i="4"/>
  <c r="U79" i="4" s="1"/>
  <c r="I80" i="4"/>
  <c r="U80" i="4" s="1"/>
  <c r="I81" i="4"/>
  <c r="U81" i="4" s="1"/>
  <c r="I82" i="4"/>
  <c r="U82" i="4" s="1"/>
  <c r="I83" i="4"/>
  <c r="U83" i="4" s="1"/>
  <c r="I84" i="4"/>
  <c r="U84" i="4" s="1"/>
  <c r="I86" i="4"/>
  <c r="U86" i="4" s="1"/>
  <c r="I87" i="4"/>
  <c r="U87" i="4" s="1"/>
  <c r="I88" i="4"/>
  <c r="U88" i="4" s="1"/>
  <c r="I89" i="4"/>
  <c r="U89" i="4" s="1"/>
  <c r="I90" i="4"/>
  <c r="U90" i="4" s="1"/>
  <c r="I91" i="4"/>
  <c r="U91" i="4" s="1"/>
  <c r="I92" i="4"/>
  <c r="U92" i="4" s="1"/>
  <c r="I93" i="4"/>
  <c r="U93" i="4" s="1"/>
  <c r="I94" i="4"/>
  <c r="U94" i="4" s="1"/>
  <c r="I95" i="4"/>
  <c r="U95" i="4" s="1"/>
  <c r="I96" i="4"/>
  <c r="U96" i="4" s="1"/>
  <c r="I97" i="4"/>
  <c r="U97" i="4" s="1"/>
  <c r="I98" i="4"/>
  <c r="U98" i="4" s="1"/>
  <c r="I99" i="4"/>
  <c r="U99" i="4" s="1"/>
  <c r="I100" i="4"/>
  <c r="U100" i="4" s="1"/>
  <c r="I101" i="4"/>
  <c r="U101" i="4" s="1"/>
  <c r="I102" i="4"/>
  <c r="U102" i="4" s="1"/>
  <c r="I103" i="4"/>
  <c r="U103" i="4" s="1"/>
  <c r="I104" i="4"/>
  <c r="U104" i="4" s="1"/>
  <c r="I105" i="4"/>
  <c r="U105" i="4" s="1"/>
  <c r="I106" i="4"/>
  <c r="U106" i="4" s="1"/>
  <c r="I107" i="4"/>
  <c r="U107" i="4" s="1"/>
  <c r="I108" i="4"/>
  <c r="U108" i="4" s="1"/>
  <c r="I109" i="4"/>
  <c r="U109" i="4" s="1"/>
  <c r="I110" i="4"/>
  <c r="U110" i="4" s="1"/>
  <c r="I111" i="4"/>
  <c r="U111" i="4" s="1"/>
  <c r="I112" i="4"/>
  <c r="U112" i="4" s="1"/>
  <c r="I113" i="4"/>
  <c r="U113" i="4" s="1"/>
  <c r="I118" i="4"/>
  <c r="U118" i="4" s="1"/>
  <c r="I119" i="4"/>
  <c r="U119" i="4" s="1"/>
  <c r="I120" i="4"/>
  <c r="U120" i="4" s="1"/>
  <c r="I121" i="4"/>
  <c r="U121" i="4" s="1"/>
  <c r="I122" i="4"/>
  <c r="U122" i="4" s="1"/>
  <c r="I123" i="4"/>
  <c r="U123" i="4" s="1"/>
  <c r="I124" i="4"/>
  <c r="U124" i="4" s="1"/>
  <c r="I126" i="4"/>
  <c r="U126" i="4" s="1"/>
  <c r="I8" i="4"/>
  <c r="U8" i="4" s="1"/>
  <c r="AT122" i="4"/>
  <c r="AW122" i="4" s="1"/>
  <c r="AT120" i="4"/>
  <c r="AW120" i="4" s="1"/>
  <c r="AT118" i="4"/>
  <c r="AW118" i="4" s="1"/>
  <c r="AT113" i="4"/>
  <c r="AW113" i="4" s="1"/>
  <c r="AT107" i="4"/>
  <c r="AW107" i="4" s="1"/>
  <c r="AT73" i="4"/>
  <c r="AW73" i="4" s="1"/>
  <c r="AT68" i="4"/>
  <c r="AW68" i="4" s="1"/>
  <c r="AT65" i="4"/>
  <c r="AW65" i="4" s="1"/>
  <c r="AT57" i="4"/>
  <c r="AW57" i="4" s="1"/>
  <c r="AT56" i="4"/>
  <c r="AW56" i="4" s="1"/>
  <c r="AT53" i="4"/>
  <c r="AW53" i="4" s="1"/>
  <c r="AT52" i="4"/>
  <c r="AW52" i="4" s="1"/>
  <c r="AT47" i="4"/>
  <c r="AW47" i="4" s="1"/>
  <c r="AT44" i="4"/>
  <c r="AW44" i="4" s="1"/>
  <c r="AT39" i="4"/>
  <c r="AW39" i="4" s="1"/>
  <c r="AT36" i="4"/>
  <c r="AW36" i="4" s="1"/>
  <c r="AT33" i="4"/>
  <c r="AW33" i="4" s="1"/>
  <c r="AT29" i="4"/>
  <c r="AW29" i="4" s="1"/>
  <c r="AT24" i="4"/>
  <c r="AW24" i="4" s="1"/>
  <c r="AT23" i="4"/>
  <c r="AW23" i="4" s="1"/>
  <c r="AW8" i="4"/>
  <c r="AS24" i="4" l="1"/>
  <c r="BA24" i="4" s="1"/>
  <c r="AS39" i="4"/>
  <c r="BA39" i="4" s="1"/>
  <c r="AS23" i="4"/>
  <c r="BA23" i="4" s="1"/>
  <c r="AS29" i="4"/>
  <c r="BA29" i="4" s="1"/>
  <c r="AS36" i="4"/>
  <c r="BA36" i="4" s="1"/>
  <c r="AS44" i="4"/>
  <c r="BA44" i="4" s="1"/>
  <c r="AS52" i="4"/>
  <c r="BA52" i="4" s="1"/>
  <c r="AS56" i="4"/>
  <c r="BA56" i="4" s="1"/>
  <c r="AS65" i="4"/>
  <c r="BA65" i="4" s="1"/>
  <c r="AS73" i="4"/>
  <c r="BA73" i="4" s="1"/>
  <c r="AS113" i="4"/>
  <c r="BA113" i="4" s="1"/>
  <c r="AS120" i="4"/>
  <c r="BA120" i="4" s="1"/>
  <c r="AS8" i="4"/>
  <c r="BA8" i="4" s="1"/>
  <c r="AS33" i="4"/>
  <c r="BA33" i="4" s="1"/>
  <c r="AS47" i="4"/>
  <c r="BA47" i="4" s="1"/>
  <c r="AS53" i="4"/>
  <c r="BA53" i="4" s="1"/>
  <c r="AS57" i="4"/>
  <c r="BA57" i="4" s="1"/>
  <c r="AS68" i="4"/>
  <c r="BA68" i="4" s="1"/>
  <c r="AS107" i="4"/>
  <c r="BA107" i="4" s="1"/>
  <c r="AS118" i="4"/>
  <c r="BA118" i="4" s="1"/>
  <c r="AS122" i="4"/>
  <c r="BA122" i="4" s="1"/>
  <c r="J117" i="4"/>
  <c r="L117" i="4" s="1"/>
  <c r="V117" i="4" s="1"/>
  <c r="G117" i="4"/>
  <c r="I117" i="4" s="1"/>
  <c r="U117" i="4" s="1"/>
  <c r="J85" i="4"/>
  <c r="L85" i="4" s="1"/>
  <c r="V85" i="4" s="1"/>
  <c r="G85" i="4"/>
  <c r="I85" i="4" s="1"/>
  <c r="U85" i="4" s="1"/>
  <c r="J70" i="4"/>
  <c r="L70" i="4" s="1"/>
  <c r="V70" i="4" s="1"/>
  <c r="G70" i="4"/>
  <c r="I70" i="4" s="1"/>
  <c r="U70" i="4" s="1"/>
  <c r="J50" i="4"/>
  <c r="L50" i="4" s="1"/>
  <c r="V50" i="4" s="1"/>
  <c r="G50" i="4"/>
  <c r="I50" i="4" s="1"/>
  <c r="U50" i="4" s="1"/>
  <c r="J32" i="4"/>
  <c r="L32" i="4" s="1"/>
  <c r="V32" i="4" s="1"/>
  <c r="G32" i="4"/>
  <c r="I32" i="4" s="1"/>
  <c r="U32" i="4" s="1"/>
  <c r="J19" i="4"/>
  <c r="L19" i="4" s="1"/>
  <c r="V19" i="4" s="1"/>
  <c r="G19" i="4"/>
  <c r="I19" i="4" s="1"/>
  <c r="U19" i="4" s="1"/>
  <c r="J9" i="4" l="1"/>
  <c r="L9" i="4" s="1"/>
  <c r="V9" i="4" s="1"/>
  <c r="G9" i="4"/>
  <c r="I9" i="4" s="1"/>
  <c r="U9" i="4" s="1"/>
  <c r="J118" i="1" l="1"/>
  <c r="D126" i="4" s="1"/>
  <c r="J116" i="1" l="1"/>
  <c r="D124" i="4" s="1"/>
  <c r="J115" i="1"/>
  <c r="D123" i="4" s="1"/>
  <c r="J111" i="1"/>
  <c r="D119" i="4" s="1"/>
  <c r="J114" i="1"/>
  <c r="D122" i="4" s="1"/>
  <c r="J113" i="1"/>
  <c r="D121" i="4" s="1"/>
  <c r="J112" i="1"/>
  <c r="D120" i="4" s="1"/>
  <c r="J110" i="1"/>
  <c r="D118" i="4" s="1"/>
  <c r="J106" i="1"/>
  <c r="D113" i="4" s="1"/>
  <c r="J105" i="1"/>
  <c r="D112" i="4" s="1"/>
  <c r="J104" i="1"/>
  <c r="D111" i="4" s="1"/>
  <c r="J103" i="1"/>
  <c r="D110" i="4" s="1"/>
  <c r="J102" i="1"/>
  <c r="D109" i="4" s="1"/>
  <c r="J101" i="1"/>
  <c r="D108" i="4" s="1"/>
  <c r="J100" i="1"/>
  <c r="D107" i="4" s="1"/>
  <c r="J99" i="1"/>
  <c r="D106" i="4" s="1"/>
  <c r="J98" i="1"/>
  <c r="D105" i="4" s="1"/>
  <c r="J97" i="1"/>
  <c r="D104" i="4" s="1"/>
  <c r="J96" i="1"/>
  <c r="D103" i="4" s="1"/>
  <c r="J95" i="1"/>
  <c r="D102" i="4" s="1"/>
  <c r="J94" i="1"/>
  <c r="D101" i="4" s="1"/>
  <c r="J93" i="1"/>
  <c r="D100" i="4" s="1"/>
  <c r="J92" i="1"/>
  <c r="D99" i="4" s="1"/>
  <c r="J91" i="1"/>
  <c r="D98" i="4" s="1"/>
  <c r="J90" i="1"/>
  <c r="D97" i="4" s="1"/>
  <c r="J89" i="1"/>
  <c r="D96" i="4" s="1"/>
  <c r="J88" i="1"/>
  <c r="D95" i="4" s="1"/>
  <c r="J86" i="1"/>
  <c r="D93" i="4" s="1"/>
  <c r="J85" i="1"/>
  <c r="D92" i="4" s="1"/>
  <c r="J84" i="1"/>
  <c r="D91" i="4" s="1"/>
  <c r="J83" i="1"/>
  <c r="D90" i="4" s="1"/>
  <c r="J82" i="1"/>
  <c r="D89" i="4" s="1"/>
  <c r="J81" i="1"/>
  <c r="D88" i="4" s="1"/>
  <c r="J80" i="1"/>
  <c r="D87" i="4" s="1"/>
  <c r="J79" i="1"/>
  <c r="D86" i="4" s="1"/>
  <c r="J87" i="1"/>
  <c r="D94" i="4" s="1"/>
  <c r="J78" i="1"/>
  <c r="D84" i="4" s="1"/>
  <c r="J77" i="1"/>
  <c r="D83" i="4" s="1"/>
  <c r="J75" i="1"/>
  <c r="D81" i="4" s="1"/>
  <c r="J74" i="1"/>
  <c r="D80" i="4" s="1"/>
  <c r="J73" i="1"/>
  <c r="D79" i="4" s="1"/>
  <c r="J72" i="1"/>
  <c r="D78" i="4" s="1"/>
  <c r="J71" i="1"/>
  <c r="D77" i="4" s="1"/>
  <c r="J70" i="1"/>
  <c r="D76" i="4" s="1"/>
  <c r="J69" i="1"/>
  <c r="D75" i="4" s="1"/>
  <c r="J68" i="1"/>
  <c r="D74" i="4" s="1"/>
  <c r="J67" i="1"/>
  <c r="D73" i="4" s="1"/>
  <c r="J7" i="1"/>
  <c r="J65" i="1"/>
  <c r="D71" i="4" s="1"/>
  <c r="J66" i="1"/>
  <c r="D72" i="4" s="1"/>
  <c r="J76" i="1"/>
  <c r="D82" i="4" s="1"/>
  <c r="J63" i="1"/>
  <c r="D68" i="4" s="1"/>
  <c r="J62" i="1"/>
  <c r="D67" i="4" s="1"/>
  <c r="J61" i="1"/>
  <c r="D66" i="4" s="1"/>
  <c r="J60" i="1"/>
  <c r="D65" i="4" s="1"/>
  <c r="J59" i="1"/>
  <c r="D64" i="4" s="1"/>
  <c r="J58" i="1"/>
  <c r="D63" i="4" s="1"/>
  <c r="J48" i="1"/>
  <c r="D53" i="4" s="1"/>
  <c r="J57" i="1"/>
  <c r="D62" i="4" s="1"/>
  <c r="J56" i="1"/>
  <c r="D61" i="4" s="1"/>
  <c r="J55" i="1"/>
  <c r="D60" i="4" s="1"/>
  <c r="J54" i="1"/>
  <c r="D59" i="4" s="1"/>
  <c r="J64" i="1"/>
  <c r="D69" i="4" s="1"/>
  <c r="J51" i="1"/>
  <c r="D56" i="4" s="1"/>
  <c r="J50" i="1"/>
  <c r="D55" i="4" s="1"/>
  <c r="J53" i="1"/>
  <c r="D58" i="4" s="1"/>
  <c r="J47" i="1"/>
  <c r="D52" i="4" s="1"/>
  <c r="J52" i="1"/>
  <c r="D57" i="4" s="1"/>
  <c r="J49" i="1"/>
  <c r="D54" i="4" s="1"/>
  <c r="J46" i="1"/>
  <c r="D51" i="4" s="1"/>
  <c r="J45" i="1"/>
  <c r="D49" i="4" s="1"/>
  <c r="J33" i="1"/>
  <c r="D37" i="4" s="1"/>
  <c r="J44" i="1"/>
  <c r="D48" i="4" s="1"/>
  <c r="J43" i="1"/>
  <c r="D47" i="4" s="1"/>
  <c r="J42" i="1"/>
  <c r="D46" i="4" s="1"/>
  <c r="J41" i="1"/>
  <c r="D45" i="4" s="1"/>
  <c r="J40" i="1"/>
  <c r="D44" i="4" s="1"/>
  <c r="J39" i="1"/>
  <c r="D43" i="4" s="1"/>
  <c r="J38" i="1"/>
  <c r="D42" i="4" s="1"/>
  <c r="J30" i="1"/>
  <c r="D34" i="4" s="1"/>
  <c r="J31" i="1"/>
  <c r="D35" i="4" s="1"/>
  <c r="J37" i="1"/>
  <c r="D41" i="4" s="1"/>
  <c r="J36" i="1"/>
  <c r="D40" i="4" s="1"/>
  <c r="J35" i="1"/>
  <c r="D39" i="4" s="1"/>
  <c r="J34" i="1"/>
  <c r="D38" i="4" s="1"/>
  <c r="J29" i="1"/>
  <c r="D33" i="4" s="1"/>
  <c r="J32" i="1"/>
  <c r="D36" i="4" s="1"/>
  <c r="J28" i="1"/>
  <c r="D31" i="4" s="1"/>
  <c r="J19" i="1"/>
  <c r="D22" i="4" s="1"/>
  <c r="J27" i="1"/>
  <c r="D30" i="4" s="1"/>
  <c r="J26" i="1"/>
  <c r="D29" i="4" s="1"/>
  <c r="J25" i="1"/>
  <c r="D28" i="4" s="1"/>
  <c r="J24" i="1"/>
  <c r="D27" i="4" s="1"/>
  <c r="J23" i="1"/>
  <c r="D26" i="4" s="1"/>
  <c r="J21" i="1"/>
  <c r="D24" i="4" s="1"/>
  <c r="J22" i="1"/>
  <c r="D25" i="4" s="1"/>
  <c r="J18" i="1"/>
  <c r="D21" i="4" s="1"/>
  <c r="J20" i="1"/>
  <c r="D23" i="4" s="1"/>
  <c r="J17" i="1"/>
  <c r="D20" i="4" s="1"/>
  <c r="J16" i="1"/>
  <c r="D18" i="4" s="1"/>
  <c r="J15" i="1"/>
  <c r="J14" i="1"/>
  <c r="D16" i="4" s="1"/>
  <c r="J13" i="1"/>
  <c r="D15" i="4" s="1"/>
  <c r="J10" i="1"/>
  <c r="D12" i="4" s="1"/>
  <c r="D13" i="4"/>
  <c r="J9" i="1"/>
  <c r="D11" i="4" s="1"/>
  <c r="J12" i="1"/>
  <c r="D14" i="4" s="1"/>
  <c r="D8" i="4" l="1"/>
  <c r="D17" i="4"/>
  <c r="J120" i="1"/>
  <c r="D50" i="4"/>
  <c r="D70" i="4"/>
  <c r="D19" i="4"/>
  <c r="D32" i="4"/>
  <c r="D85" i="4"/>
  <c r="D117" i="4"/>
  <c r="D127" i="4" l="1"/>
  <c r="D130" i="4" s="1"/>
  <c r="F125" i="4" s="1"/>
  <c r="T125" i="4" s="1"/>
  <c r="Y125" i="4" s="1"/>
  <c r="S125" i="4" s="1"/>
  <c r="AY125" i="4" s="1"/>
  <c r="BB125" i="4" s="1"/>
  <c r="AX125" i="4" s="1"/>
  <c r="D7" i="4"/>
  <c r="F7" i="4" s="1"/>
  <c r="T7" i="4" s="1"/>
  <c r="Y7" i="4" s="1"/>
  <c r="S7" i="4" s="1"/>
  <c r="AT11" i="4"/>
  <c r="AW11" i="4" s="1"/>
  <c r="AT18" i="4"/>
  <c r="AW18" i="4" s="1"/>
  <c r="AT20" i="4"/>
  <c r="AW20" i="4" s="1"/>
  <c r="AT21" i="4"/>
  <c r="AW21" i="4" s="1"/>
  <c r="AT22" i="4"/>
  <c r="AW22" i="4" s="1"/>
  <c r="AT37" i="4"/>
  <c r="AW37" i="4" s="1"/>
  <c r="AT43" i="4"/>
  <c r="AW43" i="4" s="1"/>
  <c r="AT58" i="4"/>
  <c r="AW58" i="4" s="1"/>
  <c r="AT63" i="4"/>
  <c r="AW63" i="4" s="1"/>
  <c r="AT67" i="4"/>
  <c r="AW67" i="4" s="1"/>
  <c r="AT71" i="4"/>
  <c r="AW71" i="4" s="1"/>
  <c r="AT74" i="4"/>
  <c r="AW74" i="4" s="1"/>
  <c r="AT83" i="4"/>
  <c r="AW83" i="4" s="1"/>
  <c r="AT84" i="4"/>
  <c r="AW84" i="4" s="1"/>
  <c r="AT89" i="4"/>
  <c r="AW89" i="4" s="1"/>
  <c r="AT91" i="4"/>
  <c r="AW91" i="4" s="1"/>
  <c r="AT110" i="4"/>
  <c r="AW110" i="4" s="1"/>
  <c r="AT112" i="4"/>
  <c r="AW112" i="4" s="1"/>
  <c r="AT121" i="4"/>
  <c r="AW121" i="4" s="1"/>
  <c r="D9" i="4"/>
  <c r="F9" i="4" s="1"/>
  <c r="T9" i="4" s="1"/>
  <c r="Y9" i="4" s="1"/>
  <c r="S9" i="4" s="1"/>
  <c r="F106" i="4"/>
  <c r="T106" i="4" s="1"/>
  <c r="Y106" i="4" s="1"/>
  <c r="S106" i="4" s="1"/>
  <c r="F36" i="4"/>
  <c r="T36" i="4" s="1"/>
  <c r="Y36" i="4" s="1"/>
  <c r="S36" i="4" s="1"/>
  <c r="AY36" i="4" s="1"/>
  <c r="F86" i="4"/>
  <c r="T86" i="4" s="1"/>
  <c r="Y86" i="4" s="1"/>
  <c r="S86" i="4" s="1"/>
  <c r="F113" i="4"/>
  <c r="T113" i="4" s="1"/>
  <c r="Y113" i="4" s="1"/>
  <c r="S113" i="4" s="1"/>
  <c r="F91" i="4"/>
  <c r="T91" i="4" s="1"/>
  <c r="Y91" i="4" s="1"/>
  <c r="S91" i="4" s="1"/>
  <c r="F99" i="4"/>
  <c r="T99" i="4" s="1"/>
  <c r="Y99" i="4" s="1"/>
  <c r="S99" i="4" s="1"/>
  <c r="F77" i="4"/>
  <c r="T77" i="4" s="1"/>
  <c r="Y77" i="4" s="1"/>
  <c r="S77" i="4" s="1"/>
  <c r="F112" i="4"/>
  <c r="T112" i="4" s="1"/>
  <c r="Y112" i="4" s="1"/>
  <c r="S112" i="4" s="1"/>
  <c r="F110" i="4"/>
  <c r="T110" i="4" s="1"/>
  <c r="Y110" i="4" s="1"/>
  <c r="S110" i="4" s="1"/>
  <c r="F75" i="4"/>
  <c r="T75" i="4" s="1"/>
  <c r="Y75" i="4" s="1"/>
  <c r="S75" i="4" s="1"/>
  <c r="F83" i="4"/>
  <c r="T83" i="4" s="1"/>
  <c r="Y83" i="4" s="1"/>
  <c r="S83" i="4" s="1"/>
  <c r="F73" i="4"/>
  <c r="T73" i="4" s="1"/>
  <c r="Y73" i="4" s="1"/>
  <c r="S73" i="4" s="1"/>
  <c r="F53" i="4"/>
  <c r="T53" i="4" s="1"/>
  <c r="Y53" i="4" s="1"/>
  <c r="S53" i="4" s="1"/>
  <c r="F65" i="4"/>
  <c r="T65" i="4" s="1"/>
  <c r="Y65" i="4" s="1"/>
  <c r="S65" i="4" s="1"/>
  <c r="F69" i="4"/>
  <c r="T69" i="4" s="1"/>
  <c r="Y69" i="4" s="1"/>
  <c r="S69" i="4" s="1"/>
  <c r="F57" i="4"/>
  <c r="T57" i="4" s="1"/>
  <c r="Y57" i="4" s="1"/>
  <c r="S57" i="4" s="1"/>
  <c r="F51" i="4"/>
  <c r="T51" i="4" s="1"/>
  <c r="Y51" i="4" s="1"/>
  <c r="S51" i="4" s="1"/>
  <c r="F33" i="4"/>
  <c r="T33" i="4" s="1"/>
  <c r="Y33" i="4" s="1"/>
  <c r="S33" i="4" s="1"/>
  <c r="F63" i="4"/>
  <c r="T63" i="4" s="1"/>
  <c r="Y63" i="4" s="1"/>
  <c r="S63" i="4" s="1"/>
  <c r="F46" i="4"/>
  <c r="T46" i="4" s="1"/>
  <c r="Y46" i="4" s="1"/>
  <c r="S46" i="4" s="1"/>
  <c r="F21" i="4"/>
  <c r="T21" i="4" s="1"/>
  <c r="Y21" i="4" s="1"/>
  <c r="S21" i="4" s="1"/>
  <c r="F24" i="4"/>
  <c r="T24" i="4" s="1"/>
  <c r="Y24" i="4" s="1"/>
  <c r="S24" i="4" s="1"/>
  <c r="F122" i="4"/>
  <c r="T122" i="4" s="1"/>
  <c r="Y122" i="4" s="1"/>
  <c r="S122" i="4" s="1"/>
  <c r="F11" i="4"/>
  <c r="T11" i="4" s="1"/>
  <c r="Y11" i="4" s="1"/>
  <c r="S11" i="4" s="1"/>
  <c r="T10" i="4"/>
  <c r="Y10" i="4" s="1"/>
  <c r="F50" i="4"/>
  <c r="T50" i="4" s="1"/>
  <c r="Y50" i="4" s="1"/>
  <c r="S50" i="4" s="1"/>
  <c r="F8" i="4"/>
  <c r="T8" i="4" s="1"/>
  <c r="Y8" i="4" s="1"/>
  <c r="S8" i="4" s="1"/>
  <c r="F92" i="4"/>
  <c r="T92" i="4" s="1"/>
  <c r="Y92" i="4" s="1"/>
  <c r="S92" i="4" s="1"/>
  <c r="F40" i="4"/>
  <c r="T40" i="4" s="1"/>
  <c r="Y40" i="4" s="1"/>
  <c r="S40" i="4" s="1"/>
  <c r="F85" i="4"/>
  <c r="T85" i="4" s="1"/>
  <c r="Y85" i="4" s="1"/>
  <c r="S85" i="4" s="1"/>
  <c r="F32" i="4"/>
  <c r="T32" i="4" s="1"/>
  <c r="Y32" i="4" s="1"/>
  <c r="S32" i="4" s="1"/>
  <c r="F19" i="4"/>
  <c r="T19" i="4" s="1"/>
  <c r="Y19" i="4" s="1"/>
  <c r="S19" i="4" s="1"/>
  <c r="F70" i="4"/>
  <c r="T70" i="4" s="1"/>
  <c r="Y70" i="4" s="1"/>
  <c r="S70" i="4" s="1"/>
  <c r="F14" i="4"/>
  <c r="T14" i="4" s="1"/>
  <c r="Y14" i="4" s="1"/>
  <c r="S14" i="4" s="1"/>
  <c r="F94" i="4"/>
  <c r="T94" i="4" s="1"/>
  <c r="Y94" i="4" s="1"/>
  <c r="S94" i="4" s="1"/>
  <c r="F126" i="4"/>
  <c r="T126" i="4" s="1"/>
  <c r="Y126" i="4" s="1"/>
  <c r="S126" i="4" s="1"/>
  <c r="F95" i="4"/>
  <c r="T95" i="4" s="1"/>
  <c r="Y95" i="4" s="1"/>
  <c r="S95" i="4" s="1"/>
  <c r="F93" i="4"/>
  <c r="T93" i="4" s="1"/>
  <c r="Y93" i="4" s="1"/>
  <c r="S93" i="4" s="1"/>
  <c r="F41" i="4"/>
  <c r="T41" i="4" s="1"/>
  <c r="Y41" i="4" s="1"/>
  <c r="S41" i="4" s="1"/>
  <c r="F102" i="4"/>
  <c r="T102" i="4" s="1"/>
  <c r="Y102" i="4" s="1"/>
  <c r="S102" i="4" s="1"/>
  <c r="F109" i="4"/>
  <c r="T109" i="4" s="1"/>
  <c r="Y109" i="4" s="1"/>
  <c r="S109" i="4" s="1"/>
  <c r="F107" i="4"/>
  <c r="T107" i="4" s="1"/>
  <c r="Y107" i="4" s="1"/>
  <c r="S107" i="4" s="1"/>
  <c r="F48" i="4"/>
  <c r="T48" i="4" s="1"/>
  <c r="Y48" i="4" s="1"/>
  <c r="S48" i="4" s="1"/>
  <c r="F59" i="4"/>
  <c r="T59" i="4" s="1"/>
  <c r="Y59" i="4" s="1"/>
  <c r="S59" i="4" s="1"/>
  <c r="F58" i="4"/>
  <c r="T58" i="4" s="1"/>
  <c r="Y58" i="4" s="1"/>
  <c r="S58" i="4" s="1"/>
  <c r="F42" i="4"/>
  <c r="T42" i="4" s="1"/>
  <c r="Y42" i="4" s="1"/>
  <c r="S42" i="4" s="1"/>
  <c r="F38" i="4"/>
  <c r="T38" i="4" s="1"/>
  <c r="Y38" i="4" s="1"/>
  <c r="S38" i="4" s="1"/>
  <c r="F101" i="4"/>
  <c r="T101" i="4" s="1"/>
  <c r="Y101" i="4" s="1"/>
  <c r="S101" i="4" s="1"/>
  <c r="F43" i="4"/>
  <c r="T43" i="4" s="1"/>
  <c r="Y43" i="4" s="1"/>
  <c r="S43" i="4" s="1"/>
  <c r="F97" i="4"/>
  <c r="T97" i="4" s="1"/>
  <c r="Y97" i="4" s="1"/>
  <c r="S97" i="4" s="1"/>
  <c r="F44" i="4"/>
  <c r="T44" i="4" s="1"/>
  <c r="Y44" i="4" s="1"/>
  <c r="S44" i="4" s="1"/>
  <c r="F45" i="4"/>
  <c r="T45" i="4" s="1"/>
  <c r="Y45" i="4" s="1"/>
  <c r="S45" i="4" s="1"/>
  <c r="F55" i="4"/>
  <c r="T55" i="4" s="1"/>
  <c r="Y55" i="4" s="1"/>
  <c r="S55" i="4" s="1"/>
  <c r="F47" i="4"/>
  <c r="T47" i="4" s="1"/>
  <c r="Y47" i="4" s="1"/>
  <c r="S47" i="4" s="1"/>
  <c r="F104" i="4"/>
  <c r="T104" i="4" s="1"/>
  <c r="Y104" i="4" s="1"/>
  <c r="S104" i="4" s="1"/>
  <c r="F34" i="4"/>
  <c r="T34" i="4" s="1"/>
  <c r="Y34" i="4" s="1"/>
  <c r="S34" i="4" s="1"/>
  <c r="F67" i="4"/>
  <c r="T67" i="4" s="1"/>
  <c r="Y67" i="4" s="1"/>
  <c r="S67" i="4" s="1"/>
  <c r="F26" i="4"/>
  <c r="T26" i="4" s="1"/>
  <c r="Y26" i="4" s="1"/>
  <c r="S26" i="4" s="1"/>
  <c r="F64" i="4"/>
  <c r="T64" i="4" s="1"/>
  <c r="Y64" i="4" s="1"/>
  <c r="S64" i="4" s="1"/>
  <c r="F124" i="4"/>
  <c r="T124" i="4" s="1"/>
  <c r="Y124" i="4" s="1"/>
  <c r="S124" i="4" s="1"/>
  <c r="F18" i="4"/>
  <c r="T18" i="4" s="1"/>
  <c r="Y18" i="4" s="1"/>
  <c r="S18" i="4" s="1"/>
  <c r="F62" i="4"/>
  <c r="T62" i="4" s="1"/>
  <c r="Y62" i="4" s="1"/>
  <c r="S62" i="4" s="1"/>
  <c r="F29" i="4"/>
  <c r="T29" i="4" s="1"/>
  <c r="Y29" i="4" s="1"/>
  <c r="S29" i="4" s="1"/>
  <c r="F74" i="4"/>
  <c r="T74" i="4" s="1"/>
  <c r="Y74" i="4" s="1"/>
  <c r="S74" i="4" s="1"/>
  <c r="F27" i="4"/>
  <c r="T27" i="4" s="1"/>
  <c r="Y27" i="4" s="1"/>
  <c r="S27" i="4" s="1"/>
  <c r="F66" i="4"/>
  <c r="T66" i="4" s="1"/>
  <c r="Y66" i="4" s="1"/>
  <c r="S66" i="4" s="1"/>
  <c r="F25" i="4"/>
  <c r="T25" i="4" s="1"/>
  <c r="Y25" i="4" s="1"/>
  <c r="S25" i="4" s="1"/>
  <c r="F81" i="4"/>
  <c r="T81" i="4" s="1"/>
  <c r="Y81" i="4" s="1"/>
  <c r="S81" i="4" s="1"/>
  <c r="F35" i="4"/>
  <c r="T35" i="4" s="1"/>
  <c r="Y35" i="4" s="1"/>
  <c r="S35" i="4" s="1"/>
  <c r="F79" i="4"/>
  <c r="T79" i="4" s="1"/>
  <c r="Y79" i="4" s="1"/>
  <c r="S79" i="4" s="1"/>
  <c r="F82" i="4"/>
  <c r="T82" i="4" s="1"/>
  <c r="Y82" i="4" s="1"/>
  <c r="S82" i="4" s="1"/>
  <c r="F30" i="4"/>
  <c r="T30" i="4" s="1"/>
  <c r="Y30" i="4" s="1"/>
  <c r="S30" i="4" s="1"/>
  <c r="F90" i="4"/>
  <c r="T90" i="4" s="1"/>
  <c r="Y90" i="4" s="1"/>
  <c r="S90" i="4" s="1"/>
  <c r="F39" i="4"/>
  <c r="T39" i="4" s="1"/>
  <c r="Y39" i="4" s="1"/>
  <c r="S39" i="4" s="1"/>
  <c r="F87" i="4"/>
  <c r="T87" i="4" s="1"/>
  <c r="Y87" i="4" s="1"/>
  <c r="S87" i="4" s="1"/>
  <c r="F88" i="4"/>
  <c r="T88" i="4" s="1"/>
  <c r="Y88" i="4" s="1"/>
  <c r="S88" i="4" s="1"/>
  <c r="F37" i="4"/>
  <c r="T37" i="4" s="1"/>
  <c r="Y37" i="4" s="1"/>
  <c r="S37" i="4" s="1"/>
  <c r="F54" i="4"/>
  <c r="T54" i="4" s="1"/>
  <c r="Y54" i="4" s="1"/>
  <c r="S54" i="4" s="1"/>
  <c r="AT7" i="4"/>
  <c r="AW7" i="4" s="1"/>
  <c r="AT9" i="4"/>
  <c r="AW9" i="4" s="1"/>
  <c r="AT12" i="4"/>
  <c r="AW12" i="4" s="1"/>
  <c r="AT14" i="4"/>
  <c r="AW14" i="4" s="1"/>
  <c r="AT16" i="4"/>
  <c r="AW16" i="4" s="1"/>
  <c r="AT26" i="4"/>
  <c r="AW26" i="4" s="1"/>
  <c r="AT30" i="4"/>
  <c r="AW30" i="4" s="1"/>
  <c r="AT32" i="4"/>
  <c r="AW32" i="4" s="1"/>
  <c r="AT34" i="4"/>
  <c r="AW34" i="4" s="1"/>
  <c r="AT40" i="4"/>
  <c r="AW40" i="4" s="1"/>
  <c r="AT48" i="4"/>
  <c r="AW48" i="4" s="1"/>
  <c r="AT50" i="4"/>
  <c r="AW50" i="4" s="1"/>
  <c r="AT54" i="4"/>
  <c r="AW54" i="4" s="1"/>
  <c r="AT60" i="4"/>
  <c r="AW60" i="4" s="1"/>
  <c r="AT69" i="4"/>
  <c r="AW69" i="4" s="1"/>
  <c r="AT75" i="4"/>
  <c r="AW75" i="4" s="1"/>
  <c r="AT77" i="4"/>
  <c r="AW77" i="4" s="1"/>
  <c r="AT79" i="4"/>
  <c r="AW79" i="4" s="1"/>
  <c r="AT85" i="4"/>
  <c r="AW85" i="4" s="1"/>
  <c r="AT96" i="4"/>
  <c r="AW96" i="4" s="1"/>
  <c r="AT100" i="4"/>
  <c r="AW100" i="4" s="1"/>
  <c r="AT104" i="4"/>
  <c r="AW104" i="4" s="1"/>
  <c r="AT108" i="4"/>
  <c r="AW108" i="4" s="1"/>
  <c r="AT13" i="4"/>
  <c r="AW13" i="4" s="1"/>
  <c r="AT15" i="4"/>
  <c r="AW15" i="4" s="1"/>
  <c r="AT17" i="4"/>
  <c r="AW17" i="4" s="1"/>
  <c r="AT19" i="4"/>
  <c r="AW19" i="4" s="1"/>
  <c r="AT25" i="4"/>
  <c r="AW25" i="4" s="1"/>
  <c r="AT28" i="4"/>
  <c r="AW28" i="4" s="1"/>
  <c r="AT31" i="4"/>
  <c r="AW31" i="4" s="1"/>
  <c r="AT35" i="4"/>
  <c r="AW35" i="4" s="1"/>
  <c r="AT41" i="4"/>
  <c r="AW41" i="4" s="1"/>
  <c r="AT49" i="4"/>
  <c r="AW49" i="4" s="1"/>
  <c r="AT51" i="4"/>
  <c r="AW51" i="4" s="1"/>
  <c r="AT55" i="4"/>
  <c r="AW55" i="4" s="1"/>
  <c r="AT59" i="4"/>
  <c r="AW59" i="4" s="1"/>
  <c r="AT64" i="4"/>
  <c r="AW64" i="4" s="1"/>
  <c r="AT66" i="4"/>
  <c r="AW66" i="4" s="1"/>
  <c r="AT70" i="4"/>
  <c r="AW70" i="4" s="1"/>
  <c r="AT72" i="4"/>
  <c r="AW72" i="4" s="1"/>
  <c r="AT76" i="4"/>
  <c r="AW76" i="4" s="1"/>
  <c r="AT78" i="4"/>
  <c r="AW78" i="4" s="1"/>
  <c r="AT80" i="4"/>
  <c r="AW80" i="4" s="1"/>
  <c r="AT86" i="4"/>
  <c r="AW86" i="4" s="1"/>
  <c r="AT88" i="4"/>
  <c r="AW88" i="4" s="1"/>
  <c r="AT90" i="4"/>
  <c r="AW90" i="4" s="1"/>
  <c r="AT93" i="4"/>
  <c r="AW93" i="4" s="1"/>
  <c r="AT95" i="4"/>
  <c r="AW95" i="4" s="1"/>
  <c r="AT97" i="4"/>
  <c r="AW97" i="4" s="1"/>
  <c r="AT99" i="4"/>
  <c r="AW99" i="4" s="1"/>
  <c r="AT101" i="4"/>
  <c r="AW101" i="4" s="1"/>
  <c r="AT103" i="4"/>
  <c r="AW103" i="4" s="1"/>
  <c r="AT105" i="4"/>
  <c r="AW105" i="4" s="1"/>
  <c r="AT109" i="4"/>
  <c r="AW109" i="4" s="1"/>
  <c r="AT111" i="4"/>
  <c r="AW111" i="4" s="1"/>
  <c r="AT119" i="4"/>
  <c r="AW119" i="4" s="1"/>
  <c r="BA126" i="4"/>
  <c r="AT94" i="4"/>
  <c r="AW94" i="4" s="1"/>
  <c r="AT98" i="4"/>
  <c r="AW98" i="4" s="1"/>
  <c r="AT102" i="4"/>
  <c r="AW102" i="4" s="1"/>
  <c r="AT106" i="4"/>
  <c r="AW106" i="4" s="1"/>
  <c r="AT123" i="4"/>
  <c r="AW123" i="4" s="1"/>
  <c r="F121" i="4"/>
  <c r="T121" i="4" s="1"/>
  <c r="Y121" i="4" s="1"/>
  <c r="S121" i="4" s="1"/>
  <c r="F100" i="4"/>
  <c r="F96" i="4"/>
  <c r="T96" i="4" s="1"/>
  <c r="Y96" i="4" s="1"/>
  <c r="S96" i="4" s="1"/>
  <c r="F80" i="4"/>
  <c r="F76" i="4"/>
  <c r="T76" i="4" s="1"/>
  <c r="Y76" i="4" s="1"/>
  <c r="S76" i="4" s="1"/>
  <c r="F61" i="4"/>
  <c r="F28" i="4"/>
  <c r="F15" i="4"/>
  <c r="T15" i="4" s="1"/>
  <c r="Y15" i="4" s="1"/>
  <c r="S15" i="4" s="1"/>
  <c r="F105" i="4"/>
  <c r="F60" i="4"/>
  <c r="T60" i="4" s="1"/>
  <c r="Y60" i="4" s="1"/>
  <c r="S60" i="4" s="1"/>
  <c r="F16" i="4"/>
  <c r="T16" i="4" s="1"/>
  <c r="Y16" i="4" s="1"/>
  <c r="S16" i="4" s="1"/>
  <c r="F108" i="4"/>
  <c r="T108" i="4" s="1"/>
  <c r="Y108" i="4" s="1"/>
  <c r="S108" i="4" s="1"/>
  <c r="F98" i="4"/>
  <c r="F84" i="4"/>
  <c r="F78" i="4"/>
  <c r="T78" i="4" s="1"/>
  <c r="Y78" i="4" s="1"/>
  <c r="S78" i="4" s="1"/>
  <c r="F68" i="4"/>
  <c r="T68" i="4" s="1"/>
  <c r="Y68" i="4" s="1"/>
  <c r="S68" i="4" s="1"/>
  <c r="F56" i="4"/>
  <c r="F31" i="4"/>
  <c r="T31" i="4" s="1"/>
  <c r="Y31" i="4" s="1"/>
  <c r="S31" i="4" s="1"/>
  <c r="F17" i="4"/>
  <c r="T17" i="4" s="1"/>
  <c r="Y17" i="4" s="1"/>
  <c r="S17" i="4" s="1"/>
  <c r="F123" i="4"/>
  <c r="T123" i="4" s="1"/>
  <c r="Y123" i="4" s="1"/>
  <c r="S123" i="4" s="1"/>
  <c r="F111" i="4"/>
  <c r="T111" i="4" s="1"/>
  <c r="Y111" i="4" s="1"/>
  <c r="S111" i="4" s="1"/>
  <c r="F103" i="4"/>
  <c r="F49" i="4"/>
  <c r="F12" i="4"/>
  <c r="T12" i="4" s="1"/>
  <c r="Y12" i="4" s="1"/>
  <c r="S12" i="4" s="1"/>
  <c r="AS123" i="4" l="1"/>
  <c r="BA123" i="4" s="1"/>
  <c r="AS102" i="4"/>
  <c r="BA102" i="4" s="1"/>
  <c r="AS94" i="4"/>
  <c r="BA94" i="4" s="1"/>
  <c r="AS119" i="4"/>
  <c r="BA119" i="4" s="1"/>
  <c r="AS109" i="4"/>
  <c r="BA109" i="4" s="1"/>
  <c r="AS103" i="4"/>
  <c r="BA103" i="4" s="1"/>
  <c r="AS99" i="4"/>
  <c r="BA99" i="4" s="1"/>
  <c r="AS95" i="4"/>
  <c r="BA95" i="4" s="1"/>
  <c r="AS90" i="4"/>
  <c r="BA90" i="4" s="1"/>
  <c r="AS86" i="4"/>
  <c r="BA86" i="4" s="1"/>
  <c r="AS78" i="4"/>
  <c r="BA78" i="4" s="1"/>
  <c r="AS72" i="4"/>
  <c r="BA72" i="4" s="1"/>
  <c r="AS66" i="4"/>
  <c r="BA66" i="4" s="1"/>
  <c r="AS59" i="4"/>
  <c r="BA59" i="4" s="1"/>
  <c r="AS51" i="4"/>
  <c r="BA51" i="4" s="1"/>
  <c r="AS41" i="4"/>
  <c r="BA41" i="4" s="1"/>
  <c r="AS31" i="4"/>
  <c r="BA31" i="4" s="1"/>
  <c r="AS25" i="4"/>
  <c r="BA25" i="4" s="1"/>
  <c r="AS17" i="4"/>
  <c r="BA17" i="4" s="1"/>
  <c r="AS13" i="4"/>
  <c r="BA13" i="4" s="1"/>
  <c r="AS104" i="4"/>
  <c r="BA104" i="4" s="1"/>
  <c r="AS96" i="4"/>
  <c r="BA96" i="4" s="1"/>
  <c r="AS79" i="4"/>
  <c r="BA79" i="4" s="1"/>
  <c r="AS75" i="4"/>
  <c r="BA75" i="4" s="1"/>
  <c r="AS60" i="4"/>
  <c r="BA60" i="4" s="1"/>
  <c r="AS50" i="4"/>
  <c r="BA50" i="4" s="1"/>
  <c r="AS40" i="4"/>
  <c r="BA40" i="4" s="1"/>
  <c r="AS32" i="4"/>
  <c r="BA32" i="4" s="1"/>
  <c r="AS26" i="4"/>
  <c r="BA26" i="4" s="1"/>
  <c r="AS14" i="4"/>
  <c r="BA14" i="4" s="1"/>
  <c r="AS9" i="4"/>
  <c r="BA9" i="4" s="1"/>
  <c r="AS112" i="4"/>
  <c r="BA112" i="4" s="1"/>
  <c r="AS91" i="4"/>
  <c r="BA91" i="4" s="1"/>
  <c r="AS84" i="4"/>
  <c r="BA84" i="4" s="1"/>
  <c r="AS74" i="4"/>
  <c r="BA74" i="4" s="1"/>
  <c r="AS67" i="4"/>
  <c r="BA67" i="4" s="1"/>
  <c r="AS58" i="4"/>
  <c r="BA58" i="4" s="1"/>
  <c r="AS37" i="4"/>
  <c r="BA37" i="4" s="1"/>
  <c r="AS21" i="4"/>
  <c r="BA21" i="4" s="1"/>
  <c r="AS18" i="4"/>
  <c r="BA18" i="4" s="1"/>
  <c r="AS106" i="4"/>
  <c r="BA106" i="4" s="1"/>
  <c r="AS98" i="4"/>
  <c r="BA98" i="4" s="1"/>
  <c r="AS111" i="4"/>
  <c r="BA111" i="4" s="1"/>
  <c r="AS105" i="4"/>
  <c r="BA105" i="4" s="1"/>
  <c r="AS101" i="4"/>
  <c r="BA101" i="4" s="1"/>
  <c r="AS97" i="4"/>
  <c r="BA97" i="4" s="1"/>
  <c r="AS93" i="4"/>
  <c r="BA93" i="4" s="1"/>
  <c r="AS88" i="4"/>
  <c r="BA88" i="4" s="1"/>
  <c r="AS80" i="4"/>
  <c r="BA80" i="4" s="1"/>
  <c r="AS76" i="4"/>
  <c r="BA76" i="4" s="1"/>
  <c r="AS70" i="4"/>
  <c r="BA70" i="4" s="1"/>
  <c r="AS64" i="4"/>
  <c r="BA64" i="4" s="1"/>
  <c r="AS55" i="4"/>
  <c r="BA55" i="4" s="1"/>
  <c r="AS49" i="4"/>
  <c r="BA49" i="4" s="1"/>
  <c r="AS35" i="4"/>
  <c r="BA35" i="4" s="1"/>
  <c r="AS28" i="4"/>
  <c r="BA28" i="4" s="1"/>
  <c r="AS19" i="4"/>
  <c r="BA19" i="4" s="1"/>
  <c r="AS15" i="4"/>
  <c r="BA15" i="4" s="1"/>
  <c r="AS108" i="4"/>
  <c r="BA108" i="4" s="1"/>
  <c r="AS100" i="4"/>
  <c r="BA100" i="4" s="1"/>
  <c r="AS85" i="4"/>
  <c r="BA85" i="4" s="1"/>
  <c r="AS77" i="4"/>
  <c r="BA77" i="4" s="1"/>
  <c r="AS69" i="4"/>
  <c r="BA69" i="4" s="1"/>
  <c r="AS54" i="4"/>
  <c r="BA54" i="4" s="1"/>
  <c r="AS48" i="4"/>
  <c r="BA48" i="4" s="1"/>
  <c r="AS34" i="4"/>
  <c r="BA34" i="4" s="1"/>
  <c r="AS30" i="4"/>
  <c r="BA30" i="4" s="1"/>
  <c r="AS16" i="4"/>
  <c r="BA16" i="4" s="1"/>
  <c r="AS12" i="4"/>
  <c r="BA12" i="4" s="1"/>
  <c r="AS7" i="4"/>
  <c r="BA7" i="4" s="1"/>
  <c r="AS121" i="4"/>
  <c r="BA121" i="4" s="1"/>
  <c r="AS110" i="4"/>
  <c r="BA110" i="4" s="1"/>
  <c r="AS89" i="4"/>
  <c r="BA89" i="4" s="1"/>
  <c r="AS83" i="4"/>
  <c r="BA83" i="4" s="1"/>
  <c r="AS71" i="4"/>
  <c r="BA71" i="4" s="1"/>
  <c r="AS63" i="4"/>
  <c r="BA63" i="4" s="1"/>
  <c r="AS43" i="4"/>
  <c r="BA43" i="4" s="1"/>
  <c r="AS22" i="4"/>
  <c r="BA22" i="4" s="1"/>
  <c r="AS20" i="4"/>
  <c r="BA20" i="4" s="1"/>
  <c r="AS11" i="4"/>
  <c r="BA11" i="4" s="1"/>
  <c r="F72" i="4"/>
  <c r="T72" i="4" s="1"/>
  <c r="Y72" i="4" s="1"/>
  <c r="S72" i="4" s="1"/>
  <c r="T49" i="4"/>
  <c r="Y49" i="4" s="1"/>
  <c r="S49" i="4" s="1"/>
  <c r="AY49" i="4" s="1"/>
  <c r="T56" i="4"/>
  <c r="Y56" i="4" s="1"/>
  <c r="S56" i="4" s="1"/>
  <c r="AY56" i="4" s="1"/>
  <c r="T103" i="4"/>
  <c r="Y103" i="4" s="1"/>
  <c r="S103" i="4" s="1"/>
  <c r="AY103" i="4" s="1"/>
  <c r="T84" i="4"/>
  <c r="Y84" i="4" s="1"/>
  <c r="S84" i="4" s="1"/>
  <c r="AY84" i="4" s="1"/>
  <c r="T61" i="4"/>
  <c r="Y61" i="4" s="1"/>
  <c r="S61" i="4" s="1"/>
  <c r="AY61" i="4" s="1"/>
  <c r="T80" i="4"/>
  <c r="Y80" i="4" s="1"/>
  <c r="S80" i="4" s="1"/>
  <c r="AY80" i="4" s="1"/>
  <c r="T100" i="4"/>
  <c r="Y100" i="4" s="1"/>
  <c r="S100" i="4" s="1"/>
  <c r="AY100" i="4" s="1"/>
  <c r="F52" i="4"/>
  <c r="F20" i="4"/>
  <c r="T20" i="4" s="1"/>
  <c r="Y20" i="4" s="1"/>
  <c r="S20" i="4" s="1"/>
  <c r="AY20" i="4" s="1"/>
  <c r="T98" i="4"/>
  <c r="Y98" i="4" s="1"/>
  <c r="S98" i="4" s="1"/>
  <c r="AY98" i="4" s="1"/>
  <c r="T105" i="4"/>
  <c r="Y105" i="4" s="1"/>
  <c r="S105" i="4" s="1"/>
  <c r="AY105" i="4" s="1"/>
  <c r="T28" i="4"/>
  <c r="Y28" i="4" s="1"/>
  <c r="S28" i="4" s="1"/>
  <c r="AY28" i="4" s="1"/>
  <c r="BB36" i="4"/>
  <c r="AX36" i="4" s="1"/>
  <c r="F89" i="4"/>
  <c r="T89" i="4" s="1"/>
  <c r="Y89" i="4" s="1"/>
  <c r="S89" i="4" s="1"/>
  <c r="AY89" i="4" s="1"/>
  <c r="F118" i="4"/>
  <c r="T118" i="4" s="1"/>
  <c r="Y118" i="4" s="1"/>
  <c r="S118" i="4" s="1"/>
  <c r="AY123" i="4"/>
  <c r="AY68" i="4"/>
  <c r="BB68" i="4" s="1"/>
  <c r="AX68" i="4" s="1"/>
  <c r="AY108" i="4"/>
  <c r="AY60" i="4"/>
  <c r="AY15" i="4"/>
  <c r="AY76" i="4"/>
  <c r="AY121" i="4"/>
  <c r="AY72" i="4"/>
  <c r="F71" i="4"/>
  <c r="F23" i="4"/>
  <c r="F120" i="4"/>
  <c r="T120" i="4" s="1"/>
  <c r="Y120" i="4" s="1"/>
  <c r="S120" i="4" s="1"/>
  <c r="F22" i="4"/>
  <c r="F13" i="4"/>
  <c r="F117" i="4"/>
  <c r="T117" i="4" s="1"/>
  <c r="Y117" i="4" s="1"/>
  <c r="S117" i="4" s="1"/>
  <c r="AY117" i="4" s="1"/>
  <c r="F119" i="4"/>
  <c r="T119" i="4" s="1"/>
  <c r="Y119" i="4" s="1"/>
  <c r="S119" i="4" s="1"/>
  <c r="AY119" i="4" s="1"/>
  <c r="F115" i="4"/>
  <c r="T115" i="4" s="1"/>
  <c r="Y115" i="4" s="1"/>
  <c r="S115" i="4" s="1"/>
  <c r="AY115" i="4" s="1"/>
  <c r="BB115" i="4" s="1"/>
  <c r="AX115" i="4" s="1"/>
  <c r="F116" i="4"/>
  <c r="T116" i="4" s="1"/>
  <c r="Y116" i="4" s="1"/>
  <c r="S116" i="4" s="1"/>
  <c r="AY116" i="4" s="1"/>
  <c r="BB116" i="4" s="1"/>
  <c r="AX116" i="4" s="1"/>
  <c r="AT117" i="4"/>
  <c r="AW117" i="4" s="1"/>
  <c r="F114" i="4"/>
  <c r="T114" i="4" s="1"/>
  <c r="Y114" i="4" s="1"/>
  <c r="S114" i="4" s="1"/>
  <c r="AY114" i="4" s="1"/>
  <c r="BB114" i="4" s="1"/>
  <c r="AX114" i="4" s="1"/>
  <c r="AY7" i="4"/>
  <c r="AY120" i="4"/>
  <c r="AY124" i="4"/>
  <c r="BB124" i="4" s="1"/>
  <c r="AX124" i="4" s="1"/>
  <c r="AY34" i="4"/>
  <c r="AY102" i="4"/>
  <c r="AY24" i="4"/>
  <c r="BB24" i="4" s="1"/>
  <c r="AX24" i="4" s="1"/>
  <c r="AY91" i="4"/>
  <c r="AY53" i="4"/>
  <c r="BB53" i="4" s="1"/>
  <c r="AX53" i="4" s="1"/>
  <c r="AY113" i="4"/>
  <c r="BB113" i="4" s="1"/>
  <c r="AX113" i="4" s="1"/>
  <c r="AY75" i="4"/>
  <c r="AY99" i="4"/>
  <c r="AY112" i="4"/>
  <c r="AY110" i="4"/>
  <c r="AY93" i="4"/>
  <c r="AY86" i="4"/>
  <c r="AY107" i="4"/>
  <c r="BB107" i="4" s="1"/>
  <c r="AX107" i="4" s="1"/>
  <c r="AY92" i="4"/>
  <c r="BB92" i="4" s="1"/>
  <c r="AX92" i="4" s="1"/>
  <c r="AY111" i="4"/>
  <c r="AY96" i="4"/>
  <c r="AY87" i="4"/>
  <c r="BB87" i="4" s="1"/>
  <c r="AX87" i="4" s="1"/>
  <c r="AY90" i="4"/>
  <c r="AY104" i="4"/>
  <c r="AY97" i="4"/>
  <c r="AY94" i="4"/>
  <c r="AY83" i="4"/>
  <c r="AY73" i="4"/>
  <c r="BB73" i="4" s="1"/>
  <c r="AX73" i="4" s="1"/>
  <c r="AY78" i="4"/>
  <c r="AY82" i="4"/>
  <c r="BB82" i="4" s="1"/>
  <c r="AX82" i="4" s="1"/>
  <c r="AY70" i="4"/>
  <c r="AY81" i="4"/>
  <c r="BB81" i="4" s="1"/>
  <c r="AX81" i="4" s="1"/>
  <c r="AY54" i="4"/>
  <c r="AY51" i="4"/>
  <c r="AY63" i="4"/>
  <c r="AY66" i="4"/>
  <c r="AY62" i="4"/>
  <c r="BB62" i="4" s="1"/>
  <c r="AX62" i="4" s="1"/>
  <c r="AY59" i="4"/>
  <c r="AY67" i="4"/>
  <c r="AY58" i="4"/>
  <c r="AY50" i="4"/>
  <c r="AY35" i="4"/>
  <c r="AY37" i="4"/>
  <c r="AY45" i="4"/>
  <c r="BB45" i="4" s="1"/>
  <c r="AX45" i="4" s="1"/>
  <c r="AY38" i="4"/>
  <c r="BB38" i="4" s="1"/>
  <c r="AX38" i="4" s="1"/>
  <c r="AY48" i="4"/>
  <c r="AY41" i="4"/>
  <c r="AY32" i="4"/>
  <c r="AY40" i="4"/>
  <c r="AY39" i="4"/>
  <c r="BB39" i="4" s="1"/>
  <c r="AX39" i="4" s="1"/>
  <c r="AY47" i="4"/>
  <c r="BB47" i="4" s="1"/>
  <c r="AX47" i="4" s="1"/>
  <c r="AY44" i="4"/>
  <c r="BB44" i="4" s="1"/>
  <c r="AX44" i="4" s="1"/>
  <c r="AY43" i="4"/>
  <c r="AY42" i="4"/>
  <c r="BB42" i="4" s="1"/>
  <c r="AX42" i="4" s="1"/>
  <c r="AY31" i="4"/>
  <c r="AY25" i="4"/>
  <c r="AY27" i="4"/>
  <c r="BB27" i="4" s="1"/>
  <c r="AX27" i="4" s="1"/>
  <c r="AY29" i="4"/>
  <c r="BB29" i="4" s="1"/>
  <c r="AX29" i="4" s="1"/>
  <c r="AY19" i="4"/>
  <c r="AY122" i="4"/>
  <c r="BB122" i="4" s="1"/>
  <c r="AX122" i="4" s="1"/>
  <c r="AY17" i="4"/>
  <c r="AY11" i="4"/>
  <c r="AY18" i="4"/>
  <c r="AY16" i="4"/>
  <c r="AY14" i="4"/>
  <c r="AY9" i="4"/>
  <c r="AY69" i="4"/>
  <c r="AY12" i="4"/>
  <c r="AY21" i="4"/>
  <c r="AY106" i="4"/>
  <c r="AY46" i="4"/>
  <c r="BB46" i="4" s="1"/>
  <c r="AX46" i="4" s="1"/>
  <c r="AY77" i="4"/>
  <c r="AY65" i="4"/>
  <c r="BB65" i="4" s="1"/>
  <c r="AX65" i="4" s="1"/>
  <c r="AY33" i="4"/>
  <c r="BB33" i="4" s="1"/>
  <c r="AX33" i="4" s="1"/>
  <c r="AY126" i="4"/>
  <c r="BB126" i="4" s="1"/>
  <c r="AX126" i="4" s="1"/>
  <c r="AY57" i="4"/>
  <c r="AY8" i="4"/>
  <c r="BB120" i="4"/>
  <c r="AX120" i="4" s="1"/>
  <c r="AY30" i="4"/>
  <c r="AY26" i="4"/>
  <c r="AY64" i="4"/>
  <c r="AY74" i="4"/>
  <c r="AY85" i="4"/>
  <c r="AY109" i="4"/>
  <c r="AY101" i="4"/>
  <c r="AY95" i="4"/>
  <c r="AY118" i="4"/>
  <c r="BB118" i="4" s="1"/>
  <c r="AX118" i="4" s="1"/>
  <c r="AY79" i="4"/>
  <c r="AY55" i="4"/>
  <c r="AY88" i="4"/>
  <c r="BB55" i="4" l="1"/>
  <c r="AX55" i="4" s="1"/>
  <c r="BB95" i="4"/>
  <c r="AX95" i="4" s="1"/>
  <c r="BB74" i="4"/>
  <c r="AX74" i="4" s="1"/>
  <c r="BB21" i="4"/>
  <c r="AX21" i="4" s="1"/>
  <c r="BB14" i="4"/>
  <c r="AX14" i="4" s="1"/>
  <c r="BB17" i="4"/>
  <c r="AX17" i="4" s="1"/>
  <c r="BB19" i="4"/>
  <c r="AX19" i="4" s="1"/>
  <c r="BB31" i="4"/>
  <c r="AX31" i="4" s="1"/>
  <c r="BB43" i="4"/>
  <c r="AX43" i="4" s="1"/>
  <c r="BB50" i="4"/>
  <c r="AX50" i="4" s="1"/>
  <c r="BB67" i="4"/>
  <c r="AX67" i="4" s="1"/>
  <c r="BB63" i="4"/>
  <c r="AX63" i="4" s="1"/>
  <c r="BB70" i="4"/>
  <c r="AX70" i="4" s="1"/>
  <c r="BB97" i="4"/>
  <c r="AX97" i="4" s="1"/>
  <c r="BB110" i="4"/>
  <c r="AX110" i="4" s="1"/>
  <c r="BB102" i="4"/>
  <c r="AX102" i="4" s="1"/>
  <c r="BB7" i="4"/>
  <c r="AX7" i="4" s="1"/>
  <c r="AS117" i="4"/>
  <c r="BA117" i="4" s="1"/>
  <c r="BB117" i="4" s="1"/>
  <c r="AX117" i="4" s="1"/>
  <c r="BB72" i="4"/>
  <c r="AX72" i="4" s="1"/>
  <c r="BB76" i="4"/>
  <c r="AX76" i="4" s="1"/>
  <c r="BB60" i="4"/>
  <c r="AX60" i="4" s="1"/>
  <c r="BB109" i="4"/>
  <c r="AX109" i="4" s="1"/>
  <c r="BB26" i="4"/>
  <c r="AX26" i="4" s="1"/>
  <c r="BB69" i="4"/>
  <c r="AX69" i="4" s="1"/>
  <c r="BB18" i="4"/>
  <c r="AX18" i="4" s="1"/>
  <c r="BB40" i="4"/>
  <c r="AX40" i="4" s="1"/>
  <c r="BB41" i="4"/>
  <c r="AX41" i="4" s="1"/>
  <c r="BB37" i="4"/>
  <c r="AX37" i="4" s="1"/>
  <c r="BB54" i="4"/>
  <c r="AX54" i="4" s="1"/>
  <c r="BB78" i="4"/>
  <c r="AX78" i="4" s="1"/>
  <c r="BB83" i="4"/>
  <c r="AX83" i="4" s="1"/>
  <c r="BB90" i="4"/>
  <c r="AX90" i="4" s="1"/>
  <c r="BB96" i="4"/>
  <c r="AX96" i="4" s="1"/>
  <c r="BB86" i="4"/>
  <c r="AX86" i="4" s="1"/>
  <c r="BB99" i="4"/>
  <c r="AX99" i="4" s="1"/>
  <c r="BB91" i="4"/>
  <c r="AX91" i="4" s="1"/>
  <c r="BB88" i="4"/>
  <c r="AX88" i="4" s="1"/>
  <c r="BB79" i="4"/>
  <c r="AX79" i="4" s="1"/>
  <c r="BB101" i="4"/>
  <c r="AX101" i="4" s="1"/>
  <c r="BB85" i="4"/>
  <c r="AX85" i="4" s="1"/>
  <c r="BB64" i="4"/>
  <c r="AX64" i="4" s="1"/>
  <c r="BB30" i="4"/>
  <c r="AX30" i="4" s="1"/>
  <c r="BB20" i="4"/>
  <c r="AX20" i="4" s="1"/>
  <c r="BB77" i="4"/>
  <c r="AX77" i="4" s="1"/>
  <c r="BB106" i="4"/>
  <c r="AX106" i="4" s="1"/>
  <c r="BB12" i="4"/>
  <c r="AX12" i="4" s="1"/>
  <c r="BB9" i="4"/>
  <c r="AX9" i="4" s="1"/>
  <c r="BB16" i="4"/>
  <c r="AX16" i="4" s="1"/>
  <c r="BB11" i="4"/>
  <c r="AX11" i="4" s="1"/>
  <c r="BB25" i="4"/>
  <c r="AX25" i="4" s="1"/>
  <c r="BB32" i="4"/>
  <c r="AX32" i="4" s="1"/>
  <c r="BB48" i="4"/>
  <c r="AX48" i="4" s="1"/>
  <c r="BB35" i="4"/>
  <c r="AX35" i="4" s="1"/>
  <c r="BB58" i="4"/>
  <c r="AX58" i="4" s="1"/>
  <c r="BB59" i="4"/>
  <c r="AX59" i="4" s="1"/>
  <c r="BB66" i="4"/>
  <c r="AX66" i="4" s="1"/>
  <c r="BB51" i="4"/>
  <c r="AX51" i="4" s="1"/>
  <c r="BB94" i="4"/>
  <c r="AX94" i="4" s="1"/>
  <c r="BB104" i="4"/>
  <c r="AX104" i="4" s="1"/>
  <c r="BB111" i="4"/>
  <c r="AX111" i="4" s="1"/>
  <c r="BB93" i="4"/>
  <c r="AX93" i="4" s="1"/>
  <c r="BB112" i="4"/>
  <c r="AX112" i="4" s="1"/>
  <c r="BB75" i="4"/>
  <c r="AX75" i="4" s="1"/>
  <c r="BB34" i="4"/>
  <c r="AX34" i="4" s="1"/>
  <c r="BB119" i="4"/>
  <c r="AX119" i="4" s="1"/>
  <c r="BB121" i="4"/>
  <c r="AX121" i="4" s="1"/>
  <c r="BB15" i="4"/>
  <c r="AX15" i="4" s="1"/>
  <c r="BB108" i="4"/>
  <c r="AX108" i="4" s="1"/>
  <c r="BB123" i="4"/>
  <c r="AX123" i="4" s="1"/>
  <c r="BB89" i="4"/>
  <c r="AX89" i="4" s="1"/>
  <c r="BB100" i="4"/>
  <c r="AX100" i="4" s="1"/>
  <c r="BB61" i="4"/>
  <c r="AX61" i="4" s="1"/>
  <c r="BB103" i="4"/>
  <c r="AX103" i="4" s="1"/>
  <c r="BB49" i="4"/>
  <c r="AX49" i="4" s="1"/>
  <c r="BB80" i="4"/>
  <c r="AX80" i="4" s="1"/>
  <c r="BB84" i="4"/>
  <c r="AX84" i="4" s="1"/>
  <c r="BB56" i="4"/>
  <c r="AX56" i="4" s="1"/>
  <c r="T22" i="4"/>
  <c r="Y22" i="4" s="1"/>
  <c r="S22" i="4" s="1"/>
  <c r="AY22" i="4" s="1"/>
  <c r="BB22" i="4" s="1"/>
  <c r="AX22" i="4" s="1"/>
  <c r="T23" i="4"/>
  <c r="Y23" i="4" s="1"/>
  <c r="S23" i="4" s="1"/>
  <c r="AY23" i="4" s="1"/>
  <c r="BB23" i="4" s="1"/>
  <c r="AX23" i="4" s="1"/>
  <c r="BB28" i="4"/>
  <c r="AX28" i="4" s="1"/>
  <c r="BB105" i="4"/>
  <c r="AX105" i="4" s="1"/>
  <c r="BB98" i="4"/>
  <c r="AX98" i="4" s="1"/>
  <c r="T52" i="4"/>
  <c r="Y52" i="4" s="1"/>
  <c r="S52" i="4" s="1"/>
  <c r="AY52" i="4" s="1"/>
  <c r="BB52" i="4" s="1"/>
  <c r="AX52" i="4" s="1"/>
  <c r="T13" i="4"/>
  <c r="Y13" i="4" s="1"/>
  <c r="S13" i="4" s="1"/>
  <c r="AY13" i="4" s="1"/>
  <c r="BB13" i="4" s="1"/>
  <c r="AX13" i="4" s="1"/>
  <c r="T71" i="4"/>
  <c r="Y71" i="4" s="1"/>
  <c r="S71" i="4" s="1"/>
  <c r="AY71" i="4" s="1"/>
  <c r="BB71" i="4" s="1"/>
  <c r="AX71" i="4" s="1"/>
  <c r="BB57" i="4"/>
  <c r="AX57" i="4" s="1"/>
  <c r="BB8" i="4"/>
  <c r="AX8" i="4" s="1"/>
  <c r="AY10" i="4"/>
  <c r="BB10" i="4" s="1"/>
</calcChain>
</file>

<file path=xl/comments1.xml><?xml version="1.0" encoding="utf-8"?>
<comments xmlns="http://schemas.openxmlformats.org/spreadsheetml/2006/main">
  <authors>
    <author>kab302_teacher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  <comment ref="AQ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Принято ГУО</t>
        </r>
      </text>
    </comment>
  </commentList>
</comments>
</file>

<file path=xl/sharedStrings.xml><?xml version="1.0" encoding="utf-8"?>
<sst xmlns="http://schemas.openxmlformats.org/spreadsheetml/2006/main" count="515" uniqueCount="248">
  <si>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</si>
  <si>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</si>
  <si>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</si>
  <si>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</si>
  <si>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</si>
  <si>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</si>
  <si>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</si>
  <si>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</si>
  <si>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</si>
  <si>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</si>
  <si>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</si>
  <si>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</si>
  <si>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</si>
  <si>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средний балл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</si>
  <si>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</si>
  <si>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</si>
  <si>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</si>
  <si>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</si>
  <si>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</si>
  <si>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</si>
  <si>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</si>
  <si>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</si>
  <si>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</si>
  <si>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</si>
  <si>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</si>
  <si>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</si>
  <si>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</si>
  <si>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</si>
  <si>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</si>
  <si>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</si>
  <si>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</si>
  <si>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</si>
  <si>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</si>
  <si>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</si>
  <si>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</si>
  <si>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</si>
  <si>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</si>
  <si>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</si>
  <si>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</si>
  <si>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</si>
  <si>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</si>
  <si>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</si>
  <si>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</si>
  <si>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</si>
  <si>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</si>
  <si>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</si>
  <si>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</si>
  <si>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</si>
  <si>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</si>
  <si>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</si>
  <si>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</si>
  <si>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</si>
  <si>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</si>
  <si>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</si>
  <si>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</si>
  <si>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</si>
  <si>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</si>
  <si>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</si>
  <si>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</si>
  <si>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</si>
  <si>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</si>
  <si>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</si>
  <si>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</si>
  <si>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</si>
  <si>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</si>
  <si>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</si>
  <si>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</si>
  <si>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</si>
  <si>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</si>
  <si>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</si>
  <si>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</si>
  <si>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</si>
  <si>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</si>
  <si>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</si>
  <si>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</si>
  <si>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</si>
  <si>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</si>
  <si>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</si>
  <si>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</si>
  <si>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</si>
  <si>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</si>
  <si>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</si>
  <si>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</si>
  <si>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</si>
  <si>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</si>
  <si>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</si>
  <si>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</si>
  <si>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</si>
  <si>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</si>
  <si>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</si>
  <si>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</si>
  <si>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</si>
  <si>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</si>
  <si>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</si>
  <si>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</si>
  <si>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</si>
  <si>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</si>
  <si>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</si>
  <si>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</si>
  <si>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</si>
  <si>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</si>
  <si>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</si>
  <si>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</si>
  <si>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</si>
  <si>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</si>
  <si>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</si>
  <si>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</si>
  <si>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</si>
  <si>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</si>
  <si>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Общий игог</t>
  </si>
  <si>
    <t>МБОУ Лицей № 8</t>
  </si>
  <si>
    <t>Расчётное среднее значение по городу:</t>
  </si>
  <si>
    <t>Среднее значение по городу принято:</t>
  </si>
  <si>
    <t>МАОУ Лицей № 9 "Лидер"</t>
  </si>
  <si>
    <t>Расчётное среднее значение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</si>
  <si>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</si>
  <si>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</si>
  <si>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</si>
  <si>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</si>
  <si>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</si>
  <si>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</si>
  <si>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</si>
  <si>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</si>
  <si>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</si>
  <si>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</si>
  <si>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</si>
  <si>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СШ № 10</t>
  </si>
  <si>
    <t>Граница А-В</t>
  </si>
  <si>
    <t>Граница В-С</t>
  </si>
  <si>
    <t>Граница С-D</t>
  </si>
  <si>
    <t>ДОСТИЖЕНИЕ ОБРАЗОВАТЕЛЬНЫХ РЕЗУЛЬТАТОВ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</si>
  <si>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</si>
  <si>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</si>
  <si>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</si>
  <si>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</si>
  <si>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</si>
  <si>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</si>
  <si>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</si>
  <si>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</si>
  <si>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Матем-4 ср. балл ОУ</t>
  </si>
  <si>
    <t>Матем-4 ср. балл по городу</t>
  </si>
  <si>
    <t>Матем-4 Индекс успешности</t>
  </si>
  <si>
    <t>РусЯз-4 ср. балл ОУ</t>
  </si>
  <si>
    <t>ОкрМир-4 ср. балл ОУ</t>
  </si>
  <si>
    <t>ОкрМир-4 ср. балл по городу</t>
  </si>
  <si>
    <t>ОкрМир-4 Индекс успешности</t>
  </si>
  <si>
    <t>РусЯз-4 ср. балл по городу</t>
  </si>
  <si>
    <t>РусЯз-4 Индекс успешности</t>
  </si>
  <si>
    <t>ЧитГр-4 ср. балл ОУ</t>
  </si>
  <si>
    <t>ЧитГр-4 ср. балл по городу</t>
  </si>
  <si>
    <t>ЧитГр-4 Индекс успешности</t>
  </si>
  <si>
    <t>ГрПр-4 ср. балл ОУ</t>
  </si>
  <si>
    <t>ГрПр-4 ср. балл по городу</t>
  </si>
  <si>
    <t>ГрПр-4 Индекс успешности</t>
  </si>
  <si>
    <t>Цифра 1</t>
  </si>
  <si>
    <t>Цифра 2</t>
  </si>
  <si>
    <t>Цифра 3</t>
  </si>
  <si>
    <t>Цифра 4</t>
  </si>
  <si>
    <t>Среднее значение</t>
  </si>
  <si>
    <t>Цифра 5</t>
  </si>
  <si>
    <t>4 класс</t>
  </si>
  <si>
    <t>Матем-9 ср. балл по городу</t>
  </si>
  <si>
    <t>Матем-9 ср. балл ОУ</t>
  </si>
  <si>
    <t>Матем-9 Индекс успешности</t>
  </si>
  <si>
    <t>РусЯз-9 ср. балл ОУ</t>
  </si>
  <si>
    <t>РусЯз-9 ср. балл по городу</t>
  </si>
  <si>
    <t>РусЯз-9 Индекс успешности</t>
  </si>
  <si>
    <t>Матем-11 профиль ср. балл ОУ</t>
  </si>
  <si>
    <t>Матем-11 профиль ср. балл по городу</t>
  </si>
  <si>
    <t>Матем-11 профиль Индекс успешности</t>
  </si>
  <si>
    <t>Матем-11 базовый ср. балл по городу</t>
  </si>
  <si>
    <t>Матем-11 базовый ср. балл ОУ</t>
  </si>
  <si>
    <t>Матем-11 базовый Индекс успешности</t>
  </si>
  <si>
    <t>РусЯз-11 ср. балл ОУ</t>
  </si>
  <si>
    <t>РусЯз-11 ср. балл по городу</t>
  </si>
  <si>
    <t>РусЯз-11 Индекс успешности</t>
  </si>
  <si>
    <t>http://4ege.ru/materials_podgotovka/2797-perevod-ballov-ege-v-ocenki.html</t>
  </si>
  <si>
    <t>ИТОГ 4+9+11</t>
  </si>
  <si>
    <t>РУССКИЙ ЯЗЫК, 4 КЛАСС</t>
  </si>
  <si>
    <t>ОКРУЖАЮЩИЙ МИР, 4 КЛАСС</t>
  </si>
  <si>
    <t>результат выполнения</t>
  </si>
  <si>
    <t>%</t>
  </si>
  <si>
    <t>базовый уровень</t>
  </si>
  <si>
    <t>повышенный уровень</t>
  </si>
  <si>
    <t>% повышен + база</t>
  </si>
  <si>
    <t>ЧИТАТЕЛЬСКАЯ ГРАМОТНОСТЬ, 4 КЛАСС</t>
  </si>
  <si>
    <t>ГРУППОВОЙ ПРОЕКТ, 4 КЛАСС</t>
  </si>
  <si>
    <t>ниже базового</t>
  </si>
  <si>
    <t>МАТЕМАТИКА, 9 КЛАСС</t>
  </si>
  <si>
    <t>РУССКИЙ ЯЗЫК, 9 КЛАСС</t>
  </si>
  <si>
    <t>менее 27</t>
  </si>
  <si>
    <t>80-99</t>
  </si>
  <si>
    <t>менее 24</t>
  </si>
  <si>
    <t>средний балл ОУ</t>
  </si>
  <si>
    <t>РУССКИЙ ЯЗЫК, 11 КЛАСС</t>
  </si>
  <si>
    <t>МАОУ Лицей № 6 "Перспектива"</t>
  </si>
  <si>
    <t>МАОУ "КУГ № 1 – Универс"</t>
  </si>
  <si>
    <t>По городу Красноярску</t>
  </si>
  <si>
    <t>Среднее значение, определённое ГУО</t>
  </si>
  <si>
    <t>Математика 4 класс</t>
  </si>
  <si>
    <t>Русский язык 4 класс</t>
  </si>
  <si>
    <t>Окружающий мир 4 класс</t>
  </si>
  <si>
    <t>Читательская грамот. 4 класс</t>
  </si>
  <si>
    <t>Групповой проект 4 класс</t>
  </si>
  <si>
    <t>9 класс</t>
  </si>
  <si>
    <t>Математ. 11 класс базовый</t>
  </si>
  <si>
    <t>Математ. 11 класс профиль</t>
  </si>
  <si>
    <t>Русский язык 11 класс</t>
  </si>
  <si>
    <t>11 класс</t>
  </si>
  <si>
    <t>среднее значение</t>
  </si>
  <si>
    <t xml:space="preserve">27-67  </t>
  </si>
  <si>
    <t>68-79</t>
  </si>
  <si>
    <t>Русский язык 9 класс</t>
  </si>
  <si>
    <t>Математика 9 класс</t>
  </si>
  <si>
    <t>24-35</t>
  </si>
  <si>
    <t>МАТЕМАТИКА базовый уровень, 11 КЛАСС</t>
  </si>
  <si>
    <t>МАТЕМАТИКА профильный уровень, 11 КЛАСС</t>
  </si>
  <si>
    <t>МБОУ СШ № 154</t>
  </si>
  <si>
    <t>отлично</t>
  </si>
  <si>
    <t xml:space="preserve">хорошо </t>
  </si>
  <si>
    <t>нормально</t>
  </si>
  <si>
    <t>критично</t>
  </si>
  <si>
    <t>Цифра 4 класс</t>
  </si>
  <si>
    <t>Цифра 9 класс</t>
  </si>
  <si>
    <t>Цифра 11 класс</t>
  </si>
  <si>
    <t>Перевод баллов ЕГЭ и ОГЭ в отметки:</t>
  </si>
  <si>
    <t>недостаточный уровень</t>
  </si>
  <si>
    <t>пониженный уровень</t>
  </si>
  <si>
    <t xml:space="preserve">МБОУ СШ № 10 </t>
  </si>
  <si>
    <t xml:space="preserve">МБОУ СШ № 86 </t>
  </si>
  <si>
    <t xml:space="preserve">МАОУ Гимназия № 11 </t>
  </si>
  <si>
    <t>МАОУ Гимназия № 3</t>
  </si>
  <si>
    <t xml:space="preserve">МБОУ СШ № 1 </t>
  </si>
  <si>
    <t xml:space="preserve">МБОУ СШ № 72 </t>
  </si>
  <si>
    <t xml:space="preserve">МБОУ Школа-интернат № 1 </t>
  </si>
  <si>
    <t>МАОУ СШ № 152</t>
  </si>
  <si>
    <t>МАОУ СШ № 150</t>
  </si>
  <si>
    <t>МАОУ СШ № 149</t>
  </si>
  <si>
    <t>МАОУ СШ № 145</t>
  </si>
  <si>
    <t>МАОУ СШ № 143</t>
  </si>
  <si>
    <t>МАОУ СШ "Комплекс Покровский"</t>
  </si>
  <si>
    <t>36-69</t>
  </si>
  <si>
    <t>70-79</t>
  </si>
  <si>
    <t>2019-2020 учебный год</t>
  </si>
  <si>
    <t>МАОУ СШ № 155</t>
  </si>
  <si>
    <t>МБОУ СШ № 156</t>
  </si>
  <si>
    <t>МБОУ СШ № 157</t>
  </si>
  <si>
    <t>МБОУ СШ №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</si>
</sst>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[$-419]General"/>
    <numFmt numFmtId="165" formatCode="0.0"/>
    <numFmt numFmtId="166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b/>
      <i/>
      <sz val="11"/>
      <color rgb="FF00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D0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9933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FFCCCC"/>
        <bgColor rgb="FFFFFFCC"/>
      </patternFill>
    </fill>
    <fill>
      <patternFill patternType="solid">
        <fgColor rgb="FFD9E1F2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D9E1F2"/>
        <bgColor rgb="FFFFFFCC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7" fillId="0" borderId="0"/>
    <xf numFmtId="0" fontId="1" fillId="0" borderId="0"/>
    <xf numFmtId="0" fontId="8" fillId="0" borderId="0"/>
    <xf numFmtId="164" fontId="11" fillId="0" borderId="0" applyBorder="0" applyProtection="0"/>
    <xf numFmtId="0" fontId="8" fillId="0" borderId="0"/>
    <xf numFmtId="0" fontId="11" fillId="0" borderId="0"/>
    <xf numFmtId="0" fontId="3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164" fontId="11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79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1" xfId="0" applyFont="1" applyBorder="1" applyAlignment="1">
      <alignment horizontal="center" vertical="center"/>
    </xf>
    <xf numFmtId="0" fontId="0" fillId="0" borderId="0" xfId="0" applyFont="1" applyFill="1" applyAlignment="1"/>
    <xf numFmtId="0" fontId="4" fillId="2" borderId="7" xfId="0" applyFont="1" applyFill="1" applyBorder="1" applyAlignment="1">
      <alignment wrapText="1"/>
    </xf>
    <xf numFmtId="0" fontId="0" fillId="0" borderId="0" xfId="0" applyFont="1" applyBorder="1" applyAlignment="1"/>
    <xf numFmtId="0" fontId="4" fillId="2" borderId="16" xfId="0" applyFont="1" applyFill="1" applyBorder="1" applyAlignment="1">
      <alignment wrapText="1"/>
    </xf>
    <xf numFmtId="0" fontId="0" fillId="2" borderId="0" xfId="0" applyFont="1" applyFill="1" applyBorder="1" applyAlignment="1"/>
    <xf numFmtId="2" fontId="0" fillId="0" borderId="0" xfId="0" applyNumberFormat="1" applyFont="1" applyBorder="1" applyAlignment="1"/>
    <xf numFmtId="0" fontId="4" fillId="2" borderId="17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2" borderId="29" xfId="0" applyFont="1" applyFill="1" applyBorder="1" applyAlignment="1">
      <alignment wrapText="1"/>
    </xf>
    <xf numFmtId="0" fontId="6" fillId="0" borderId="0" xfId="0" applyFont="1"/>
    <xf numFmtId="0" fontId="6" fillId="6" borderId="0" xfId="0" applyFont="1" applyFill="1"/>
    <xf numFmtId="2" fontId="4" fillId="2" borderId="2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25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28" xfId="0" applyNumberFormat="1" applyFont="1" applyFill="1" applyBorder="1" applyAlignment="1">
      <alignment horizontal="center" wrapText="1"/>
    </xf>
    <xf numFmtId="2" fontId="3" fillId="2" borderId="13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7" fillId="0" borderId="0" xfId="1"/>
    <xf numFmtId="0" fontId="6" fillId="0" borderId="0" xfId="1" applyFont="1"/>
    <xf numFmtId="0" fontId="7" fillId="0" borderId="23" xfId="1" applyBorder="1"/>
    <xf numFmtId="0" fontId="7" fillId="0" borderId="9" xfId="1" applyBorder="1"/>
    <xf numFmtId="0" fontId="7" fillId="0" borderId="29" xfId="1" applyBorder="1"/>
    <xf numFmtId="0" fontId="7" fillId="0" borderId="27" xfId="1" applyBorder="1"/>
    <xf numFmtId="0" fontId="3" fillId="7" borderId="0" xfId="0" applyFont="1" applyFill="1" applyAlignment="1">
      <alignment horizontal="center"/>
    </xf>
    <xf numFmtId="49" fontId="13" fillId="0" borderId="0" xfId="0" applyNumberFormat="1" applyFont="1" applyBorder="1" applyAlignment="1">
      <alignment horizontal="left"/>
    </xf>
    <xf numFmtId="0" fontId="3" fillId="8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4" fillId="0" borderId="0" xfId="1" applyFont="1"/>
    <xf numFmtId="0" fontId="2" fillId="0" borderId="33" xfId="0" applyFont="1" applyBorder="1" applyAlignment="1"/>
    <xf numFmtId="0" fontId="7" fillId="0" borderId="32" xfId="1" applyBorder="1"/>
    <xf numFmtId="0" fontId="2" fillId="0" borderId="33" xfId="0" applyFont="1" applyFill="1" applyBorder="1" applyAlignment="1"/>
    <xf numFmtId="0" fontId="4" fillId="3" borderId="41" xfId="0" applyFont="1" applyFill="1" applyBorder="1" applyAlignment="1">
      <alignment wrapText="1"/>
    </xf>
    <xf numFmtId="0" fontId="13" fillId="0" borderId="0" xfId="0" applyFont="1" applyBorder="1" applyAlignment="1">
      <alignment horizontal="right"/>
    </xf>
    <xf numFmtId="0" fontId="3" fillId="5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1" fillId="0" borderId="40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0" fillId="0" borderId="16" xfId="2" applyFont="1" applyBorder="1" applyAlignment="1">
      <alignment horizontal="center"/>
    </xf>
    <xf numFmtId="0" fontId="0" fillId="0" borderId="33" xfId="2" applyFont="1" applyBorder="1" applyAlignment="1">
      <alignment horizontal="center"/>
    </xf>
    <xf numFmtId="0" fontId="1" fillId="0" borderId="16" xfId="2" applyFont="1" applyBorder="1" applyAlignment="1">
      <alignment horizontal="center"/>
    </xf>
    <xf numFmtId="0" fontId="1" fillId="0" borderId="7" xfId="2" applyFont="1" applyFill="1" applyBorder="1" applyAlignment="1">
      <alignment horizontal="center"/>
    </xf>
    <xf numFmtId="0" fontId="1" fillId="0" borderId="10" xfId="2" applyFont="1" applyBorder="1" applyAlignment="1">
      <alignment horizontal="center"/>
    </xf>
    <xf numFmtId="2" fontId="4" fillId="3" borderId="7" xfId="1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/>
    <xf numFmtId="2" fontId="7" fillId="0" borderId="29" xfId="1" applyNumberFormat="1" applyFill="1" applyBorder="1"/>
    <xf numFmtId="2" fontId="4" fillId="0" borderId="29" xfId="1" applyNumberFormat="1" applyFont="1" applyFill="1" applyBorder="1" applyAlignment="1">
      <alignment horizontal="right"/>
    </xf>
    <xf numFmtId="165" fontId="16" fillId="0" borderId="51" xfId="0" applyNumberFormat="1" applyFont="1" applyBorder="1"/>
    <xf numFmtId="2" fontId="3" fillId="0" borderId="38" xfId="0" applyNumberFormat="1" applyFont="1" applyFill="1" applyBorder="1" applyAlignment="1">
      <alignment horizontal="left" vertical="center"/>
    </xf>
    <xf numFmtId="2" fontId="3" fillId="0" borderId="37" xfId="0" applyNumberFormat="1" applyFont="1" applyFill="1" applyBorder="1" applyAlignment="1">
      <alignment horizontal="left" vertical="center"/>
    </xf>
    <xf numFmtId="2" fontId="3" fillId="0" borderId="36" xfId="1" applyNumberFormat="1" applyFont="1" applyFill="1" applyBorder="1" applyAlignment="1">
      <alignment horizontal="left"/>
    </xf>
    <xf numFmtId="2" fontId="2" fillId="0" borderId="35" xfId="1" applyNumberFormat="1" applyFont="1" applyFill="1" applyBorder="1" applyAlignment="1">
      <alignment horizontal="left"/>
    </xf>
    <xf numFmtId="2" fontId="3" fillId="0" borderId="35" xfId="0" applyNumberFormat="1" applyFont="1" applyFill="1" applyBorder="1" applyAlignment="1">
      <alignment horizontal="left" wrapText="1"/>
    </xf>
    <xf numFmtId="2" fontId="2" fillId="11" borderId="53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1" fillId="0" borderId="44" xfId="1" applyNumberFormat="1" applyFont="1" applyFill="1" applyBorder="1"/>
    <xf numFmtId="0" fontId="10" fillId="0" borderId="44" xfId="1" applyFont="1" applyFill="1" applyBorder="1" applyAlignment="1">
      <alignment horizontal="right" vertical="center"/>
    </xf>
    <xf numFmtId="0" fontId="7" fillId="0" borderId="44" xfId="1" applyBorder="1"/>
    <xf numFmtId="2" fontId="7" fillId="0" borderId="45" xfId="1" applyNumberFormat="1" applyBorder="1"/>
    <xf numFmtId="0" fontId="7" fillId="0" borderId="45" xfId="1" applyBorder="1"/>
    <xf numFmtId="2" fontId="4" fillId="0" borderId="6" xfId="0" applyNumberFormat="1" applyFont="1" applyFill="1" applyBorder="1" applyAlignment="1">
      <alignment horizontal="center" wrapText="1"/>
    </xf>
    <xf numFmtId="2" fontId="16" fillId="0" borderId="14" xfId="0" applyNumberFormat="1" applyFont="1" applyBorder="1"/>
    <xf numFmtId="2" fontId="1" fillId="0" borderId="23" xfId="2" applyNumberFormat="1" applyFont="1" applyFill="1" applyBorder="1" applyAlignment="1">
      <alignment horizontal="center"/>
    </xf>
    <xf numFmtId="0" fontId="7" fillId="0" borderId="29" xfId="1" applyFill="1" applyBorder="1"/>
    <xf numFmtId="2" fontId="1" fillId="0" borderId="27" xfId="2" applyNumberFormat="1" applyFont="1" applyFill="1" applyBorder="1" applyAlignment="1">
      <alignment horizontal="center"/>
    </xf>
    <xf numFmtId="2" fontId="1" fillId="0" borderId="29" xfId="2" applyNumberFormat="1" applyFont="1" applyFill="1" applyBorder="1" applyAlignment="1">
      <alignment horizontal="center"/>
    </xf>
    <xf numFmtId="2" fontId="18" fillId="0" borderId="29" xfId="2" applyNumberFormat="1" applyFont="1" applyFill="1" applyBorder="1" applyAlignment="1">
      <alignment horizontal="center"/>
    </xf>
    <xf numFmtId="2" fontId="2" fillId="0" borderId="35" xfId="1" applyNumberFormat="1" applyFont="1" applyBorder="1" applyAlignment="1">
      <alignment horizontal="left"/>
    </xf>
    <xf numFmtId="2" fontId="2" fillId="0" borderId="54" xfId="1" applyNumberFormat="1" applyFont="1" applyBorder="1" applyAlignment="1">
      <alignment horizontal="left"/>
    </xf>
    <xf numFmtId="165" fontId="16" fillId="0" borderId="56" xfId="0" applyNumberFormat="1" applyFont="1" applyBorder="1"/>
    <xf numFmtId="2" fontId="16" fillId="0" borderId="41" xfId="0" applyNumberFormat="1" applyFont="1" applyBorder="1"/>
    <xf numFmtId="165" fontId="16" fillId="0" borderId="35" xfId="0" applyNumberFormat="1" applyFont="1" applyBorder="1"/>
    <xf numFmtId="165" fontId="16" fillId="0" borderId="54" xfId="0" applyNumberFormat="1" applyFont="1" applyBorder="1"/>
    <xf numFmtId="165" fontId="16" fillId="0" borderId="52" xfId="0" applyNumberFormat="1" applyFont="1" applyBorder="1"/>
    <xf numFmtId="165" fontId="16" fillId="0" borderId="21" xfId="0" applyNumberFormat="1" applyFont="1" applyBorder="1"/>
    <xf numFmtId="2" fontId="2" fillId="11" borderId="59" xfId="0" applyNumberFormat="1" applyFont="1" applyFill="1" applyBorder="1" applyAlignment="1">
      <alignment horizontal="center" vertical="center"/>
    </xf>
    <xf numFmtId="2" fontId="2" fillId="11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2" fontId="4" fillId="2" borderId="31" xfId="0" applyNumberFormat="1" applyFont="1" applyFill="1" applyBorder="1" applyAlignment="1">
      <alignment horizontal="center" wrapText="1"/>
    </xf>
    <xf numFmtId="2" fontId="2" fillId="0" borderId="0" xfId="1" applyNumberFormat="1" applyFont="1" applyBorder="1"/>
    <xf numFmtId="2" fontId="9" fillId="0" borderId="13" xfId="1" applyNumberFormat="1" applyFont="1" applyBorder="1"/>
    <xf numFmtId="2" fontId="2" fillId="0" borderId="7" xfId="1" applyNumberFormat="1" applyFont="1" applyBorder="1"/>
    <xf numFmtId="2" fontId="15" fillId="0" borderId="47" xfId="1" applyNumberFormat="1" applyFont="1" applyBorder="1"/>
    <xf numFmtId="2" fontId="2" fillId="0" borderId="7" xfId="1" applyNumberFormat="1" applyFont="1" applyBorder="1" applyAlignment="1">
      <alignment horizontal="right"/>
    </xf>
    <xf numFmtId="0" fontId="21" fillId="0" borderId="11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2" fontId="1" fillId="2" borderId="30" xfId="2" applyNumberFormat="1" applyFont="1" applyFill="1" applyBorder="1" applyAlignment="1">
      <alignment horizontal="center" vertical="center"/>
    </xf>
    <xf numFmtId="2" fontId="1" fillId="2" borderId="24" xfId="2" applyNumberFormat="1" applyFont="1" applyFill="1" applyBorder="1" applyAlignment="1">
      <alignment horizontal="center" vertical="center"/>
    </xf>
    <xf numFmtId="2" fontId="1" fillId="16" borderId="24" xfId="2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 wrapText="1"/>
    </xf>
    <xf numFmtId="2" fontId="1" fillId="2" borderId="22" xfId="2" applyNumberFormat="1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/>
    </xf>
    <xf numFmtId="2" fontId="1" fillId="2" borderId="25" xfId="2" applyNumberFormat="1" applyFont="1" applyFill="1" applyBorder="1" applyAlignment="1">
      <alignment horizontal="center" vertical="center"/>
    </xf>
    <xf numFmtId="2" fontId="1" fillId="15" borderId="24" xfId="2" applyNumberFormat="1" applyFont="1" applyFill="1" applyBorder="1" applyAlignment="1">
      <alignment horizontal="center" vertical="center"/>
    </xf>
    <xf numFmtId="2" fontId="18" fillId="2" borderId="30" xfId="2" applyNumberFormat="1" applyFont="1" applyFill="1" applyBorder="1" applyAlignment="1">
      <alignment horizontal="center" vertical="center"/>
    </xf>
    <xf numFmtId="2" fontId="18" fillId="2" borderId="24" xfId="2" applyNumberFormat="1" applyFont="1" applyFill="1" applyBorder="1" applyAlignment="1">
      <alignment horizontal="center" vertical="center"/>
    </xf>
    <xf numFmtId="2" fontId="18" fillId="18" borderId="24" xfId="3" applyNumberFormat="1" applyFont="1" applyFill="1" applyBorder="1" applyAlignment="1">
      <alignment horizontal="center" vertical="center"/>
    </xf>
    <xf numFmtId="2" fontId="18" fillId="2" borderId="7" xfId="2" applyNumberFormat="1" applyFont="1" applyFill="1" applyBorder="1" applyAlignment="1">
      <alignment horizontal="center" vertical="center"/>
    </xf>
    <xf numFmtId="2" fontId="4" fillId="19" borderId="24" xfId="2" applyNumberFormat="1" applyFont="1" applyFill="1" applyBorder="1" applyAlignment="1">
      <alignment horizontal="center" vertical="center"/>
    </xf>
    <xf numFmtId="2" fontId="1" fillId="17" borderId="24" xfId="2" applyNumberFormat="1" applyFont="1" applyFill="1" applyBorder="1" applyAlignment="1">
      <alignment horizontal="center" vertical="center"/>
    </xf>
    <xf numFmtId="2" fontId="2" fillId="0" borderId="7" xfId="2" applyNumberFormat="1" applyFont="1" applyBorder="1" applyAlignment="1">
      <alignment horizontal="right" vertical="center"/>
    </xf>
    <xf numFmtId="0" fontId="1" fillId="2" borderId="13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 wrapText="1"/>
    </xf>
    <xf numFmtId="2" fontId="4" fillId="20" borderId="30" xfId="0" applyNumberFormat="1" applyFont="1" applyFill="1" applyBorder="1" applyAlignment="1">
      <alignment horizontal="center" vertical="center"/>
    </xf>
    <xf numFmtId="2" fontId="4" fillId="20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/>
    </xf>
    <xf numFmtId="0" fontId="18" fillId="0" borderId="7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2" borderId="16" xfId="2" applyFont="1" applyFill="1" applyBorder="1" applyAlignment="1">
      <alignment horizontal="center" wrapText="1"/>
    </xf>
    <xf numFmtId="0" fontId="1" fillId="0" borderId="16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2" fontId="4" fillId="20" borderId="22" xfId="0" applyNumberFormat="1" applyFont="1" applyFill="1" applyBorder="1" applyAlignment="1">
      <alignment horizontal="center"/>
    </xf>
    <xf numFmtId="2" fontId="4" fillId="4" borderId="30" xfId="0" applyNumberFormat="1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18" fillId="0" borderId="7" xfId="3" applyFont="1" applyFill="1" applyBorder="1" applyAlignment="1">
      <alignment horizontal="center"/>
    </xf>
    <xf numFmtId="2" fontId="4" fillId="19" borderId="30" xfId="0" applyNumberFormat="1" applyFont="1" applyFill="1" applyBorder="1" applyAlignment="1">
      <alignment horizontal="center"/>
    </xf>
    <xf numFmtId="2" fontId="4" fillId="20" borderId="24" xfId="0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2" fontId="19" fillId="21" borderId="30" xfId="0" applyNumberFormat="1" applyFont="1" applyFill="1" applyBorder="1" applyAlignment="1">
      <alignment horizontal="center"/>
    </xf>
    <xf numFmtId="2" fontId="4" fillId="20" borderId="31" xfId="0" applyNumberFormat="1" applyFont="1" applyFill="1" applyBorder="1" applyAlignment="1">
      <alignment horizontal="center"/>
    </xf>
    <xf numFmtId="2" fontId="4" fillId="6" borderId="30" xfId="0" applyNumberFormat="1" applyFont="1" applyFill="1" applyBorder="1" applyAlignment="1">
      <alignment horizontal="center"/>
    </xf>
    <xf numFmtId="0" fontId="1" fillId="2" borderId="10" xfId="2" applyFont="1" applyFill="1" applyBorder="1" applyAlignment="1">
      <alignment horizontal="center" wrapText="1"/>
    </xf>
    <xf numFmtId="0" fontId="1" fillId="0" borderId="10" xfId="2" applyFont="1" applyFill="1" applyBorder="1" applyAlignment="1">
      <alignment horizontal="center"/>
    </xf>
    <xf numFmtId="0" fontId="2" fillId="0" borderId="7" xfId="2" applyFont="1" applyFill="1" applyBorder="1"/>
    <xf numFmtId="2" fontId="2" fillId="0" borderId="13" xfId="0" applyNumberFormat="1" applyFont="1" applyBorder="1"/>
    <xf numFmtId="2" fontId="2" fillId="0" borderId="7" xfId="0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1" applyFont="1" applyAlignment="1">
      <alignment horizontal="left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165" fontId="23" fillId="0" borderId="54" xfId="0" applyNumberFormat="1" applyFont="1" applyBorder="1" applyAlignment="1">
      <alignment horizontal="left"/>
    </xf>
    <xf numFmtId="2" fontId="23" fillId="0" borderId="38" xfId="0" applyNumberFormat="1" applyFont="1" applyBorder="1" applyAlignment="1">
      <alignment horizontal="left"/>
    </xf>
    <xf numFmtId="2" fontId="2" fillId="11" borderId="47" xfId="0" applyNumberFormat="1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7" fillId="0" borderId="0" xfId="0" applyFont="1"/>
    <xf numFmtId="2" fontId="15" fillId="0" borderId="0" xfId="1" applyNumberFormat="1" applyFont="1" applyBorder="1"/>
    <xf numFmtId="2" fontId="3" fillId="3" borderId="44" xfId="1" applyNumberFormat="1" applyFont="1" applyFill="1" applyBorder="1" applyAlignment="1">
      <alignment horizontal="right"/>
    </xf>
    <xf numFmtId="2" fontId="9" fillId="0" borderId="44" xfId="1" applyNumberFormat="1" applyFont="1" applyBorder="1"/>
    <xf numFmtId="2" fontId="16" fillId="0" borderId="26" xfId="0" applyNumberFormat="1" applyFont="1" applyBorder="1"/>
    <xf numFmtId="0" fontId="15" fillId="0" borderId="59" xfId="1" applyFont="1" applyFill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 wrapText="1"/>
    </xf>
    <xf numFmtId="2" fontId="4" fillId="0" borderId="13" xfId="1" applyNumberFormat="1" applyFont="1" applyFill="1" applyBorder="1" applyAlignment="1">
      <alignment horizontal="center"/>
    </xf>
    <xf numFmtId="2" fontId="4" fillId="3" borderId="13" xfId="1" applyNumberFormat="1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wrapText="1"/>
    </xf>
    <xf numFmtId="2" fontId="4" fillId="0" borderId="36" xfId="1" applyNumberFormat="1" applyFont="1" applyFill="1" applyBorder="1" applyAlignment="1">
      <alignment horizontal="center"/>
    </xf>
    <xf numFmtId="2" fontId="4" fillId="3" borderId="36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right" wrapText="1"/>
    </xf>
    <xf numFmtId="2" fontId="4" fillId="3" borderId="36" xfId="0" applyNumberFormat="1" applyFont="1" applyFill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4" fillId="0" borderId="16" xfId="1" applyNumberFormat="1" applyFont="1" applyFill="1" applyBorder="1" applyAlignment="1">
      <alignment horizontal="center"/>
    </xf>
    <xf numFmtId="2" fontId="4" fillId="3" borderId="16" xfId="1" applyNumberFormat="1" applyFont="1" applyFill="1" applyBorder="1" applyAlignment="1">
      <alignment horizontal="center"/>
    </xf>
    <xf numFmtId="2" fontId="0" fillId="0" borderId="6" xfId="1" applyNumberFormat="1" applyFont="1" applyFill="1" applyBorder="1"/>
    <xf numFmtId="2" fontId="4" fillId="3" borderId="16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 wrapText="1"/>
    </xf>
    <xf numFmtId="2" fontId="1" fillId="0" borderId="6" xfId="2" applyNumberFormat="1" applyFont="1" applyFill="1" applyBorder="1" applyAlignment="1">
      <alignment horizontal="center"/>
    </xf>
    <xf numFmtId="2" fontId="7" fillId="0" borderId="6" xfId="1" applyNumberFormat="1" applyFill="1" applyBorder="1"/>
    <xf numFmtId="2" fontId="2" fillId="11" borderId="63" xfId="0" applyNumberFormat="1" applyFont="1" applyFill="1" applyBorder="1" applyAlignment="1">
      <alignment horizontal="center" vertical="center"/>
    </xf>
    <xf numFmtId="2" fontId="18" fillId="0" borderId="6" xfId="2" applyNumberFormat="1" applyFont="1" applyFill="1" applyBorder="1" applyAlignment="1">
      <alignment horizontal="center"/>
    </xf>
    <xf numFmtId="2" fontId="2" fillId="11" borderId="64" xfId="0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right"/>
    </xf>
    <xf numFmtId="0" fontId="7" fillId="0" borderId="1" xfId="1" applyBorder="1"/>
    <xf numFmtId="0" fontId="1" fillId="0" borderId="2" xfId="2" applyFont="1" applyBorder="1" applyAlignment="1">
      <alignment horizontal="center"/>
    </xf>
    <xf numFmtId="0" fontId="4" fillId="3" borderId="48" xfId="0" applyFont="1" applyFill="1" applyBorder="1" applyAlignment="1">
      <alignment wrapText="1"/>
    </xf>
    <xf numFmtId="2" fontId="4" fillId="0" borderId="2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/>
    </xf>
    <xf numFmtId="2" fontId="16" fillId="0" borderId="48" xfId="0" applyNumberFormat="1" applyFont="1" applyBorder="1"/>
    <xf numFmtId="2" fontId="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5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 wrapText="1"/>
    </xf>
    <xf numFmtId="2" fontId="4" fillId="0" borderId="11" xfId="1" applyNumberFormat="1" applyFont="1" applyFill="1" applyBorder="1" applyAlignment="1">
      <alignment horizontal="center"/>
    </xf>
    <xf numFmtId="2" fontId="4" fillId="3" borderId="11" xfId="1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2" fontId="2" fillId="0" borderId="54" xfId="1" applyNumberFormat="1" applyFont="1" applyFill="1" applyBorder="1" applyAlignment="1">
      <alignment horizontal="left"/>
    </xf>
    <xf numFmtId="2" fontId="4" fillId="0" borderId="51" xfId="0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 wrapText="1"/>
    </xf>
    <xf numFmtId="2" fontId="3" fillId="0" borderId="34" xfId="0" applyNumberFormat="1" applyFont="1" applyFill="1" applyBorder="1" applyAlignment="1">
      <alignment horizontal="left" vertical="center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wrapText="1"/>
    </xf>
    <xf numFmtId="2" fontId="4" fillId="0" borderId="19" xfId="0" applyNumberFormat="1" applyFont="1" applyFill="1" applyBorder="1" applyAlignment="1">
      <alignment horizontal="center" wrapText="1"/>
    </xf>
    <xf numFmtId="2" fontId="3" fillId="0" borderId="68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vertical="center"/>
    </xf>
    <xf numFmtId="2" fontId="16" fillId="0" borderId="38" xfId="0" applyNumberFormat="1" applyFont="1" applyBorder="1"/>
    <xf numFmtId="0" fontId="7" fillId="0" borderId="51" xfId="1" applyFill="1" applyBorder="1"/>
    <xf numFmtId="2" fontId="1" fillId="0" borderId="49" xfId="2" applyNumberFormat="1" applyFont="1" applyFill="1" applyBorder="1" applyAlignment="1">
      <alignment horizontal="center"/>
    </xf>
    <xf numFmtId="2" fontId="1" fillId="0" borderId="50" xfId="2" applyNumberFormat="1" applyFont="1" applyFill="1" applyBorder="1" applyAlignment="1">
      <alignment horizontal="center"/>
    </xf>
    <xf numFmtId="2" fontId="1" fillId="0" borderId="51" xfId="2" applyNumberFormat="1" applyFont="1" applyFill="1" applyBorder="1" applyAlignment="1">
      <alignment horizontal="center"/>
    </xf>
    <xf numFmtId="2" fontId="1" fillId="0" borderId="56" xfId="2" applyNumberFormat="1" applyFont="1" applyFill="1" applyBorder="1" applyAlignment="1">
      <alignment horizontal="center"/>
    </xf>
    <xf numFmtId="2" fontId="18" fillId="0" borderId="51" xfId="2" applyNumberFormat="1" applyFont="1" applyFill="1" applyBorder="1" applyAlignment="1">
      <alignment horizontal="center"/>
    </xf>
    <xf numFmtId="2" fontId="18" fillId="0" borderId="56" xfId="2" applyNumberFormat="1" applyFont="1" applyFill="1" applyBorder="1" applyAlignment="1">
      <alignment horizontal="center"/>
    </xf>
    <xf numFmtId="2" fontId="1" fillId="0" borderId="65" xfId="2" applyNumberFormat="1" applyFont="1" applyFill="1" applyBorder="1" applyAlignment="1">
      <alignment horizontal="center"/>
    </xf>
    <xf numFmtId="2" fontId="1" fillId="0" borderId="19" xfId="2" applyNumberFormat="1" applyFont="1" applyFill="1" applyBorder="1" applyAlignment="1">
      <alignment horizontal="center"/>
    </xf>
    <xf numFmtId="0" fontId="3" fillId="20" borderId="0" xfId="0" applyFont="1" applyFill="1" applyAlignment="1">
      <alignment horizontal="center"/>
    </xf>
    <xf numFmtId="49" fontId="13" fillId="2" borderId="0" xfId="0" applyNumberFormat="1" applyFont="1" applyFill="1" applyBorder="1" applyAlignment="1">
      <alignment horizontal="left"/>
    </xf>
    <xf numFmtId="0" fontId="7" fillId="2" borderId="0" xfId="1" applyFill="1"/>
    <xf numFmtId="0" fontId="12" fillId="0" borderId="35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54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left" vertical="center"/>
    </xf>
    <xf numFmtId="2" fontId="3" fillId="0" borderId="58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59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60" xfId="0" applyNumberFormat="1" applyFont="1" applyFill="1" applyBorder="1" applyAlignment="1">
      <alignment horizontal="center" vertical="center"/>
    </xf>
    <xf numFmtId="2" fontId="25" fillId="0" borderId="32" xfId="0" applyNumberFormat="1" applyFont="1" applyFill="1" applyBorder="1" applyAlignment="1">
      <alignment horizontal="left" vertical="center"/>
    </xf>
    <xf numFmtId="2" fontId="25" fillId="0" borderId="70" xfId="0" applyNumberFormat="1" applyFont="1" applyFill="1" applyBorder="1" applyAlignment="1">
      <alignment horizontal="center" vertical="center"/>
    </xf>
    <xf numFmtId="2" fontId="25" fillId="0" borderId="73" xfId="0" applyNumberFormat="1" applyFont="1" applyFill="1" applyBorder="1" applyAlignment="1">
      <alignment horizontal="center" vertical="center"/>
    </xf>
    <xf numFmtId="2" fontId="25" fillId="0" borderId="74" xfId="0" applyNumberFormat="1" applyFont="1" applyFill="1" applyBorder="1" applyAlignment="1">
      <alignment horizontal="center" vertical="center"/>
    </xf>
    <xf numFmtId="2" fontId="25" fillId="0" borderId="75" xfId="0" applyNumberFormat="1" applyFont="1" applyFill="1" applyBorder="1" applyAlignment="1">
      <alignment horizontal="center" vertical="center"/>
    </xf>
    <xf numFmtId="2" fontId="25" fillId="0" borderId="76" xfId="0" applyNumberFormat="1" applyFont="1" applyFill="1" applyBorder="1" applyAlignment="1">
      <alignment horizontal="center" vertical="center"/>
    </xf>
    <xf numFmtId="2" fontId="25" fillId="0" borderId="77" xfId="0" applyNumberFormat="1" applyFont="1" applyFill="1" applyBorder="1" applyAlignment="1">
      <alignment horizontal="center" vertical="center"/>
    </xf>
    <xf numFmtId="2" fontId="25" fillId="0" borderId="33" xfId="0" applyNumberFormat="1" applyFont="1" applyFill="1" applyBorder="1" applyAlignment="1">
      <alignment horizontal="left" vertical="center"/>
    </xf>
    <xf numFmtId="2" fontId="25" fillId="0" borderId="71" xfId="0" applyNumberFormat="1" applyFont="1" applyFill="1" applyBorder="1" applyAlignment="1">
      <alignment horizontal="center" vertical="center"/>
    </xf>
    <xf numFmtId="2" fontId="25" fillId="0" borderId="44" xfId="0" applyNumberFormat="1" applyFont="1" applyFill="1" applyBorder="1" applyAlignment="1">
      <alignment horizontal="center" vertical="center"/>
    </xf>
    <xf numFmtId="2" fontId="25" fillId="0" borderId="45" xfId="0" applyNumberFormat="1" applyFont="1" applyFill="1" applyBorder="1" applyAlignment="1">
      <alignment horizontal="center" vertical="center"/>
    </xf>
    <xf numFmtId="2" fontId="25" fillId="0" borderId="46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72" xfId="0" applyNumberFormat="1" applyFont="1" applyFill="1" applyBorder="1" applyAlignment="1">
      <alignment horizontal="center" vertical="center"/>
    </xf>
    <xf numFmtId="2" fontId="25" fillId="0" borderId="36" xfId="0" applyNumberFormat="1" applyFont="1" applyFill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13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textRotation="90"/>
    </xf>
    <xf numFmtId="0" fontId="16" fillId="0" borderId="36" xfId="0" applyFont="1" applyBorder="1" applyAlignment="1">
      <alignment textRotation="90"/>
    </xf>
    <xf numFmtId="0" fontId="16" fillId="0" borderId="34" xfId="0" applyFont="1" applyBorder="1" applyAlignment="1">
      <alignment textRotation="90" wrapText="1"/>
    </xf>
    <xf numFmtId="2" fontId="26" fillId="0" borderId="32" xfId="0" applyNumberFormat="1" applyFont="1" applyFill="1" applyBorder="1" applyAlignment="1">
      <alignment horizontal="left" vertical="center"/>
    </xf>
    <xf numFmtId="2" fontId="26" fillId="0" borderId="36" xfId="0" applyNumberFormat="1" applyFont="1" applyFill="1" applyBorder="1" applyAlignment="1">
      <alignment horizontal="left" vertical="center"/>
    </xf>
    <xf numFmtId="2" fontId="26" fillId="0" borderId="33" xfId="0" applyNumberFormat="1" applyFont="1" applyFill="1" applyBorder="1" applyAlignment="1">
      <alignment horizontal="left" vertical="center" wrapText="1"/>
    </xf>
    <xf numFmtId="0" fontId="16" fillId="0" borderId="54" xfId="0" applyFont="1" applyBorder="1" applyAlignment="1">
      <alignment textRotation="90"/>
    </xf>
    <xf numFmtId="0" fontId="16" fillId="0" borderId="38" xfId="0" applyFont="1" applyBorder="1" applyAlignment="1">
      <alignment textRotation="90" wrapText="1"/>
    </xf>
    <xf numFmtId="0" fontId="1" fillId="0" borderId="14" xfId="2" applyFont="1" applyFill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2" fontId="1" fillId="2" borderId="28" xfId="2" applyNumberFormat="1" applyFont="1" applyFill="1" applyBorder="1" applyAlignment="1">
      <alignment horizontal="center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4" fillId="20" borderId="28" xfId="0" applyNumberFormat="1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2" fontId="5" fillId="0" borderId="13" xfId="0" applyNumberFormat="1" applyFont="1" applyBorder="1" applyAlignment="1">
      <alignment vertical="top" wrapText="1"/>
    </xf>
    <xf numFmtId="2" fontId="9" fillId="0" borderId="13" xfId="2" applyNumberFormat="1" applyFont="1" applyBorder="1" applyAlignment="1">
      <alignment horizontal="right" vertical="center"/>
    </xf>
    <xf numFmtId="2" fontId="9" fillId="0" borderId="13" xfId="2" applyNumberFormat="1" applyFont="1" applyFill="1" applyBorder="1"/>
    <xf numFmtId="2" fontId="9" fillId="0" borderId="13" xfId="0" applyNumberFormat="1" applyFont="1" applyBorder="1"/>
    <xf numFmtId="0" fontId="3" fillId="0" borderId="35" xfId="0" applyFont="1" applyBorder="1"/>
    <xf numFmtId="0" fontId="2" fillId="0" borderId="36" xfId="0" applyFont="1" applyBorder="1" applyAlignment="1">
      <alignment horizontal="center"/>
    </xf>
    <xf numFmtId="0" fontId="20" fillId="0" borderId="36" xfId="1" applyFont="1" applyBorder="1" applyAlignment="1">
      <alignment horizontal="center"/>
    </xf>
    <xf numFmtId="0" fontId="2" fillId="2" borderId="36" xfId="2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0" fontId="2" fillId="2" borderId="36" xfId="2" applyFont="1" applyFill="1" applyBorder="1" applyAlignment="1">
      <alignment horizontal="center"/>
    </xf>
    <xf numFmtId="165" fontId="23" fillId="0" borderId="33" xfId="0" applyNumberFormat="1" applyFont="1" applyBorder="1" applyAlignment="1">
      <alignment horizontal="left"/>
    </xf>
    <xf numFmtId="165" fontId="16" fillId="0" borderId="71" xfId="0" applyNumberFormat="1" applyFont="1" applyBorder="1"/>
    <xf numFmtId="165" fontId="16" fillId="0" borderId="33" xfId="0" applyNumberFormat="1" applyFont="1" applyBorder="1"/>
    <xf numFmtId="165" fontId="16" fillId="0" borderId="0" xfId="0" applyNumberFormat="1" applyFont="1" applyBorder="1"/>
    <xf numFmtId="165" fontId="16" fillId="0" borderId="69" xfId="0" applyNumberFormat="1" applyFont="1" applyBorder="1"/>
    <xf numFmtId="0" fontId="15" fillId="0" borderId="44" xfId="1" applyFont="1" applyFill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14" borderId="2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7" fillId="0" borderId="31" xfId="1" applyNumberForma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7" fillId="0" borderId="0" xfId="1" applyBorder="1"/>
    <xf numFmtId="0" fontId="0" fillId="2" borderId="7" xfId="0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0" fillId="2" borderId="29" xfId="0" applyNumberFormat="1" applyFill="1" applyBorder="1" applyAlignment="1">
      <alignment horizontal="center"/>
    </xf>
    <xf numFmtId="2" fontId="0" fillId="14" borderId="51" xfId="0" applyNumberFormat="1" applyFill="1" applyBorder="1" applyAlignment="1">
      <alignment horizontal="center" wrapText="1"/>
    </xf>
    <xf numFmtId="2" fontId="4" fillId="12" borderId="29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/>
    </xf>
    <xf numFmtId="2" fontId="0" fillId="14" borderId="56" xfId="0" applyNumberForma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 wrapText="1"/>
    </xf>
    <xf numFmtId="2" fontId="0" fillId="13" borderId="51" xfId="0" applyNumberFormat="1" applyFill="1" applyBorder="1" applyAlignment="1">
      <alignment horizontal="center" wrapText="1"/>
    </xf>
    <xf numFmtId="2" fontId="4" fillId="10" borderId="29" xfId="0" applyNumberFormat="1" applyFont="1" applyFill="1" applyBorder="1" applyAlignment="1">
      <alignment horizontal="center"/>
    </xf>
    <xf numFmtId="2" fontId="0" fillId="13" borderId="49" xfId="0" applyNumberFormat="1" applyFill="1" applyBorder="1" applyAlignment="1">
      <alignment horizontal="center" wrapText="1"/>
    </xf>
    <xf numFmtId="2" fontId="4" fillId="4" borderId="23" xfId="0" applyNumberFormat="1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7" fillId="0" borderId="0" xfId="0" applyFont="1" applyAlignment="1"/>
    <xf numFmtId="9" fontId="0" fillId="0" borderId="0" xfId="0" applyNumberFormat="1" applyFont="1" applyBorder="1" applyAlignment="1"/>
    <xf numFmtId="2" fontId="0" fillId="0" borderId="0" xfId="0" applyNumberFormat="1"/>
    <xf numFmtId="0" fontId="4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horizontal="center" wrapText="1"/>
    </xf>
    <xf numFmtId="2" fontId="4" fillId="2" borderId="57" xfId="0" applyNumberFormat="1" applyFont="1" applyFill="1" applyBorder="1" applyAlignment="1">
      <alignment horizontal="center" wrapText="1"/>
    </xf>
    <xf numFmtId="2" fontId="1" fillId="2" borderId="57" xfId="2" applyNumberFormat="1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wrapText="1"/>
    </xf>
    <xf numFmtId="0" fontId="1" fillId="0" borderId="40" xfId="2" applyFont="1" applyFill="1" applyBorder="1" applyAlignment="1">
      <alignment horizontal="center"/>
    </xf>
    <xf numFmtId="2" fontId="4" fillId="20" borderId="57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2" fontId="0" fillId="14" borderId="57" xfId="0" applyNumberForma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2" fontId="1" fillId="0" borderId="57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wrapText="1"/>
    </xf>
    <xf numFmtId="0" fontId="7" fillId="0" borderId="76" xfId="1" applyBorder="1"/>
    <xf numFmtId="0" fontId="4" fillId="3" borderId="0" xfId="0" applyFont="1" applyFill="1" applyBorder="1" applyAlignment="1">
      <alignment wrapText="1"/>
    </xf>
    <xf numFmtId="2" fontId="4" fillId="0" borderId="40" xfId="1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57" xfId="0" applyNumberFormat="1" applyFont="1" applyFill="1" applyBorder="1" applyAlignment="1">
      <alignment horizontal="center" vertical="center"/>
    </xf>
    <xf numFmtId="2" fontId="4" fillId="3" borderId="40" xfId="1" applyNumberFormat="1" applyFont="1" applyFill="1" applyBorder="1" applyAlignment="1">
      <alignment horizontal="center"/>
    </xf>
    <xf numFmtId="2" fontId="4" fillId="3" borderId="40" xfId="0" applyNumberFormat="1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0" xfId="0" applyNumberFormat="1" applyFill="1" applyBorder="1" applyAlignment="1">
      <alignment horizontal="center" wrapText="1"/>
    </xf>
    <xf numFmtId="165" fontId="16" fillId="0" borderId="44" xfId="0" applyNumberFormat="1" applyFont="1" applyBorder="1"/>
    <xf numFmtId="0" fontId="6" fillId="24" borderId="0" xfId="0" applyFont="1" applyFill="1"/>
    <xf numFmtId="2" fontId="0" fillId="14" borderId="49" xfId="0" applyNumberFormat="1" applyFill="1" applyBorder="1" applyAlignment="1">
      <alignment horizontal="center" wrapText="1"/>
    </xf>
    <xf numFmtId="0" fontId="7" fillId="0" borderId="29" xfId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2" fontId="7" fillId="0" borderId="29" xfId="1" applyNumberForma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 wrapText="1"/>
    </xf>
    <xf numFmtId="2" fontId="4" fillId="0" borderId="49" xfId="0" applyNumberFormat="1" applyFont="1" applyFill="1" applyBorder="1" applyAlignment="1">
      <alignment horizontal="center"/>
    </xf>
    <xf numFmtId="2" fontId="7" fillId="0" borderId="23" xfId="1" applyNumberForma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 wrapText="1"/>
    </xf>
    <xf numFmtId="2" fontId="4" fillId="0" borderId="65" xfId="0" applyNumberFormat="1" applyFont="1" applyFill="1" applyBorder="1" applyAlignment="1">
      <alignment horizontal="center"/>
    </xf>
    <xf numFmtId="2" fontId="7" fillId="0" borderId="19" xfId="1" applyNumberForma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 wrapText="1"/>
    </xf>
    <xf numFmtId="2" fontId="4" fillId="0" borderId="56" xfId="0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 wrapText="1"/>
    </xf>
    <xf numFmtId="2" fontId="1" fillId="0" borderId="36" xfId="1" applyNumberFormat="1" applyFont="1" applyFill="1" applyBorder="1" applyAlignment="1">
      <alignment horizontal="center" wrapText="1"/>
    </xf>
    <xf numFmtId="2" fontId="1" fillId="0" borderId="16" xfId="1" applyNumberFormat="1" applyFont="1" applyFill="1" applyBorder="1" applyAlignment="1">
      <alignment horizontal="center" wrapText="1"/>
    </xf>
    <xf numFmtId="2" fontId="1" fillId="0" borderId="40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24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2" fontId="2" fillId="2" borderId="34" xfId="0" applyNumberFormat="1" applyFont="1" applyFill="1" applyBorder="1" applyAlignment="1">
      <alignment horizontal="left" vertical="center"/>
    </xf>
    <xf numFmtId="2" fontId="2" fillId="2" borderId="62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2" fontId="0" fillId="2" borderId="39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2" fontId="0" fillId="0" borderId="29" xfId="1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9" fillId="0" borderId="5" xfId="1" applyNumberFormat="1" applyFont="1" applyBorder="1"/>
    <xf numFmtId="0" fontId="7" fillId="0" borderId="5" xfId="1" applyBorder="1"/>
    <xf numFmtId="2" fontId="9" fillId="0" borderId="45" xfId="1" applyNumberFormat="1" applyFont="1" applyBorder="1"/>
    <xf numFmtId="0" fontId="16" fillId="0" borderId="1" xfId="0" applyFont="1" applyBorder="1" applyAlignment="1">
      <alignment textRotation="90"/>
    </xf>
    <xf numFmtId="0" fontId="16" fillId="0" borderId="2" xfId="0" applyFont="1" applyBorder="1" applyAlignment="1">
      <alignment textRotation="90"/>
    </xf>
    <xf numFmtId="0" fontId="16" fillId="0" borderId="20" xfId="0" applyFont="1" applyBorder="1" applyAlignment="1">
      <alignment textRotation="90" wrapText="1"/>
    </xf>
    <xf numFmtId="165" fontId="23" fillId="0" borderId="7" xfId="0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165" fontId="23" fillId="0" borderId="49" xfId="0" applyNumberFormat="1" applyFont="1" applyBorder="1" applyAlignment="1">
      <alignment horizontal="left"/>
    </xf>
    <xf numFmtId="2" fontId="15" fillId="0" borderId="71" xfId="1" applyNumberFormat="1" applyFont="1" applyBorder="1"/>
    <xf numFmtId="2" fontId="19" fillId="2" borderId="24" xfId="0" applyNumberFormat="1" applyFont="1" applyFill="1" applyBorder="1" applyAlignment="1">
      <alignment horizontal="center" wrapText="1"/>
    </xf>
    <xf numFmtId="4" fontId="19" fillId="2" borderId="24" xfId="0" applyNumberFormat="1" applyFont="1" applyFill="1" applyBorder="1" applyAlignment="1">
      <alignment horizontal="center" wrapText="1"/>
    </xf>
    <xf numFmtId="2" fontId="18" fillId="25" borderId="24" xfId="2" applyNumberFormat="1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wrapText="1"/>
    </xf>
    <xf numFmtId="0" fontId="4" fillId="20" borderId="13" xfId="0" applyFont="1" applyFill="1" applyBorder="1" applyAlignment="1">
      <alignment wrapText="1"/>
    </xf>
    <xf numFmtId="0" fontId="4" fillId="20" borderId="7" xfId="0" applyFont="1" applyFill="1" applyBorder="1" applyAlignment="1">
      <alignment wrapText="1"/>
    </xf>
    <xf numFmtId="0" fontId="4" fillId="20" borderId="11" xfId="0" applyFont="1" applyFill="1" applyBorder="1" applyAlignment="1">
      <alignment wrapText="1"/>
    </xf>
    <xf numFmtId="0" fontId="4" fillId="20" borderId="16" xfId="0" applyFont="1" applyFill="1" applyBorder="1" applyAlignment="1">
      <alignment wrapText="1"/>
    </xf>
    <xf numFmtId="0" fontId="19" fillId="20" borderId="7" xfId="0" applyFont="1" applyFill="1" applyBorder="1" applyAlignment="1">
      <alignment wrapText="1"/>
    </xf>
    <xf numFmtId="0" fontId="4" fillId="20" borderId="40" xfId="0" applyFont="1" applyFill="1" applyBorder="1" applyAlignment="1">
      <alignment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/>
    </xf>
    <xf numFmtId="0" fontId="19" fillId="2" borderId="7" xfId="2" applyFont="1" applyFill="1" applyBorder="1" applyAlignment="1">
      <alignment horizontal="center" vertical="center"/>
    </xf>
    <xf numFmtId="0" fontId="18" fillId="2" borderId="7" xfId="3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/>
    </xf>
    <xf numFmtId="0" fontId="1" fillId="2" borderId="40" xfId="2" applyFont="1" applyFill="1" applyBorder="1" applyAlignment="1">
      <alignment horizontal="center" vertical="center" wrapText="1"/>
    </xf>
    <xf numFmtId="0" fontId="1" fillId="2" borderId="40" xfId="2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0" fontId="2" fillId="2" borderId="35" xfId="2" applyFont="1" applyFill="1" applyBorder="1" applyAlignment="1">
      <alignment horizontal="center" vertical="center"/>
    </xf>
    <xf numFmtId="0" fontId="6" fillId="27" borderId="0" xfId="0" applyFont="1" applyFill="1"/>
    <xf numFmtId="0" fontId="6" fillId="26" borderId="0" xfId="0" applyFont="1" applyFill="1"/>
    <xf numFmtId="0" fontId="2" fillId="0" borderId="10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0" borderId="36" xfId="0" applyFont="1" applyFill="1" applyBorder="1" applyAlignment="1">
      <alignment wrapText="1"/>
    </xf>
    <xf numFmtId="2" fontId="4" fillId="2" borderId="37" xfId="0" applyNumberFormat="1" applyFont="1" applyFill="1" applyBorder="1" applyAlignment="1">
      <alignment horizontal="center" wrapText="1"/>
    </xf>
    <xf numFmtId="0" fontId="1" fillId="2" borderId="36" xfId="2" applyFont="1" applyFill="1" applyBorder="1" applyAlignment="1">
      <alignment horizontal="center" vertical="center" wrapText="1"/>
    </xf>
    <xf numFmtId="0" fontId="1" fillId="2" borderId="36" xfId="2" applyFont="1" applyFill="1" applyBorder="1" applyAlignment="1">
      <alignment horizontal="center" vertical="center"/>
    </xf>
    <xf numFmtId="2" fontId="19" fillId="2" borderId="37" xfId="2" applyNumberFormat="1" applyFont="1" applyFill="1" applyBorder="1" applyAlignment="1">
      <alignment horizontal="center" vertical="center"/>
    </xf>
    <xf numFmtId="0" fontId="1" fillId="2" borderId="36" xfId="2" applyFont="1" applyFill="1" applyBorder="1" applyAlignment="1">
      <alignment horizontal="center" wrapText="1"/>
    </xf>
    <xf numFmtId="0" fontId="1" fillId="0" borderId="78" xfId="2" applyFont="1" applyFill="1" applyBorder="1" applyAlignment="1">
      <alignment horizontal="center"/>
    </xf>
    <xf numFmtId="0" fontId="1" fillId="0" borderId="79" xfId="2" applyFont="1" applyFill="1" applyBorder="1" applyAlignment="1">
      <alignment horizontal="center"/>
    </xf>
    <xf numFmtId="2" fontId="4" fillId="20" borderId="37" xfId="0" applyNumberFormat="1" applyFont="1" applyFill="1" applyBorder="1" applyAlignment="1">
      <alignment horizontal="center"/>
    </xf>
    <xf numFmtId="2" fontId="0" fillId="0" borderId="37" xfId="1" applyNumberFormat="1" applyFont="1" applyBorder="1" applyAlignment="1">
      <alignment horizontal="center"/>
    </xf>
    <xf numFmtId="2" fontId="7" fillId="0" borderId="22" xfId="1" applyNumberFormat="1" applyBorder="1" applyAlignment="1">
      <alignment horizontal="center"/>
    </xf>
    <xf numFmtId="2" fontId="7" fillId="0" borderId="24" xfId="1" applyNumberFormat="1" applyBorder="1" applyAlignment="1">
      <alignment horizontal="center"/>
    </xf>
    <xf numFmtId="2" fontId="7" fillId="0" borderId="25" xfId="1" applyNumberFormat="1" applyBorder="1" applyAlignment="1">
      <alignment horizontal="center"/>
    </xf>
    <xf numFmtId="2" fontId="7" fillId="0" borderId="30" xfId="1" applyNumberFormat="1" applyBorder="1" applyAlignment="1">
      <alignment horizontal="center"/>
    </xf>
    <xf numFmtId="2" fontId="7" fillId="0" borderId="28" xfId="1" applyNumberFormat="1" applyBorder="1" applyAlignment="1">
      <alignment horizontal="center"/>
    </xf>
    <xf numFmtId="2" fontId="0" fillId="2" borderId="37" xfId="1" applyNumberFormat="1" applyFont="1" applyFill="1" applyBorder="1" applyAlignment="1">
      <alignment horizontal="center"/>
    </xf>
    <xf numFmtId="2" fontId="0" fillId="2" borderId="22" xfId="1" applyNumberFormat="1" applyFon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2" fontId="0" fillId="2" borderId="28" xfId="1" applyNumberFormat="1" applyFont="1" applyFill="1" applyBorder="1" applyAlignment="1">
      <alignment horizontal="center"/>
    </xf>
    <xf numFmtId="2" fontId="0" fillId="2" borderId="25" xfId="1" applyNumberFormat="1" applyFont="1" applyFill="1" applyBorder="1" applyAlignment="1">
      <alignment horizontal="center"/>
    </xf>
    <xf numFmtId="2" fontId="0" fillId="2" borderId="30" xfId="1" applyNumberFormat="1" applyFont="1" applyFill="1" applyBorder="1" applyAlignment="1">
      <alignment horizontal="center"/>
    </xf>
    <xf numFmtId="2" fontId="7" fillId="2" borderId="31" xfId="1" applyNumberFormat="1" applyFill="1" applyBorder="1" applyAlignment="1">
      <alignment horizontal="center"/>
    </xf>
    <xf numFmtId="0" fontId="0" fillId="2" borderId="35" xfId="1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0" fontId="0" fillId="2" borderId="36" xfId="1" applyNumberFormat="1" applyFont="1" applyFill="1" applyBorder="1" applyAlignment="1">
      <alignment horizontal="center"/>
    </xf>
    <xf numFmtId="2" fontId="0" fillId="2" borderId="36" xfId="1" applyNumberFormat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7" fillId="2" borderId="3" xfId="1" applyNumberForma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7" fillId="2" borderId="7" xfId="1" applyNumberFormat="1" applyFill="1" applyBorder="1" applyAlignment="1">
      <alignment horizontal="center"/>
    </xf>
    <xf numFmtId="2" fontId="7" fillId="2" borderId="7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19" xfId="1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center"/>
    </xf>
    <xf numFmtId="2" fontId="7" fillId="2" borderId="11" xfId="1" applyNumberForma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7" fillId="2" borderId="13" xfId="1" applyNumberFormat="1" applyFill="1" applyBorder="1" applyAlignment="1">
      <alignment horizontal="center"/>
    </xf>
    <xf numFmtId="2" fontId="7" fillId="2" borderId="13" xfId="1" applyNumberFormat="1" applyFont="1" applyFill="1" applyBorder="1" applyAlignment="1">
      <alignment horizontal="center"/>
    </xf>
    <xf numFmtId="0" fontId="7" fillId="2" borderId="16" xfId="1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7" fillId="2" borderId="16" xfId="1" applyNumberFormat="1" applyFill="1" applyBorder="1" applyAlignment="1">
      <alignment horizontal="center"/>
    </xf>
    <xf numFmtId="0" fontId="7" fillId="2" borderId="51" xfId="1" applyNumberFormat="1" applyFont="1" applyFill="1" applyBorder="1" applyAlignment="1">
      <alignment horizontal="center"/>
    </xf>
    <xf numFmtId="0" fontId="7" fillId="2" borderId="49" xfId="1" applyNumberFormat="1" applyFont="1" applyFill="1" applyBorder="1" applyAlignment="1">
      <alignment horizontal="center"/>
    </xf>
    <xf numFmtId="0" fontId="7" fillId="2" borderId="56" xfId="1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2" fontId="6" fillId="2" borderId="40" xfId="0" applyNumberFormat="1" applyFont="1" applyFill="1" applyBorder="1" applyAlignment="1">
      <alignment horizontal="center"/>
    </xf>
    <xf numFmtId="0" fontId="7" fillId="2" borderId="40" xfId="1" applyNumberFormat="1" applyFont="1" applyFill="1" applyBorder="1" applyAlignment="1">
      <alignment horizontal="center"/>
    </xf>
    <xf numFmtId="2" fontId="7" fillId="2" borderId="40" xfId="1" applyNumberFormat="1" applyFont="1" applyFill="1" applyBorder="1" applyAlignment="1">
      <alignment horizontal="center"/>
    </xf>
    <xf numFmtId="0" fontId="7" fillId="2" borderId="10" xfId="1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7" fillId="2" borderId="10" xfId="1" applyNumberForma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0" fontId="0" fillId="2" borderId="54" xfId="1" applyNumberFormat="1" applyFont="1" applyFill="1" applyBorder="1" applyAlignment="1">
      <alignment horizontal="center"/>
    </xf>
    <xf numFmtId="0" fontId="0" fillId="2" borderId="17" xfId="1" applyNumberFormat="1" applyFont="1" applyFill="1" applyBorder="1" applyAlignment="1">
      <alignment horizontal="center"/>
    </xf>
    <xf numFmtId="0" fontId="0" fillId="2" borderId="18" xfId="1" applyNumberFormat="1" applyFont="1" applyFill="1" applyBorder="1" applyAlignment="1">
      <alignment horizontal="center"/>
    </xf>
    <xf numFmtId="2" fontId="0" fillId="2" borderId="3" xfId="1" applyNumberFormat="1" applyFont="1" applyFill="1" applyBorder="1" applyAlignment="1">
      <alignment horizontal="center"/>
    </xf>
    <xf numFmtId="0" fontId="0" fillId="2" borderId="3" xfId="1" applyNumberFormat="1" applyFont="1" applyFill="1" applyBorder="1" applyAlignment="1">
      <alignment horizontal="center"/>
    </xf>
    <xf numFmtId="2" fontId="0" fillId="2" borderId="2" xfId="1" applyNumberFormat="1" applyFont="1" applyFill="1" applyBorder="1" applyAlignment="1">
      <alignment horizontal="center"/>
    </xf>
    <xf numFmtId="0" fontId="0" fillId="2" borderId="23" xfId="1" applyNumberFormat="1" applyFont="1" applyFill="1" applyBorder="1" applyAlignment="1">
      <alignment horizontal="center"/>
    </xf>
    <xf numFmtId="0" fontId="0" fillId="2" borderId="49" xfId="1" applyNumberFormat="1" applyFont="1" applyFill="1" applyBorder="1" applyAlignment="1">
      <alignment horizontal="center"/>
    </xf>
    <xf numFmtId="2" fontId="0" fillId="2" borderId="7" xfId="1" applyNumberFormat="1" applyFont="1" applyFill="1" applyBorder="1" applyAlignment="1">
      <alignment horizontal="center"/>
    </xf>
    <xf numFmtId="0" fontId="0" fillId="2" borderId="7" xfId="1" applyNumberFormat="1" applyFont="1" applyFill="1" applyBorder="1" applyAlignment="1">
      <alignment horizontal="center"/>
    </xf>
    <xf numFmtId="0" fontId="0" fillId="2" borderId="27" xfId="1" applyNumberFormat="1" applyFont="1" applyFill="1" applyBorder="1" applyAlignment="1">
      <alignment horizontal="center"/>
    </xf>
    <xf numFmtId="0" fontId="0" fillId="2" borderId="50" xfId="1" applyNumberFormat="1" applyFont="1" applyFill="1" applyBorder="1" applyAlignment="1">
      <alignment horizontal="center"/>
    </xf>
    <xf numFmtId="0" fontId="0" fillId="2" borderId="16" xfId="1" applyNumberFormat="1" applyFont="1" applyFill="1" applyBorder="1" applyAlignment="1">
      <alignment horizontal="center"/>
    </xf>
    <xf numFmtId="2" fontId="0" fillId="2" borderId="16" xfId="1" applyNumberFormat="1" applyFont="1" applyFill="1" applyBorder="1" applyAlignment="1">
      <alignment horizontal="center"/>
    </xf>
    <xf numFmtId="0" fontId="0" fillId="2" borderId="19" xfId="1" applyNumberFormat="1" applyFont="1" applyFill="1" applyBorder="1" applyAlignment="1">
      <alignment horizontal="center"/>
    </xf>
    <xf numFmtId="0" fontId="0" fillId="2" borderId="65" xfId="1" applyNumberFormat="1" applyFont="1" applyFill="1" applyBorder="1" applyAlignment="1">
      <alignment horizontal="center"/>
    </xf>
    <xf numFmtId="2" fontId="0" fillId="2" borderId="11" xfId="1" applyNumberFormat="1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2" fontId="0" fillId="2" borderId="10" xfId="1" applyNumberFormat="1" applyFont="1" applyFill="1" applyBorder="1" applyAlignment="1">
      <alignment horizontal="center"/>
    </xf>
    <xf numFmtId="2" fontId="0" fillId="2" borderId="13" xfId="1" applyNumberFormat="1" applyFont="1" applyFill="1" applyBorder="1" applyAlignment="1">
      <alignment horizontal="center"/>
    </xf>
    <xf numFmtId="0" fontId="0" fillId="2" borderId="29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3" xfId="1" applyNumberFormat="1" applyFont="1" applyFill="1" applyBorder="1" applyAlignment="1">
      <alignment horizontal="center"/>
    </xf>
    <xf numFmtId="0" fontId="7" fillId="2" borderId="23" xfId="1" applyNumberFormat="1" applyFont="1" applyFill="1" applyBorder="1" applyAlignment="1">
      <alignment horizontal="center"/>
    </xf>
    <xf numFmtId="0" fontId="0" fillId="2" borderId="51" xfId="1" applyNumberFormat="1" applyFont="1" applyFill="1" applyBorder="1" applyAlignment="1">
      <alignment horizontal="center"/>
    </xf>
    <xf numFmtId="0" fontId="7" fillId="2" borderId="9" xfId="1" applyNumberFormat="1" applyFont="1" applyFill="1" applyBorder="1" applyAlignment="1">
      <alignment horizontal="center"/>
    </xf>
    <xf numFmtId="0" fontId="7" fillId="2" borderId="21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0" fillId="0" borderId="3" xfId="0" applyBorder="1"/>
    <xf numFmtId="0" fontId="0" fillId="0" borderId="7" xfId="0" applyBorder="1"/>
    <xf numFmtId="0" fontId="0" fillId="0" borderId="11" xfId="0" applyBorder="1"/>
    <xf numFmtId="2" fontId="28" fillId="2" borderId="25" xfId="0" applyNumberFormat="1" applyFont="1" applyFill="1" applyBorder="1" applyAlignment="1">
      <alignment horizontal="center" wrapText="1"/>
    </xf>
    <xf numFmtId="2" fontId="28" fillId="2" borderId="31" xfId="0" applyNumberFormat="1" applyFont="1" applyFill="1" applyBorder="1" applyAlignment="1">
      <alignment horizontal="center" wrapText="1"/>
    </xf>
    <xf numFmtId="2" fontId="29" fillId="0" borderId="31" xfId="1" applyNumberFormat="1" applyFont="1" applyBorder="1" applyAlignment="1">
      <alignment horizontal="right"/>
    </xf>
    <xf numFmtId="2" fontId="28" fillId="0" borderId="25" xfId="1" applyNumberFormat="1" applyFont="1" applyBorder="1" applyAlignment="1">
      <alignment horizontal="right"/>
    </xf>
    <xf numFmtId="2" fontId="0" fillId="2" borderId="24" xfId="0" applyNumberFormat="1" applyFont="1" applyFill="1" applyBorder="1" applyAlignment="1">
      <alignment horizontal="center" wrapText="1"/>
    </xf>
    <xf numFmtId="2" fontId="2" fillId="11" borderId="12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0" fontId="2" fillId="2" borderId="36" xfId="1" applyNumberFormat="1" applyFont="1" applyFill="1" applyBorder="1" applyAlignment="1">
      <alignment horizontal="center"/>
    </xf>
    <xf numFmtId="2" fontId="2" fillId="2" borderId="36" xfId="1" applyNumberFormat="1" applyFont="1" applyFill="1" applyBorder="1" applyAlignment="1">
      <alignment horizontal="center"/>
    </xf>
    <xf numFmtId="2" fontId="3" fillId="2" borderId="36" xfId="0" applyNumberFormat="1" applyFont="1" applyFill="1" applyBorder="1" applyAlignment="1">
      <alignment horizontal="center"/>
    </xf>
    <xf numFmtId="0" fontId="20" fillId="2" borderId="36" xfId="1" applyNumberFormat="1" applyFont="1" applyFill="1" applyBorder="1" applyAlignment="1">
      <alignment horizontal="center"/>
    </xf>
    <xf numFmtId="2" fontId="20" fillId="2" borderId="36" xfId="1" applyNumberFormat="1" applyFont="1" applyFill="1" applyBorder="1" applyAlignment="1">
      <alignment horizontal="center"/>
    </xf>
    <xf numFmtId="0" fontId="0" fillId="2" borderId="0" xfId="0" applyFill="1"/>
    <xf numFmtId="0" fontId="30" fillId="0" borderId="80" xfId="7" applyBorder="1"/>
    <xf numFmtId="0" fontId="30" fillId="0" borderId="81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3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4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30" fillId="0" borderId="80" xfId="7" applyBorder="1"/>
    <xf numFmtId="0" fontId="0" fillId="0" borderId="80" xfId="0" applyBorder="1"/>
    <xf numFmtId="2" fontId="30" fillId="0" borderId="80" xfId="7" applyNumberFormat="1" applyBorder="1"/>
    <xf numFmtId="2" fontId="30" fillId="0" borderId="82" xfId="7" applyNumberFormat="1" applyBorder="1"/>
    <xf numFmtId="2" fontId="30" fillId="0" borderId="85" xfId="7" applyNumberFormat="1" applyBorder="1"/>
    <xf numFmtId="2" fontId="30" fillId="0" borderId="86" xfId="7" applyNumberFormat="1" applyBorder="1"/>
    <xf numFmtId="2" fontId="30" fillId="0" borderId="83" xfId="7" applyNumberFormat="1" applyBorder="1"/>
    <xf numFmtId="2" fontId="30" fillId="0" borderId="87" xfId="7" applyNumberFormat="1" applyBorder="1"/>
    <xf numFmtId="2" fontId="0" fillId="0" borderId="80" xfId="0" applyNumberFormat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0" fillId="0" borderId="83" xfId="0" applyBorder="1"/>
    <xf numFmtId="2" fontId="0" fillId="0" borderId="83" xfId="0" applyNumberFormat="1" applyBorder="1"/>
    <xf numFmtId="0" fontId="0" fillId="2" borderId="10" xfId="1" applyNumberFormat="1" applyFont="1" applyFill="1" applyBorder="1" applyAlignment="1">
      <alignment horizontal="center"/>
    </xf>
    <xf numFmtId="2" fontId="0" fillId="2" borderId="31" xfId="1" applyNumberFormat="1" applyFont="1" applyFill="1" applyBorder="1" applyAlignment="1">
      <alignment horizontal="center"/>
    </xf>
    <xf numFmtId="0" fontId="0" fillId="0" borderId="88" xfId="0" applyBorder="1"/>
    <xf numFmtId="2" fontId="0" fillId="0" borderId="88" xfId="0" applyNumberFormat="1" applyBorder="1"/>
    <xf numFmtId="0" fontId="30" fillId="0" borderId="89" xfId="7" applyBorder="1"/>
    <xf numFmtId="2" fontId="30" fillId="0" borderId="88" xfId="7" applyNumberFormat="1" applyBorder="1"/>
    <xf numFmtId="2" fontId="30" fillId="0" borderId="90" xfId="7" applyNumberFormat="1" applyBorder="1"/>
    <xf numFmtId="0" fontId="7" fillId="2" borderId="29" xfId="1" applyNumberFormat="1" applyFont="1" applyFill="1" applyBorder="1" applyAlignment="1">
      <alignment horizontal="center"/>
    </xf>
    <xf numFmtId="2" fontId="7" fillId="2" borderId="30" xfId="1" applyNumberFormat="1" applyFill="1" applyBorder="1" applyAlignment="1">
      <alignment horizontal="center"/>
    </xf>
    <xf numFmtId="0" fontId="0" fillId="0" borderId="91" xfId="0" applyBorder="1"/>
    <xf numFmtId="2" fontId="7" fillId="2" borderId="24" xfId="1" applyNumberFormat="1" applyFill="1" applyBorder="1" applyAlignment="1">
      <alignment horizontal="center"/>
    </xf>
    <xf numFmtId="0" fontId="0" fillId="0" borderId="81" xfId="0" applyBorder="1"/>
    <xf numFmtId="0" fontId="0" fillId="0" borderId="82" xfId="0" applyBorder="1"/>
    <xf numFmtId="0" fontId="0" fillId="0" borderId="87" xfId="0" applyBorder="1"/>
    <xf numFmtId="2" fontId="2" fillId="0" borderId="92" xfId="0" applyNumberFormat="1" applyFont="1" applyBorder="1"/>
    <xf numFmtId="0" fontId="2" fillId="0" borderId="93" xfId="0" applyFont="1" applyBorder="1"/>
    <xf numFmtId="0" fontId="2" fillId="0" borderId="94" xfId="0" applyFont="1" applyBorder="1"/>
    <xf numFmtId="2" fontId="0" fillId="0" borderId="82" xfId="0" applyNumberFormat="1" applyBorder="1"/>
    <xf numFmtId="2" fontId="0" fillId="0" borderId="91" xfId="0" applyNumberFormat="1" applyBorder="1"/>
    <xf numFmtId="0" fontId="0" fillId="2" borderId="47" xfId="0" applyFont="1" applyFill="1" applyBorder="1" applyAlignment="1"/>
    <xf numFmtId="0" fontId="0" fillId="0" borderId="95" xfId="0" applyBorder="1"/>
    <xf numFmtId="0" fontId="0" fillId="0" borderId="96" xfId="0" applyBorder="1"/>
    <xf numFmtId="0" fontId="2" fillId="0" borderId="92" xfId="0" applyFont="1" applyBorder="1"/>
    <xf numFmtId="2" fontId="0" fillId="0" borderId="97" xfId="0" applyNumberFormat="1" applyBorder="1"/>
    <xf numFmtId="2" fontId="0" fillId="0" borderId="85" xfId="0" applyNumberFormat="1" applyBorder="1"/>
    <xf numFmtId="2" fontId="0" fillId="0" borderId="86" xfId="0" applyNumberFormat="1" applyBorder="1"/>
    <xf numFmtId="2" fontId="2" fillId="0" borderId="93" xfId="0" applyNumberFormat="1" applyFont="1" applyBorder="1"/>
    <xf numFmtId="2" fontId="2" fillId="0" borderId="94" xfId="0" applyNumberFormat="1" applyFont="1" applyBorder="1"/>
    <xf numFmtId="0" fontId="0" fillId="0" borderId="98" xfId="0" applyBorder="1"/>
    <xf numFmtId="2" fontId="0" fillId="0" borderId="87" xfId="0" applyNumberFormat="1" applyBorder="1"/>
    <xf numFmtId="0" fontId="4" fillId="3" borderId="45" xfId="0" applyFont="1" applyFill="1" applyBorder="1" applyAlignment="1">
      <alignment wrapText="1"/>
    </xf>
    <xf numFmtId="2" fontId="2" fillId="2" borderId="66" xfId="0" applyNumberFormat="1" applyFont="1" applyFill="1" applyBorder="1" applyAlignment="1">
      <alignment horizontal="center" vertical="center"/>
    </xf>
    <xf numFmtId="165" fontId="16" fillId="0" borderId="49" xfId="0" applyNumberFormat="1" applyFont="1" applyBorder="1"/>
    <xf numFmtId="2" fontId="16" fillId="0" borderId="8" xfId="0" applyNumberFormat="1" applyFont="1" applyBorder="1"/>
    <xf numFmtId="2" fontId="4" fillId="9" borderId="23" xfId="0" applyNumberFormat="1" applyFont="1" applyFill="1" applyBorder="1" applyAlignment="1">
      <alignment horizontal="center"/>
    </xf>
    <xf numFmtId="165" fontId="16" fillId="0" borderId="45" xfId="0" applyNumberFormat="1" applyFont="1" applyBorder="1"/>
    <xf numFmtId="0" fontId="7" fillId="0" borderId="74" xfId="1" applyBorder="1"/>
    <xf numFmtId="2" fontId="7" fillId="0" borderId="23" xfId="1" applyNumberFormat="1" applyFill="1" applyBorder="1"/>
    <xf numFmtId="2" fontId="4" fillId="0" borderId="27" xfId="0" applyNumberFormat="1" applyFont="1" applyFill="1" applyBorder="1" applyAlignment="1">
      <alignment horizontal="center" wrapText="1"/>
    </xf>
    <xf numFmtId="2" fontId="4" fillId="0" borderId="50" xfId="0" applyNumberFormat="1" applyFont="1" applyFill="1" applyBorder="1" applyAlignment="1">
      <alignment horizontal="center" wrapText="1"/>
    </xf>
    <xf numFmtId="2" fontId="4" fillId="0" borderId="50" xfId="0" applyNumberFormat="1" applyFont="1" applyFill="1" applyBorder="1" applyAlignment="1">
      <alignment horizontal="center"/>
    </xf>
    <xf numFmtId="2" fontId="7" fillId="0" borderId="27" xfId="1" applyNumberFormat="1" applyFill="1" applyBorder="1" applyAlignment="1">
      <alignment horizontal="center"/>
    </xf>
    <xf numFmtId="2" fontId="2" fillId="2" borderId="59" xfId="0" applyNumberFormat="1" applyFont="1" applyFill="1" applyBorder="1" applyAlignment="1">
      <alignment horizontal="center" vertical="center"/>
    </xf>
    <xf numFmtId="2" fontId="3" fillId="11" borderId="2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left" wrapText="1"/>
    </xf>
    <xf numFmtId="2" fontId="31" fillId="0" borderId="36" xfId="1" applyNumberFormat="1" applyFont="1" applyFill="1" applyBorder="1" applyAlignment="1">
      <alignment horizontal="left"/>
    </xf>
    <xf numFmtId="2" fontId="15" fillId="0" borderId="54" xfId="0" applyNumberFormat="1" applyFont="1" applyFill="1" applyBorder="1" applyAlignment="1">
      <alignment horizontal="left"/>
    </xf>
    <xf numFmtId="2" fontId="15" fillId="0" borderId="35" xfId="0" applyNumberFormat="1" applyFont="1" applyFill="1" applyBorder="1" applyAlignment="1">
      <alignment horizontal="left"/>
    </xf>
    <xf numFmtId="2" fontId="31" fillId="0" borderId="35" xfId="0" applyNumberFormat="1" applyFont="1" applyFill="1" applyBorder="1" applyAlignment="1">
      <alignment horizontal="left" wrapText="1"/>
    </xf>
    <xf numFmtId="2" fontId="31" fillId="0" borderId="54" xfId="0" applyNumberFormat="1" applyFont="1" applyFill="1" applyBorder="1" applyAlignment="1">
      <alignment horizontal="left" wrapText="1"/>
    </xf>
    <xf numFmtId="2" fontId="0" fillId="13" borderId="21" xfId="0" applyNumberFormat="1" applyFill="1" applyBorder="1" applyAlignment="1">
      <alignment horizontal="center" wrapText="1"/>
    </xf>
    <xf numFmtId="2" fontId="4" fillId="6" borderId="7" xfId="0" applyNumberFormat="1" applyFont="1" applyFill="1" applyBorder="1" applyAlignment="1">
      <alignment horizontal="center" vertical="center" wrapText="1"/>
    </xf>
    <xf numFmtId="0" fontId="31" fillId="3" borderId="100" xfId="0" applyFont="1" applyFill="1" applyBorder="1" applyAlignment="1">
      <alignment horizontal="left" vertical="center"/>
    </xf>
    <xf numFmtId="2" fontId="4" fillId="30" borderId="19" xfId="0" applyNumberFormat="1" applyFont="1" applyFill="1" applyBorder="1" applyAlignment="1">
      <alignment horizontal="center" vertical="center"/>
    </xf>
    <xf numFmtId="2" fontId="4" fillId="26" borderId="7" xfId="0" applyNumberFormat="1" applyFont="1" applyFill="1" applyBorder="1" applyAlignment="1">
      <alignment horizontal="center" vertical="center" wrapText="1"/>
    </xf>
    <xf numFmtId="2" fontId="4" fillId="26" borderId="23" xfId="0" applyNumberFormat="1" applyFont="1" applyFill="1" applyBorder="1" applyAlignment="1">
      <alignment horizontal="center" vertical="center"/>
    </xf>
    <xf numFmtId="2" fontId="4" fillId="24" borderId="23" xfId="0" applyNumberFormat="1" applyFont="1" applyFill="1" applyBorder="1" applyAlignment="1">
      <alignment horizontal="center" vertical="center"/>
    </xf>
    <xf numFmtId="2" fontId="4" fillId="28" borderId="7" xfId="0" applyNumberFormat="1" applyFont="1" applyFill="1" applyBorder="1" applyAlignment="1">
      <alignment horizontal="center" vertical="center" wrapText="1"/>
    </xf>
    <xf numFmtId="2" fontId="4" fillId="30" borderId="2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31" borderId="23" xfId="0" applyNumberFormat="1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9" fillId="6" borderId="7" xfId="0" applyNumberFormat="1" applyFont="1" applyFill="1" applyBorder="1" applyAlignment="1">
      <alignment horizontal="center" vertical="center" wrapText="1"/>
    </xf>
    <xf numFmtId="2" fontId="19" fillId="26" borderId="7" xfId="0" applyNumberFormat="1" applyFont="1" applyFill="1" applyBorder="1" applyAlignment="1">
      <alignment horizontal="center" vertical="center" wrapText="1"/>
    </xf>
    <xf numFmtId="2" fontId="4" fillId="29" borderId="7" xfId="0" applyNumberFormat="1" applyFont="1" applyFill="1" applyBorder="1" applyAlignment="1">
      <alignment horizontal="center" vertical="center" wrapText="1"/>
    </xf>
    <xf numFmtId="2" fontId="19" fillId="26" borderId="23" xfId="0" applyNumberFormat="1" applyFont="1" applyFill="1" applyBorder="1" applyAlignment="1">
      <alignment horizontal="center" vertical="center"/>
    </xf>
    <xf numFmtId="2" fontId="3" fillId="0" borderId="102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2" fontId="1" fillId="0" borderId="101" xfId="0" applyNumberFormat="1" applyFont="1" applyFill="1" applyBorder="1" applyAlignment="1">
      <alignment horizontal="center" wrapText="1"/>
    </xf>
    <xf numFmtId="2" fontId="4" fillId="24" borderId="17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4" fillId="32" borderId="23" xfId="0" applyNumberFormat="1" applyFont="1" applyFill="1" applyBorder="1" applyAlignment="1">
      <alignment horizontal="center" vertical="center"/>
    </xf>
    <xf numFmtId="2" fontId="19" fillId="30" borderId="23" xfId="0" applyNumberFormat="1" applyFont="1" applyFill="1" applyBorder="1" applyAlignment="1">
      <alignment horizontal="center" vertical="center"/>
    </xf>
    <xf numFmtId="2" fontId="4" fillId="30" borderId="17" xfId="0" applyNumberFormat="1" applyFont="1" applyFill="1" applyBorder="1" applyAlignment="1">
      <alignment horizontal="center" vertical="center"/>
    </xf>
    <xf numFmtId="2" fontId="4" fillId="9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wrapText="1"/>
    </xf>
    <xf numFmtId="2" fontId="3" fillId="0" borderId="31" xfId="0" applyNumberFormat="1" applyFont="1" applyFill="1" applyBorder="1" applyAlignment="1">
      <alignment horizontal="center" vertical="center"/>
    </xf>
    <xf numFmtId="2" fontId="1" fillId="0" borderId="103" xfId="0" applyNumberFormat="1" applyFont="1" applyFill="1" applyBorder="1" applyAlignment="1">
      <alignment horizontal="center" wrapText="1"/>
    </xf>
    <xf numFmtId="2" fontId="3" fillId="0" borderId="104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2" fontId="4" fillId="26" borderId="24" xfId="0" applyNumberFormat="1" applyFont="1" applyFill="1" applyBorder="1" applyAlignment="1">
      <alignment horizontal="center"/>
    </xf>
    <xf numFmtId="2" fontId="4" fillId="28" borderId="28" xfId="0" applyNumberFormat="1" applyFont="1" applyFill="1" applyBorder="1" applyAlignment="1">
      <alignment horizontal="center"/>
    </xf>
    <xf numFmtId="2" fontId="6" fillId="28" borderId="24" xfId="0" applyNumberFormat="1" applyFont="1" applyFill="1" applyBorder="1" applyAlignment="1">
      <alignment horizontal="center"/>
    </xf>
    <xf numFmtId="2" fontId="6" fillId="6" borderId="24" xfId="0" applyNumberFormat="1" applyFont="1" applyFill="1" applyBorder="1" applyAlignment="1">
      <alignment horizontal="center"/>
    </xf>
    <xf numFmtId="2" fontId="4" fillId="6" borderId="24" xfId="0" applyNumberFormat="1" applyFont="1" applyFill="1" applyBorder="1" applyAlignment="1">
      <alignment horizontal="center"/>
    </xf>
    <xf numFmtId="2" fontId="6" fillId="31" borderId="24" xfId="0" applyNumberFormat="1" applyFont="1" applyFill="1" applyBorder="1" applyAlignment="1">
      <alignment horizontal="center"/>
    </xf>
    <xf numFmtId="2" fontId="6" fillId="6" borderId="25" xfId="0" applyNumberFormat="1" applyFont="1" applyFill="1" applyBorder="1" applyAlignment="1">
      <alignment horizontal="center"/>
    </xf>
    <xf numFmtId="2" fontId="4" fillId="24" borderId="24" xfId="0" applyNumberFormat="1" applyFont="1" applyFill="1" applyBorder="1" applyAlignment="1">
      <alignment horizontal="center"/>
    </xf>
    <xf numFmtId="2" fontId="6" fillId="6" borderId="10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4" fillId="0" borderId="23" xfId="0" applyFont="1" applyBorder="1"/>
    <xf numFmtId="2" fontId="4" fillId="26" borderId="25" xfId="0" applyNumberFormat="1" applyFont="1" applyFill="1" applyBorder="1" applyAlignment="1">
      <alignment horizontal="center"/>
    </xf>
    <xf numFmtId="2" fontId="6" fillId="26" borderId="24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right" vertical="center"/>
    </xf>
    <xf numFmtId="0" fontId="4" fillId="0" borderId="29" xfId="0" applyFont="1" applyBorder="1"/>
    <xf numFmtId="2" fontId="4" fillId="28" borderId="24" xfId="0" applyNumberFormat="1" applyFont="1" applyFill="1" applyBorder="1" applyAlignment="1">
      <alignment horizontal="center"/>
    </xf>
    <xf numFmtId="2" fontId="6" fillId="26" borderId="30" xfId="0" applyNumberFormat="1" applyFont="1" applyFill="1" applyBorder="1" applyAlignment="1">
      <alignment horizontal="center"/>
    </xf>
    <xf numFmtId="2" fontId="6" fillId="6" borderId="30" xfId="0" applyNumberFormat="1" applyFont="1" applyFill="1" applyBorder="1" applyAlignment="1">
      <alignment horizontal="center"/>
    </xf>
    <xf numFmtId="2" fontId="6" fillId="26" borderId="104" xfId="0" applyNumberFormat="1" applyFont="1" applyFill="1" applyBorder="1" applyAlignment="1">
      <alignment horizontal="center"/>
    </xf>
    <xf numFmtId="2" fontId="6" fillId="6" borderId="23" xfId="0" applyNumberFormat="1" applyFont="1" applyFill="1" applyBorder="1" applyAlignment="1">
      <alignment horizontal="center" wrapText="1"/>
    </xf>
    <xf numFmtId="0" fontId="4" fillId="0" borderId="19" xfId="0" applyFont="1" applyBorder="1"/>
    <xf numFmtId="0" fontId="4" fillId="28" borderId="7" xfId="0" applyFont="1" applyFill="1" applyBorder="1" applyAlignment="1">
      <alignment horizontal="center" vertical="center" wrapText="1"/>
    </xf>
    <xf numFmtId="0" fontId="7" fillId="0" borderId="51" xfId="1" applyBorder="1" applyAlignment="1">
      <alignment horizontal="center"/>
    </xf>
    <xf numFmtId="2" fontId="4" fillId="26" borderId="24" xfId="0" applyNumberFormat="1" applyFont="1" applyFill="1" applyBorder="1" applyAlignment="1">
      <alignment horizontal="center" vertical="center"/>
    </xf>
    <xf numFmtId="2" fontId="4" fillId="30" borderId="2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4" fillId="30" borderId="104" xfId="0" applyNumberFormat="1" applyFont="1" applyFill="1" applyBorder="1" applyAlignment="1">
      <alignment horizontal="center"/>
    </xf>
    <xf numFmtId="2" fontId="19" fillId="26" borderId="24" xfId="0" applyNumberFormat="1" applyFont="1" applyFill="1" applyBorder="1" applyAlignment="1">
      <alignment horizontal="center" vertical="center"/>
    </xf>
    <xf numFmtId="2" fontId="4" fillId="24" borderId="104" xfId="0" applyNumberFormat="1" applyFont="1" applyFill="1" applyBorder="1" applyAlignment="1">
      <alignment horizontal="center"/>
    </xf>
    <xf numFmtId="2" fontId="4" fillId="30" borderId="25" xfId="0" applyNumberFormat="1" applyFont="1" applyFill="1" applyBorder="1" applyAlignment="1">
      <alignment horizontal="center"/>
    </xf>
    <xf numFmtId="2" fontId="4" fillId="30" borderId="24" xfId="0" applyNumberFormat="1" applyFont="1" applyFill="1" applyBorder="1" applyAlignment="1">
      <alignment horizontal="center" vertical="center"/>
    </xf>
    <xf numFmtId="2" fontId="4" fillId="26" borderId="104" xfId="0" applyNumberFormat="1" applyFont="1" applyFill="1" applyBorder="1" applyAlignment="1">
      <alignment horizontal="center"/>
    </xf>
    <xf numFmtId="2" fontId="0" fillId="23" borderId="26" xfId="0" applyNumberFormat="1" applyFill="1" applyBorder="1" applyAlignment="1">
      <alignment horizontal="center"/>
    </xf>
    <xf numFmtId="2" fontId="0" fillId="23" borderId="107" xfId="0" applyNumberFormat="1" applyFill="1" applyBorder="1" applyAlignment="1">
      <alignment horizontal="center"/>
    </xf>
    <xf numFmtId="2" fontId="0" fillId="23" borderId="8" xfId="0" applyNumberFormat="1" applyFill="1" applyBorder="1" applyAlignment="1">
      <alignment horizontal="center"/>
    </xf>
    <xf numFmtId="2" fontId="0" fillId="22" borderId="8" xfId="0" applyNumberFormat="1" applyFill="1" applyBorder="1" applyAlignment="1">
      <alignment horizontal="center"/>
    </xf>
    <xf numFmtId="2" fontId="0" fillId="23" borderId="14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2" fontId="0" fillId="23" borderId="43" xfId="0" applyNumberFormat="1" applyFill="1" applyBorder="1" applyAlignment="1">
      <alignment horizontal="center"/>
    </xf>
    <xf numFmtId="2" fontId="0" fillId="11" borderId="8" xfId="0" applyNumberFormat="1" applyFill="1" applyBorder="1" applyAlignment="1">
      <alignment horizontal="center"/>
    </xf>
    <xf numFmtId="2" fontId="0" fillId="15" borderId="15" xfId="0" applyNumberFormat="1" applyFill="1" applyBorder="1" applyAlignment="1">
      <alignment horizontal="center"/>
    </xf>
    <xf numFmtId="2" fontId="0" fillId="22" borderId="107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0" fillId="15" borderId="43" xfId="0" applyNumberFormat="1" applyFill="1" applyBorder="1" applyAlignment="1">
      <alignment horizontal="center"/>
    </xf>
    <xf numFmtId="2" fontId="0" fillId="15" borderId="14" xfId="0" applyNumberFormat="1" applyFill="1" applyBorder="1" applyAlignment="1">
      <alignment horizontal="center"/>
    </xf>
    <xf numFmtId="2" fontId="0" fillId="22" borderId="43" xfId="0" applyNumberFormat="1" applyFill="1" applyBorder="1" applyAlignment="1">
      <alignment horizontal="center"/>
    </xf>
    <xf numFmtId="2" fontId="0" fillId="23" borderId="41" xfId="0" applyNumberFormat="1" applyFill="1" applyBorder="1" applyAlignment="1">
      <alignment horizontal="center"/>
    </xf>
    <xf numFmtId="2" fontId="0" fillId="15" borderId="26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05" xfId="0" applyBorder="1" applyAlignment="1">
      <alignment horizontal="center"/>
    </xf>
    <xf numFmtId="0" fontId="0" fillId="0" borderId="107" xfId="0" applyBorder="1" applyAlignment="1">
      <alignment horizontal="center"/>
    </xf>
    <xf numFmtId="2" fontId="0" fillId="14" borderId="104" xfId="0" applyNumberFormat="1" applyFill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29" xfId="0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0" fontId="0" fillId="0" borderId="34" xfId="0" applyBorder="1"/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2" fontId="1" fillId="0" borderId="104" xfId="0" applyNumberFormat="1" applyFont="1" applyFill="1" applyBorder="1" applyAlignment="1">
      <alignment horizontal="center"/>
    </xf>
    <xf numFmtId="0" fontId="4" fillId="0" borderId="17" xfId="0" applyFont="1" applyBorder="1"/>
    <xf numFmtId="0" fontId="6" fillId="0" borderId="2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3" borderId="17" xfId="0" applyFont="1" applyFill="1" applyBorder="1" applyAlignment="1">
      <alignment horizontal="right" vertical="center"/>
    </xf>
    <xf numFmtId="2" fontId="4" fillId="24" borderId="104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2" fontId="1" fillId="2" borderId="38" xfId="2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44" xfId="1" applyFill="1" applyBorder="1"/>
    <xf numFmtId="1" fontId="7" fillId="0" borderId="45" xfId="1" applyNumberFormat="1" applyFill="1" applyBorder="1"/>
    <xf numFmtId="1" fontId="7" fillId="0" borderId="44" xfId="1" applyNumberFormat="1" applyFill="1" applyBorder="1"/>
    <xf numFmtId="0" fontId="7" fillId="0" borderId="45" xfId="1" applyFill="1" applyBorder="1"/>
    <xf numFmtId="2" fontId="7" fillId="0" borderId="45" xfId="1" applyNumberFormat="1" applyFill="1" applyBorder="1"/>
    <xf numFmtId="0" fontId="7" fillId="0" borderId="0" xfId="1" applyFill="1"/>
    <xf numFmtId="0" fontId="7" fillId="0" borderId="0" xfId="1" applyFill="1" applyAlignment="1">
      <alignment horizontal="right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105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7" fillId="0" borderId="32" xfId="1" applyBorder="1" applyAlignment="1">
      <alignment horizontal="center"/>
    </xf>
    <xf numFmtId="0" fontId="7" fillId="0" borderId="33" xfId="1" applyBorder="1" applyAlignment="1">
      <alignment horizontal="center"/>
    </xf>
    <xf numFmtId="0" fontId="7" fillId="0" borderId="34" xfId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0" borderId="32" xfId="0" applyFont="1" applyFill="1" applyBorder="1" applyAlignment="1">
      <alignment horizontal="center"/>
    </xf>
    <xf numFmtId="0" fontId="3" fillId="20" borderId="33" xfId="0" applyFont="1" applyFill="1" applyBorder="1" applyAlignment="1">
      <alignment horizontal="center"/>
    </xf>
    <xf numFmtId="0" fontId="3" fillId="20" borderId="34" xfId="0" applyFont="1" applyFill="1" applyBorder="1" applyAlignment="1">
      <alignment horizontal="center"/>
    </xf>
    <xf numFmtId="0" fontId="17" fillId="0" borderId="58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07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/>
    </xf>
    <xf numFmtId="0" fontId="2" fillId="2" borderId="69" xfId="0" applyFont="1" applyFill="1" applyBorder="1" applyAlignment="1">
      <alignment horizontal="center"/>
    </xf>
  </cellXfs>
  <cellStyles count="110">
    <cellStyle name="Excel Built-in Normal" xfId="3"/>
    <cellStyle name="Excel Built-in Normal 1" xfId="4"/>
    <cellStyle name="Excel Built-in Normal 1 2" xfId="15"/>
    <cellStyle name="Excel Built-in Normal 1 3" xfId="11"/>
    <cellStyle name="Excel Built-in Normal 2" xfId="5"/>
    <cellStyle name="TableStyleLight1" xfId="6"/>
    <cellStyle name="Денежный 2" xfId="10"/>
    <cellStyle name="Денежный 2 2" xfId="12"/>
    <cellStyle name="Денежный 3" xfId="17"/>
    <cellStyle name="Денежный 3 10" xfId="93"/>
    <cellStyle name="Денежный 3 11" xfId="100"/>
    <cellStyle name="Денежный 3 12" xfId="105"/>
    <cellStyle name="Денежный 3 2" xfId="30"/>
    <cellStyle name="Денежный 3 3" xfId="38"/>
    <cellStyle name="Денежный 3 4" xfId="46"/>
    <cellStyle name="Денежный 3 5" xfId="54"/>
    <cellStyle name="Денежный 3 6" xfId="62"/>
    <cellStyle name="Денежный 3 7" xfId="70"/>
    <cellStyle name="Денежный 3 8" xfId="78"/>
    <cellStyle name="Денежный 3 9" xfId="86"/>
    <cellStyle name="Обычный" xfId="0" builtinId="0"/>
    <cellStyle name="Обычный 2" xfId="1"/>
    <cellStyle name="Обычный 2 10" xfId="60"/>
    <cellStyle name="Обычный 2 11" xfId="68"/>
    <cellStyle name="Обычный 2 12" xfId="76"/>
    <cellStyle name="Обычный 2 13" xfId="84"/>
    <cellStyle name="Обычный 2 2" xfId="2"/>
    <cellStyle name="Обычный 2 3" xfId="25"/>
    <cellStyle name="Обычный 2 4" xfId="21"/>
    <cellStyle name="Обычный 2 5" xfId="22"/>
    <cellStyle name="Обычный 2 6" xfId="28"/>
    <cellStyle name="Обычный 2 7" xfId="36"/>
    <cellStyle name="Обычный 2 8" xfId="44"/>
    <cellStyle name="Обычный 2 9" xfId="52"/>
    <cellStyle name="Обычный 3" xfId="7"/>
    <cellStyle name="Обычный 3 10" xfId="66"/>
    <cellStyle name="Обычный 3 11" xfId="74"/>
    <cellStyle name="Обычный 3 12" xfId="82"/>
    <cellStyle name="Обычный 3 13" xfId="90"/>
    <cellStyle name="Обычный 3 14" xfId="97"/>
    <cellStyle name="Обычный 3 15" xfId="8"/>
    <cellStyle name="Обычный 3 2" xfId="18"/>
    <cellStyle name="Обычный 3 2 10" xfId="94"/>
    <cellStyle name="Обычный 3 2 11" xfId="101"/>
    <cellStyle name="Обычный 3 2 12" xfId="106"/>
    <cellStyle name="Обычный 3 2 2" xfId="31"/>
    <cellStyle name="Обычный 3 2 3" xfId="39"/>
    <cellStyle name="Обычный 3 2 4" xfId="47"/>
    <cellStyle name="Обычный 3 2 5" xfId="55"/>
    <cellStyle name="Обычный 3 2 6" xfId="63"/>
    <cellStyle name="Обычный 3 2 7" xfId="71"/>
    <cellStyle name="Обычный 3 2 8" xfId="79"/>
    <cellStyle name="Обычный 3 2 9" xfId="87"/>
    <cellStyle name="Обычный 3 3" xfId="13"/>
    <cellStyle name="Обычный 3 4" xfId="23"/>
    <cellStyle name="Обычный 3 5" xfId="26"/>
    <cellStyle name="Обычный 3 6" xfId="34"/>
    <cellStyle name="Обычный 3 7" xfId="42"/>
    <cellStyle name="Обычный 3 8" xfId="50"/>
    <cellStyle name="Обычный 3 9" xfId="58"/>
    <cellStyle name="Обычный 4" xfId="9"/>
    <cellStyle name="Обычный 4 10" xfId="75"/>
    <cellStyle name="Обычный 4 11" xfId="83"/>
    <cellStyle name="Обычный 4 12" xfId="91"/>
    <cellStyle name="Обычный 4 13" xfId="98"/>
    <cellStyle name="Обычный 4 2" xfId="14"/>
    <cellStyle name="Обычный 4 3" xfId="24"/>
    <cellStyle name="Обычный 4 4" xfId="27"/>
    <cellStyle name="Обычный 4 5" xfId="35"/>
    <cellStyle name="Обычный 4 6" xfId="43"/>
    <cellStyle name="Обычный 4 7" xfId="51"/>
    <cellStyle name="Обычный 4 8" xfId="59"/>
    <cellStyle name="Обычный 4 9" xfId="67"/>
    <cellStyle name="Обычный 5" xfId="16"/>
    <cellStyle name="Обычный 5 10" xfId="85"/>
    <cellStyle name="Обычный 5 11" xfId="92"/>
    <cellStyle name="Обычный 5 12" xfId="99"/>
    <cellStyle name="Обычный 5 13" xfId="104"/>
    <cellStyle name="Обычный 5 2" xfId="19"/>
    <cellStyle name="Обычный 5 2 10" xfId="95"/>
    <cellStyle name="Обычный 5 2 11" xfId="102"/>
    <cellStyle name="Обычный 5 2 12" xfId="107"/>
    <cellStyle name="Обычный 5 2 2" xfId="32"/>
    <cellStyle name="Обычный 5 2 3" xfId="40"/>
    <cellStyle name="Обычный 5 2 4" xfId="48"/>
    <cellStyle name="Обычный 5 2 5" xfId="56"/>
    <cellStyle name="Обычный 5 2 6" xfId="64"/>
    <cellStyle name="Обычный 5 2 7" xfId="72"/>
    <cellStyle name="Обычный 5 2 8" xfId="80"/>
    <cellStyle name="Обычный 5 2 9" xfId="88"/>
    <cellStyle name="Обычный 5 3" xfId="29"/>
    <cellStyle name="Обычный 5 4" xfId="37"/>
    <cellStyle name="Обычный 5 5" xfId="45"/>
    <cellStyle name="Обычный 5 6" xfId="53"/>
    <cellStyle name="Обычный 5 7" xfId="61"/>
    <cellStyle name="Обычный 5 8" xfId="69"/>
    <cellStyle name="Обычный 5 9" xfId="77"/>
    <cellStyle name="Обычный 6" xfId="20"/>
    <cellStyle name="Обычный 6 10" xfId="96"/>
    <cellStyle name="Обычный 6 11" xfId="103"/>
    <cellStyle name="Обычный 6 12" xfId="108"/>
    <cellStyle name="Обычный 6 2" xfId="33"/>
    <cellStyle name="Обычный 6 3" xfId="41"/>
    <cellStyle name="Обычный 6 4" xfId="49"/>
    <cellStyle name="Обычный 6 5" xfId="57"/>
    <cellStyle name="Обычный 6 6" xfId="65"/>
    <cellStyle name="Обычный 6 7" xfId="73"/>
    <cellStyle name="Обычный 6 8" xfId="81"/>
    <cellStyle name="Обычный 6 9" xfId="89"/>
    <cellStyle name="Обычный 7" xfId="109"/>
  </cellStyles>
  <dxfs count="107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106"/>
    </tableStyle>
  </tableStyles>
  <colors>
    <mruColors>
      <color rgb="FFFFFF66"/>
      <color rgb="FFCCFF99"/>
      <color rgb="FFFDAF23"/>
      <color rgb="FFFFCCCC"/>
      <color rgb="FFFFFF99"/>
      <color rgb="FFFFCCFF"/>
      <color rgb="FFCCFFCC"/>
      <color rgb="FFFF99CC"/>
      <color rgb="FFFFD40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</a:t>
            </a:r>
            <a:r>
              <a:rPr lang="ru-RU" baseline="0"/>
              <a:t> 4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3.8474901377668791E-2"/>
          <c:y val="8.805966060088005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122209347891659E-2"/>
          <c:y val="7.343267023128959E-2"/>
          <c:w val="0.97855172238808519"/>
          <c:h val="0.52816863645468981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ln>
                <a:solidFill>
                  <a:srgbClr val="C00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ИТОГИ-4-9-11'!$D$7:$D$126</c:f>
              <c:numCache>
                <c:formatCode>0.00</c:formatCode>
                <c:ptCount val="120"/>
                <c:pt idx="0">
                  <c:v>3.8294585585585583</c:v>
                </c:pt>
                <c:pt idx="1">
                  <c:v>4.2257999999999996</c:v>
                </c:pt>
                <c:pt idx="2">
                  <c:v>4.1155625000000002</c:v>
                </c:pt>
                <c:pt idx="4">
                  <c:v>3.9887000000000001</c:v>
                </c:pt>
                <c:pt idx="5">
                  <c:v>3.9062000000000001</c:v>
                </c:pt>
                <c:pt idx="6">
                  <c:v>4.2966999999999995</c:v>
                </c:pt>
                <c:pt idx="7">
                  <c:v>4.1833</c:v>
                </c:pt>
                <c:pt idx="8">
                  <c:v>4.0952000000000002</c:v>
                </c:pt>
                <c:pt idx="9">
                  <c:v>3.7397000000000005</c:v>
                </c:pt>
                <c:pt idx="10">
                  <c:v>4.407</c:v>
                </c:pt>
                <c:pt idx="11">
                  <c:v>4.3076999999999996</c:v>
                </c:pt>
                <c:pt idx="12">
                  <c:v>3.8273333333333333</c:v>
                </c:pt>
                <c:pt idx="13">
                  <c:v>4.0250000000000004</c:v>
                </c:pt>
                <c:pt idx="14">
                  <c:v>3.8774000000000002</c:v>
                </c:pt>
                <c:pt idx="15">
                  <c:v>4.1756999999999991</c:v>
                </c:pt>
                <c:pt idx="16">
                  <c:v>4.4728999999999992</c:v>
                </c:pt>
                <c:pt idx="17">
                  <c:v>3.9695</c:v>
                </c:pt>
                <c:pt idx="18">
                  <c:v>3.8536000000000001</c:v>
                </c:pt>
                <c:pt idx="19">
                  <c:v>3.7289999999999996</c:v>
                </c:pt>
                <c:pt idx="20">
                  <c:v>3.5556999999999999</c:v>
                </c:pt>
                <c:pt idx="21">
                  <c:v>3.5399000000000003</c:v>
                </c:pt>
                <c:pt idx="22">
                  <c:v>3.4931000000000001</c:v>
                </c:pt>
                <c:pt idx="23">
                  <c:v>3.8971999999999998</c:v>
                </c:pt>
                <c:pt idx="24">
                  <c:v>3.339</c:v>
                </c:pt>
                <c:pt idx="25">
                  <c:v>3.4681588235294112</c:v>
                </c:pt>
                <c:pt idx="26">
                  <c:v>3.7305999999999995</c:v>
                </c:pt>
                <c:pt idx="27">
                  <c:v>4.0476999999999999</c:v>
                </c:pt>
                <c:pt idx="28">
                  <c:v>3.9550999999999998</c:v>
                </c:pt>
                <c:pt idx="29">
                  <c:v>4.0270000000000001</c:v>
                </c:pt>
                <c:pt idx="30">
                  <c:v>4.1309000000000005</c:v>
                </c:pt>
                <c:pt idx="31">
                  <c:v>3.4468000000000001</c:v>
                </c:pt>
                <c:pt idx="32">
                  <c:v>3.3269000000000002</c:v>
                </c:pt>
                <c:pt idx="33">
                  <c:v>3.4</c:v>
                </c:pt>
                <c:pt idx="34">
                  <c:v>3.5604999999999993</c:v>
                </c:pt>
                <c:pt idx="35">
                  <c:v>3.3144</c:v>
                </c:pt>
                <c:pt idx="36">
                  <c:v>3.6688999999999998</c:v>
                </c:pt>
                <c:pt idx="37">
                  <c:v>3.8196999999999997</c:v>
                </c:pt>
                <c:pt idx="38">
                  <c:v>3.4545999999999997</c:v>
                </c:pt>
                <c:pt idx="39">
                  <c:v>0</c:v>
                </c:pt>
                <c:pt idx="40">
                  <c:v>3.3676000000000004</c:v>
                </c:pt>
                <c:pt idx="41">
                  <c:v>3.81</c:v>
                </c:pt>
                <c:pt idx="42">
                  <c:v>3.8979999999999997</c:v>
                </c:pt>
                <c:pt idx="43">
                  <c:v>3.8635684210526327</c:v>
                </c:pt>
                <c:pt idx="44">
                  <c:v>4.1582999999999997</c:v>
                </c:pt>
                <c:pt idx="45">
                  <c:v>4.0001000000000007</c:v>
                </c:pt>
                <c:pt idx="46">
                  <c:v>4.2281000000000004</c:v>
                </c:pt>
                <c:pt idx="47">
                  <c:v>3.9539999999999997</c:v>
                </c:pt>
                <c:pt idx="48">
                  <c:v>3.9674</c:v>
                </c:pt>
                <c:pt idx="49">
                  <c:v>4.1511000000000005</c:v>
                </c:pt>
                <c:pt idx="50">
                  <c:v>3.76</c:v>
                </c:pt>
                <c:pt idx="51">
                  <c:v>3.8478999999999997</c:v>
                </c:pt>
                <c:pt idx="52">
                  <c:v>4.0237999999999996</c:v>
                </c:pt>
                <c:pt idx="53">
                  <c:v>4.0476000000000001</c:v>
                </c:pt>
                <c:pt idx="54">
                  <c:v>3.5216999999999996</c:v>
                </c:pt>
                <c:pt idx="55">
                  <c:v>3.8873000000000002</c:v>
                </c:pt>
                <c:pt idx="56">
                  <c:v>3.5678000000000001</c:v>
                </c:pt>
                <c:pt idx="57">
                  <c:v>3.0625</c:v>
                </c:pt>
                <c:pt idx="58">
                  <c:v>4.3331999999999997</c:v>
                </c:pt>
                <c:pt idx="59">
                  <c:v>3.3083</c:v>
                </c:pt>
                <c:pt idx="60">
                  <c:v>3.6667000000000001</c:v>
                </c:pt>
                <c:pt idx="61">
                  <c:v>4.3460999999999999</c:v>
                </c:pt>
                <c:pt idx="62">
                  <c:v>3.5758999999999999</c:v>
                </c:pt>
                <c:pt idx="63">
                  <c:v>3.9037571428571423</c:v>
                </c:pt>
                <c:pt idx="64">
                  <c:v>4.2312000000000003</c:v>
                </c:pt>
                <c:pt idx="65">
                  <c:v>4.2976999999999999</c:v>
                </c:pt>
                <c:pt idx="66">
                  <c:v>4.2027999999999999</c:v>
                </c:pt>
                <c:pt idx="67">
                  <c:v>3.7974000000000001</c:v>
                </c:pt>
                <c:pt idx="68">
                  <c:v>3.7028999999999996</c:v>
                </c:pt>
                <c:pt idx="69">
                  <c:v>3.9553000000000003</c:v>
                </c:pt>
                <c:pt idx="70">
                  <c:v>4.1438999999999995</c:v>
                </c:pt>
                <c:pt idx="71">
                  <c:v>3.7345999999999999</c:v>
                </c:pt>
                <c:pt idx="72">
                  <c:v>3.8085000000000004</c:v>
                </c:pt>
                <c:pt idx="73">
                  <c:v>3.5550000000000002</c:v>
                </c:pt>
                <c:pt idx="74">
                  <c:v>3.3384999999999998</c:v>
                </c:pt>
                <c:pt idx="75">
                  <c:v>3.8291999999999997</c:v>
                </c:pt>
                <c:pt idx="76">
                  <c:v>3.9629000000000003</c:v>
                </c:pt>
                <c:pt idx="77">
                  <c:v>4.0926999999999998</c:v>
                </c:pt>
                <c:pt idx="78">
                  <c:v>3.8041499999999999</c:v>
                </c:pt>
                <c:pt idx="79">
                  <c:v>3.9020999999999999</c:v>
                </c:pt>
                <c:pt idx="80">
                  <c:v>3.5688999999999997</c:v>
                </c:pt>
                <c:pt idx="81">
                  <c:v>3.7722999999999995</c:v>
                </c:pt>
                <c:pt idx="82">
                  <c:v>4.3093000000000004</c:v>
                </c:pt>
                <c:pt idx="83">
                  <c:v>4.0070999999999994</c:v>
                </c:pt>
                <c:pt idx="84">
                  <c:v>3.7596999999999996</c:v>
                </c:pt>
                <c:pt idx="85">
                  <c:v>3.6171000000000002</c:v>
                </c:pt>
                <c:pt idx="86">
                  <c:v>4.0207999999999995</c:v>
                </c:pt>
                <c:pt idx="87">
                  <c:v>3.0745000000000005</c:v>
                </c:pt>
                <c:pt idx="88">
                  <c:v>3.3620000000000001</c:v>
                </c:pt>
                <c:pt idx="89">
                  <c:v>3.8177999999999996</c:v>
                </c:pt>
                <c:pt idx="90">
                  <c:v>3.5690999999999997</c:v>
                </c:pt>
                <c:pt idx="91">
                  <c:v>3.8649</c:v>
                </c:pt>
                <c:pt idx="92">
                  <c:v>3.8867000000000003</c:v>
                </c:pt>
                <c:pt idx="93">
                  <c:v>3.9347999999999996</c:v>
                </c:pt>
                <c:pt idx="94">
                  <c:v>3.8052999999999999</c:v>
                </c:pt>
                <c:pt idx="95">
                  <c:v>3.5396000000000005</c:v>
                </c:pt>
                <c:pt idx="96">
                  <c:v>3.5001000000000007</c:v>
                </c:pt>
                <c:pt idx="97">
                  <c:v>3.5695999999999999</c:v>
                </c:pt>
                <c:pt idx="98">
                  <c:v>4.1029999999999998</c:v>
                </c:pt>
                <c:pt idx="99">
                  <c:v>3.8254999999999999</c:v>
                </c:pt>
                <c:pt idx="100">
                  <c:v>3.7861000000000002</c:v>
                </c:pt>
                <c:pt idx="101">
                  <c:v>3.9679999999999995</c:v>
                </c:pt>
                <c:pt idx="102">
                  <c:v>3.9917999999999996</c:v>
                </c:pt>
                <c:pt idx="103">
                  <c:v>4.1440999999999999</c:v>
                </c:pt>
                <c:pt idx="104">
                  <c:v>3.8945999999999996</c:v>
                </c:pt>
                <c:pt idx="105">
                  <c:v>3.9117999999999999</c:v>
                </c:pt>
                <c:pt idx="106">
                  <c:v>4.0095999999999998</c:v>
                </c:pt>
                <c:pt idx="107">
                  <c:v>3.8714</c:v>
                </c:pt>
                <c:pt idx="108">
                  <c:v>3.5079999999999996</c:v>
                </c:pt>
                <c:pt idx="109">
                  <c:v>4.2666999999999993</c:v>
                </c:pt>
                <c:pt idx="110">
                  <c:v>4.0900222222222222</c:v>
                </c:pt>
                <c:pt idx="111">
                  <c:v>4.2740999999999998</c:v>
                </c:pt>
                <c:pt idx="112">
                  <c:v>4.2274000000000003</c:v>
                </c:pt>
                <c:pt idx="113">
                  <c:v>4.4945000000000004</c:v>
                </c:pt>
                <c:pt idx="114">
                  <c:v>4.0997000000000003</c:v>
                </c:pt>
                <c:pt idx="115">
                  <c:v>4.1375000000000002</c:v>
                </c:pt>
                <c:pt idx="116">
                  <c:v>4.2725999999999997</c:v>
                </c:pt>
                <c:pt idx="117">
                  <c:v>3.6775000000000002</c:v>
                </c:pt>
                <c:pt idx="118">
                  <c:v>3.7378999999999998</c:v>
                </c:pt>
                <c:pt idx="119">
                  <c:v>3.8889999999999998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ИТОГИ-4-9-11'!$E$7:$E$126</c:f>
              <c:numCache>
                <c:formatCode>0.00</c:formatCode>
                <c:ptCount val="120"/>
                <c:pt idx="0">
                  <c:v>3.83</c:v>
                </c:pt>
                <c:pt idx="1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3.83</c:v>
                </c:pt>
                <c:pt idx="11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4">
                  <c:v>3.83</c:v>
                </c:pt>
                <c:pt idx="45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4">
                  <c:v>3.83</c:v>
                </c:pt>
                <c:pt idx="65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>
                  <c:v>3.83</c:v>
                </c:pt>
                <c:pt idx="83">
                  <c:v>3.83</c:v>
                </c:pt>
                <c:pt idx="84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1">
                  <c:v>3.83</c:v>
                </c:pt>
                <c:pt idx="112">
                  <c:v>3.83</c:v>
                </c:pt>
                <c:pt idx="113">
                  <c:v>3.83</c:v>
                </c:pt>
                <c:pt idx="114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84832"/>
        <c:axId val="192585224"/>
      </c:lineChart>
      <c:catAx>
        <c:axId val="1925848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85224"/>
        <c:crosses val="autoZero"/>
        <c:auto val="1"/>
        <c:lblAlgn val="ctr"/>
        <c:lblOffset val="100"/>
        <c:noMultiLvlLbl val="0"/>
      </c:catAx>
      <c:valAx>
        <c:axId val="1925852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84832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8841056522077"/>
          <c:y val="1.5310620419022961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11</a:t>
            </a:r>
            <a:r>
              <a:rPr lang="ru-RU" baseline="0"/>
              <a:t>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4.6973641366372242E-2"/>
          <c:y val="1.94172185430463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65207041075935E-2"/>
          <c:y val="9.6396861198525155E-2"/>
          <c:w val="0.97502588465831042"/>
          <c:h val="0.54725448088345818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ИТОГИ-4-9-11'!$AP$7:$AP$126</c:f>
              <c:numCache>
                <c:formatCode>0.00</c:formatCode>
                <c:ptCount val="120"/>
                <c:pt idx="0">
                  <c:v>68.348762886597967</c:v>
                </c:pt>
                <c:pt idx="1">
                  <c:v>71.540000000000006</c:v>
                </c:pt>
                <c:pt idx="2">
                  <c:v>70.231249999999989</c:v>
                </c:pt>
                <c:pt idx="4">
                  <c:v>70.209999999999994</c:v>
                </c:pt>
                <c:pt idx="5">
                  <c:v>69.83</c:v>
                </c:pt>
                <c:pt idx="6">
                  <c:v>73.86</c:v>
                </c:pt>
                <c:pt idx="7">
                  <c:v>70.41</c:v>
                </c:pt>
                <c:pt idx="8">
                  <c:v>68</c:v>
                </c:pt>
                <c:pt idx="9">
                  <c:v>75</c:v>
                </c:pt>
                <c:pt idx="10">
                  <c:v>64.19</c:v>
                </c:pt>
                <c:pt idx="11">
                  <c:v>70.349999999999994</c:v>
                </c:pt>
                <c:pt idx="12">
                  <c:v>66.541818181818186</c:v>
                </c:pt>
                <c:pt idx="13">
                  <c:v>69.989999999999995</c:v>
                </c:pt>
                <c:pt idx="14">
                  <c:v>67.38</c:v>
                </c:pt>
                <c:pt idx="15">
                  <c:v>74.239999999999995</c:v>
                </c:pt>
                <c:pt idx="16">
                  <c:v>74.12</c:v>
                </c:pt>
                <c:pt idx="17">
                  <c:v>69.150000000000006</c:v>
                </c:pt>
                <c:pt idx="18">
                  <c:v>68.599999999999994</c:v>
                </c:pt>
                <c:pt idx="19">
                  <c:v>63.32</c:v>
                </c:pt>
                <c:pt idx="21">
                  <c:v>63.08</c:v>
                </c:pt>
                <c:pt idx="22">
                  <c:v>59.71</c:v>
                </c:pt>
                <c:pt idx="23">
                  <c:v>64.37</c:v>
                </c:pt>
                <c:pt idx="24">
                  <c:v>58</c:v>
                </c:pt>
                <c:pt idx="25">
                  <c:v>67.44</c:v>
                </c:pt>
                <c:pt idx="26">
                  <c:v>70.53</c:v>
                </c:pt>
                <c:pt idx="27">
                  <c:v>70.680000000000007</c:v>
                </c:pt>
                <c:pt idx="28">
                  <c:v>75.56</c:v>
                </c:pt>
                <c:pt idx="29">
                  <c:v>75.69</c:v>
                </c:pt>
                <c:pt idx="30">
                  <c:v>65.489999999999995</c:v>
                </c:pt>
                <c:pt idx="32">
                  <c:v>62.81</c:v>
                </c:pt>
                <c:pt idx="33">
                  <c:v>69.709999999999994</c:v>
                </c:pt>
                <c:pt idx="34">
                  <c:v>65.67</c:v>
                </c:pt>
                <c:pt idx="36">
                  <c:v>57.68</c:v>
                </c:pt>
                <c:pt idx="37">
                  <c:v>73.92</c:v>
                </c:pt>
                <c:pt idx="40">
                  <c:v>62.75</c:v>
                </c:pt>
                <c:pt idx="41">
                  <c:v>67.41</c:v>
                </c:pt>
                <c:pt idx="42">
                  <c:v>58.82</c:v>
                </c:pt>
                <c:pt idx="43">
                  <c:v>68.062352941176471</c:v>
                </c:pt>
                <c:pt idx="44">
                  <c:v>75.25</c:v>
                </c:pt>
                <c:pt idx="45">
                  <c:v>72.52</c:v>
                </c:pt>
                <c:pt idx="46">
                  <c:v>72.89</c:v>
                </c:pt>
                <c:pt idx="47">
                  <c:v>70.92</c:v>
                </c:pt>
                <c:pt idx="48">
                  <c:v>70.48</c:v>
                </c:pt>
                <c:pt idx="49">
                  <c:v>69.25</c:v>
                </c:pt>
                <c:pt idx="50">
                  <c:v>66.09</c:v>
                </c:pt>
                <c:pt idx="51">
                  <c:v>69.849999999999994</c:v>
                </c:pt>
                <c:pt idx="52">
                  <c:v>62.03</c:v>
                </c:pt>
                <c:pt idx="53">
                  <c:v>58.42</c:v>
                </c:pt>
                <c:pt idx="56">
                  <c:v>68.650000000000006</c:v>
                </c:pt>
                <c:pt idx="57">
                  <c:v>59.4</c:v>
                </c:pt>
                <c:pt idx="58">
                  <c:v>70.59</c:v>
                </c:pt>
                <c:pt idx="59">
                  <c:v>64.81</c:v>
                </c:pt>
                <c:pt idx="60">
                  <c:v>62.27</c:v>
                </c:pt>
                <c:pt idx="61">
                  <c:v>73.27</c:v>
                </c:pt>
                <c:pt idx="62">
                  <c:v>70.37</c:v>
                </c:pt>
                <c:pt idx="63">
                  <c:v>66.53</c:v>
                </c:pt>
                <c:pt idx="64">
                  <c:v>71.67</c:v>
                </c:pt>
                <c:pt idx="65">
                  <c:v>70.47</c:v>
                </c:pt>
                <c:pt idx="66">
                  <c:v>72.819999999999993</c:v>
                </c:pt>
                <c:pt idx="67">
                  <c:v>71</c:v>
                </c:pt>
                <c:pt idx="68">
                  <c:v>71.459999999999994</c:v>
                </c:pt>
                <c:pt idx="69">
                  <c:v>50.6</c:v>
                </c:pt>
                <c:pt idx="70">
                  <c:v>67.290000000000006</c:v>
                </c:pt>
                <c:pt idx="71">
                  <c:v>61.87</c:v>
                </c:pt>
                <c:pt idx="72">
                  <c:v>62.26</c:v>
                </c:pt>
                <c:pt idx="73">
                  <c:v>69.319999999999993</c:v>
                </c:pt>
                <c:pt idx="76">
                  <c:v>64.7</c:v>
                </c:pt>
                <c:pt idx="77">
                  <c:v>64.900000000000006</c:v>
                </c:pt>
                <c:pt idx="78">
                  <c:v>68.73107142857144</c:v>
                </c:pt>
                <c:pt idx="79">
                  <c:v>64.83</c:v>
                </c:pt>
                <c:pt idx="81">
                  <c:v>68.83</c:v>
                </c:pt>
                <c:pt idx="82">
                  <c:v>68.930000000000007</c:v>
                </c:pt>
                <c:pt idx="83">
                  <c:v>69.31</c:v>
                </c:pt>
                <c:pt idx="84">
                  <c:v>71.37</c:v>
                </c:pt>
                <c:pt idx="85">
                  <c:v>66.599999999999994</c:v>
                </c:pt>
                <c:pt idx="86">
                  <c:v>75.33</c:v>
                </c:pt>
                <c:pt idx="87">
                  <c:v>62.6</c:v>
                </c:pt>
                <c:pt idx="88">
                  <c:v>65.47</c:v>
                </c:pt>
                <c:pt idx="89">
                  <c:v>69.37</c:v>
                </c:pt>
                <c:pt idx="90">
                  <c:v>73.59</c:v>
                </c:pt>
                <c:pt idx="91">
                  <c:v>77.97</c:v>
                </c:pt>
                <c:pt idx="92">
                  <c:v>65.84</c:v>
                </c:pt>
                <c:pt idx="93">
                  <c:v>67.94</c:v>
                </c:pt>
                <c:pt idx="94">
                  <c:v>63.8</c:v>
                </c:pt>
                <c:pt idx="95">
                  <c:v>64.17</c:v>
                </c:pt>
                <c:pt idx="96">
                  <c:v>65.67</c:v>
                </c:pt>
                <c:pt idx="97">
                  <c:v>64</c:v>
                </c:pt>
                <c:pt idx="98">
                  <c:v>70.98</c:v>
                </c:pt>
                <c:pt idx="99">
                  <c:v>70.16</c:v>
                </c:pt>
                <c:pt idx="100">
                  <c:v>78.290000000000006</c:v>
                </c:pt>
                <c:pt idx="101">
                  <c:v>67.319999999999993</c:v>
                </c:pt>
                <c:pt idx="102">
                  <c:v>66.430000000000007</c:v>
                </c:pt>
                <c:pt idx="103">
                  <c:v>68.88</c:v>
                </c:pt>
                <c:pt idx="104">
                  <c:v>71.41</c:v>
                </c:pt>
                <c:pt idx="105">
                  <c:v>69.73</c:v>
                </c:pt>
                <c:pt idx="106">
                  <c:v>72.099999999999994</c:v>
                </c:pt>
                <c:pt idx="107">
                  <c:v>63.55</c:v>
                </c:pt>
                <c:pt idx="110">
                  <c:v>72.552857142857135</c:v>
                </c:pt>
                <c:pt idx="111">
                  <c:v>77.72</c:v>
                </c:pt>
                <c:pt idx="112">
                  <c:v>70.69</c:v>
                </c:pt>
                <c:pt idx="113">
                  <c:v>77.47</c:v>
                </c:pt>
                <c:pt idx="114">
                  <c:v>64.89</c:v>
                </c:pt>
                <c:pt idx="115">
                  <c:v>75.709999999999994</c:v>
                </c:pt>
                <c:pt idx="116">
                  <c:v>73.510000000000005</c:v>
                </c:pt>
                <c:pt idx="118">
                  <c:v>67.88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ИТОГИ-4-9-11'!$AQ$7:$AQ$126</c:f>
              <c:numCache>
                <c:formatCode>0.00</c:formatCode>
                <c:ptCount val="120"/>
                <c:pt idx="0" formatCode="General">
                  <c:v>68.349999999999994</c:v>
                </c:pt>
                <c:pt idx="1">
                  <c:v>68.349999999999994</c:v>
                </c:pt>
                <c:pt idx="2">
                  <c:v>68.349999999999994</c:v>
                </c:pt>
                <c:pt idx="4">
                  <c:v>68.349999999999994</c:v>
                </c:pt>
                <c:pt idx="5">
                  <c:v>68.349999999999994</c:v>
                </c:pt>
                <c:pt idx="6">
                  <c:v>68.349999999999994</c:v>
                </c:pt>
                <c:pt idx="7">
                  <c:v>68.349999999999994</c:v>
                </c:pt>
                <c:pt idx="8">
                  <c:v>68.349999999999994</c:v>
                </c:pt>
                <c:pt idx="9">
                  <c:v>68.349999999999994</c:v>
                </c:pt>
                <c:pt idx="10">
                  <c:v>68.349999999999994</c:v>
                </c:pt>
                <c:pt idx="11">
                  <c:v>68.349999999999994</c:v>
                </c:pt>
                <c:pt idx="12">
                  <c:v>68.349999999999994</c:v>
                </c:pt>
                <c:pt idx="13">
                  <c:v>68.349999999999994</c:v>
                </c:pt>
                <c:pt idx="14">
                  <c:v>68.349999999999994</c:v>
                </c:pt>
                <c:pt idx="15">
                  <c:v>68.349999999999994</c:v>
                </c:pt>
                <c:pt idx="16">
                  <c:v>68.349999999999994</c:v>
                </c:pt>
                <c:pt idx="17">
                  <c:v>68.349999999999994</c:v>
                </c:pt>
                <c:pt idx="18">
                  <c:v>68.349999999999994</c:v>
                </c:pt>
                <c:pt idx="19">
                  <c:v>68.349999999999994</c:v>
                </c:pt>
                <c:pt idx="20">
                  <c:v>68.349999999999994</c:v>
                </c:pt>
                <c:pt idx="21">
                  <c:v>68.349999999999994</c:v>
                </c:pt>
                <c:pt idx="22">
                  <c:v>68.349999999999994</c:v>
                </c:pt>
                <c:pt idx="23">
                  <c:v>68.349999999999994</c:v>
                </c:pt>
                <c:pt idx="24">
                  <c:v>68.349999999999994</c:v>
                </c:pt>
                <c:pt idx="25">
                  <c:v>68.349999999999994</c:v>
                </c:pt>
                <c:pt idx="26">
                  <c:v>68.349999999999994</c:v>
                </c:pt>
                <c:pt idx="27">
                  <c:v>68.349999999999994</c:v>
                </c:pt>
                <c:pt idx="28">
                  <c:v>68.349999999999994</c:v>
                </c:pt>
                <c:pt idx="29">
                  <c:v>68.349999999999994</c:v>
                </c:pt>
                <c:pt idx="30">
                  <c:v>68.349999999999994</c:v>
                </c:pt>
                <c:pt idx="31">
                  <c:v>68.349999999999994</c:v>
                </c:pt>
                <c:pt idx="32">
                  <c:v>68.349999999999994</c:v>
                </c:pt>
                <c:pt idx="33">
                  <c:v>68.349999999999994</c:v>
                </c:pt>
                <c:pt idx="34">
                  <c:v>68.349999999999994</c:v>
                </c:pt>
                <c:pt idx="35">
                  <c:v>68.349999999999994</c:v>
                </c:pt>
                <c:pt idx="36">
                  <c:v>68.349999999999994</c:v>
                </c:pt>
                <c:pt idx="37">
                  <c:v>68.349999999999994</c:v>
                </c:pt>
                <c:pt idx="38">
                  <c:v>68.349999999999994</c:v>
                </c:pt>
                <c:pt idx="39">
                  <c:v>68.349999999999994</c:v>
                </c:pt>
                <c:pt idx="40">
                  <c:v>68.349999999999994</c:v>
                </c:pt>
                <c:pt idx="41">
                  <c:v>68.349999999999994</c:v>
                </c:pt>
                <c:pt idx="42">
                  <c:v>68.349999999999994</c:v>
                </c:pt>
                <c:pt idx="43">
                  <c:v>68.349999999999994</c:v>
                </c:pt>
                <c:pt idx="44">
                  <c:v>68.349999999999994</c:v>
                </c:pt>
                <c:pt idx="45">
                  <c:v>68.349999999999994</c:v>
                </c:pt>
                <c:pt idx="46">
                  <c:v>68.349999999999994</c:v>
                </c:pt>
                <c:pt idx="47">
                  <c:v>68.349999999999994</c:v>
                </c:pt>
                <c:pt idx="48">
                  <c:v>68.349999999999994</c:v>
                </c:pt>
                <c:pt idx="49">
                  <c:v>68.349999999999994</c:v>
                </c:pt>
                <c:pt idx="50">
                  <c:v>68.349999999999994</c:v>
                </c:pt>
                <c:pt idx="51">
                  <c:v>68.349999999999994</c:v>
                </c:pt>
                <c:pt idx="52">
                  <c:v>68.349999999999994</c:v>
                </c:pt>
                <c:pt idx="53">
                  <c:v>68.349999999999994</c:v>
                </c:pt>
                <c:pt idx="54">
                  <c:v>68.349999999999994</c:v>
                </c:pt>
                <c:pt idx="55">
                  <c:v>68.349999999999994</c:v>
                </c:pt>
                <c:pt idx="56">
                  <c:v>68.349999999999994</c:v>
                </c:pt>
                <c:pt idx="57">
                  <c:v>68.349999999999994</c:v>
                </c:pt>
                <c:pt idx="58">
                  <c:v>68.349999999999994</c:v>
                </c:pt>
                <c:pt idx="59">
                  <c:v>68.349999999999994</c:v>
                </c:pt>
                <c:pt idx="60">
                  <c:v>68.349999999999994</c:v>
                </c:pt>
                <c:pt idx="61">
                  <c:v>68.349999999999994</c:v>
                </c:pt>
                <c:pt idx="62">
                  <c:v>68.349999999999994</c:v>
                </c:pt>
                <c:pt idx="63">
                  <c:v>68.349999999999994</c:v>
                </c:pt>
                <c:pt idx="64">
                  <c:v>68.349999999999994</c:v>
                </c:pt>
                <c:pt idx="65">
                  <c:v>68.349999999999994</c:v>
                </c:pt>
                <c:pt idx="66">
                  <c:v>68.349999999999994</c:v>
                </c:pt>
                <c:pt idx="67">
                  <c:v>68.349999999999994</c:v>
                </c:pt>
                <c:pt idx="68">
                  <c:v>68.349999999999994</c:v>
                </c:pt>
                <c:pt idx="69">
                  <c:v>68.349999999999994</c:v>
                </c:pt>
                <c:pt idx="70">
                  <c:v>68.349999999999994</c:v>
                </c:pt>
                <c:pt idx="71">
                  <c:v>68.349999999999994</c:v>
                </c:pt>
                <c:pt idx="72">
                  <c:v>68.349999999999994</c:v>
                </c:pt>
                <c:pt idx="73">
                  <c:v>68.349999999999994</c:v>
                </c:pt>
                <c:pt idx="74">
                  <c:v>68.349999999999994</c:v>
                </c:pt>
                <c:pt idx="75">
                  <c:v>68.349999999999994</c:v>
                </c:pt>
                <c:pt idx="76">
                  <c:v>68.349999999999994</c:v>
                </c:pt>
                <c:pt idx="77">
                  <c:v>68.349999999999994</c:v>
                </c:pt>
                <c:pt idx="78">
                  <c:v>68.349999999999994</c:v>
                </c:pt>
                <c:pt idx="79">
                  <c:v>68.349999999999994</c:v>
                </c:pt>
                <c:pt idx="80">
                  <c:v>68.349999999999994</c:v>
                </c:pt>
                <c:pt idx="81">
                  <c:v>68.349999999999994</c:v>
                </c:pt>
                <c:pt idx="82">
                  <c:v>68.349999999999994</c:v>
                </c:pt>
                <c:pt idx="83">
                  <c:v>68.349999999999994</c:v>
                </c:pt>
                <c:pt idx="84">
                  <c:v>68.349999999999994</c:v>
                </c:pt>
                <c:pt idx="85">
                  <c:v>68.349999999999994</c:v>
                </c:pt>
                <c:pt idx="86">
                  <c:v>68.349999999999994</c:v>
                </c:pt>
                <c:pt idx="87">
                  <c:v>68.349999999999994</c:v>
                </c:pt>
                <c:pt idx="88">
                  <c:v>68.349999999999994</c:v>
                </c:pt>
                <c:pt idx="89">
                  <c:v>68.349999999999994</c:v>
                </c:pt>
                <c:pt idx="90">
                  <c:v>68.349999999999994</c:v>
                </c:pt>
                <c:pt idx="91">
                  <c:v>68.349999999999994</c:v>
                </c:pt>
                <c:pt idx="92">
                  <c:v>68.349999999999994</c:v>
                </c:pt>
                <c:pt idx="93">
                  <c:v>68.349999999999994</c:v>
                </c:pt>
                <c:pt idx="94">
                  <c:v>68.349999999999994</c:v>
                </c:pt>
                <c:pt idx="95">
                  <c:v>68.349999999999994</c:v>
                </c:pt>
                <c:pt idx="96">
                  <c:v>68.349999999999994</c:v>
                </c:pt>
                <c:pt idx="97">
                  <c:v>68.349999999999994</c:v>
                </c:pt>
                <c:pt idx="98">
                  <c:v>68.349999999999994</c:v>
                </c:pt>
                <c:pt idx="99">
                  <c:v>68.349999999999994</c:v>
                </c:pt>
                <c:pt idx="100">
                  <c:v>68.349999999999994</c:v>
                </c:pt>
                <c:pt idx="101">
                  <c:v>68.349999999999994</c:v>
                </c:pt>
                <c:pt idx="102">
                  <c:v>68.349999999999994</c:v>
                </c:pt>
                <c:pt idx="103">
                  <c:v>68.349999999999994</c:v>
                </c:pt>
                <c:pt idx="104">
                  <c:v>68.349999999999994</c:v>
                </c:pt>
                <c:pt idx="105">
                  <c:v>68.349999999999994</c:v>
                </c:pt>
                <c:pt idx="106">
                  <c:v>68.349999999999994</c:v>
                </c:pt>
                <c:pt idx="107">
                  <c:v>68.349999999999994</c:v>
                </c:pt>
                <c:pt idx="108">
                  <c:v>68.349999999999994</c:v>
                </c:pt>
                <c:pt idx="109">
                  <c:v>68.349999999999994</c:v>
                </c:pt>
                <c:pt idx="110">
                  <c:v>68.349999999999994</c:v>
                </c:pt>
                <c:pt idx="111">
                  <c:v>68.349999999999994</c:v>
                </c:pt>
                <c:pt idx="112">
                  <c:v>68.349999999999994</c:v>
                </c:pt>
                <c:pt idx="113">
                  <c:v>68.349999999999994</c:v>
                </c:pt>
                <c:pt idx="114">
                  <c:v>68.349999999999994</c:v>
                </c:pt>
                <c:pt idx="115">
                  <c:v>68.349999999999994</c:v>
                </c:pt>
                <c:pt idx="116">
                  <c:v>68.349999999999994</c:v>
                </c:pt>
                <c:pt idx="117">
                  <c:v>68.349999999999994</c:v>
                </c:pt>
                <c:pt idx="118">
                  <c:v>68.349999999999994</c:v>
                </c:pt>
                <c:pt idx="119">
                  <c:v>68.349999999999994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32848"/>
        <c:axId val="271233240"/>
      </c:lineChart>
      <c:catAx>
        <c:axId val="2712328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233240"/>
        <c:crosses val="autoZero"/>
        <c:auto val="1"/>
        <c:lblAlgn val="ctr"/>
        <c:lblOffset val="100"/>
        <c:noMultiLvlLbl val="0"/>
      </c:catAx>
      <c:valAx>
        <c:axId val="27123324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23284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47535766092194"/>
          <c:y val="2.1528881530537152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</a:t>
            </a:r>
            <a:r>
              <a:rPr lang="ru-RU" baseline="0"/>
              <a:t> 4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3.7043362556108586E-2"/>
          <c:y val="1.20600346613757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431857035783169E-2"/>
          <c:y val="8.3314725584675078E-2"/>
          <c:w val="0.97930348174909954"/>
          <c:h val="0.53198513766026168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66"/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7-4487-85AD-1D08721A9FF2}"/>
              </c:ext>
            </c:extLst>
          </c:dPt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ИТОГИ-4-9-11'!$G$7:$G$126</c:f>
              <c:numCache>
                <c:formatCode>0.00</c:formatCode>
                <c:ptCount val="120"/>
                <c:pt idx="0">
                  <c:v>3.393272727272727</c:v>
                </c:pt>
                <c:pt idx="1">
                  <c:v>3.9460000000000002</c:v>
                </c:pt>
                <c:pt idx="2">
                  <c:v>3.5867428571428568</c:v>
                </c:pt>
                <c:pt idx="4">
                  <c:v>3.2988999999999997</c:v>
                </c:pt>
                <c:pt idx="6">
                  <c:v>4.1591999999999993</c:v>
                </c:pt>
                <c:pt idx="7">
                  <c:v>3.6724999999999999</c:v>
                </c:pt>
                <c:pt idx="8">
                  <c:v>3.2002999999999999</c:v>
                </c:pt>
                <c:pt idx="9">
                  <c:v>3.2999000000000001</c:v>
                </c:pt>
                <c:pt idx="10">
                  <c:v>3.7792999999999997</c:v>
                </c:pt>
                <c:pt idx="11">
                  <c:v>3.6970999999999998</c:v>
                </c:pt>
                <c:pt idx="12">
                  <c:v>3.4266583333333336</c:v>
                </c:pt>
                <c:pt idx="13">
                  <c:v>3.6212999999999997</c:v>
                </c:pt>
                <c:pt idx="14">
                  <c:v>3.5397000000000003</c:v>
                </c:pt>
                <c:pt idx="15">
                  <c:v>3.6183999999999998</c:v>
                </c:pt>
                <c:pt idx="16">
                  <c:v>3.7322999999999995</c:v>
                </c:pt>
                <c:pt idx="17">
                  <c:v>3.1329999999999996</c:v>
                </c:pt>
                <c:pt idx="18">
                  <c:v>3.3428000000000004</c:v>
                </c:pt>
                <c:pt idx="19">
                  <c:v>3.4</c:v>
                </c:pt>
                <c:pt idx="20">
                  <c:v>3.5254000000000003</c:v>
                </c:pt>
                <c:pt idx="21">
                  <c:v>3.1609000000000003</c:v>
                </c:pt>
                <c:pt idx="22">
                  <c:v>3.4167000000000001</c:v>
                </c:pt>
                <c:pt idx="23">
                  <c:v>3.24</c:v>
                </c:pt>
                <c:pt idx="24">
                  <c:v>3.3894000000000002</c:v>
                </c:pt>
                <c:pt idx="25">
                  <c:v>3.2319999999999998</c:v>
                </c:pt>
                <c:pt idx="26">
                  <c:v>3.2176999999999998</c:v>
                </c:pt>
                <c:pt idx="27">
                  <c:v>3.9520000000000004</c:v>
                </c:pt>
                <c:pt idx="28">
                  <c:v>3.0954000000000002</c:v>
                </c:pt>
                <c:pt idx="29">
                  <c:v>3.4084999999999996</c:v>
                </c:pt>
                <c:pt idx="30">
                  <c:v>3.83</c:v>
                </c:pt>
                <c:pt idx="31">
                  <c:v>2.7954000000000003</c:v>
                </c:pt>
                <c:pt idx="32">
                  <c:v>2.4423000000000004</c:v>
                </c:pt>
                <c:pt idx="33">
                  <c:v>3.2940000000000005</c:v>
                </c:pt>
                <c:pt idx="34">
                  <c:v>2.8472999999999997</c:v>
                </c:pt>
                <c:pt idx="35">
                  <c:v>3.3513000000000002</c:v>
                </c:pt>
                <c:pt idx="36">
                  <c:v>2.9492000000000007</c:v>
                </c:pt>
                <c:pt idx="37">
                  <c:v>3.2783999999999995</c:v>
                </c:pt>
                <c:pt idx="38">
                  <c:v>3.1091000000000002</c:v>
                </c:pt>
                <c:pt idx="39">
                  <c:v>3.3274999999999992</c:v>
                </c:pt>
                <c:pt idx="40">
                  <c:v>3.48</c:v>
                </c:pt>
                <c:pt idx="41">
                  <c:v>3.2149999999999999</c:v>
                </c:pt>
                <c:pt idx="42">
                  <c:v>3.3508999999999998</c:v>
                </c:pt>
                <c:pt idx="43">
                  <c:v>3.4762421052631574</c:v>
                </c:pt>
                <c:pt idx="44">
                  <c:v>3.6095999999999999</c:v>
                </c:pt>
                <c:pt idx="45">
                  <c:v>3.6227</c:v>
                </c:pt>
                <c:pt idx="46">
                  <c:v>4.0225999999999997</c:v>
                </c:pt>
                <c:pt idx="47">
                  <c:v>3.5202</c:v>
                </c:pt>
                <c:pt idx="48">
                  <c:v>3.7642000000000002</c:v>
                </c:pt>
                <c:pt idx="49">
                  <c:v>3.383</c:v>
                </c:pt>
                <c:pt idx="50">
                  <c:v>3.84</c:v>
                </c:pt>
                <c:pt idx="51">
                  <c:v>3.4018000000000002</c:v>
                </c:pt>
                <c:pt idx="52">
                  <c:v>3.6135000000000002</c:v>
                </c:pt>
                <c:pt idx="53">
                  <c:v>4.1996000000000002</c:v>
                </c:pt>
                <c:pt idx="54">
                  <c:v>3.0930999999999993</c:v>
                </c:pt>
                <c:pt idx="55">
                  <c:v>3.2367000000000004</c:v>
                </c:pt>
                <c:pt idx="56">
                  <c:v>3.4105999999999996</c:v>
                </c:pt>
                <c:pt idx="57">
                  <c:v>2.9285000000000001</c:v>
                </c:pt>
                <c:pt idx="58">
                  <c:v>3.8549000000000002</c:v>
                </c:pt>
                <c:pt idx="59">
                  <c:v>2.7811000000000003</c:v>
                </c:pt>
                <c:pt idx="60">
                  <c:v>3.0861000000000001</c:v>
                </c:pt>
                <c:pt idx="61">
                  <c:v>3.6412</c:v>
                </c:pt>
                <c:pt idx="62">
                  <c:v>3.0392000000000001</c:v>
                </c:pt>
                <c:pt idx="63">
                  <c:v>3.5004071428571426</c:v>
                </c:pt>
                <c:pt idx="64">
                  <c:v>3.9139999999999997</c:v>
                </c:pt>
                <c:pt idx="65">
                  <c:v>3.7919000000000005</c:v>
                </c:pt>
                <c:pt idx="66">
                  <c:v>3.7891000000000004</c:v>
                </c:pt>
                <c:pt idx="67">
                  <c:v>3.5945999999999998</c:v>
                </c:pt>
                <c:pt idx="68">
                  <c:v>2.9421999999999997</c:v>
                </c:pt>
                <c:pt idx="69">
                  <c:v>3.7999000000000001</c:v>
                </c:pt>
                <c:pt idx="70">
                  <c:v>3.9011</c:v>
                </c:pt>
                <c:pt idx="71">
                  <c:v>3.5399000000000003</c:v>
                </c:pt>
                <c:pt idx="72">
                  <c:v>3.1225000000000001</c:v>
                </c:pt>
                <c:pt idx="73">
                  <c:v>3.1242999999999999</c:v>
                </c:pt>
                <c:pt idx="74">
                  <c:v>2.7100999999999997</c:v>
                </c:pt>
                <c:pt idx="75">
                  <c:v>3.8177999999999996</c:v>
                </c:pt>
                <c:pt idx="76">
                  <c:v>3.5660000000000003</c:v>
                </c:pt>
                <c:pt idx="77">
                  <c:v>3.3922999999999996</c:v>
                </c:pt>
                <c:pt idx="78">
                  <c:v>3.2644642857142858</c:v>
                </c:pt>
                <c:pt idx="79">
                  <c:v>3.4838999999999998</c:v>
                </c:pt>
                <c:pt idx="80">
                  <c:v>3.1943999999999999</c:v>
                </c:pt>
                <c:pt idx="81">
                  <c:v>3.4742999999999999</c:v>
                </c:pt>
                <c:pt idx="82">
                  <c:v>3.6017000000000001</c:v>
                </c:pt>
                <c:pt idx="83">
                  <c:v>3.3900999999999999</c:v>
                </c:pt>
                <c:pt idx="84">
                  <c:v>3.3839999999999999</c:v>
                </c:pt>
                <c:pt idx="85">
                  <c:v>3.653</c:v>
                </c:pt>
                <c:pt idx="86">
                  <c:v>3.6</c:v>
                </c:pt>
                <c:pt idx="87">
                  <c:v>2.8662999999999998</c:v>
                </c:pt>
                <c:pt idx="88">
                  <c:v>2.4390999999999998</c:v>
                </c:pt>
                <c:pt idx="89">
                  <c:v>3.2307000000000001</c:v>
                </c:pt>
                <c:pt idx="90">
                  <c:v>3.3823000000000003</c:v>
                </c:pt>
                <c:pt idx="91">
                  <c:v>3.3365999999999998</c:v>
                </c:pt>
                <c:pt idx="92">
                  <c:v>3.7011000000000003</c:v>
                </c:pt>
                <c:pt idx="93">
                  <c:v>3.3999000000000001</c:v>
                </c:pt>
                <c:pt idx="94">
                  <c:v>3.0164999999999997</c:v>
                </c:pt>
                <c:pt idx="95">
                  <c:v>3.1670000000000003</c:v>
                </c:pt>
                <c:pt idx="96">
                  <c:v>3.0334999999999996</c:v>
                </c:pt>
                <c:pt idx="97">
                  <c:v>3.1973999999999996</c:v>
                </c:pt>
                <c:pt idx="98">
                  <c:v>3.4935999999999994</c:v>
                </c:pt>
                <c:pt idx="99">
                  <c:v>3.5395000000000003</c:v>
                </c:pt>
                <c:pt idx="100">
                  <c:v>3.2930999999999999</c:v>
                </c:pt>
                <c:pt idx="101">
                  <c:v>3.4523000000000001</c:v>
                </c:pt>
                <c:pt idx="102">
                  <c:v>3.6406000000000005</c:v>
                </c:pt>
                <c:pt idx="103">
                  <c:v>3.9262999999999999</c:v>
                </c:pt>
                <c:pt idx="104">
                  <c:v>3.5029999999999997</c:v>
                </c:pt>
                <c:pt idx="105">
                  <c:v>0</c:v>
                </c:pt>
                <c:pt idx="106">
                  <c:v>4.0048000000000004</c:v>
                </c:pt>
                <c:pt idx="107">
                  <c:v>3.6246000000000005</c:v>
                </c:pt>
                <c:pt idx="108">
                  <c:v>3.4281999999999999</c:v>
                </c:pt>
                <c:pt idx="109">
                  <c:v>3.2218999999999998</c:v>
                </c:pt>
                <c:pt idx="110">
                  <c:v>3.4898777777777776</c:v>
                </c:pt>
                <c:pt idx="111">
                  <c:v>3.8055000000000003</c:v>
                </c:pt>
                <c:pt idx="112">
                  <c:v>3.7300999999999997</c:v>
                </c:pt>
                <c:pt idx="113">
                  <c:v>3.2614999999999998</c:v>
                </c:pt>
                <c:pt idx="114">
                  <c:v>3.6189999999999998</c:v>
                </c:pt>
                <c:pt idx="115">
                  <c:v>3.4422000000000001</c:v>
                </c:pt>
                <c:pt idx="116">
                  <c:v>3.7834000000000003</c:v>
                </c:pt>
                <c:pt idx="117">
                  <c:v>3.0417000000000001</c:v>
                </c:pt>
                <c:pt idx="118">
                  <c:v>3.4190999999999998</c:v>
                </c:pt>
                <c:pt idx="119">
                  <c:v>3.3064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ИТОГИ-4-9-11'!$H$7:$H$126</c:f>
              <c:numCache>
                <c:formatCode>0.00</c:formatCode>
                <c:ptCount val="120"/>
                <c:pt idx="0">
                  <c:v>3.39</c:v>
                </c:pt>
                <c:pt idx="1">
                  <c:v>3.39</c:v>
                </c:pt>
                <c:pt idx="4">
                  <c:v>3.39</c:v>
                </c:pt>
                <c:pt idx="5">
                  <c:v>3.39</c:v>
                </c:pt>
                <c:pt idx="6">
                  <c:v>3.39</c:v>
                </c:pt>
                <c:pt idx="7">
                  <c:v>3.39</c:v>
                </c:pt>
                <c:pt idx="8">
                  <c:v>3.39</c:v>
                </c:pt>
                <c:pt idx="9">
                  <c:v>3.39</c:v>
                </c:pt>
                <c:pt idx="10">
                  <c:v>3.39</c:v>
                </c:pt>
                <c:pt idx="11">
                  <c:v>3.39</c:v>
                </c:pt>
                <c:pt idx="13">
                  <c:v>3.39</c:v>
                </c:pt>
                <c:pt idx="14">
                  <c:v>3.39</c:v>
                </c:pt>
                <c:pt idx="15">
                  <c:v>3.39</c:v>
                </c:pt>
                <c:pt idx="16">
                  <c:v>3.39</c:v>
                </c:pt>
                <c:pt idx="17">
                  <c:v>3.39</c:v>
                </c:pt>
                <c:pt idx="18">
                  <c:v>3.39</c:v>
                </c:pt>
                <c:pt idx="19">
                  <c:v>3.39</c:v>
                </c:pt>
                <c:pt idx="20">
                  <c:v>3.39</c:v>
                </c:pt>
                <c:pt idx="21">
                  <c:v>3.39</c:v>
                </c:pt>
                <c:pt idx="22">
                  <c:v>3.39</c:v>
                </c:pt>
                <c:pt idx="23">
                  <c:v>3.39</c:v>
                </c:pt>
                <c:pt idx="24">
                  <c:v>3.39</c:v>
                </c:pt>
                <c:pt idx="26">
                  <c:v>3.39</c:v>
                </c:pt>
                <c:pt idx="27">
                  <c:v>3.39</c:v>
                </c:pt>
                <c:pt idx="28">
                  <c:v>3.39</c:v>
                </c:pt>
                <c:pt idx="29">
                  <c:v>3.39</c:v>
                </c:pt>
                <c:pt idx="30">
                  <c:v>3.39</c:v>
                </c:pt>
                <c:pt idx="31">
                  <c:v>3.39</c:v>
                </c:pt>
                <c:pt idx="32">
                  <c:v>3.39</c:v>
                </c:pt>
                <c:pt idx="33">
                  <c:v>3.39</c:v>
                </c:pt>
                <c:pt idx="34">
                  <c:v>3.39</c:v>
                </c:pt>
                <c:pt idx="35">
                  <c:v>3.39</c:v>
                </c:pt>
                <c:pt idx="36">
                  <c:v>3.39</c:v>
                </c:pt>
                <c:pt idx="37">
                  <c:v>3.39</c:v>
                </c:pt>
                <c:pt idx="38">
                  <c:v>3.39</c:v>
                </c:pt>
                <c:pt idx="39">
                  <c:v>3.39</c:v>
                </c:pt>
                <c:pt idx="40">
                  <c:v>3.39</c:v>
                </c:pt>
                <c:pt idx="41">
                  <c:v>3.39</c:v>
                </c:pt>
                <c:pt idx="42">
                  <c:v>3.39</c:v>
                </c:pt>
                <c:pt idx="44">
                  <c:v>3.39</c:v>
                </c:pt>
                <c:pt idx="45">
                  <c:v>3.39</c:v>
                </c:pt>
                <c:pt idx="46">
                  <c:v>3.39</c:v>
                </c:pt>
                <c:pt idx="47">
                  <c:v>3.39</c:v>
                </c:pt>
                <c:pt idx="48">
                  <c:v>3.39</c:v>
                </c:pt>
                <c:pt idx="49">
                  <c:v>3.39</c:v>
                </c:pt>
                <c:pt idx="50">
                  <c:v>3.39</c:v>
                </c:pt>
                <c:pt idx="51">
                  <c:v>3.39</c:v>
                </c:pt>
                <c:pt idx="52">
                  <c:v>3.39</c:v>
                </c:pt>
                <c:pt idx="53">
                  <c:v>3.39</c:v>
                </c:pt>
                <c:pt idx="54">
                  <c:v>3.39</c:v>
                </c:pt>
                <c:pt idx="55">
                  <c:v>3.39</c:v>
                </c:pt>
                <c:pt idx="56">
                  <c:v>3.39</c:v>
                </c:pt>
                <c:pt idx="57">
                  <c:v>3.39</c:v>
                </c:pt>
                <c:pt idx="58">
                  <c:v>3.39</c:v>
                </c:pt>
                <c:pt idx="59">
                  <c:v>3.39</c:v>
                </c:pt>
                <c:pt idx="60">
                  <c:v>3.39</c:v>
                </c:pt>
                <c:pt idx="61">
                  <c:v>3.39</c:v>
                </c:pt>
                <c:pt idx="62">
                  <c:v>3.39</c:v>
                </c:pt>
                <c:pt idx="64">
                  <c:v>3.39</c:v>
                </c:pt>
                <c:pt idx="65">
                  <c:v>3.39</c:v>
                </c:pt>
                <c:pt idx="66">
                  <c:v>3.39</c:v>
                </c:pt>
                <c:pt idx="67">
                  <c:v>3.39</c:v>
                </c:pt>
                <c:pt idx="68">
                  <c:v>3.39</c:v>
                </c:pt>
                <c:pt idx="69">
                  <c:v>3.39</c:v>
                </c:pt>
                <c:pt idx="70">
                  <c:v>3.39</c:v>
                </c:pt>
                <c:pt idx="71">
                  <c:v>3.39</c:v>
                </c:pt>
                <c:pt idx="72">
                  <c:v>3.39</c:v>
                </c:pt>
                <c:pt idx="73">
                  <c:v>3.39</c:v>
                </c:pt>
                <c:pt idx="74">
                  <c:v>3.39</c:v>
                </c:pt>
                <c:pt idx="75">
                  <c:v>3.39</c:v>
                </c:pt>
                <c:pt idx="76">
                  <c:v>3.39</c:v>
                </c:pt>
                <c:pt idx="77">
                  <c:v>3.39</c:v>
                </c:pt>
                <c:pt idx="79">
                  <c:v>3.39</c:v>
                </c:pt>
                <c:pt idx="80">
                  <c:v>3.39</c:v>
                </c:pt>
                <c:pt idx="81">
                  <c:v>3.39</c:v>
                </c:pt>
                <c:pt idx="82">
                  <c:v>3.39</c:v>
                </c:pt>
                <c:pt idx="83">
                  <c:v>3.39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3.39</c:v>
                </c:pt>
                <c:pt idx="90">
                  <c:v>3.39</c:v>
                </c:pt>
                <c:pt idx="91">
                  <c:v>3.39</c:v>
                </c:pt>
                <c:pt idx="92">
                  <c:v>3.39</c:v>
                </c:pt>
                <c:pt idx="93">
                  <c:v>3.39</c:v>
                </c:pt>
                <c:pt idx="94">
                  <c:v>3.39</c:v>
                </c:pt>
                <c:pt idx="95">
                  <c:v>3.39</c:v>
                </c:pt>
                <c:pt idx="96">
                  <c:v>3.39</c:v>
                </c:pt>
                <c:pt idx="97">
                  <c:v>3.39</c:v>
                </c:pt>
                <c:pt idx="98">
                  <c:v>3.39</c:v>
                </c:pt>
                <c:pt idx="99">
                  <c:v>3.39</c:v>
                </c:pt>
                <c:pt idx="100">
                  <c:v>3.39</c:v>
                </c:pt>
                <c:pt idx="101">
                  <c:v>3.39</c:v>
                </c:pt>
                <c:pt idx="102">
                  <c:v>3.39</c:v>
                </c:pt>
                <c:pt idx="103">
                  <c:v>3.39</c:v>
                </c:pt>
                <c:pt idx="104">
                  <c:v>3.39</c:v>
                </c:pt>
                <c:pt idx="105">
                  <c:v>3.39</c:v>
                </c:pt>
                <c:pt idx="106">
                  <c:v>3.39</c:v>
                </c:pt>
                <c:pt idx="107">
                  <c:v>3.39</c:v>
                </c:pt>
                <c:pt idx="108">
                  <c:v>3.39</c:v>
                </c:pt>
                <c:pt idx="109">
                  <c:v>3.39</c:v>
                </c:pt>
                <c:pt idx="111">
                  <c:v>3.39</c:v>
                </c:pt>
                <c:pt idx="112">
                  <c:v>3.39</c:v>
                </c:pt>
                <c:pt idx="113">
                  <c:v>3.39</c:v>
                </c:pt>
                <c:pt idx="114">
                  <c:v>3.39</c:v>
                </c:pt>
                <c:pt idx="115">
                  <c:v>3.39</c:v>
                </c:pt>
                <c:pt idx="116">
                  <c:v>3.39</c:v>
                </c:pt>
                <c:pt idx="117">
                  <c:v>3.39</c:v>
                </c:pt>
                <c:pt idx="118">
                  <c:v>3.39</c:v>
                </c:pt>
                <c:pt idx="119">
                  <c:v>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86008"/>
        <c:axId val="192586400"/>
      </c:lineChart>
      <c:catAx>
        <c:axId val="1925860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86400"/>
        <c:crosses val="autoZero"/>
        <c:auto val="1"/>
        <c:lblAlgn val="ctr"/>
        <c:lblOffset val="100"/>
        <c:noMultiLvlLbl val="0"/>
      </c:catAx>
      <c:valAx>
        <c:axId val="19258640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86008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55759918479415"/>
          <c:y val="2.3400773363843073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Окружающий мир </a:t>
            </a:r>
            <a:r>
              <a:rPr lang="ru-RU" baseline="0"/>
              <a:t>4 кл.  2019-2020  учебный год</a:t>
            </a:r>
            <a:endParaRPr lang="ru-RU"/>
          </a:p>
        </c:rich>
      </c:tx>
      <c:layout>
        <c:manualLayout>
          <c:xMode val="edge"/>
          <c:yMode val="edge"/>
          <c:x val="3.7018942919674988E-2"/>
          <c:y val="1.18126180228899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273378827646549E-2"/>
          <c:y val="8.0732496884824465E-2"/>
          <c:w val="0.97102625371828533"/>
          <c:h val="0.51444315953811148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ИТОГИ-4-9-11'!$J$7:$J$126</c:f>
              <c:numCache>
                <c:formatCode>0.00</c:formatCode>
                <c:ptCount val="120"/>
                <c:pt idx="0">
                  <c:v>3.6860792792792805</c:v>
                </c:pt>
                <c:pt idx="1">
                  <c:v>4.3373999999999997</c:v>
                </c:pt>
                <c:pt idx="2">
                  <c:v>3.9942625</c:v>
                </c:pt>
                <c:pt idx="4">
                  <c:v>4.0225</c:v>
                </c:pt>
                <c:pt idx="5">
                  <c:v>3.7891000000000004</c:v>
                </c:pt>
                <c:pt idx="6">
                  <c:v>4.3913000000000002</c:v>
                </c:pt>
                <c:pt idx="7">
                  <c:v>3.9519999999999995</c:v>
                </c:pt>
                <c:pt idx="8">
                  <c:v>4.0909000000000004</c:v>
                </c:pt>
                <c:pt idx="9">
                  <c:v>3.5943000000000001</c:v>
                </c:pt>
                <c:pt idx="10">
                  <c:v>4.0883000000000003</c:v>
                </c:pt>
                <c:pt idx="11">
                  <c:v>4.0256999999999996</c:v>
                </c:pt>
                <c:pt idx="12">
                  <c:v>3.6798416666666669</c:v>
                </c:pt>
                <c:pt idx="13">
                  <c:v>3.6751999999999998</c:v>
                </c:pt>
                <c:pt idx="14">
                  <c:v>3.7790000000000004</c:v>
                </c:pt>
                <c:pt idx="15">
                  <c:v>4.0281999999999991</c:v>
                </c:pt>
                <c:pt idx="16">
                  <c:v>4.0978999999999992</c:v>
                </c:pt>
                <c:pt idx="17">
                  <c:v>3.7538</c:v>
                </c:pt>
                <c:pt idx="18">
                  <c:v>3.5731999999999999</c:v>
                </c:pt>
                <c:pt idx="19">
                  <c:v>3.7</c:v>
                </c:pt>
                <c:pt idx="20">
                  <c:v>3.8851999999999998</c:v>
                </c:pt>
                <c:pt idx="21">
                  <c:v>3.5063</c:v>
                </c:pt>
                <c:pt idx="22">
                  <c:v>3.4333</c:v>
                </c:pt>
                <c:pt idx="23">
                  <c:v>3.5904000000000003</c:v>
                </c:pt>
                <c:pt idx="24">
                  <c:v>3.1356000000000002</c:v>
                </c:pt>
                <c:pt idx="25">
                  <c:v>3.3420588235294115</c:v>
                </c:pt>
                <c:pt idx="26">
                  <c:v>3.5873000000000004</c:v>
                </c:pt>
                <c:pt idx="27">
                  <c:v>3.6190999999999995</c:v>
                </c:pt>
                <c:pt idx="28">
                  <c:v>3.6426000000000003</c:v>
                </c:pt>
                <c:pt idx="29">
                  <c:v>3.4474</c:v>
                </c:pt>
                <c:pt idx="30">
                  <c:v>4.3333000000000004</c:v>
                </c:pt>
                <c:pt idx="31">
                  <c:v>3.3262</c:v>
                </c:pt>
                <c:pt idx="32">
                  <c:v>3.3673999999999999</c:v>
                </c:pt>
                <c:pt idx="33">
                  <c:v>3.3845999999999998</c:v>
                </c:pt>
                <c:pt idx="34">
                  <c:v>3.6897000000000002</c:v>
                </c:pt>
                <c:pt idx="35">
                  <c:v>3.2431999999999999</c:v>
                </c:pt>
                <c:pt idx="36">
                  <c:v>3.4155000000000002</c:v>
                </c:pt>
                <c:pt idx="37">
                  <c:v>3.7681999999999993</c:v>
                </c:pt>
                <c:pt idx="38">
                  <c:v>3.6727000000000003</c:v>
                </c:pt>
                <c:pt idx="39">
                  <c:v>3.5482999999999998</c:v>
                </c:pt>
                <c:pt idx="40">
                  <c:v>0</c:v>
                </c:pt>
                <c:pt idx="41">
                  <c:v>3.2395</c:v>
                </c:pt>
                <c:pt idx="42">
                  <c:v>3.53</c:v>
                </c:pt>
                <c:pt idx="43">
                  <c:v>3.7779631578947361</c:v>
                </c:pt>
                <c:pt idx="44">
                  <c:v>4.032</c:v>
                </c:pt>
                <c:pt idx="45">
                  <c:v>4.0363999999999995</c:v>
                </c:pt>
                <c:pt idx="46">
                  <c:v>3.8408000000000002</c:v>
                </c:pt>
                <c:pt idx="47">
                  <c:v>3.5683999999999996</c:v>
                </c:pt>
                <c:pt idx="48">
                  <c:v>3.9912999999999998</c:v>
                </c:pt>
                <c:pt idx="49">
                  <c:v>3.8420000000000001</c:v>
                </c:pt>
                <c:pt idx="50">
                  <c:v>3.88</c:v>
                </c:pt>
                <c:pt idx="51">
                  <c:v>3.87</c:v>
                </c:pt>
                <c:pt idx="52">
                  <c:v>3.5110000000000001</c:v>
                </c:pt>
                <c:pt idx="53">
                  <c:v>3.8</c:v>
                </c:pt>
                <c:pt idx="54">
                  <c:v>3.9319000000000002</c:v>
                </c:pt>
                <c:pt idx="55">
                  <c:v>3.1793999999999998</c:v>
                </c:pt>
                <c:pt idx="56">
                  <c:v>4.0636000000000001</c:v>
                </c:pt>
                <c:pt idx="57">
                  <c:v>3.8336999999999999</c:v>
                </c:pt>
                <c:pt idx="58">
                  <c:v>4.1528</c:v>
                </c:pt>
                <c:pt idx="59">
                  <c:v>3.4440999999999997</c:v>
                </c:pt>
                <c:pt idx="60">
                  <c:v>3.1713999999999998</c:v>
                </c:pt>
                <c:pt idx="61">
                  <c:v>4.1227</c:v>
                </c:pt>
                <c:pt idx="62">
                  <c:v>3.5098000000000003</c:v>
                </c:pt>
                <c:pt idx="63">
                  <c:v>3.8201714285714283</c:v>
                </c:pt>
                <c:pt idx="64">
                  <c:v>4.2364999999999995</c:v>
                </c:pt>
                <c:pt idx="65">
                  <c:v>3.7615000000000003</c:v>
                </c:pt>
                <c:pt idx="66">
                  <c:v>4.1111000000000004</c:v>
                </c:pt>
                <c:pt idx="67">
                  <c:v>3.6666999999999996</c:v>
                </c:pt>
                <c:pt idx="68">
                  <c:v>3.5622000000000003</c:v>
                </c:pt>
                <c:pt idx="69">
                  <c:v>4.1115000000000004</c:v>
                </c:pt>
                <c:pt idx="70">
                  <c:v>4.3</c:v>
                </c:pt>
                <c:pt idx="71">
                  <c:v>3.4925000000000002</c:v>
                </c:pt>
                <c:pt idx="72">
                  <c:v>3.383</c:v>
                </c:pt>
                <c:pt idx="73">
                  <c:v>3.6724999999999999</c:v>
                </c:pt>
                <c:pt idx="74">
                  <c:v>3.4001000000000001</c:v>
                </c:pt>
                <c:pt idx="75">
                  <c:v>4.2096</c:v>
                </c:pt>
                <c:pt idx="76">
                  <c:v>3.9262999999999999</c:v>
                </c:pt>
                <c:pt idx="77">
                  <c:v>3.6488999999999998</c:v>
                </c:pt>
                <c:pt idx="78">
                  <c:v>3.5877321428571425</c:v>
                </c:pt>
                <c:pt idx="79">
                  <c:v>3.9734000000000003</c:v>
                </c:pt>
                <c:pt idx="80">
                  <c:v>3.7501000000000007</c:v>
                </c:pt>
                <c:pt idx="81">
                  <c:v>3.8061000000000003</c:v>
                </c:pt>
                <c:pt idx="82">
                  <c:v>3.9515999999999996</c:v>
                </c:pt>
                <c:pt idx="83">
                  <c:v>3.7728000000000002</c:v>
                </c:pt>
                <c:pt idx="84">
                  <c:v>3.3872000000000004</c:v>
                </c:pt>
                <c:pt idx="85">
                  <c:v>3.8719000000000001</c:v>
                </c:pt>
                <c:pt idx="86">
                  <c:v>3.7233000000000001</c:v>
                </c:pt>
                <c:pt idx="87">
                  <c:v>2.8724000000000003</c:v>
                </c:pt>
                <c:pt idx="88">
                  <c:v>3.3673999999999995</c:v>
                </c:pt>
                <c:pt idx="89">
                  <c:v>3.3751000000000007</c:v>
                </c:pt>
                <c:pt idx="90">
                  <c:v>3.7199</c:v>
                </c:pt>
                <c:pt idx="91">
                  <c:v>3.5743999999999998</c:v>
                </c:pt>
                <c:pt idx="92">
                  <c:v>3.8546999999999998</c:v>
                </c:pt>
                <c:pt idx="93">
                  <c:v>3.5686</c:v>
                </c:pt>
                <c:pt idx="94">
                  <c:v>4.1492000000000004</c:v>
                </c:pt>
                <c:pt idx="95">
                  <c:v>3.2769999999999997</c:v>
                </c:pt>
                <c:pt idx="96">
                  <c:v>3.7950999999999997</c:v>
                </c:pt>
                <c:pt idx="97">
                  <c:v>3.6</c:v>
                </c:pt>
                <c:pt idx="98">
                  <c:v>3.7662</c:v>
                </c:pt>
                <c:pt idx="99">
                  <c:v>4.0329999999999995</c:v>
                </c:pt>
                <c:pt idx="100">
                  <c:v>3.6</c:v>
                </c:pt>
                <c:pt idx="101">
                  <c:v>3.8012999999999999</c:v>
                </c:pt>
                <c:pt idx="102">
                  <c:v>3.8768000000000002</c:v>
                </c:pt>
                <c:pt idx="103">
                  <c:v>3.8382000000000005</c:v>
                </c:pt>
                <c:pt idx="104">
                  <c:v>0</c:v>
                </c:pt>
                <c:pt idx="105">
                  <c:v>4.04</c:v>
                </c:pt>
                <c:pt idx="106">
                  <c:v>4.1108000000000002</c:v>
                </c:pt>
                <c:pt idx="107">
                  <c:v>3.7403000000000004</c:v>
                </c:pt>
                <c:pt idx="108">
                  <c:v>3.2807999999999997</c:v>
                </c:pt>
                <c:pt idx="109">
                  <c:v>3.9906999999999995</c:v>
                </c:pt>
                <c:pt idx="110">
                  <c:v>3.9064666666666659</c:v>
                </c:pt>
                <c:pt idx="111">
                  <c:v>3.9345999999999997</c:v>
                </c:pt>
                <c:pt idx="112">
                  <c:v>3.8873000000000002</c:v>
                </c:pt>
                <c:pt idx="113">
                  <c:v>4.3292000000000002</c:v>
                </c:pt>
                <c:pt idx="114">
                  <c:v>3.9221999999999997</c:v>
                </c:pt>
                <c:pt idx="115">
                  <c:v>4.2435999999999998</c:v>
                </c:pt>
                <c:pt idx="116">
                  <c:v>3.9995999999999996</c:v>
                </c:pt>
                <c:pt idx="117">
                  <c:v>3.3665999999999996</c:v>
                </c:pt>
                <c:pt idx="118">
                  <c:v>3.6746999999999996</c:v>
                </c:pt>
                <c:pt idx="119">
                  <c:v>3.8003999999999998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ИТОГИ-4-9-11'!$K$7:$K$126</c:f>
              <c:numCache>
                <c:formatCode>0.00</c:formatCode>
                <c:ptCount val="120"/>
                <c:pt idx="0">
                  <c:v>3.72</c:v>
                </c:pt>
                <c:pt idx="1">
                  <c:v>3.72</c:v>
                </c:pt>
                <c:pt idx="4">
                  <c:v>3.72</c:v>
                </c:pt>
                <c:pt idx="5">
                  <c:v>3.72</c:v>
                </c:pt>
                <c:pt idx="6">
                  <c:v>3.72</c:v>
                </c:pt>
                <c:pt idx="7">
                  <c:v>3.72</c:v>
                </c:pt>
                <c:pt idx="8">
                  <c:v>3.72</c:v>
                </c:pt>
                <c:pt idx="9">
                  <c:v>3.72</c:v>
                </c:pt>
                <c:pt idx="10">
                  <c:v>3.72</c:v>
                </c:pt>
                <c:pt idx="11">
                  <c:v>3.72</c:v>
                </c:pt>
                <c:pt idx="13">
                  <c:v>3.72</c:v>
                </c:pt>
                <c:pt idx="14">
                  <c:v>3.72</c:v>
                </c:pt>
                <c:pt idx="15">
                  <c:v>3.72</c:v>
                </c:pt>
                <c:pt idx="16">
                  <c:v>3.72</c:v>
                </c:pt>
                <c:pt idx="17">
                  <c:v>3.72</c:v>
                </c:pt>
                <c:pt idx="18">
                  <c:v>3.72</c:v>
                </c:pt>
                <c:pt idx="19">
                  <c:v>3.72</c:v>
                </c:pt>
                <c:pt idx="20">
                  <c:v>3.72</c:v>
                </c:pt>
                <c:pt idx="21">
                  <c:v>3.72</c:v>
                </c:pt>
                <c:pt idx="22">
                  <c:v>3.72</c:v>
                </c:pt>
                <c:pt idx="23">
                  <c:v>3.72</c:v>
                </c:pt>
                <c:pt idx="24">
                  <c:v>3.72</c:v>
                </c:pt>
                <c:pt idx="26">
                  <c:v>3.72</c:v>
                </c:pt>
                <c:pt idx="27">
                  <c:v>3.72</c:v>
                </c:pt>
                <c:pt idx="28">
                  <c:v>3.72</c:v>
                </c:pt>
                <c:pt idx="29">
                  <c:v>3.72</c:v>
                </c:pt>
                <c:pt idx="30">
                  <c:v>3.72</c:v>
                </c:pt>
                <c:pt idx="31">
                  <c:v>3.72</c:v>
                </c:pt>
                <c:pt idx="32">
                  <c:v>3.72</c:v>
                </c:pt>
                <c:pt idx="33">
                  <c:v>3.72</c:v>
                </c:pt>
                <c:pt idx="34">
                  <c:v>3.72</c:v>
                </c:pt>
                <c:pt idx="35">
                  <c:v>3.72</c:v>
                </c:pt>
                <c:pt idx="36">
                  <c:v>3.72</c:v>
                </c:pt>
                <c:pt idx="37">
                  <c:v>3.72</c:v>
                </c:pt>
                <c:pt idx="38">
                  <c:v>3.72</c:v>
                </c:pt>
                <c:pt idx="39">
                  <c:v>3.72</c:v>
                </c:pt>
                <c:pt idx="40">
                  <c:v>3.72</c:v>
                </c:pt>
                <c:pt idx="41">
                  <c:v>3.72</c:v>
                </c:pt>
                <c:pt idx="42">
                  <c:v>3.72</c:v>
                </c:pt>
                <c:pt idx="44">
                  <c:v>3.72</c:v>
                </c:pt>
                <c:pt idx="45">
                  <c:v>3.72</c:v>
                </c:pt>
                <c:pt idx="46">
                  <c:v>3.72</c:v>
                </c:pt>
                <c:pt idx="47">
                  <c:v>3.72</c:v>
                </c:pt>
                <c:pt idx="48">
                  <c:v>3.72</c:v>
                </c:pt>
                <c:pt idx="49">
                  <c:v>3.72</c:v>
                </c:pt>
                <c:pt idx="50">
                  <c:v>3.72</c:v>
                </c:pt>
                <c:pt idx="51">
                  <c:v>3.72</c:v>
                </c:pt>
                <c:pt idx="52">
                  <c:v>3.72</c:v>
                </c:pt>
                <c:pt idx="53">
                  <c:v>3.72</c:v>
                </c:pt>
                <c:pt idx="54">
                  <c:v>3.72</c:v>
                </c:pt>
                <c:pt idx="55">
                  <c:v>3.72</c:v>
                </c:pt>
                <c:pt idx="56">
                  <c:v>3.72</c:v>
                </c:pt>
                <c:pt idx="57">
                  <c:v>3.72</c:v>
                </c:pt>
                <c:pt idx="58">
                  <c:v>3.72</c:v>
                </c:pt>
                <c:pt idx="59">
                  <c:v>3.72</c:v>
                </c:pt>
                <c:pt idx="60">
                  <c:v>3.72</c:v>
                </c:pt>
                <c:pt idx="61">
                  <c:v>3.72</c:v>
                </c:pt>
                <c:pt idx="62">
                  <c:v>3.72</c:v>
                </c:pt>
                <c:pt idx="64">
                  <c:v>3.72</c:v>
                </c:pt>
                <c:pt idx="65">
                  <c:v>3.72</c:v>
                </c:pt>
                <c:pt idx="66">
                  <c:v>3.72</c:v>
                </c:pt>
                <c:pt idx="67">
                  <c:v>3.72</c:v>
                </c:pt>
                <c:pt idx="68">
                  <c:v>3.72</c:v>
                </c:pt>
                <c:pt idx="69">
                  <c:v>3.72</c:v>
                </c:pt>
                <c:pt idx="70">
                  <c:v>3.72</c:v>
                </c:pt>
                <c:pt idx="71">
                  <c:v>3.72</c:v>
                </c:pt>
                <c:pt idx="72">
                  <c:v>3.72</c:v>
                </c:pt>
                <c:pt idx="73">
                  <c:v>3.72</c:v>
                </c:pt>
                <c:pt idx="74">
                  <c:v>3.72</c:v>
                </c:pt>
                <c:pt idx="75">
                  <c:v>3.72</c:v>
                </c:pt>
                <c:pt idx="76">
                  <c:v>3.72</c:v>
                </c:pt>
                <c:pt idx="77">
                  <c:v>3.72</c:v>
                </c:pt>
                <c:pt idx="79">
                  <c:v>3.72</c:v>
                </c:pt>
                <c:pt idx="80">
                  <c:v>3.72</c:v>
                </c:pt>
                <c:pt idx="81">
                  <c:v>3.72</c:v>
                </c:pt>
                <c:pt idx="82">
                  <c:v>3.72</c:v>
                </c:pt>
                <c:pt idx="83">
                  <c:v>3.72</c:v>
                </c:pt>
                <c:pt idx="84">
                  <c:v>3.72</c:v>
                </c:pt>
                <c:pt idx="85">
                  <c:v>3.72</c:v>
                </c:pt>
                <c:pt idx="86">
                  <c:v>3.72</c:v>
                </c:pt>
                <c:pt idx="87">
                  <c:v>3.72</c:v>
                </c:pt>
                <c:pt idx="88">
                  <c:v>3.72</c:v>
                </c:pt>
                <c:pt idx="89">
                  <c:v>3.72</c:v>
                </c:pt>
                <c:pt idx="90">
                  <c:v>3.72</c:v>
                </c:pt>
                <c:pt idx="91">
                  <c:v>3.72</c:v>
                </c:pt>
                <c:pt idx="92">
                  <c:v>3.72</c:v>
                </c:pt>
                <c:pt idx="93">
                  <c:v>3.72</c:v>
                </c:pt>
                <c:pt idx="94">
                  <c:v>3.72</c:v>
                </c:pt>
                <c:pt idx="95">
                  <c:v>3.72</c:v>
                </c:pt>
                <c:pt idx="96">
                  <c:v>3.72</c:v>
                </c:pt>
                <c:pt idx="97">
                  <c:v>3.72</c:v>
                </c:pt>
                <c:pt idx="98">
                  <c:v>3.72</c:v>
                </c:pt>
                <c:pt idx="99">
                  <c:v>3.72</c:v>
                </c:pt>
                <c:pt idx="100">
                  <c:v>3.72</c:v>
                </c:pt>
                <c:pt idx="101">
                  <c:v>3.72</c:v>
                </c:pt>
                <c:pt idx="102">
                  <c:v>3.72</c:v>
                </c:pt>
                <c:pt idx="103">
                  <c:v>3.72</c:v>
                </c:pt>
                <c:pt idx="104">
                  <c:v>3.72</c:v>
                </c:pt>
                <c:pt idx="105">
                  <c:v>3.72</c:v>
                </c:pt>
                <c:pt idx="106">
                  <c:v>3.72</c:v>
                </c:pt>
                <c:pt idx="107">
                  <c:v>3.72</c:v>
                </c:pt>
                <c:pt idx="108">
                  <c:v>3.72</c:v>
                </c:pt>
                <c:pt idx="109">
                  <c:v>3.72</c:v>
                </c:pt>
                <c:pt idx="111">
                  <c:v>3.72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3.72</c:v>
                </c:pt>
                <c:pt idx="117">
                  <c:v>3.72</c:v>
                </c:pt>
                <c:pt idx="118">
                  <c:v>3.72</c:v>
                </c:pt>
                <c:pt idx="119">
                  <c:v>3.72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87184"/>
        <c:axId val="270472480"/>
      </c:lineChart>
      <c:catAx>
        <c:axId val="1925871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2480"/>
        <c:crosses val="autoZero"/>
        <c:auto val="1"/>
        <c:lblAlgn val="ctr"/>
        <c:lblOffset val="100"/>
        <c:noMultiLvlLbl val="0"/>
      </c:catAx>
      <c:valAx>
        <c:axId val="27047248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587184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520875785095565"/>
          <c:y val="2.5605815074236291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Читательская грамотность </a:t>
            </a:r>
            <a:r>
              <a:rPr lang="ru-RU" baseline="0"/>
              <a:t>4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4.2759532866209961E-2"/>
          <c:y val="6.370917273200564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145452976470005E-2"/>
          <c:y val="7.426004782142942E-2"/>
          <c:w val="0.97358260323328449"/>
          <c:h val="0.55986061191541714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FDAF2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ИТОГИ-4-9-11'!$M$7:$M$126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ИТОГИ-4-9-11'!$N$7:$N$126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74832"/>
        <c:axId val="270475224"/>
      </c:lineChart>
      <c:catAx>
        <c:axId val="2704748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5224"/>
        <c:crosses val="autoZero"/>
        <c:auto val="1"/>
        <c:lblAlgn val="ctr"/>
        <c:lblOffset val="100"/>
        <c:noMultiLvlLbl val="0"/>
      </c:catAx>
      <c:valAx>
        <c:axId val="27047522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4832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223541702820252"/>
          <c:y val="9.6051711902802248E-3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</a:t>
            </a:r>
            <a:r>
              <a:rPr lang="ru-RU" baseline="0"/>
              <a:t>4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4.4889145228533531E-2"/>
          <c:y val="1.13525478991838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893292832777931E-2"/>
          <c:y val="9.0689720332577495E-2"/>
          <c:w val="0.97485859211418824"/>
          <c:h val="0.52955802660315543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ИТОГИ-4-9-11'!$P$7:$P$126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ИТОГИ-4-9-11'!$Q$7:$Q$126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1368"/>
        <c:axId val="270721760"/>
      </c:lineChart>
      <c:catAx>
        <c:axId val="2707213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1760"/>
        <c:crosses val="autoZero"/>
        <c:auto val="1"/>
        <c:lblAlgn val="ctr"/>
        <c:lblOffset val="100"/>
        <c:noMultiLvlLbl val="0"/>
      </c:catAx>
      <c:valAx>
        <c:axId val="270721760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1368"/>
        <c:crosses val="autoZero"/>
        <c:crossBetween val="between"/>
        <c:majorUnit val="10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9217632451333817"/>
          <c:y val="7.8858657667150254E-3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9</a:t>
            </a:r>
            <a:r>
              <a:rPr lang="ru-RU" baseline="0"/>
              <a:t>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3.7808179637922622E-2"/>
          <c:y val="1.20779214524789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671894786736569E-2"/>
          <c:y val="7.3364476828456177E-2"/>
          <c:w val="0.97765222743383506"/>
          <c:h val="0.588253230057037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ИТОГИ-4-9-11'!$Z$7:$Z$126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ИТОГИ-4-9-11'!$AA$7:$AA$126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2544"/>
        <c:axId val="270722936"/>
      </c:lineChart>
      <c:catAx>
        <c:axId val="2707225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2936"/>
        <c:crosses val="autoZero"/>
        <c:auto val="1"/>
        <c:lblAlgn val="ctr"/>
        <c:lblOffset val="100"/>
        <c:noMultiLvlLbl val="0"/>
      </c:catAx>
      <c:valAx>
        <c:axId val="270722936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2544"/>
        <c:crosses val="autoZero"/>
        <c:crossBetween val="between"/>
        <c:majorUnit val="0.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949237005751652"/>
          <c:y val="2.0977919044523119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Русский язык 9</a:t>
            </a:r>
            <a:r>
              <a:rPr lang="ru-RU" baseline="0"/>
              <a:t> кл.  2019-2020 учебный год</a:t>
            </a:r>
            <a:endParaRPr lang="ru-RU"/>
          </a:p>
        </c:rich>
      </c:tx>
      <c:layout>
        <c:manualLayout>
          <c:xMode val="edge"/>
          <c:yMode val="edge"/>
          <c:x val="3.1339150571949762E-2"/>
          <c:y val="1.941722211644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641066544153625E-2"/>
          <c:y val="8.3314725584675078E-2"/>
          <c:w val="0.97904941785032162"/>
          <c:h val="0.55899988247737709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ИТОГИ-4-9-11'!$AC$7:$AC$126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ИТОГИ-4-9-11'!$AD$7:$AD$126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23720"/>
        <c:axId val="270724112"/>
      </c:lineChart>
      <c:catAx>
        <c:axId val="27072372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4112"/>
        <c:crosses val="autoZero"/>
        <c:auto val="1"/>
        <c:lblAlgn val="ctr"/>
        <c:lblOffset val="100"/>
        <c:noMultiLvlLbl val="0"/>
      </c:catAx>
      <c:valAx>
        <c:axId val="270724112"/>
        <c:scaling>
          <c:orientation val="minMax"/>
          <c:max val="1.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723720"/>
        <c:crosses val="autoZero"/>
        <c:crossBetween val="between"/>
        <c:majorUnit val="0.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182343090420023"/>
          <c:y val="2.5063638939226286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базовый уровень 11</a:t>
            </a:r>
            <a:r>
              <a:rPr lang="ru-RU" baseline="0"/>
              <a:t> кл.  2019-2020  учебный год</a:t>
            </a:r>
            <a:endParaRPr lang="ru-RU"/>
          </a:p>
        </c:rich>
      </c:tx>
      <c:layout>
        <c:manualLayout>
          <c:xMode val="edge"/>
          <c:yMode val="edge"/>
          <c:x val="3.7825636660282339E-2"/>
          <c:y val="1.4030064423765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764852676271055E-2"/>
          <c:y val="8.9326750061178364E-2"/>
          <c:w val="0.94833947270923202"/>
          <c:h val="0.55653581693513188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ИТОГИ-4-9-11'!$AJ$7:$AJ$126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ИТОГИ-4-9-11'!$AK$7:$AK$126</c:f>
              <c:numCache>
                <c:formatCode>0.00</c:formatCode>
                <c:ptCount val="120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76008"/>
        <c:axId val="270474440"/>
      </c:lineChart>
      <c:catAx>
        <c:axId val="2704760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4440"/>
        <c:crossesAt val="1"/>
        <c:auto val="1"/>
        <c:lblAlgn val="ctr"/>
        <c:lblOffset val="100"/>
        <c:noMultiLvlLbl val="0"/>
      </c:catAx>
      <c:valAx>
        <c:axId val="2704744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270476008"/>
        <c:crosses val="autoZero"/>
        <c:crossBetween val="between"/>
        <c:majorUnit val="0.5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627407249769458"/>
          <c:y val="1.7666852249529418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Математика - профиль 11</a:t>
            </a:r>
            <a:r>
              <a:rPr lang="ru-RU" baseline="0"/>
              <a:t> кл.  2019-2020  учебный год</a:t>
            </a:r>
            <a:endParaRPr lang="ru-RU"/>
          </a:p>
        </c:rich>
      </c:tx>
      <c:layout>
        <c:manualLayout>
          <c:xMode val="edge"/>
          <c:yMode val="edge"/>
          <c:x val="4.0667597054555221E-2"/>
          <c:y val="9.43927463612503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6818360355499418E-2"/>
          <c:y val="7.0876914639401434E-2"/>
          <c:w val="0.97297151045506036"/>
          <c:h val="0.58155245353045282"/>
        </c:manualLayout>
      </c:layout>
      <c:lineChart>
        <c:grouping val="standard"/>
        <c:varyColors val="0"/>
        <c:ser>
          <c:idx val="1"/>
          <c:order val="0"/>
          <c:tx>
            <c:v>2020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ИТОГИ-4-9-11'!$AM$7:$AM$126</c:f>
              <c:numCache>
                <c:formatCode>0.00</c:formatCode>
                <c:ptCount val="120"/>
                <c:pt idx="0">
                  <c:v>52.269072164948476</c:v>
                </c:pt>
                <c:pt idx="1">
                  <c:v>61.22</c:v>
                </c:pt>
                <c:pt idx="2">
                  <c:v>52.075000000000003</c:v>
                </c:pt>
                <c:pt idx="4">
                  <c:v>44.8</c:v>
                </c:pt>
                <c:pt idx="5" formatCode="General">
                  <c:v>51.51</c:v>
                </c:pt>
                <c:pt idx="6" formatCode="General">
                  <c:v>67.38</c:v>
                </c:pt>
                <c:pt idx="7" formatCode="General">
                  <c:v>59.03</c:v>
                </c:pt>
                <c:pt idx="8">
                  <c:v>49</c:v>
                </c:pt>
                <c:pt idx="9">
                  <c:v>59</c:v>
                </c:pt>
                <c:pt idx="10" formatCode="General">
                  <c:v>38.630000000000003</c:v>
                </c:pt>
                <c:pt idx="11" formatCode="General">
                  <c:v>47.25</c:v>
                </c:pt>
                <c:pt idx="12">
                  <c:v>51.028181818181821</c:v>
                </c:pt>
                <c:pt idx="13">
                  <c:v>48.48</c:v>
                </c:pt>
                <c:pt idx="14">
                  <c:v>48.82</c:v>
                </c:pt>
                <c:pt idx="15">
                  <c:v>59.83</c:v>
                </c:pt>
                <c:pt idx="16">
                  <c:v>63.66</c:v>
                </c:pt>
                <c:pt idx="17">
                  <c:v>58.58</c:v>
                </c:pt>
                <c:pt idx="18">
                  <c:v>52.13</c:v>
                </c:pt>
                <c:pt idx="19">
                  <c:v>53.59</c:v>
                </c:pt>
                <c:pt idx="21">
                  <c:v>56.1</c:v>
                </c:pt>
                <c:pt idx="22">
                  <c:v>41.25</c:v>
                </c:pt>
                <c:pt idx="23">
                  <c:v>32.67</c:v>
                </c:pt>
                <c:pt idx="24">
                  <c:v>46.2</c:v>
                </c:pt>
                <c:pt idx="25">
                  <c:v>50.642307692307696</c:v>
                </c:pt>
                <c:pt idx="26">
                  <c:v>53.39</c:v>
                </c:pt>
                <c:pt idx="27">
                  <c:v>55.62</c:v>
                </c:pt>
                <c:pt idx="28">
                  <c:v>54.63</c:v>
                </c:pt>
                <c:pt idx="29">
                  <c:v>68.8</c:v>
                </c:pt>
                <c:pt idx="30">
                  <c:v>51.69</c:v>
                </c:pt>
                <c:pt idx="32">
                  <c:v>40.200000000000003</c:v>
                </c:pt>
                <c:pt idx="33">
                  <c:v>58.73</c:v>
                </c:pt>
                <c:pt idx="34">
                  <c:v>47.86</c:v>
                </c:pt>
                <c:pt idx="36">
                  <c:v>37.04</c:v>
                </c:pt>
                <c:pt idx="37">
                  <c:v>60.92</c:v>
                </c:pt>
                <c:pt idx="40">
                  <c:v>42.83</c:v>
                </c:pt>
                <c:pt idx="41">
                  <c:v>46.31</c:v>
                </c:pt>
                <c:pt idx="42">
                  <c:v>40.33</c:v>
                </c:pt>
                <c:pt idx="43">
                  <c:v>54.147647058823537</c:v>
                </c:pt>
                <c:pt idx="44" formatCode="General">
                  <c:v>64.569999999999993</c:v>
                </c:pt>
                <c:pt idx="45" formatCode="General">
                  <c:v>58.64</c:v>
                </c:pt>
                <c:pt idx="46" formatCode="General">
                  <c:v>67.45</c:v>
                </c:pt>
                <c:pt idx="47" formatCode="General">
                  <c:v>52.78</c:v>
                </c:pt>
                <c:pt idx="48" formatCode="General">
                  <c:v>60.14</c:v>
                </c:pt>
                <c:pt idx="49" formatCode="General">
                  <c:v>60.22</c:v>
                </c:pt>
                <c:pt idx="50" formatCode="General">
                  <c:v>55.87</c:v>
                </c:pt>
                <c:pt idx="51" formatCode="General">
                  <c:v>61.07</c:v>
                </c:pt>
                <c:pt idx="52" formatCode="General">
                  <c:v>47.52</c:v>
                </c:pt>
                <c:pt idx="53" formatCode="General">
                  <c:v>55.71</c:v>
                </c:pt>
                <c:pt idx="56">
                  <c:v>63.4</c:v>
                </c:pt>
                <c:pt idx="57">
                  <c:v>23</c:v>
                </c:pt>
                <c:pt idx="58">
                  <c:v>55.88</c:v>
                </c:pt>
                <c:pt idx="59">
                  <c:v>53.5</c:v>
                </c:pt>
                <c:pt idx="60">
                  <c:v>42.85</c:v>
                </c:pt>
                <c:pt idx="61">
                  <c:v>60.34</c:v>
                </c:pt>
                <c:pt idx="62">
                  <c:v>37.57</c:v>
                </c:pt>
                <c:pt idx="63">
                  <c:v>50.219166666666666</c:v>
                </c:pt>
                <c:pt idx="64" formatCode="General">
                  <c:v>58.65</c:v>
                </c:pt>
                <c:pt idx="65" formatCode="General">
                  <c:v>62.32</c:v>
                </c:pt>
                <c:pt idx="66" formatCode="General">
                  <c:v>50.85</c:v>
                </c:pt>
                <c:pt idx="67" formatCode="General">
                  <c:v>41.88</c:v>
                </c:pt>
                <c:pt idx="68" formatCode="General">
                  <c:v>50.88</c:v>
                </c:pt>
                <c:pt idx="69">
                  <c:v>38.64</c:v>
                </c:pt>
                <c:pt idx="70">
                  <c:v>49</c:v>
                </c:pt>
                <c:pt idx="71" formatCode="General">
                  <c:v>44.93</c:v>
                </c:pt>
                <c:pt idx="72">
                  <c:v>48.55</c:v>
                </c:pt>
                <c:pt idx="73">
                  <c:v>55.88</c:v>
                </c:pt>
                <c:pt idx="76">
                  <c:v>51.59</c:v>
                </c:pt>
                <c:pt idx="77">
                  <c:v>49.46</c:v>
                </c:pt>
                <c:pt idx="78">
                  <c:v>52.413928571428585</c:v>
                </c:pt>
                <c:pt idx="79">
                  <c:v>43.13</c:v>
                </c:pt>
                <c:pt idx="81">
                  <c:v>52.86</c:v>
                </c:pt>
                <c:pt idx="82">
                  <c:v>58.86</c:v>
                </c:pt>
                <c:pt idx="83">
                  <c:v>46.7</c:v>
                </c:pt>
                <c:pt idx="84">
                  <c:v>56.34</c:v>
                </c:pt>
                <c:pt idx="85">
                  <c:v>55.5</c:v>
                </c:pt>
                <c:pt idx="86">
                  <c:v>48.5</c:v>
                </c:pt>
                <c:pt idx="87">
                  <c:v>38.22</c:v>
                </c:pt>
                <c:pt idx="88">
                  <c:v>45.22</c:v>
                </c:pt>
                <c:pt idx="89">
                  <c:v>52.33</c:v>
                </c:pt>
                <c:pt idx="90">
                  <c:v>54.87</c:v>
                </c:pt>
                <c:pt idx="91">
                  <c:v>65.05</c:v>
                </c:pt>
                <c:pt idx="92">
                  <c:v>52.05</c:v>
                </c:pt>
                <c:pt idx="93">
                  <c:v>45.39</c:v>
                </c:pt>
                <c:pt idx="94">
                  <c:v>44.38</c:v>
                </c:pt>
                <c:pt idx="95">
                  <c:v>49</c:v>
                </c:pt>
                <c:pt idx="96">
                  <c:v>52.44</c:v>
                </c:pt>
                <c:pt idx="97">
                  <c:v>48.9</c:v>
                </c:pt>
                <c:pt idx="98">
                  <c:v>56.36</c:v>
                </c:pt>
                <c:pt idx="99">
                  <c:v>54.73</c:v>
                </c:pt>
                <c:pt idx="100">
                  <c:v>61.14</c:v>
                </c:pt>
                <c:pt idx="101">
                  <c:v>60.16</c:v>
                </c:pt>
                <c:pt idx="102">
                  <c:v>43.18</c:v>
                </c:pt>
                <c:pt idx="103">
                  <c:v>56.79</c:v>
                </c:pt>
                <c:pt idx="104">
                  <c:v>59.92</c:v>
                </c:pt>
                <c:pt idx="105">
                  <c:v>54.71</c:v>
                </c:pt>
                <c:pt idx="106">
                  <c:v>60.68</c:v>
                </c:pt>
                <c:pt idx="107">
                  <c:v>50.18</c:v>
                </c:pt>
                <c:pt idx="110">
                  <c:v>54.555714285714281</c:v>
                </c:pt>
                <c:pt idx="111">
                  <c:v>63.8</c:v>
                </c:pt>
                <c:pt idx="112">
                  <c:v>48.44</c:v>
                </c:pt>
                <c:pt idx="113">
                  <c:v>62.02</c:v>
                </c:pt>
                <c:pt idx="114">
                  <c:v>42.67</c:v>
                </c:pt>
                <c:pt idx="115">
                  <c:v>61.2</c:v>
                </c:pt>
                <c:pt idx="116">
                  <c:v>54.89</c:v>
                </c:pt>
                <c:pt idx="118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0"/>
          <c:order val="1"/>
          <c:tx>
            <c:v>2020 ср. балл по городу</c:v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'2020 ИТОГИ-4-9-11'!$C$7:$C$126</c:f>
              <c:strCache>
                <c:ptCount val="120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50</c:v>
                </c:pt>
                <c:pt idx="36">
                  <c:v>МБОУ СШ № 53</c:v>
                </c:pt>
                <c:pt idx="37">
                  <c:v>МБОУ СШ № 64</c:v>
                </c:pt>
                <c:pt idx="38">
                  <c:v>МБОУ СШ № 65</c:v>
                </c:pt>
                <c:pt idx="39">
                  <c:v>МБОУ СШ № 79</c:v>
                </c:pt>
                <c:pt idx="40">
                  <c:v>МБОУ СШ № 89</c:v>
                </c:pt>
                <c:pt idx="41">
                  <c:v>МБОУ СШ № 94</c:v>
                </c:pt>
                <c:pt idx="42">
                  <c:v>МАОУ СШ № 148</c:v>
                </c:pt>
                <c:pt idx="43">
                  <c:v>ОКТЯБРЬСКИЙ РАЙОН</c:v>
                </c:pt>
                <c:pt idx="44">
                  <c:v>МАОУ "КУГ № 1 – Универс"</c:v>
                </c:pt>
                <c:pt idx="45">
                  <c:v>МАОУ Гимназия № 3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Лицей № 8</c:v>
                </c:pt>
                <c:pt idx="49">
                  <c:v>МБОУ Лицей № 10</c:v>
                </c:pt>
                <c:pt idx="50">
                  <c:v>МБОУ Школа-интернат № 1</c:v>
                </c:pt>
                <c:pt idx="51">
                  <c:v>МБОУ СШ № 3</c:v>
                </c:pt>
                <c:pt idx="52">
                  <c:v>МБОУ СШ № 21</c:v>
                </c:pt>
                <c:pt idx="53">
                  <c:v>МБОУ СШ № 30</c:v>
                </c:pt>
                <c:pt idx="54">
                  <c:v>МБОУ СШ № 36</c:v>
                </c:pt>
                <c:pt idx="55">
                  <c:v>МБОУ СШ № 39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МАОУ СШ № 137</c:v>
                </c:pt>
                <c:pt idx="78">
                  <c:v>СОВЕТСКИЙ РАЙОН</c:v>
                </c:pt>
                <c:pt idx="79">
                  <c:v>МБОУ СШ № 1</c:v>
                </c:pt>
                <c:pt idx="80">
                  <c:v>МБОУ СШ № 2</c:v>
                </c:pt>
                <c:pt idx="81">
                  <c:v>МБОУ СШ № 5</c:v>
                </c:pt>
                <c:pt idx="82">
                  <c:v>МБОУ СШ № 7</c:v>
                </c:pt>
                <c:pt idx="83">
                  <c:v>МБОУ СШ № 18</c:v>
                </c:pt>
                <c:pt idx="84">
                  <c:v>МБОУ СШ № 24</c:v>
                </c:pt>
                <c:pt idx="85">
                  <c:v>МБОУ СШ № 56</c:v>
                </c:pt>
                <c:pt idx="86">
                  <c:v>МБОУ СШ № 66</c:v>
                </c:pt>
                <c:pt idx="87">
                  <c:v>МБОУ СШ № 69</c:v>
                </c:pt>
                <c:pt idx="88">
                  <c:v>МБОУ СШ № 70</c:v>
                </c:pt>
                <c:pt idx="89">
                  <c:v>МБОУ СШ № 85</c:v>
                </c:pt>
                <c:pt idx="90">
                  <c:v>МБОУ СШ № 91</c:v>
                </c:pt>
                <c:pt idx="91">
                  <c:v>МБОУ СШ № 98</c:v>
                </c:pt>
                <c:pt idx="92">
                  <c:v>МБОУ СШ № 108</c:v>
                </c:pt>
                <c:pt idx="93">
                  <c:v>МБОУ СШ № 115</c:v>
                </c:pt>
                <c:pt idx="94">
                  <c:v>МБОУ СШ № 121</c:v>
                </c:pt>
                <c:pt idx="95">
                  <c:v>МБОУ СШ № 129</c:v>
                </c:pt>
                <c:pt idx="96">
                  <c:v>МБОУ СШ № 134</c:v>
                </c:pt>
                <c:pt idx="97">
                  <c:v>МБОУ СШ № 139</c:v>
                </c:pt>
                <c:pt idx="98">
                  <c:v>МБОУ СШ № 141</c:v>
                </c:pt>
                <c:pt idx="99">
                  <c:v>МАОУ СШ № 143</c:v>
                </c:pt>
                <c:pt idx="100">
                  <c:v>МБОУ СШ № 144</c:v>
                </c:pt>
                <c:pt idx="101">
                  <c:v>МАОУ СШ № 145</c:v>
                </c:pt>
                <c:pt idx="102">
                  <c:v>МБОУ СШ № 147</c:v>
                </c:pt>
                <c:pt idx="103">
                  <c:v>МАОУ СШ № 149</c:v>
                </c:pt>
                <c:pt idx="104">
                  <c:v>МАОУ СШ № 150</c:v>
                </c:pt>
                <c:pt idx="105">
                  <c:v>МАОУ СШ № 151</c:v>
                </c:pt>
                <c:pt idx="106">
                  <c:v>МАОУ СШ № 152</c:v>
                </c:pt>
                <c:pt idx="107">
                  <c:v>МБОУ СШ № 154</c:v>
                </c:pt>
                <c:pt idx="108">
                  <c:v>МБОУ СШ № 156</c:v>
                </c:pt>
                <c:pt idx="109">
                  <c:v>МБОУ СШ № 157</c:v>
                </c:pt>
                <c:pt idx="110">
                  <c:v>ЦЕНТРАЛЬНЫЙ РАЙОН</c:v>
                </c:pt>
                <c:pt idx="111">
                  <c:v>МАОУ Гимназия № 2</c:v>
                </c:pt>
                <c:pt idx="112">
                  <c:v>МБОУ  Гимназия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</c:v>
                </c:pt>
                <c:pt idx="116">
                  <c:v>МБОУ СШ № 27</c:v>
                </c:pt>
                <c:pt idx="117">
                  <c:v>МБОУ СШ № 51</c:v>
                </c:pt>
                <c:pt idx="118">
                  <c:v>МАОУ СШ "Комплекс Покровский"</c:v>
                </c:pt>
                <c:pt idx="119">
                  <c:v>МБОУ СШ № 155</c:v>
                </c:pt>
              </c:strCache>
            </c:strRef>
          </c:cat>
          <c:val>
            <c:numRef>
              <c:f>'2020 ИТОГИ-4-9-11'!$AN$7:$AN$126</c:f>
              <c:numCache>
                <c:formatCode>0.00</c:formatCode>
                <c:ptCount val="120"/>
                <c:pt idx="0">
                  <c:v>52.27</c:v>
                </c:pt>
                <c:pt idx="1">
                  <c:v>52.27</c:v>
                </c:pt>
                <c:pt idx="2">
                  <c:v>52.27</c:v>
                </c:pt>
                <c:pt idx="4">
                  <c:v>52.27</c:v>
                </c:pt>
                <c:pt idx="5">
                  <c:v>52.27</c:v>
                </c:pt>
                <c:pt idx="6">
                  <c:v>52.27</c:v>
                </c:pt>
                <c:pt idx="7">
                  <c:v>52.27</c:v>
                </c:pt>
                <c:pt idx="8">
                  <c:v>52.27</c:v>
                </c:pt>
                <c:pt idx="9">
                  <c:v>52.27</c:v>
                </c:pt>
                <c:pt idx="10">
                  <c:v>52.27</c:v>
                </c:pt>
                <c:pt idx="11">
                  <c:v>52.27</c:v>
                </c:pt>
                <c:pt idx="12">
                  <c:v>52.27</c:v>
                </c:pt>
                <c:pt idx="13">
                  <c:v>52.27</c:v>
                </c:pt>
                <c:pt idx="14">
                  <c:v>52.27</c:v>
                </c:pt>
                <c:pt idx="15">
                  <c:v>52.27</c:v>
                </c:pt>
                <c:pt idx="16">
                  <c:v>52.27</c:v>
                </c:pt>
                <c:pt idx="17">
                  <c:v>52.27</c:v>
                </c:pt>
                <c:pt idx="18">
                  <c:v>52.27</c:v>
                </c:pt>
                <c:pt idx="19">
                  <c:v>52.27</c:v>
                </c:pt>
                <c:pt idx="20">
                  <c:v>52.27</c:v>
                </c:pt>
                <c:pt idx="21">
                  <c:v>52.27</c:v>
                </c:pt>
                <c:pt idx="22">
                  <c:v>52.27</c:v>
                </c:pt>
                <c:pt idx="23">
                  <c:v>52.27</c:v>
                </c:pt>
                <c:pt idx="24">
                  <c:v>52.27</c:v>
                </c:pt>
                <c:pt idx="25">
                  <c:v>52.27</c:v>
                </c:pt>
                <c:pt idx="26">
                  <c:v>52.27</c:v>
                </c:pt>
                <c:pt idx="27">
                  <c:v>52.27</c:v>
                </c:pt>
                <c:pt idx="28">
                  <c:v>52.27</c:v>
                </c:pt>
                <c:pt idx="29">
                  <c:v>52.27</c:v>
                </c:pt>
                <c:pt idx="30">
                  <c:v>52.27</c:v>
                </c:pt>
                <c:pt idx="31">
                  <c:v>52.27</c:v>
                </c:pt>
                <c:pt idx="32">
                  <c:v>52.27</c:v>
                </c:pt>
                <c:pt idx="33">
                  <c:v>52.27</c:v>
                </c:pt>
                <c:pt idx="34">
                  <c:v>52.27</c:v>
                </c:pt>
                <c:pt idx="35">
                  <c:v>52.27</c:v>
                </c:pt>
                <c:pt idx="36">
                  <c:v>52.27</c:v>
                </c:pt>
                <c:pt idx="37">
                  <c:v>52.27</c:v>
                </c:pt>
                <c:pt idx="38">
                  <c:v>52.27</c:v>
                </c:pt>
                <c:pt idx="39">
                  <c:v>52.27</c:v>
                </c:pt>
                <c:pt idx="40">
                  <c:v>52.27</c:v>
                </c:pt>
                <c:pt idx="41">
                  <c:v>52.27</c:v>
                </c:pt>
                <c:pt idx="42">
                  <c:v>52.27</c:v>
                </c:pt>
                <c:pt idx="43">
                  <c:v>52.27</c:v>
                </c:pt>
                <c:pt idx="44">
                  <c:v>52.27</c:v>
                </c:pt>
                <c:pt idx="45">
                  <c:v>52.27</c:v>
                </c:pt>
                <c:pt idx="46">
                  <c:v>52.27</c:v>
                </c:pt>
                <c:pt idx="47">
                  <c:v>52.27</c:v>
                </c:pt>
                <c:pt idx="48">
                  <c:v>52.27</c:v>
                </c:pt>
                <c:pt idx="49">
                  <c:v>52.27</c:v>
                </c:pt>
                <c:pt idx="50">
                  <c:v>52.27</c:v>
                </c:pt>
                <c:pt idx="51">
                  <c:v>52.27</c:v>
                </c:pt>
                <c:pt idx="52">
                  <c:v>52.27</c:v>
                </c:pt>
                <c:pt idx="53">
                  <c:v>52.27</c:v>
                </c:pt>
                <c:pt idx="54">
                  <c:v>52.27</c:v>
                </c:pt>
                <c:pt idx="55">
                  <c:v>52.27</c:v>
                </c:pt>
                <c:pt idx="56">
                  <c:v>52.27</c:v>
                </c:pt>
                <c:pt idx="57">
                  <c:v>52.27</c:v>
                </c:pt>
                <c:pt idx="58">
                  <c:v>52.27</c:v>
                </c:pt>
                <c:pt idx="59">
                  <c:v>52.27</c:v>
                </c:pt>
                <c:pt idx="60">
                  <c:v>52.27</c:v>
                </c:pt>
                <c:pt idx="61">
                  <c:v>52.27</c:v>
                </c:pt>
                <c:pt idx="62">
                  <c:v>52.27</c:v>
                </c:pt>
                <c:pt idx="63">
                  <c:v>52.27</c:v>
                </c:pt>
                <c:pt idx="64">
                  <c:v>52.27</c:v>
                </c:pt>
                <c:pt idx="65">
                  <c:v>52.27</c:v>
                </c:pt>
                <c:pt idx="66">
                  <c:v>52.27</c:v>
                </c:pt>
                <c:pt idx="67">
                  <c:v>52.27</c:v>
                </c:pt>
                <c:pt idx="68">
                  <c:v>52.27</c:v>
                </c:pt>
                <c:pt idx="69">
                  <c:v>52.27</c:v>
                </c:pt>
                <c:pt idx="70">
                  <c:v>52.27</c:v>
                </c:pt>
                <c:pt idx="71">
                  <c:v>52.27</c:v>
                </c:pt>
                <c:pt idx="72">
                  <c:v>52.27</c:v>
                </c:pt>
                <c:pt idx="73">
                  <c:v>52.27</c:v>
                </c:pt>
                <c:pt idx="74">
                  <c:v>52.27</c:v>
                </c:pt>
                <c:pt idx="75">
                  <c:v>52.27</c:v>
                </c:pt>
                <c:pt idx="76">
                  <c:v>52.27</c:v>
                </c:pt>
                <c:pt idx="77">
                  <c:v>52.27</c:v>
                </c:pt>
                <c:pt idx="78">
                  <c:v>52.27</c:v>
                </c:pt>
                <c:pt idx="79">
                  <c:v>52.27</c:v>
                </c:pt>
                <c:pt idx="80">
                  <c:v>52.27</c:v>
                </c:pt>
                <c:pt idx="81">
                  <c:v>52.27</c:v>
                </c:pt>
                <c:pt idx="82">
                  <c:v>52.27</c:v>
                </c:pt>
                <c:pt idx="83">
                  <c:v>52.27</c:v>
                </c:pt>
                <c:pt idx="84">
                  <c:v>52.27</c:v>
                </c:pt>
                <c:pt idx="85">
                  <c:v>52.27</c:v>
                </c:pt>
                <c:pt idx="86">
                  <c:v>52.27</c:v>
                </c:pt>
                <c:pt idx="87">
                  <c:v>52.27</c:v>
                </c:pt>
                <c:pt idx="88">
                  <c:v>52.27</c:v>
                </c:pt>
                <c:pt idx="89">
                  <c:v>52.27</c:v>
                </c:pt>
                <c:pt idx="90">
                  <c:v>52.27</c:v>
                </c:pt>
                <c:pt idx="91">
                  <c:v>52.27</c:v>
                </c:pt>
                <c:pt idx="92">
                  <c:v>52.27</c:v>
                </c:pt>
                <c:pt idx="93">
                  <c:v>52.27</c:v>
                </c:pt>
                <c:pt idx="94">
                  <c:v>52.27</c:v>
                </c:pt>
                <c:pt idx="95">
                  <c:v>52.27</c:v>
                </c:pt>
                <c:pt idx="96">
                  <c:v>52.27</c:v>
                </c:pt>
                <c:pt idx="97">
                  <c:v>52.27</c:v>
                </c:pt>
                <c:pt idx="98">
                  <c:v>52.27</c:v>
                </c:pt>
                <c:pt idx="99">
                  <c:v>52.27</c:v>
                </c:pt>
                <c:pt idx="100">
                  <c:v>52.27</c:v>
                </c:pt>
                <c:pt idx="101">
                  <c:v>52.27</c:v>
                </c:pt>
                <c:pt idx="102">
                  <c:v>52.27</c:v>
                </c:pt>
                <c:pt idx="103">
                  <c:v>52.27</c:v>
                </c:pt>
                <c:pt idx="104">
                  <c:v>52.27</c:v>
                </c:pt>
                <c:pt idx="105">
                  <c:v>52.27</c:v>
                </c:pt>
                <c:pt idx="106">
                  <c:v>52.27</c:v>
                </c:pt>
                <c:pt idx="107">
                  <c:v>52.27</c:v>
                </c:pt>
                <c:pt idx="108">
                  <c:v>52.27</c:v>
                </c:pt>
                <c:pt idx="109">
                  <c:v>52.27</c:v>
                </c:pt>
                <c:pt idx="110">
                  <c:v>52.27</c:v>
                </c:pt>
                <c:pt idx="111">
                  <c:v>52.27</c:v>
                </c:pt>
                <c:pt idx="112">
                  <c:v>52.27</c:v>
                </c:pt>
                <c:pt idx="113">
                  <c:v>52.27</c:v>
                </c:pt>
                <c:pt idx="114">
                  <c:v>52.27</c:v>
                </c:pt>
                <c:pt idx="115">
                  <c:v>52.27</c:v>
                </c:pt>
                <c:pt idx="116">
                  <c:v>52.27</c:v>
                </c:pt>
                <c:pt idx="117">
                  <c:v>52.27</c:v>
                </c:pt>
                <c:pt idx="118">
                  <c:v>52.27</c:v>
                </c:pt>
                <c:pt idx="119">
                  <c:v>52.27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73656"/>
        <c:axId val="270473264"/>
      </c:lineChart>
      <c:catAx>
        <c:axId val="2704736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3264"/>
        <c:crosses val="autoZero"/>
        <c:auto val="1"/>
        <c:lblAlgn val="ctr"/>
        <c:lblOffset val="100"/>
        <c:noMultiLvlLbl val="0"/>
      </c:catAx>
      <c:valAx>
        <c:axId val="270473264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0473656"/>
        <c:crosses val="autoZero"/>
        <c:crossBetween val="between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839160686339238"/>
          <c:y val="1.330976485082222E-2"/>
          <c:w val="0.17780006335909271"/>
          <c:h val="4.1977905746856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28575</xdr:rowOff>
    </xdr:from>
    <xdr:to>
      <xdr:col>29</xdr:col>
      <xdr:colOff>486833</xdr:colOff>
      <xdr:row>25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42334</xdr:colOff>
      <xdr:row>25</xdr:row>
      <xdr:rowOff>52916</xdr:rowOff>
    </xdr:from>
    <xdr:to>
      <xdr:col>29</xdr:col>
      <xdr:colOff>527809</xdr:colOff>
      <xdr:row>49</xdr:row>
      <xdr:rowOff>115360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50</xdr:row>
      <xdr:rowOff>31750</xdr:rowOff>
    </xdr:from>
    <xdr:to>
      <xdr:col>29</xdr:col>
      <xdr:colOff>595841</xdr:colOff>
      <xdr:row>74</xdr:row>
      <xdr:rowOff>1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74</xdr:row>
      <xdr:rowOff>76202</xdr:rowOff>
    </xdr:from>
    <xdr:to>
      <xdr:col>29</xdr:col>
      <xdr:colOff>180975</xdr:colOff>
      <xdr:row>99</xdr:row>
      <xdr:rowOff>180976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100</xdr:row>
      <xdr:rowOff>57149</xdr:rowOff>
    </xdr:from>
    <xdr:to>
      <xdr:col>29</xdr:col>
      <xdr:colOff>171450</xdr:colOff>
      <xdr:row>125</xdr:row>
      <xdr:rowOff>19051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125</xdr:row>
      <xdr:rowOff>85725</xdr:rowOff>
    </xdr:from>
    <xdr:to>
      <xdr:col>29</xdr:col>
      <xdr:colOff>38100</xdr:colOff>
      <xdr:row>150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57149</xdr:colOff>
      <xdr:row>150</xdr:row>
      <xdr:rowOff>76200</xdr:rowOff>
    </xdr:from>
    <xdr:to>
      <xdr:col>29</xdr:col>
      <xdr:colOff>9524</xdr:colOff>
      <xdr:row>174</xdr:row>
      <xdr:rowOff>180975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68791</xdr:colOff>
      <xdr:row>175</xdr:row>
      <xdr:rowOff>134409</xdr:rowOff>
    </xdr:from>
    <xdr:to>
      <xdr:col>29</xdr:col>
      <xdr:colOff>7407</xdr:colOff>
      <xdr:row>200</xdr:row>
      <xdr:rowOff>86784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74082</xdr:colOff>
      <xdr:row>201</xdr:row>
      <xdr:rowOff>1</xdr:rowOff>
    </xdr:from>
    <xdr:to>
      <xdr:col>29</xdr:col>
      <xdr:colOff>142874</xdr:colOff>
      <xdr:row>226</xdr:row>
      <xdr:rowOff>169333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227</xdr:row>
      <xdr:rowOff>84666</xdr:rowOff>
    </xdr:from>
    <xdr:to>
      <xdr:col>29</xdr:col>
      <xdr:colOff>74083</xdr:colOff>
      <xdr:row>254</xdr:row>
      <xdr:rowOff>116417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0.04679</cdr:x>
      <cdr:y>0.13305</cdr:y>
    </cdr:from>
    <cdr:to>
      <cdr:x>0.04765</cdr:x>
      <cdr:y>0.66159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36085" y="656165"/>
          <a:ext cx="15440" cy="26067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0.12781</cdr:x>
      <cdr:y>0.13305</cdr:y>
    </cdr:from>
    <cdr:to>
      <cdr:x>0.12852</cdr:x>
      <cdr:y>0.66239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83981" y="656165"/>
          <a:ext cx="12604" cy="26106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0.23275</cdr:x>
      <cdr:y>0.13519</cdr:y>
    </cdr:from>
    <cdr:to>
      <cdr:x>0.23299</cdr:x>
      <cdr:y>0.68327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59251" y="666749"/>
          <a:ext cx="4290" cy="27030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0.37844</cdr:x>
      <cdr:y>0.13305</cdr:y>
    </cdr:from>
    <cdr:to>
      <cdr:x>0.37946</cdr:x>
      <cdr:y>0.68339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2751" y="656165"/>
          <a:ext cx="18134" cy="27142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0.54072</cdr:x>
      <cdr:y>0.13305</cdr:y>
    </cdr:from>
    <cdr:to>
      <cdr:x>0.54198</cdr:x>
      <cdr:y>0.6722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62585" y="656165"/>
          <a:ext cx="22507" cy="26590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0.66331</cdr:x>
      <cdr:y>0.12876</cdr:y>
    </cdr:from>
    <cdr:to>
      <cdr:x>0.66335</cdr:x>
      <cdr:y>0.66488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53335" y="634999"/>
          <a:ext cx="665" cy="26440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0.92212</cdr:x>
      <cdr:y>0.1309</cdr:y>
    </cdr:from>
    <cdr:to>
      <cdr:x>0.92276</cdr:x>
      <cdr:y>0.66799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78251" y="645582"/>
          <a:ext cx="11489" cy="26488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0.04436</cdr:x>
      <cdr:y>0.14928</cdr:y>
    </cdr:from>
    <cdr:to>
      <cdr:x>0.04516</cdr:x>
      <cdr:y>0.65974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90055" y="772584"/>
          <a:ext cx="14278" cy="26417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0.12616</cdr:x>
      <cdr:y>0.15337</cdr:y>
    </cdr:from>
    <cdr:to>
      <cdr:x>0.12715</cdr:x>
      <cdr:y>0.6663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47175" y="793750"/>
          <a:ext cx="17658" cy="2654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0.23191</cdr:x>
      <cdr:y>0.14928</cdr:y>
    </cdr:from>
    <cdr:to>
      <cdr:x>0.23232</cdr:x>
      <cdr:y>0.66534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130766" y="772584"/>
          <a:ext cx="7317" cy="2670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0.37685</cdr:x>
      <cdr:y>0.15337</cdr:y>
    </cdr:from>
    <cdr:to>
      <cdr:x>0.37908</cdr:x>
      <cdr:y>0.67439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712338" y="793750"/>
          <a:ext cx="39829" cy="26964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0.54189</cdr:x>
      <cdr:y>0.15133</cdr:y>
    </cdr:from>
    <cdr:to>
      <cdr:x>0.54218</cdr:x>
      <cdr:y>0.6701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52000" y="783167"/>
          <a:ext cx="5244" cy="26847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0.66251</cdr:x>
      <cdr:y>0.15337</cdr:y>
    </cdr:from>
    <cdr:to>
      <cdr:x>0.66338</cdr:x>
      <cdr:y>0.6663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00417" y="793750"/>
          <a:ext cx="15609" cy="26545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0.92097</cdr:x>
      <cdr:y>0.14724</cdr:y>
    </cdr:from>
    <cdr:to>
      <cdr:x>0.9226</cdr:x>
      <cdr:y>0.65873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404167" y="762000"/>
          <a:ext cx="28906" cy="26470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0.0414</cdr:x>
      <cdr:y>0.06889</cdr:y>
    </cdr:from>
    <cdr:to>
      <cdr:x>0.0414</cdr:x>
      <cdr:y>0.6096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33426" y="314325"/>
          <a:ext cx="0" cy="2466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0.12238</cdr:x>
      <cdr:y>0.07702</cdr:y>
    </cdr:from>
    <cdr:to>
      <cdr:x>0.12324</cdr:x>
      <cdr:y>0.61565</cdr:y>
    </cdr:to>
    <cdr:cxnSp macro="">
      <cdr:nvCxnSpPr>
        <cdr:cNvPr id="16" name="Прямая соединительная линия 15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29909" y="349935"/>
          <a:ext cx="15688" cy="2447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0.22805</cdr:x>
      <cdr:y>0.07234</cdr:y>
    </cdr:from>
    <cdr:to>
      <cdr:x>0.22925</cdr:x>
      <cdr:y>0.62264</cdr:y>
    </cdr:to>
    <cdr:cxnSp macro="">
      <cdr:nvCxnSpPr>
        <cdr:cNvPr id="17" name="Прямая соединительная линия 16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55373" y="328671"/>
          <a:ext cx="21870" cy="25002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0.37617</cdr:x>
      <cdr:y>0.07354</cdr:y>
    </cdr:from>
    <cdr:to>
      <cdr:x>0.37645</cdr:x>
      <cdr:y>0.61752</cdr:y>
    </cdr:to>
    <cdr:cxnSp macro="">
      <cdr:nvCxnSpPr>
        <cdr:cNvPr id="18" name="Прямая соединительная линия 17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54364" y="334123"/>
          <a:ext cx="5102" cy="2471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0.53845</cdr:x>
      <cdr:y>0.0875</cdr:y>
    </cdr:from>
    <cdr:to>
      <cdr:x>0.5385</cdr:x>
      <cdr:y>0.63077</cdr:y>
    </cdr:to>
    <cdr:cxnSp macro="">
      <cdr:nvCxnSpPr>
        <cdr:cNvPr id="19" name="Прямая соединительная линия 18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811335" y="397541"/>
          <a:ext cx="911" cy="24683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0.66114</cdr:x>
      <cdr:y>0.08028</cdr:y>
    </cdr:from>
    <cdr:to>
      <cdr:x>0.66116</cdr:x>
      <cdr:y>0.62372</cdr:y>
    </cdr:to>
    <cdr:cxnSp macro="">
      <cdr:nvCxnSpPr>
        <cdr:cNvPr id="20" name="Прямая соединительная линия 1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46772" y="364746"/>
          <a:ext cx="365" cy="24690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0.92159</cdr:x>
      <cdr:y>0.08689</cdr:y>
    </cdr:from>
    <cdr:to>
      <cdr:x>0.92197</cdr:x>
      <cdr:y>0.62171</cdr:y>
    </cdr:to>
    <cdr:cxnSp macro="">
      <cdr:nvCxnSpPr>
        <cdr:cNvPr id="21" name="Прямая соединительная линия 2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792576" y="394758"/>
          <a:ext cx="6940" cy="2429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0.04051</cdr:x>
      <cdr:y>0.08221</cdr:y>
    </cdr:from>
    <cdr:to>
      <cdr:x>0.04185</cdr:x>
      <cdr:y>0.62323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40833" y="381000"/>
          <a:ext cx="24463" cy="2507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0.12205</cdr:x>
      <cdr:y>0.08747</cdr:y>
    </cdr:from>
    <cdr:to>
      <cdr:x>0.1226</cdr:x>
      <cdr:y>0.61912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31816" y="405358"/>
          <a:ext cx="10058" cy="24639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0.22799</cdr:x>
      <cdr:y>0.09888</cdr:y>
    </cdr:from>
    <cdr:to>
      <cdr:x>0.22835</cdr:x>
      <cdr:y>0.62847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4169126" y="458275"/>
          <a:ext cx="6583" cy="24543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0.37509</cdr:x>
      <cdr:y>0.08619</cdr:y>
    </cdr:from>
    <cdr:to>
      <cdr:x>0.37618</cdr:x>
      <cdr:y>0.62619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59137" y="399459"/>
          <a:ext cx="19932" cy="2502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0.5387</cdr:x>
      <cdr:y>0.08322</cdr:y>
    </cdr:from>
    <cdr:to>
      <cdr:x>0.53897</cdr:x>
      <cdr:y>0.62575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50991" y="385662"/>
          <a:ext cx="4937" cy="25143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0.66075</cdr:x>
      <cdr:y>0.09255</cdr:y>
    </cdr:from>
    <cdr:to>
      <cdr:x>0.66095</cdr:x>
      <cdr:y>0.63076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82853" y="428930"/>
          <a:ext cx="3658" cy="24943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0.92177</cdr:x>
      <cdr:y>0.07647</cdr:y>
    </cdr:from>
    <cdr:to>
      <cdr:x>0.92211</cdr:x>
      <cdr:y>0.60792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856125" y="354388"/>
          <a:ext cx="6217" cy="2462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0.0428</cdr:x>
      <cdr:y>0.07637</cdr:y>
    </cdr:from>
    <cdr:to>
      <cdr:x>0.04373</cdr:x>
      <cdr:y>0.59448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64322" y="342639"/>
          <a:ext cx="16729" cy="23243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0.12361</cdr:x>
      <cdr:y>0.08273</cdr:y>
    </cdr:from>
    <cdr:to>
      <cdr:x>0.12382</cdr:x>
      <cdr:y>0.59873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66288" y="375615"/>
          <a:ext cx="3850" cy="23427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0.23001</cdr:x>
      <cdr:y>0.07629</cdr:y>
    </cdr:from>
    <cdr:to>
      <cdr:x>0.23063</cdr:x>
      <cdr:y>0.60106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216874" y="346376"/>
          <a:ext cx="11367" cy="23825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0.37521</cdr:x>
      <cdr:y>0.08475</cdr:y>
    </cdr:from>
    <cdr:to>
      <cdr:x>0.37557</cdr:x>
      <cdr:y>0.60551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878950" y="384786"/>
          <a:ext cx="6600" cy="23643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0.53718</cdr:x>
      <cdr:y>0.07869</cdr:y>
    </cdr:from>
    <cdr:to>
      <cdr:x>0.53806</cdr:x>
      <cdr:y>0.61167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848461" y="357272"/>
          <a:ext cx="16133" cy="24198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0.65765</cdr:x>
      <cdr:y>0.08997</cdr:y>
    </cdr:from>
    <cdr:to>
      <cdr:x>0.65864</cdr:x>
      <cdr:y>0.61017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2057098" y="408486"/>
          <a:ext cx="18151" cy="23618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0.91673</cdr:x>
      <cdr:y>0.09764</cdr:y>
    </cdr:from>
    <cdr:to>
      <cdr:x>0.91769</cdr:x>
      <cdr:y>0.61717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806945" y="443296"/>
          <a:ext cx="17601" cy="23587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0.04537</cdr:x>
      <cdr:y>0.08769</cdr:y>
    </cdr:from>
    <cdr:to>
      <cdr:x>0.04556</cdr:x>
      <cdr:y>0.64384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00327" y="447670"/>
          <a:ext cx="3352" cy="28393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0.12614</cdr:x>
      <cdr:y>0.09338</cdr:y>
    </cdr:from>
    <cdr:to>
      <cdr:x>0.12633</cdr:x>
      <cdr:y>0.64953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44312" y="454491"/>
          <a:ext cx="3380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0.23258</cdr:x>
      <cdr:y>0.09381</cdr:y>
    </cdr:from>
    <cdr:to>
      <cdr:x>0.23277</cdr:x>
      <cdr:y>0.64996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66853" y="456593"/>
          <a:ext cx="3404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0.37776</cdr:x>
      <cdr:y>0.09059</cdr:y>
    </cdr:from>
    <cdr:to>
      <cdr:x>0.37795</cdr:x>
      <cdr:y>0.64674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7669" y="440911"/>
          <a:ext cx="3404" cy="2706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0.54063</cdr:x>
      <cdr:y>0.09937</cdr:y>
    </cdr:from>
    <cdr:to>
      <cdr:x>0.54081</cdr:x>
      <cdr:y>0.65552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85627" y="483682"/>
          <a:ext cx="3225" cy="27069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0.66275</cdr:x>
      <cdr:y>0.1035</cdr:y>
    </cdr:from>
    <cdr:to>
      <cdr:x>0.66294</cdr:x>
      <cdr:y>0.65965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73525" y="503757"/>
          <a:ext cx="3404" cy="27069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0.92378</cdr:x>
      <cdr:y>0.0998</cdr:y>
    </cdr:from>
    <cdr:to>
      <cdr:x>0.92546</cdr:x>
      <cdr:y>0.65354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549971" y="485754"/>
          <a:ext cx="30098" cy="26952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0.04571</cdr:x>
      <cdr:y>0.08482</cdr:y>
    </cdr:from>
    <cdr:to>
      <cdr:x>0.0459</cdr:x>
      <cdr:y>0.64097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813304" y="400725"/>
          <a:ext cx="3381" cy="26274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0.12618</cdr:x>
      <cdr:y>0.08838</cdr:y>
    </cdr:from>
    <cdr:to>
      <cdr:x>0.12637</cdr:x>
      <cdr:y>0.64453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60626" y="417543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0.23246</cdr:x>
      <cdr:y>0.0917</cdr:y>
    </cdr:from>
    <cdr:to>
      <cdr:x>0.23265</cdr:x>
      <cdr:y>0.64785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64715" y="433228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0.37768</cdr:x>
      <cdr:y>0.0883</cdr:y>
    </cdr:from>
    <cdr:to>
      <cdr:x>0.37787</cdr:x>
      <cdr:y>0.64445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766250" y="417165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0.54007</cdr:x>
      <cdr:y>0.0981</cdr:y>
    </cdr:from>
    <cdr:to>
      <cdr:x>0.54025</cdr:x>
      <cdr:y>0.65425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75608" y="463467"/>
          <a:ext cx="3225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0.66268</cdr:x>
      <cdr:y>0.09353</cdr:y>
    </cdr:from>
    <cdr:to>
      <cdr:x>0.66287</cdr:x>
      <cdr:y>0.64968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72270" y="441877"/>
          <a:ext cx="340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0.92283</cdr:x>
      <cdr:y>0.09076</cdr:y>
    </cdr:from>
    <cdr:to>
      <cdr:x>0.92301</cdr:x>
      <cdr:y>0.64691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532899" y="428789"/>
          <a:ext cx="3224" cy="2627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0.04209</cdr:x>
      <cdr:y>0.06953</cdr:y>
    </cdr:from>
    <cdr:to>
      <cdr:x>0.04227</cdr:x>
      <cdr:y>0.67006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742950" y="325161"/>
          <a:ext cx="3067" cy="28085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0.12437</cdr:x>
      <cdr:y>0.07835</cdr:y>
    </cdr:from>
    <cdr:to>
      <cdr:x>0.12494</cdr:x>
      <cdr:y>0.67685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10332" y="366420"/>
          <a:ext cx="10130" cy="279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</cdr:x>
      <cdr:y>0.07819</cdr:y>
    </cdr:from>
    <cdr:to>
      <cdr:x>0.22832</cdr:x>
      <cdr:y>0.67278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55717" y="365672"/>
          <a:ext cx="2132" cy="27807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0.37559</cdr:x>
      <cdr:y>0.0788</cdr:y>
    </cdr:from>
    <cdr:to>
      <cdr:x>0.3761</cdr:x>
      <cdr:y>0.66576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75126" y="368516"/>
          <a:ext cx="9064" cy="27450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0.53881</cdr:x>
      <cdr:y>0.08412</cdr:y>
    </cdr:from>
    <cdr:to>
      <cdr:x>0.53897</cdr:x>
      <cdr:y>0.67889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9576101" y="393405"/>
          <a:ext cx="2844" cy="27816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0.66026</cdr:x>
      <cdr:y>0.08633</cdr:y>
    </cdr:from>
    <cdr:to>
      <cdr:x>0.66065</cdr:x>
      <cdr:y>0.67685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34478" y="403741"/>
          <a:ext cx="6931" cy="27617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0.91973</cdr:x>
      <cdr:y>0.08685</cdr:y>
    </cdr:from>
    <cdr:to>
      <cdr:x>0.92074</cdr:x>
      <cdr:y>0.67957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46008" y="406167"/>
          <a:ext cx="17951" cy="27720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0.04066</cdr:x>
      <cdr:y>0.09142</cdr:y>
    </cdr:from>
    <cdr:to>
      <cdr:x>0.04085</cdr:x>
      <cdr:y>0.64757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716885" y="427551"/>
          <a:ext cx="3350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0.12324</cdr:x>
      <cdr:y>0.09792</cdr:y>
    </cdr:from>
    <cdr:to>
      <cdr:x>0.12343</cdr:x>
      <cdr:y>0.65407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88026" y="457958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0.22765</cdr:x>
      <cdr:y>0.10093</cdr:y>
    </cdr:from>
    <cdr:to>
      <cdr:x>0.22784</cdr:x>
      <cdr:y>0.65708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041680" y="472015"/>
          <a:ext cx="3374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0.37437</cdr:x>
      <cdr:y>0.10686</cdr:y>
    </cdr:from>
    <cdr:to>
      <cdr:x>0.37456</cdr:x>
      <cdr:y>0.66301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646464" y="499750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0.53775</cdr:x>
      <cdr:y>0.09498</cdr:y>
    </cdr:from>
    <cdr:to>
      <cdr:x>0.53793</cdr:x>
      <cdr:y>0.65113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547049" y="444200"/>
          <a:ext cx="3196" cy="2600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0.66207</cdr:x>
      <cdr:y>0.10726</cdr:y>
    </cdr:from>
    <cdr:to>
      <cdr:x>0.66226</cdr:x>
      <cdr:y>0.66341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754050" y="501634"/>
          <a:ext cx="3373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0.9221</cdr:x>
      <cdr:y>0.1097</cdr:y>
    </cdr:from>
    <cdr:to>
      <cdr:x>0.92228</cdr:x>
      <cdr:y>0.66585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6370616" y="513059"/>
          <a:ext cx="3196" cy="26009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0.06533</cdr:x>
      <cdr:y>0.08597</cdr:y>
    </cdr:from>
    <cdr:to>
      <cdr:x>0.06592</cdr:x>
      <cdr:y>0.65836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58876" y="405341"/>
          <a:ext cx="10583" cy="2698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0.14348</cdr:x>
      <cdr:y>0.15556</cdr:y>
    </cdr:from>
    <cdr:to>
      <cdr:x>0.1445</cdr:x>
      <cdr:y>0.66364</cdr:y>
    </cdr:to>
    <cdr:cxnSp macro="">
      <cdr:nvCxnSpPr>
        <cdr:cNvPr id="10" name="Прямая соединительная линия 9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545292" y="733424"/>
          <a:ext cx="18164" cy="239554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0.24669</cdr:x>
      <cdr:y>0.1578</cdr:y>
    </cdr:from>
    <cdr:to>
      <cdr:x>0.24733</cdr:x>
      <cdr:y>0.65831</cdr:y>
    </cdr:to>
    <cdr:cxnSp macro="">
      <cdr:nvCxnSpPr>
        <cdr:cNvPr id="11" name="Прямая соединительная линия 10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376209" y="744007"/>
          <a:ext cx="11334" cy="23598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0.38868</cdr:x>
      <cdr:y>0.15556</cdr:y>
    </cdr:from>
    <cdr:to>
      <cdr:x>0.38984</cdr:x>
      <cdr:y>0.67223</cdr:y>
    </cdr:to>
    <cdr:cxnSp macro="">
      <cdr:nvCxnSpPr>
        <cdr:cNvPr id="12" name="Прямая соединительная линия 11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6895042" y="733424"/>
          <a:ext cx="20700" cy="24360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0.54618</cdr:x>
      <cdr:y>0.15556</cdr:y>
    </cdr:from>
    <cdr:to>
      <cdr:x>0.54785</cdr:x>
      <cdr:y>0.67123</cdr:y>
    </cdr:to>
    <cdr:cxnSp macro="">
      <cdr:nvCxnSpPr>
        <cdr:cNvPr id="13" name="Прямая соединительная линия 1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9689042" y="733424"/>
          <a:ext cx="29711" cy="243136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0.66669</cdr:x>
      <cdr:y>0.15107</cdr:y>
    </cdr:from>
    <cdr:to>
      <cdr:x>0.66689</cdr:x>
      <cdr:y>0.6755</cdr:y>
    </cdr:to>
    <cdr:cxnSp macro="">
      <cdr:nvCxnSpPr>
        <cdr:cNvPr id="14" name="Прямая соединительная линия 13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1826876" y="712257"/>
          <a:ext cx="3525" cy="24726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0.91832</cdr:x>
      <cdr:y>0.15556</cdr:y>
    </cdr:from>
    <cdr:to>
      <cdr:x>0.91845</cdr:x>
      <cdr:y>0.66075</cdr:y>
    </cdr:to>
    <cdr:cxnSp macro="">
      <cdr:nvCxnSpPr>
        <cdr:cNvPr id="15" name="Прямая соединительная линия 14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16290827" y="733424"/>
          <a:ext cx="2215" cy="23819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5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R17" sqref="AR17"/>
    </sheetView>
  </sheetViews>
  <sheetFormatPr defaultRowHeight="15" x14ac:dyDescent="0.25"/>
  <cols>
    <col min="1" max="1" width="3.28515625" style="28" customWidth="1"/>
    <col min="2" max="2" width="8.7109375" style="28" customWidth="1"/>
    <col min="3" max="3" width="32.85546875" style="28" customWidth="1"/>
    <col min="4" max="5" width="8.7109375" style="28" customWidth="1"/>
    <col min="6" max="6" width="10" style="28" customWidth="1"/>
    <col min="7" max="8" width="8.7109375" style="28" customWidth="1"/>
    <col min="9" max="9" width="10" style="28" customWidth="1"/>
    <col min="10" max="11" width="8.7109375" style="28" customWidth="1"/>
    <col min="12" max="12" width="10" style="28" customWidth="1"/>
    <col min="13" max="14" width="8.7109375" style="28" customWidth="1"/>
    <col min="15" max="15" width="10" style="28" customWidth="1"/>
    <col min="16" max="17" width="8.7109375" style="28" customWidth="1"/>
    <col min="18" max="18" width="10" style="28" customWidth="1"/>
    <col min="19" max="19" width="8.7109375" style="28" customWidth="1"/>
    <col min="20" max="25" width="8.7109375" style="28" hidden="1" customWidth="1"/>
    <col min="26" max="30" width="8.7109375" style="28" customWidth="1"/>
    <col min="31" max="31" width="10" style="28" customWidth="1"/>
    <col min="32" max="32" width="8.7109375" style="28" customWidth="1"/>
    <col min="33" max="35" width="0.140625" style="28" customWidth="1"/>
    <col min="36" max="37" width="8.7109375" style="28" customWidth="1"/>
    <col min="38" max="38" width="10" style="28" customWidth="1"/>
    <col min="39" max="40" width="8.7109375" style="28" customWidth="1"/>
    <col min="41" max="41" width="10" style="28" customWidth="1"/>
    <col min="42" max="43" width="8.7109375" style="28" customWidth="1"/>
    <col min="44" max="44" width="10" style="28" customWidth="1"/>
    <col min="45" max="45" width="8.7109375" style="28" customWidth="1"/>
    <col min="46" max="46" width="0.140625" style="28" customWidth="1"/>
    <col min="47" max="49" width="0.140625" style="28" hidden="1" customWidth="1"/>
    <col min="50" max="50" width="8.7109375" style="28" customWidth="1"/>
    <col min="51" max="51" width="0.140625" style="28" customWidth="1"/>
    <col min="52" max="54" width="0.140625" style="28" hidden="1" customWidth="1"/>
    <col min="55" max="55" width="8.7109375" style="28" customWidth="1"/>
    <col min="56" max="16384" width="9.140625" style="28"/>
  </cols>
  <sheetData>
    <row r="1" spans="1:54" ht="15" customHeight="1" x14ac:dyDescent="0.25">
      <c r="A1" s="38" t="s">
        <v>130</v>
      </c>
    </row>
    <row r="2" spans="1:54" ht="15" customHeight="1" x14ac:dyDescent="0.25">
      <c r="D2" s="34" t="s">
        <v>115</v>
      </c>
      <c r="E2" s="35" t="s">
        <v>116</v>
      </c>
      <c r="G2" s="36" t="s">
        <v>117</v>
      </c>
      <c r="H2" s="35" t="s">
        <v>118</v>
      </c>
      <c r="AJ2" s="34" t="s">
        <v>115</v>
      </c>
      <c r="AK2" s="35" t="s">
        <v>116</v>
      </c>
      <c r="AM2" s="759" t="s">
        <v>117</v>
      </c>
      <c r="AN2" s="35" t="s">
        <v>118</v>
      </c>
    </row>
    <row r="3" spans="1:54" ht="15" customHeight="1" x14ac:dyDescent="0.25">
      <c r="C3" s="159" t="s">
        <v>243</v>
      </c>
      <c r="D3" s="398" t="s">
        <v>119</v>
      </c>
      <c r="E3" s="35" t="s">
        <v>120</v>
      </c>
      <c r="G3" s="37" t="s">
        <v>121</v>
      </c>
      <c r="H3" s="35" t="s">
        <v>122</v>
      </c>
      <c r="AJ3" s="398" t="s">
        <v>119</v>
      </c>
      <c r="AK3" s="35" t="s">
        <v>120</v>
      </c>
      <c r="AM3" s="37" t="s">
        <v>121</v>
      </c>
      <c r="AN3" s="35" t="s">
        <v>122</v>
      </c>
    </row>
    <row r="4" spans="1:54" ht="9" customHeight="1" thickBot="1" x14ac:dyDescent="0.3">
      <c r="C4" s="159"/>
      <c r="D4" s="241"/>
      <c r="E4" s="242"/>
      <c r="F4" s="243"/>
      <c r="G4" s="241"/>
      <c r="H4" s="35"/>
    </row>
    <row r="5" spans="1:54" ht="15" customHeight="1" thickBot="1" x14ac:dyDescent="0.3">
      <c r="A5" s="833" t="s">
        <v>0</v>
      </c>
      <c r="B5" s="835" t="s">
        <v>9</v>
      </c>
      <c r="C5" s="837" t="s">
        <v>11</v>
      </c>
      <c r="D5" s="839" t="s">
        <v>199</v>
      </c>
      <c r="E5" s="840"/>
      <c r="F5" s="841"/>
      <c r="G5" s="839" t="s">
        <v>200</v>
      </c>
      <c r="H5" s="840"/>
      <c r="I5" s="841"/>
      <c r="J5" s="830" t="s">
        <v>201</v>
      </c>
      <c r="K5" s="831"/>
      <c r="L5" s="832"/>
      <c r="M5" s="830" t="s">
        <v>202</v>
      </c>
      <c r="N5" s="831"/>
      <c r="O5" s="832"/>
      <c r="P5" s="830" t="s">
        <v>203</v>
      </c>
      <c r="Q5" s="831"/>
      <c r="R5" s="832"/>
      <c r="S5" s="842" t="s">
        <v>160</v>
      </c>
      <c r="T5" s="827"/>
      <c r="U5" s="828"/>
      <c r="V5" s="828"/>
      <c r="W5" s="828"/>
      <c r="X5" s="828"/>
      <c r="Y5" s="829"/>
      <c r="Z5" s="830" t="s">
        <v>213</v>
      </c>
      <c r="AA5" s="831"/>
      <c r="AB5" s="832"/>
      <c r="AC5" s="830" t="s">
        <v>212</v>
      </c>
      <c r="AD5" s="831"/>
      <c r="AE5" s="831"/>
      <c r="AF5" s="842" t="s">
        <v>204</v>
      </c>
      <c r="AG5" s="824"/>
      <c r="AH5" s="825"/>
      <c r="AI5" s="826"/>
      <c r="AJ5" s="830" t="s">
        <v>205</v>
      </c>
      <c r="AK5" s="831"/>
      <c r="AL5" s="832"/>
      <c r="AM5" s="830" t="s">
        <v>206</v>
      </c>
      <c r="AN5" s="831"/>
      <c r="AO5" s="832"/>
      <c r="AP5" s="830" t="s">
        <v>207</v>
      </c>
      <c r="AQ5" s="831"/>
      <c r="AR5" s="832"/>
      <c r="AS5" s="842" t="s">
        <v>208</v>
      </c>
      <c r="AT5" s="827"/>
      <c r="AU5" s="828"/>
      <c r="AV5" s="828"/>
      <c r="AW5" s="829"/>
      <c r="AX5" s="842" t="s">
        <v>177</v>
      </c>
      <c r="AY5" s="827"/>
      <c r="AZ5" s="828"/>
      <c r="BA5" s="828"/>
      <c r="BB5" s="829"/>
    </row>
    <row r="6" spans="1:54" ht="66.95" customHeight="1" thickBot="1" x14ac:dyDescent="0.3">
      <c r="A6" s="834"/>
      <c r="B6" s="836"/>
      <c r="C6" s="838"/>
      <c r="D6" s="244" t="s">
        <v>139</v>
      </c>
      <c r="E6" s="245" t="s">
        <v>140</v>
      </c>
      <c r="F6" s="246" t="s">
        <v>141</v>
      </c>
      <c r="G6" s="247" t="s">
        <v>142</v>
      </c>
      <c r="H6" s="245" t="s">
        <v>146</v>
      </c>
      <c r="I6" s="246" t="s">
        <v>147</v>
      </c>
      <c r="J6" s="245" t="s">
        <v>143</v>
      </c>
      <c r="K6" s="245" t="s">
        <v>144</v>
      </c>
      <c r="L6" s="246" t="s">
        <v>145</v>
      </c>
      <c r="M6" s="244" t="s">
        <v>148</v>
      </c>
      <c r="N6" s="245" t="s">
        <v>149</v>
      </c>
      <c r="O6" s="248" t="s">
        <v>150</v>
      </c>
      <c r="P6" s="244" t="s">
        <v>151</v>
      </c>
      <c r="Q6" s="245" t="s">
        <v>152</v>
      </c>
      <c r="R6" s="246" t="s">
        <v>153</v>
      </c>
      <c r="S6" s="843"/>
      <c r="T6" s="283" t="s">
        <v>154</v>
      </c>
      <c r="U6" s="278" t="s">
        <v>155</v>
      </c>
      <c r="V6" s="278" t="s">
        <v>156</v>
      </c>
      <c r="W6" s="278" t="s">
        <v>157</v>
      </c>
      <c r="X6" s="278" t="s">
        <v>159</v>
      </c>
      <c r="Y6" s="284" t="s">
        <v>158</v>
      </c>
      <c r="Z6" s="244" t="s">
        <v>162</v>
      </c>
      <c r="AA6" s="245" t="s">
        <v>161</v>
      </c>
      <c r="AB6" s="246" t="s">
        <v>163</v>
      </c>
      <c r="AC6" s="244" t="s">
        <v>164</v>
      </c>
      <c r="AD6" s="245" t="s">
        <v>165</v>
      </c>
      <c r="AE6" s="248" t="s">
        <v>166</v>
      </c>
      <c r="AF6" s="843"/>
      <c r="AG6" s="277" t="s">
        <v>154</v>
      </c>
      <c r="AH6" s="278" t="s">
        <v>155</v>
      </c>
      <c r="AI6" s="279" t="s">
        <v>158</v>
      </c>
      <c r="AJ6" s="244" t="s">
        <v>171</v>
      </c>
      <c r="AK6" s="245" t="s">
        <v>170</v>
      </c>
      <c r="AL6" s="246" t="s">
        <v>172</v>
      </c>
      <c r="AM6" s="244" t="s">
        <v>167</v>
      </c>
      <c r="AN6" s="245" t="s">
        <v>168</v>
      </c>
      <c r="AO6" s="246" t="s">
        <v>169</v>
      </c>
      <c r="AP6" s="247" t="s">
        <v>173</v>
      </c>
      <c r="AQ6" s="245" t="s">
        <v>174</v>
      </c>
      <c r="AR6" s="246" t="s">
        <v>175</v>
      </c>
      <c r="AS6" s="843"/>
      <c r="AT6" s="283" t="s">
        <v>154</v>
      </c>
      <c r="AU6" s="278" t="s">
        <v>155</v>
      </c>
      <c r="AV6" s="278" t="s">
        <v>156</v>
      </c>
      <c r="AW6" s="284" t="s">
        <v>209</v>
      </c>
      <c r="AX6" s="843"/>
      <c r="AY6" s="412" t="s">
        <v>222</v>
      </c>
      <c r="AZ6" s="413" t="s">
        <v>223</v>
      </c>
      <c r="BA6" s="413" t="s">
        <v>224</v>
      </c>
      <c r="BB6" s="414" t="s">
        <v>158</v>
      </c>
    </row>
    <row r="7" spans="1:54" ht="15" customHeight="1" thickBot="1" x14ac:dyDescent="0.3">
      <c r="A7" s="160"/>
      <c r="B7" s="161"/>
      <c r="C7" s="165" t="s">
        <v>197</v>
      </c>
      <c r="D7" s="699">
        <f>AVERAGE(D8,D10:D18,D20:D31,D33:D49,D51:D69,D71:D84,D86:D116,D118:D126)</f>
        <v>3.8294585585585583</v>
      </c>
      <c r="E7" s="697">
        <f>$D$128</f>
        <v>3.83</v>
      </c>
      <c r="F7" s="220" t="str">
        <f t="shared" ref="F7:F38" si="0">IF(D7&gt;=$D$129,"A",IF(D7&gt;=$D$130,"B",IF(D7&gt;=$D$131,"C","D")))</f>
        <v>B</v>
      </c>
      <c r="G7" s="698">
        <f>AVERAGE(G8,G10:G18,G20:G31,G33:G49,G51:G69,G71:G84,G86:G116,G118:G126)</f>
        <v>3.393272727272727</v>
      </c>
      <c r="H7" s="697">
        <f>$G$128</f>
        <v>3.39</v>
      </c>
      <c r="I7" s="71" t="str">
        <f t="shared" ref="I7:I38" si="1">IF(G7&gt;=$G$129,"A",IF(G7&gt;=$G$130,"B",IF(G7&gt;=$G$131,"C","D")))</f>
        <v>B</v>
      </c>
      <c r="J7" s="700">
        <f>AVERAGE(J8,J10:J18,J20:J31,J33:J49,J51:J69,J71:J84,J86:J116,J118:J126)</f>
        <v>3.6860792792792805</v>
      </c>
      <c r="K7" s="697">
        <f>$J$128</f>
        <v>3.72</v>
      </c>
      <c r="L7" s="72" t="str">
        <f t="shared" ref="L7:L38" si="2">IF(J7&gt;=$J$129,"A",IF(J7&gt;=$J$130,"B",IF(J7&gt;=$J$131,"C","D")))</f>
        <v>B</v>
      </c>
      <c r="M7" s="701"/>
      <c r="N7" s="697"/>
      <c r="O7" s="71"/>
      <c r="P7" s="700"/>
      <c r="Q7" s="697"/>
      <c r="R7" s="72"/>
      <c r="S7" s="401" t="str">
        <f>IF(Y7&gt;=3.5,"A",IF(Y7&gt;=2.5,"B",IF(Y7&gt;=1.5,"C","D")))</f>
        <v>B</v>
      </c>
      <c r="T7" s="162">
        <f>IF(F7="A",4.2,IF(F7="B",2.5,IF(F7="C",2,1)))</f>
        <v>2.5</v>
      </c>
      <c r="U7" s="162">
        <f>IF(I7="A",4.2,IF(I7="B",2.5,IF(I7="C",2,1)))</f>
        <v>2.5</v>
      </c>
      <c r="V7" s="162">
        <f>IF(L7="A",4.2,IF(L7="B",2.5,IF(L7="C",2,1)))</f>
        <v>2.5</v>
      </c>
      <c r="W7" s="162"/>
      <c r="X7" s="162"/>
      <c r="Y7" s="163">
        <f>AVERAGE(T7:X7)</f>
        <v>2.5</v>
      </c>
      <c r="Z7" s="699"/>
      <c r="AA7" s="697"/>
      <c r="AB7" s="72"/>
      <c r="AC7" s="698"/>
      <c r="AD7" s="697"/>
      <c r="AE7" s="71"/>
      <c r="AF7" s="249"/>
      <c r="AG7" s="280"/>
      <c r="AH7" s="281"/>
      <c r="AI7" s="282"/>
      <c r="AJ7" s="699"/>
      <c r="AK7" s="697"/>
      <c r="AL7" s="72"/>
      <c r="AM7" s="698">
        <f>AVERAGE(AM8,AM10:AM18,AM20:AM31,AM33:AM49,AM51:AM69,AM71:AM84,AM86:AM116,AM118:AM126)</f>
        <v>52.269072164948476</v>
      </c>
      <c r="AN7" s="697">
        <v>52.27</v>
      </c>
      <c r="AO7" s="71" t="str">
        <f>IF(AM7&gt;=$AM$129,"A",IF(AM7&gt;=$AM$130,"B",IF(AM7&gt;=$AM$131,"C","D")))</f>
        <v>B</v>
      </c>
      <c r="AP7" s="699">
        <f>AVERAGE(AP8,AP10:AP18,AP20:AP31,AP33:AP49,AP51:AP69,AP71:AP84,AP86:AP116,AP118:AP126)</f>
        <v>68.348762886597967</v>
      </c>
      <c r="AQ7" s="704">
        <v>68.349999999999994</v>
      </c>
      <c r="AR7" s="72" t="str">
        <f>IF(AP7&gt;=$AP$129,"A",IF(AP7&gt;=$AP$130,"B",IF(AP7&gt;=$AP$131,"C","D")))</f>
        <v>B</v>
      </c>
      <c r="AS7" s="164" t="str">
        <f>IF(AW7&gt;=3.5,"A",IF(AW7&gt;=2.5,"B",IF(AW7&gt;=1.5,"C","D")))</f>
        <v>C</v>
      </c>
      <c r="AT7" s="162">
        <f>IF(AL7="A",4.2,IF(AL7="B",2.5,IF(AL7="C",2,1)))</f>
        <v>1</v>
      </c>
      <c r="AU7" s="162">
        <f>IF(AO7="A",4.2,IF(AO7="B",2.5,IF(AO7="C",2,1)))</f>
        <v>2.5</v>
      </c>
      <c r="AV7" s="162">
        <f>IF(AR7="A",4.2,IF(AR7="B",2.5,IF(AR7="C",2,1)))</f>
        <v>2.5</v>
      </c>
      <c r="AW7" s="305">
        <f>AVERAGE(AT7:AV7)</f>
        <v>2</v>
      </c>
      <c r="AX7" s="164" t="str">
        <f>IF(BB7&gt;=3.5,"A",IF(BB7&gt;=2.33,"B",IF(BB7&gt;=1.5,"C","D")))</f>
        <v>C</v>
      </c>
      <c r="AY7" s="417">
        <f>IF(S7="A",4.2,IF(S7="B",2.5,IF(S7="C",2,1)))</f>
        <v>2.5</v>
      </c>
      <c r="AZ7" s="415"/>
      <c r="BA7" s="415">
        <f>IF(AS7="A",4.2,IF(AS7="B",2.5,IF(AS7="C",2,1)))</f>
        <v>2</v>
      </c>
      <c r="BB7" s="416">
        <f>AVERAGE(AY7:BA7)</f>
        <v>2.25</v>
      </c>
    </row>
    <row r="8" spans="1:54" ht="15.75" thickBot="1" x14ac:dyDescent="0.3">
      <c r="A8" s="196">
        <v>1</v>
      </c>
      <c r="B8" s="197">
        <v>50050</v>
      </c>
      <c r="C8" s="198" t="s">
        <v>68</v>
      </c>
      <c r="D8" s="200">
        <f>'2020 Расклад'!J7</f>
        <v>4.2257999999999996</v>
      </c>
      <c r="E8" s="199">
        <f>$D$128</f>
        <v>3.83</v>
      </c>
      <c r="F8" s="221" t="str">
        <f t="shared" si="0"/>
        <v>B</v>
      </c>
      <c r="G8" s="208">
        <f>'2020 Расклад'!P7</f>
        <v>3.9460000000000002</v>
      </c>
      <c r="H8" s="199">
        <f>$G$128</f>
        <v>3.39</v>
      </c>
      <c r="I8" s="201" t="str">
        <f t="shared" si="1"/>
        <v>B</v>
      </c>
      <c r="J8" s="202">
        <f>'2020 Расклад'!V7</f>
        <v>4.3373999999999997</v>
      </c>
      <c r="K8" s="199">
        <f>$J$128</f>
        <v>3.72</v>
      </c>
      <c r="L8" s="204" t="str">
        <f t="shared" si="2"/>
        <v>B</v>
      </c>
      <c r="M8" s="229"/>
      <c r="N8" s="203"/>
      <c r="O8" s="201"/>
      <c r="P8" s="202"/>
      <c r="Q8" s="394"/>
      <c r="R8" s="204"/>
      <c r="S8" s="402" t="str">
        <f>IF(Y8&gt;=3.5,"A",IF(Y8&gt;=2.5,"B",IF(Y8&gt;=1.5,"C","D")))</f>
        <v>B</v>
      </c>
      <c r="T8" s="96">
        <f>IF(F8="A",4.2,IF(F8="B",2.5,IF(F8="C",2,1)))</f>
        <v>2.5</v>
      </c>
      <c r="U8" s="96">
        <f>IF(I8="A",4.2,IF(I8="B",2.5,IF(I8="C",2,1)))</f>
        <v>2.5</v>
      </c>
      <c r="V8" s="96">
        <f>IF(L8="A",4.2,IF(L8="B",2.5,IF(L8="C",2,1)))</f>
        <v>2.5</v>
      </c>
      <c r="W8" s="96"/>
      <c r="X8" s="96"/>
      <c r="Y8" s="205">
        <f>AVERAGE(T8:X8)</f>
        <v>2.5</v>
      </c>
      <c r="Z8" s="200"/>
      <c r="AA8" s="206"/>
      <c r="AB8" s="204"/>
      <c r="AC8" s="208"/>
      <c r="AD8" s="206"/>
      <c r="AE8" s="201"/>
      <c r="AF8" s="250"/>
      <c r="AG8" s="257"/>
      <c r="AH8" s="271"/>
      <c r="AI8" s="264"/>
      <c r="AJ8" s="200"/>
      <c r="AK8" s="207"/>
      <c r="AL8" s="204"/>
      <c r="AM8" s="208">
        <v>61.22</v>
      </c>
      <c r="AN8" s="209">
        <v>52.27</v>
      </c>
      <c r="AO8" s="201" t="str">
        <f t="shared" ref="AO8:AO71" si="3">IF(AM8&gt;=$AM$129,"A",IF(AM8&gt;=$AM$130,"B",IF(AM8&gt;=$AM$131,"C","D")))</f>
        <v>B</v>
      </c>
      <c r="AP8" s="200">
        <v>71.540000000000006</v>
      </c>
      <c r="AQ8" s="331">
        <v>68.349999999999994</v>
      </c>
      <c r="AR8" s="204" t="str">
        <f t="shared" ref="AR8:AR71" si="4">IF(AP8&gt;=$AP$129,"A",IF(AP8&gt;=$AP$130,"B",IF(AP8&gt;=$AP$131,"C","D")))</f>
        <v>B</v>
      </c>
      <c r="AS8" s="76" t="str">
        <f t="shared" ref="AS8:AS71" si="5">IF(AW8&gt;=3.5,"A",IF(AW8&gt;=2.5,"B",IF(AW8&gt;=1.5,"C","D")))</f>
        <v>C</v>
      </c>
      <c r="AT8" s="96">
        <f t="shared" ref="AT8:AT68" si="6">IF(AL8="A",4.2,IF(AL8="B",2.5,IF(AL8="C",2,1)))</f>
        <v>1</v>
      </c>
      <c r="AU8" s="96">
        <f t="shared" ref="AU8:AU68" si="7">IF(AO8="A",4.2,IF(AO8="B",2.5,IF(AO8="C",2,1)))</f>
        <v>2.5</v>
      </c>
      <c r="AV8" s="96">
        <f t="shared" ref="AV8:AV68" si="8">IF(AR8="A",4.2,IF(AR8="B",2.5,IF(AR8="C",2,1)))</f>
        <v>2.5</v>
      </c>
      <c r="AW8" s="306">
        <f t="shared" ref="AW8:AW68" si="9">AVERAGE(AT8:AV8)</f>
        <v>2</v>
      </c>
      <c r="AX8" s="76" t="str">
        <f t="shared" ref="AX8:AX68" si="10">IF(BB8&gt;=3.5,"A",IF(BB8&gt;=2.33,"B",IF(BB8&gt;=1.5,"C","D")))</f>
        <v>C</v>
      </c>
      <c r="AY8" s="417">
        <f t="shared" ref="AY8:AY68" si="11">IF(S8="A",4.2,IF(S8="B",2.5,IF(S8="C",2,1)))</f>
        <v>2.5</v>
      </c>
      <c r="AZ8" s="415"/>
      <c r="BA8" s="415">
        <f t="shared" ref="BA8:BA68" si="12">IF(AS8="A",4.2,IF(AS8="B",2.5,IF(AS8="C",2,1)))</f>
        <v>2</v>
      </c>
      <c r="BB8" s="416">
        <f t="shared" ref="BB8:BB68" si="13">AVERAGE(AY8:BA8)</f>
        <v>2.25</v>
      </c>
    </row>
    <row r="9" spans="1:54" ht="15.75" thickBot="1" x14ac:dyDescent="0.3">
      <c r="A9" s="40"/>
      <c r="B9" s="47"/>
      <c r="C9" s="39" t="s">
        <v>132</v>
      </c>
      <c r="D9" s="75">
        <f>AVERAGE(D10:D18)</f>
        <v>4.1155625000000002</v>
      </c>
      <c r="E9" s="73"/>
      <c r="F9" s="220" t="str">
        <f t="shared" si="0"/>
        <v>B</v>
      </c>
      <c r="G9" s="215">
        <f>AVERAGE(G10:G18)</f>
        <v>3.5867428571428568</v>
      </c>
      <c r="H9" s="179"/>
      <c r="I9" s="71" t="str">
        <f t="shared" si="1"/>
        <v>B</v>
      </c>
      <c r="J9" s="75">
        <f>AVERAGE(J10:J18)</f>
        <v>3.9942625</v>
      </c>
      <c r="K9" s="179"/>
      <c r="L9" s="72" t="str">
        <f t="shared" si="2"/>
        <v>B</v>
      </c>
      <c r="M9" s="215"/>
      <c r="N9" s="180"/>
      <c r="O9" s="71"/>
      <c r="P9" s="74"/>
      <c r="Q9" s="395"/>
      <c r="R9" s="72"/>
      <c r="S9" s="401" t="str">
        <f t="shared" ref="S9:S69" si="14">IF(Y9&gt;=3.5,"A",IF(Y9&gt;=2.5,"B",IF(Y9&gt;=1.5,"C","D")))</f>
        <v>B</v>
      </c>
      <c r="T9" s="94">
        <f t="shared" ref="T9:T69" si="15">IF(F9="A",4.2,IF(F9="B",2.5,IF(F9="C",2,1)))</f>
        <v>2.5</v>
      </c>
      <c r="U9" s="95">
        <f t="shared" ref="U9:U69" si="16">IF(I9="A",4.2,IF(I9="B",2.5,IF(I9="C",2,1)))</f>
        <v>2.5</v>
      </c>
      <c r="V9" s="95">
        <f t="shared" ref="V9:V69" si="17">IF(L9="A",4.2,IF(L9="B",2.5,IF(L9="C",2,1)))</f>
        <v>2.5</v>
      </c>
      <c r="W9" s="95"/>
      <c r="X9" s="95"/>
      <c r="Y9" s="231">
        <f t="shared" ref="Y9:Y69" si="18">AVERAGE(T9:X9)</f>
        <v>2.5</v>
      </c>
      <c r="Z9" s="74"/>
      <c r="AA9" s="182"/>
      <c r="AB9" s="72"/>
      <c r="AC9" s="215"/>
      <c r="AD9" s="182"/>
      <c r="AE9" s="71"/>
      <c r="AF9" s="249"/>
      <c r="AG9" s="256"/>
      <c r="AH9" s="270"/>
      <c r="AI9" s="263"/>
      <c r="AJ9" s="90"/>
      <c r="AK9" s="183"/>
      <c r="AL9" s="72"/>
      <c r="AM9" s="91">
        <f>AVERAGE(AM10:AM18)</f>
        <v>52.075000000000003</v>
      </c>
      <c r="AN9" s="696">
        <v>52.27</v>
      </c>
      <c r="AO9" s="71" t="str">
        <f t="shared" si="3"/>
        <v>B</v>
      </c>
      <c r="AP9" s="90">
        <f>AVERAGE(AP10:AP18)</f>
        <v>70.231249999999989</v>
      </c>
      <c r="AQ9" s="696">
        <v>68.349999999999994</v>
      </c>
      <c r="AR9" s="72" t="str">
        <f t="shared" si="4"/>
        <v>B</v>
      </c>
      <c r="AS9" s="164" t="str">
        <f t="shared" si="5"/>
        <v>C</v>
      </c>
      <c r="AT9" s="95">
        <f t="shared" si="6"/>
        <v>1</v>
      </c>
      <c r="AU9" s="95">
        <f t="shared" si="7"/>
        <v>2.5</v>
      </c>
      <c r="AV9" s="95">
        <f t="shared" si="8"/>
        <v>2.5</v>
      </c>
      <c r="AW9" s="307">
        <f t="shared" si="9"/>
        <v>2</v>
      </c>
      <c r="AX9" s="164" t="str">
        <f t="shared" si="10"/>
        <v>C</v>
      </c>
      <c r="AY9" s="417">
        <f t="shared" si="11"/>
        <v>2.5</v>
      </c>
      <c r="AZ9" s="415"/>
      <c r="BA9" s="415">
        <f t="shared" si="12"/>
        <v>2</v>
      </c>
      <c r="BB9" s="416">
        <f t="shared" si="13"/>
        <v>2.25</v>
      </c>
    </row>
    <row r="10" spans="1:54" x14ac:dyDescent="0.25">
      <c r="A10" s="32">
        <v>1</v>
      </c>
      <c r="B10" s="48">
        <v>10003</v>
      </c>
      <c r="C10" s="16" t="s">
        <v>17</v>
      </c>
      <c r="D10" s="820"/>
      <c r="E10" s="821"/>
      <c r="F10" s="819"/>
      <c r="G10" s="820"/>
      <c r="H10" s="821"/>
      <c r="I10" s="819"/>
      <c r="J10" s="820"/>
      <c r="K10" s="821"/>
      <c r="L10" s="222"/>
      <c r="M10" s="384"/>
      <c r="N10" s="174"/>
      <c r="O10" s="58"/>
      <c r="P10" s="407"/>
      <c r="Q10" s="386"/>
      <c r="R10" s="59"/>
      <c r="S10" s="819"/>
      <c r="T10" s="70">
        <f t="shared" si="15"/>
        <v>1</v>
      </c>
      <c r="U10" s="70">
        <f t="shared" si="16"/>
        <v>1</v>
      </c>
      <c r="V10" s="70">
        <f t="shared" si="17"/>
        <v>1</v>
      </c>
      <c r="W10" s="70"/>
      <c r="X10" s="70"/>
      <c r="Y10" s="84">
        <f t="shared" si="18"/>
        <v>1</v>
      </c>
      <c r="Z10" s="86"/>
      <c r="AA10" s="176"/>
      <c r="AB10" s="59"/>
      <c r="AC10" s="232"/>
      <c r="AD10" s="176"/>
      <c r="AE10" s="58"/>
      <c r="AF10" s="251"/>
      <c r="AG10" s="258"/>
      <c r="AH10" s="272"/>
      <c r="AI10" s="265"/>
      <c r="AJ10" s="32"/>
      <c r="AK10" s="177"/>
      <c r="AL10" s="59"/>
      <c r="AM10" s="756"/>
      <c r="AN10" s="178"/>
      <c r="AO10" s="58"/>
      <c r="AP10" s="383"/>
      <c r="AQ10" s="335"/>
      <c r="AR10" s="59"/>
      <c r="AS10" s="194"/>
      <c r="AT10" s="92"/>
      <c r="AU10" s="92"/>
      <c r="AV10" s="92"/>
      <c r="AW10" s="308"/>
      <c r="AX10" s="194"/>
      <c r="AY10" s="417">
        <f t="shared" si="11"/>
        <v>1</v>
      </c>
      <c r="AZ10" s="415"/>
      <c r="BA10" s="415"/>
      <c r="BB10" s="416">
        <f t="shared" si="13"/>
        <v>1</v>
      </c>
    </row>
    <row r="11" spans="1:54" ht="15" customHeight="1" x14ac:dyDescent="0.25">
      <c r="A11" s="30">
        <v>2</v>
      </c>
      <c r="B11" s="49">
        <v>10002</v>
      </c>
      <c r="C11" s="26" t="s">
        <v>16</v>
      </c>
      <c r="D11" s="57">
        <f>'2020 Расклад'!J9</f>
        <v>3.9887000000000001</v>
      </c>
      <c r="E11" s="60">
        <f t="shared" ref="E11:E18" si="19">$D$128</f>
        <v>3.83</v>
      </c>
      <c r="F11" s="223" t="str">
        <f t="shared" si="0"/>
        <v>B</v>
      </c>
      <c r="G11" s="216">
        <f>'2020 Расклад'!P9</f>
        <v>3.2988999999999997</v>
      </c>
      <c r="H11" s="60">
        <f t="shared" ref="H11:H18" si="20">$G$128</f>
        <v>3.39</v>
      </c>
      <c r="I11" s="61" t="str">
        <f t="shared" si="1"/>
        <v>D</v>
      </c>
      <c r="J11" s="57">
        <f>'2020 Расклад'!V9</f>
        <v>4.0225</v>
      </c>
      <c r="K11" s="60">
        <f t="shared" ref="K11:K18" si="21">$J$128</f>
        <v>3.72</v>
      </c>
      <c r="L11" s="62" t="str">
        <f t="shared" si="2"/>
        <v>B</v>
      </c>
      <c r="M11" s="384"/>
      <c r="N11" s="55"/>
      <c r="O11" s="61"/>
      <c r="P11" s="67"/>
      <c r="Q11" s="389"/>
      <c r="R11" s="62"/>
      <c r="S11" s="403" t="str">
        <f t="shared" si="14"/>
        <v>C</v>
      </c>
      <c r="T11" s="70">
        <f t="shared" si="15"/>
        <v>2.5</v>
      </c>
      <c r="U11" s="70">
        <f t="shared" si="16"/>
        <v>1</v>
      </c>
      <c r="V11" s="70">
        <f t="shared" si="17"/>
        <v>2.5</v>
      </c>
      <c r="W11" s="70"/>
      <c r="X11" s="70"/>
      <c r="Y11" s="84">
        <f t="shared" si="18"/>
        <v>2</v>
      </c>
      <c r="Z11" s="85"/>
      <c r="AA11" s="56"/>
      <c r="AB11" s="62"/>
      <c r="AC11" s="233"/>
      <c r="AD11" s="56"/>
      <c r="AE11" s="61"/>
      <c r="AF11" s="252"/>
      <c r="AG11" s="259"/>
      <c r="AH11" s="273"/>
      <c r="AI11" s="266"/>
      <c r="AJ11" s="329"/>
      <c r="AK11" s="172"/>
      <c r="AL11" s="62"/>
      <c r="AM11" s="703">
        <v>44.8</v>
      </c>
      <c r="AN11" s="173">
        <v>52.27</v>
      </c>
      <c r="AO11" s="61" t="str">
        <f t="shared" si="3"/>
        <v>C</v>
      </c>
      <c r="AP11" s="707">
        <v>70.209999999999994</v>
      </c>
      <c r="AQ11" s="336">
        <v>68.349999999999994</v>
      </c>
      <c r="AR11" s="62" t="str">
        <f t="shared" si="4"/>
        <v>B</v>
      </c>
      <c r="AS11" s="98" t="str">
        <f t="shared" si="5"/>
        <v>C</v>
      </c>
      <c r="AT11" s="92">
        <f t="shared" si="6"/>
        <v>1</v>
      </c>
      <c r="AU11" s="92">
        <f t="shared" si="7"/>
        <v>2</v>
      </c>
      <c r="AV11" s="92">
        <f t="shared" si="8"/>
        <v>2.5</v>
      </c>
      <c r="AW11" s="308">
        <f t="shared" si="9"/>
        <v>1.8333333333333333</v>
      </c>
      <c r="AX11" s="98" t="str">
        <f t="shared" si="10"/>
        <v>C</v>
      </c>
      <c r="AY11" s="417">
        <f t="shared" si="11"/>
        <v>2</v>
      </c>
      <c r="AZ11" s="415"/>
      <c r="BA11" s="415">
        <f t="shared" si="12"/>
        <v>2</v>
      </c>
      <c r="BB11" s="416">
        <f t="shared" si="13"/>
        <v>2</v>
      </c>
    </row>
    <row r="12" spans="1:54" x14ac:dyDescent="0.25">
      <c r="A12" s="30">
        <v>3</v>
      </c>
      <c r="B12" s="49">
        <v>10090</v>
      </c>
      <c r="C12" s="26" t="s">
        <v>19</v>
      </c>
      <c r="D12" s="57">
        <f>'2020 Расклад'!J10</f>
        <v>3.9062000000000001</v>
      </c>
      <c r="E12" s="60">
        <f t="shared" si="19"/>
        <v>3.83</v>
      </c>
      <c r="F12" s="223" t="str">
        <f t="shared" si="0"/>
        <v>B</v>
      </c>
      <c r="G12" s="216"/>
      <c r="H12" s="60">
        <f t="shared" si="20"/>
        <v>3.39</v>
      </c>
      <c r="I12" s="61" t="str">
        <f t="shared" si="1"/>
        <v>D</v>
      </c>
      <c r="J12" s="57">
        <f>'2020 Расклад'!V10</f>
        <v>3.7891000000000004</v>
      </c>
      <c r="K12" s="60">
        <f t="shared" si="21"/>
        <v>3.72</v>
      </c>
      <c r="L12" s="62" t="str">
        <f t="shared" si="2"/>
        <v>B</v>
      </c>
      <c r="M12" s="384"/>
      <c r="N12" s="55"/>
      <c r="O12" s="61"/>
      <c r="P12" s="67"/>
      <c r="Q12" s="389"/>
      <c r="R12" s="62"/>
      <c r="S12" s="403" t="str">
        <f t="shared" si="14"/>
        <v>C</v>
      </c>
      <c r="T12" s="70">
        <f t="shared" si="15"/>
        <v>2.5</v>
      </c>
      <c r="U12" s="70">
        <f t="shared" si="16"/>
        <v>1</v>
      </c>
      <c r="V12" s="70">
        <f t="shared" si="17"/>
        <v>2.5</v>
      </c>
      <c r="W12" s="70"/>
      <c r="X12" s="70"/>
      <c r="Y12" s="84">
        <f t="shared" si="18"/>
        <v>2</v>
      </c>
      <c r="Z12" s="85"/>
      <c r="AA12" s="56"/>
      <c r="AB12" s="62"/>
      <c r="AC12" s="233"/>
      <c r="AD12" s="56"/>
      <c r="AE12" s="61"/>
      <c r="AF12" s="252"/>
      <c r="AG12" s="259"/>
      <c r="AH12" s="273"/>
      <c r="AI12" s="266"/>
      <c r="AJ12" s="329"/>
      <c r="AK12" s="172"/>
      <c r="AL12" s="62"/>
      <c r="AM12" s="755">
        <v>51.51</v>
      </c>
      <c r="AN12" s="173">
        <v>52.27</v>
      </c>
      <c r="AO12" s="61" t="str">
        <f t="shared" si="3"/>
        <v>B</v>
      </c>
      <c r="AP12" s="707">
        <v>69.83</v>
      </c>
      <c r="AQ12" s="336">
        <v>68.349999999999994</v>
      </c>
      <c r="AR12" s="62" t="str">
        <f t="shared" si="4"/>
        <v>B</v>
      </c>
      <c r="AS12" s="98" t="str">
        <f t="shared" si="5"/>
        <v>C</v>
      </c>
      <c r="AT12" s="92">
        <f t="shared" si="6"/>
        <v>1</v>
      </c>
      <c r="AU12" s="92">
        <f t="shared" si="7"/>
        <v>2.5</v>
      </c>
      <c r="AV12" s="92">
        <f t="shared" si="8"/>
        <v>2.5</v>
      </c>
      <c r="AW12" s="308">
        <f t="shared" si="9"/>
        <v>2</v>
      </c>
      <c r="AX12" s="98" t="str">
        <f t="shared" si="10"/>
        <v>C</v>
      </c>
      <c r="AY12" s="417">
        <f t="shared" si="11"/>
        <v>2</v>
      </c>
      <c r="AZ12" s="415"/>
      <c r="BA12" s="415">
        <f t="shared" si="12"/>
        <v>2</v>
      </c>
      <c r="BB12" s="416">
        <f t="shared" si="13"/>
        <v>2</v>
      </c>
    </row>
    <row r="13" spans="1:54" x14ac:dyDescent="0.25">
      <c r="A13" s="30">
        <v>4</v>
      </c>
      <c r="B13" s="49">
        <v>10004</v>
      </c>
      <c r="C13" s="26" t="s">
        <v>18</v>
      </c>
      <c r="D13" s="57">
        <f>'2020 Расклад'!J11</f>
        <v>4.2966999999999995</v>
      </c>
      <c r="E13" s="60">
        <f t="shared" si="19"/>
        <v>3.83</v>
      </c>
      <c r="F13" s="223" t="str">
        <f t="shared" si="0"/>
        <v>B</v>
      </c>
      <c r="G13" s="216">
        <f>'2020 Расклад'!P11</f>
        <v>4.1591999999999993</v>
      </c>
      <c r="H13" s="60">
        <f t="shared" si="20"/>
        <v>3.39</v>
      </c>
      <c r="I13" s="61" t="str">
        <f t="shared" si="1"/>
        <v>B</v>
      </c>
      <c r="J13" s="57">
        <f>'2020 Расклад'!V11</f>
        <v>4.3913000000000002</v>
      </c>
      <c r="K13" s="60">
        <f t="shared" si="21"/>
        <v>3.72</v>
      </c>
      <c r="L13" s="62" t="str">
        <f t="shared" si="2"/>
        <v>B</v>
      </c>
      <c r="M13" s="384"/>
      <c r="N13" s="823"/>
      <c r="O13" s="822"/>
      <c r="P13" s="67"/>
      <c r="Q13" s="389"/>
      <c r="R13" s="62"/>
      <c r="S13" s="403" t="str">
        <f t="shared" si="14"/>
        <v>B</v>
      </c>
      <c r="T13" s="70">
        <f t="shared" si="15"/>
        <v>2.5</v>
      </c>
      <c r="U13" s="70">
        <f t="shared" si="16"/>
        <v>2.5</v>
      </c>
      <c r="V13" s="70">
        <f t="shared" si="17"/>
        <v>2.5</v>
      </c>
      <c r="W13" s="70"/>
      <c r="X13" s="70"/>
      <c r="Y13" s="84">
        <f t="shared" si="18"/>
        <v>2.5</v>
      </c>
      <c r="Z13" s="85"/>
      <c r="AA13" s="56"/>
      <c r="AB13" s="62"/>
      <c r="AC13" s="233"/>
      <c r="AD13" s="56"/>
      <c r="AE13" s="61"/>
      <c r="AF13" s="252"/>
      <c r="AG13" s="259"/>
      <c r="AH13" s="273"/>
      <c r="AI13" s="266"/>
      <c r="AJ13" s="329"/>
      <c r="AK13" s="172"/>
      <c r="AL13" s="62"/>
      <c r="AM13" s="713">
        <v>67.38</v>
      </c>
      <c r="AN13" s="173">
        <v>52.27</v>
      </c>
      <c r="AO13" s="61" t="str">
        <f t="shared" si="3"/>
        <v>B</v>
      </c>
      <c r="AP13" s="707">
        <v>73.86</v>
      </c>
      <c r="AQ13" s="336">
        <v>68.349999999999994</v>
      </c>
      <c r="AR13" s="62" t="str">
        <f t="shared" si="4"/>
        <v>A</v>
      </c>
      <c r="AS13" s="98" t="str">
        <f t="shared" si="5"/>
        <v>B</v>
      </c>
      <c r="AT13" s="92">
        <f t="shared" si="6"/>
        <v>1</v>
      </c>
      <c r="AU13" s="92">
        <f t="shared" si="7"/>
        <v>2.5</v>
      </c>
      <c r="AV13" s="92">
        <f t="shared" si="8"/>
        <v>4.2</v>
      </c>
      <c r="AW13" s="308">
        <f t="shared" si="9"/>
        <v>2.5666666666666669</v>
      </c>
      <c r="AX13" s="98" t="str">
        <f t="shared" si="10"/>
        <v>B</v>
      </c>
      <c r="AY13" s="417">
        <f t="shared" si="11"/>
        <v>2.5</v>
      </c>
      <c r="AZ13" s="415"/>
      <c r="BA13" s="415">
        <f t="shared" si="12"/>
        <v>2.5</v>
      </c>
      <c r="BB13" s="416">
        <f t="shared" si="13"/>
        <v>2.5</v>
      </c>
    </row>
    <row r="14" spans="1:54" x14ac:dyDescent="0.25">
      <c r="A14" s="30">
        <v>5</v>
      </c>
      <c r="B14" s="49">
        <v>10001</v>
      </c>
      <c r="C14" s="26" t="s">
        <v>15</v>
      </c>
      <c r="D14" s="57">
        <f>'2020 Расклад'!J12</f>
        <v>4.1833</v>
      </c>
      <c r="E14" s="60">
        <f t="shared" si="19"/>
        <v>3.83</v>
      </c>
      <c r="F14" s="223" t="str">
        <f t="shared" si="0"/>
        <v>B</v>
      </c>
      <c r="G14" s="216">
        <f>'2020 Расклад'!P12</f>
        <v>3.6724999999999999</v>
      </c>
      <c r="H14" s="60">
        <f t="shared" si="20"/>
        <v>3.39</v>
      </c>
      <c r="I14" s="61" t="str">
        <f t="shared" si="1"/>
        <v>B</v>
      </c>
      <c r="J14" s="57">
        <f>'2020 Расклад'!V12</f>
        <v>3.9519999999999995</v>
      </c>
      <c r="K14" s="60">
        <f t="shared" si="21"/>
        <v>3.72</v>
      </c>
      <c r="L14" s="62" t="str">
        <f t="shared" si="2"/>
        <v>B</v>
      </c>
      <c r="M14" s="384"/>
      <c r="N14" s="55"/>
      <c r="O14" s="61"/>
      <c r="P14" s="67"/>
      <c r="Q14" s="389"/>
      <c r="R14" s="62"/>
      <c r="S14" s="403" t="str">
        <f t="shared" si="14"/>
        <v>B</v>
      </c>
      <c r="T14" s="70">
        <f t="shared" si="15"/>
        <v>2.5</v>
      </c>
      <c r="U14" s="70">
        <f t="shared" si="16"/>
        <v>2.5</v>
      </c>
      <c r="V14" s="70">
        <f t="shared" si="17"/>
        <v>2.5</v>
      </c>
      <c r="W14" s="70"/>
      <c r="X14" s="70"/>
      <c r="Y14" s="84">
        <f t="shared" si="18"/>
        <v>2.5</v>
      </c>
      <c r="Z14" s="85"/>
      <c r="AA14" s="56"/>
      <c r="AB14" s="62"/>
      <c r="AC14" s="233"/>
      <c r="AD14" s="56"/>
      <c r="AE14" s="61"/>
      <c r="AF14" s="252"/>
      <c r="AG14" s="259"/>
      <c r="AH14" s="273"/>
      <c r="AI14" s="266"/>
      <c r="AJ14" s="329"/>
      <c r="AK14" s="172"/>
      <c r="AL14" s="62"/>
      <c r="AM14" s="713">
        <v>59.03</v>
      </c>
      <c r="AN14" s="173">
        <v>52.27</v>
      </c>
      <c r="AO14" s="61" t="str">
        <f t="shared" si="3"/>
        <v>B</v>
      </c>
      <c r="AP14" s="707">
        <v>70.41</v>
      </c>
      <c r="AQ14" s="336">
        <v>68.349999999999994</v>
      </c>
      <c r="AR14" s="62" t="str">
        <f t="shared" si="4"/>
        <v>B</v>
      </c>
      <c r="AS14" s="98" t="str">
        <f t="shared" si="5"/>
        <v>C</v>
      </c>
      <c r="AT14" s="92">
        <f t="shared" si="6"/>
        <v>1</v>
      </c>
      <c r="AU14" s="92">
        <f t="shared" si="7"/>
        <v>2.5</v>
      </c>
      <c r="AV14" s="92">
        <f t="shared" si="8"/>
        <v>2.5</v>
      </c>
      <c r="AW14" s="308">
        <f t="shared" si="9"/>
        <v>2</v>
      </c>
      <c r="AX14" s="98" t="str">
        <f t="shared" si="10"/>
        <v>C</v>
      </c>
      <c r="AY14" s="417">
        <f t="shared" si="11"/>
        <v>2.5</v>
      </c>
      <c r="AZ14" s="415"/>
      <c r="BA14" s="415">
        <f t="shared" si="12"/>
        <v>2</v>
      </c>
      <c r="BB14" s="416">
        <f t="shared" si="13"/>
        <v>2.25</v>
      </c>
    </row>
    <row r="15" spans="1:54" x14ac:dyDescent="0.25">
      <c r="A15" s="30">
        <v>6</v>
      </c>
      <c r="B15" s="49">
        <v>10120</v>
      </c>
      <c r="C15" s="26" t="s">
        <v>20</v>
      </c>
      <c r="D15" s="57">
        <f>'2020 Расклад'!J13</f>
        <v>4.0952000000000002</v>
      </c>
      <c r="E15" s="60">
        <f t="shared" si="19"/>
        <v>3.83</v>
      </c>
      <c r="F15" s="223" t="str">
        <f t="shared" si="0"/>
        <v>B</v>
      </c>
      <c r="G15" s="216">
        <f>'2020 Расклад'!P13</f>
        <v>3.2002999999999999</v>
      </c>
      <c r="H15" s="60">
        <f t="shared" si="20"/>
        <v>3.39</v>
      </c>
      <c r="I15" s="61" t="str">
        <f t="shared" si="1"/>
        <v>D</v>
      </c>
      <c r="J15" s="57">
        <f>'2020 Расклад'!V13</f>
        <v>4.0909000000000004</v>
      </c>
      <c r="K15" s="60">
        <f t="shared" si="21"/>
        <v>3.72</v>
      </c>
      <c r="L15" s="62" t="str">
        <f t="shared" si="2"/>
        <v>B</v>
      </c>
      <c r="M15" s="384"/>
      <c r="N15" s="55"/>
      <c r="O15" s="61"/>
      <c r="P15" s="67"/>
      <c r="Q15" s="389"/>
      <c r="R15" s="62"/>
      <c r="S15" s="403" t="str">
        <f t="shared" si="14"/>
        <v>C</v>
      </c>
      <c r="T15" s="70">
        <f t="shared" si="15"/>
        <v>2.5</v>
      </c>
      <c r="U15" s="70">
        <f t="shared" si="16"/>
        <v>1</v>
      </c>
      <c r="V15" s="70">
        <f t="shared" si="17"/>
        <v>2.5</v>
      </c>
      <c r="W15" s="70"/>
      <c r="X15" s="70"/>
      <c r="Y15" s="84">
        <f t="shared" si="18"/>
        <v>2</v>
      </c>
      <c r="Z15" s="85"/>
      <c r="AA15" s="56"/>
      <c r="AB15" s="62"/>
      <c r="AC15" s="233"/>
      <c r="AD15" s="56"/>
      <c r="AE15" s="61"/>
      <c r="AF15" s="252"/>
      <c r="AG15" s="259"/>
      <c r="AH15" s="273"/>
      <c r="AI15" s="266"/>
      <c r="AJ15" s="329"/>
      <c r="AK15" s="172"/>
      <c r="AL15" s="62"/>
      <c r="AM15" s="703">
        <v>49</v>
      </c>
      <c r="AN15" s="173">
        <v>52.27</v>
      </c>
      <c r="AO15" s="61" t="str">
        <f t="shared" si="3"/>
        <v>C</v>
      </c>
      <c r="AP15" s="710">
        <v>68</v>
      </c>
      <c r="AQ15" s="336">
        <v>68.349999999999994</v>
      </c>
      <c r="AR15" s="62" t="str">
        <f t="shared" si="4"/>
        <v>B</v>
      </c>
      <c r="AS15" s="98" t="str">
        <f t="shared" si="5"/>
        <v>C</v>
      </c>
      <c r="AT15" s="92">
        <f t="shared" si="6"/>
        <v>1</v>
      </c>
      <c r="AU15" s="92">
        <f t="shared" si="7"/>
        <v>2</v>
      </c>
      <c r="AV15" s="92">
        <f t="shared" si="8"/>
        <v>2.5</v>
      </c>
      <c r="AW15" s="308">
        <f t="shared" si="9"/>
        <v>1.8333333333333333</v>
      </c>
      <c r="AX15" s="98" t="str">
        <f t="shared" si="10"/>
        <v>C</v>
      </c>
      <c r="AY15" s="417">
        <f t="shared" si="11"/>
        <v>2</v>
      </c>
      <c r="AZ15" s="415"/>
      <c r="BA15" s="415">
        <f t="shared" si="12"/>
        <v>2</v>
      </c>
      <c r="BB15" s="416">
        <f t="shared" si="13"/>
        <v>2</v>
      </c>
    </row>
    <row r="16" spans="1:54" x14ac:dyDescent="0.25">
      <c r="A16" s="30">
        <v>7</v>
      </c>
      <c r="B16" s="49">
        <v>10190</v>
      </c>
      <c r="C16" s="26" t="s">
        <v>21</v>
      </c>
      <c r="D16" s="57">
        <f>'2020 Расклад'!J14</f>
        <v>3.7397000000000005</v>
      </c>
      <c r="E16" s="60">
        <f t="shared" si="19"/>
        <v>3.83</v>
      </c>
      <c r="F16" s="223" t="str">
        <f t="shared" si="0"/>
        <v>C</v>
      </c>
      <c r="G16" s="216">
        <f>'2020 Расклад'!P14</f>
        <v>3.2999000000000001</v>
      </c>
      <c r="H16" s="60">
        <f t="shared" si="20"/>
        <v>3.39</v>
      </c>
      <c r="I16" s="61" t="str">
        <f t="shared" si="1"/>
        <v>D</v>
      </c>
      <c r="J16" s="57">
        <f>'2020 Расклад'!V14</f>
        <v>3.5943000000000001</v>
      </c>
      <c r="K16" s="60">
        <f t="shared" si="21"/>
        <v>3.72</v>
      </c>
      <c r="L16" s="62" t="str">
        <f t="shared" si="2"/>
        <v>C</v>
      </c>
      <c r="M16" s="384"/>
      <c r="N16" s="55"/>
      <c r="O16" s="61"/>
      <c r="P16" s="67"/>
      <c r="Q16" s="389"/>
      <c r="R16" s="62"/>
      <c r="S16" s="403" t="str">
        <f t="shared" si="14"/>
        <v>C</v>
      </c>
      <c r="T16" s="70">
        <f t="shared" si="15"/>
        <v>2</v>
      </c>
      <c r="U16" s="70">
        <f t="shared" si="16"/>
        <v>1</v>
      </c>
      <c r="V16" s="70">
        <f t="shared" si="17"/>
        <v>2</v>
      </c>
      <c r="W16" s="70"/>
      <c r="X16" s="70"/>
      <c r="Y16" s="84">
        <f t="shared" si="18"/>
        <v>1.6666666666666667</v>
      </c>
      <c r="Z16" s="85"/>
      <c r="AA16" s="56"/>
      <c r="AB16" s="62"/>
      <c r="AC16" s="233"/>
      <c r="AD16" s="56"/>
      <c r="AE16" s="61"/>
      <c r="AF16" s="252"/>
      <c r="AG16" s="259"/>
      <c r="AH16" s="273"/>
      <c r="AI16" s="266"/>
      <c r="AJ16" s="329"/>
      <c r="AK16" s="172"/>
      <c r="AL16" s="62"/>
      <c r="AM16" s="706">
        <v>59</v>
      </c>
      <c r="AN16" s="173">
        <v>52.27</v>
      </c>
      <c r="AO16" s="61" t="str">
        <f t="shared" si="3"/>
        <v>B</v>
      </c>
      <c r="AP16" s="708">
        <v>75</v>
      </c>
      <c r="AQ16" s="336">
        <v>68.349999999999994</v>
      </c>
      <c r="AR16" s="62" t="str">
        <f t="shared" si="4"/>
        <v>A</v>
      </c>
      <c r="AS16" s="98" t="str">
        <f t="shared" si="5"/>
        <v>B</v>
      </c>
      <c r="AT16" s="92">
        <f t="shared" si="6"/>
        <v>1</v>
      </c>
      <c r="AU16" s="92">
        <f t="shared" si="7"/>
        <v>2.5</v>
      </c>
      <c r="AV16" s="92">
        <f t="shared" si="8"/>
        <v>4.2</v>
      </c>
      <c r="AW16" s="308">
        <f t="shared" si="9"/>
        <v>2.5666666666666669</v>
      </c>
      <c r="AX16" s="98" t="str">
        <f t="shared" si="10"/>
        <v>C</v>
      </c>
      <c r="AY16" s="417">
        <f t="shared" si="11"/>
        <v>2</v>
      </c>
      <c r="AZ16" s="415"/>
      <c r="BA16" s="415">
        <f t="shared" si="12"/>
        <v>2.5</v>
      </c>
      <c r="BB16" s="416">
        <f t="shared" si="13"/>
        <v>2.25</v>
      </c>
    </row>
    <row r="17" spans="1:54" x14ac:dyDescent="0.25">
      <c r="A17" s="30">
        <v>8</v>
      </c>
      <c r="B17" s="49">
        <v>10320</v>
      </c>
      <c r="C17" s="26" t="s">
        <v>22</v>
      </c>
      <c r="D17" s="57">
        <f>'2020 Расклад'!J15</f>
        <v>4.407</v>
      </c>
      <c r="E17" s="60">
        <f t="shared" si="19"/>
        <v>3.83</v>
      </c>
      <c r="F17" s="223" t="str">
        <f t="shared" si="0"/>
        <v>B</v>
      </c>
      <c r="G17" s="216">
        <f>'2020 Расклад'!P15</f>
        <v>3.7792999999999997</v>
      </c>
      <c r="H17" s="60">
        <f t="shared" si="20"/>
        <v>3.39</v>
      </c>
      <c r="I17" s="61" t="str">
        <f t="shared" si="1"/>
        <v>B</v>
      </c>
      <c r="J17" s="57">
        <f>'2020 Расклад'!V15</f>
        <v>4.0883000000000003</v>
      </c>
      <c r="K17" s="60">
        <f t="shared" si="21"/>
        <v>3.72</v>
      </c>
      <c r="L17" s="62" t="str">
        <f t="shared" si="2"/>
        <v>B</v>
      </c>
      <c r="M17" s="384"/>
      <c r="N17" s="55"/>
      <c r="O17" s="61"/>
      <c r="P17" s="67"/>
      <c r="Q17" s="389"/>
      <c r="R17" s="62"/>
      <c r="S17" s="403" t="str">
        <f t="shared" si="14"/>
        <v>B</v>
      </c>
      <c r="T17" s="70">
        <f t="shared" si="15"/>
        <v>2.5</v>
      </c>
      <c r="U17" s="70">
        <f t="shared" si="16"/>
        <v>2.5</v>
      </c>
      <c r="V17" s="70">
        <f t="shared" si="17"/>
        <v>2.5</v>
      </c>
      <c r="W17" s="70"/>
      <c r="X17" s="70"/>
      <c r="Y17" s="84">
        <f t="shared" si="18"/>
        <v>2.5</v>
      </c>
      <c r="Z17" s="85"/>
      <c r="AA17" s="56"/>
      <c r="AB17" s="62"/>
      <c r="AC17" s="233"/>
      <c r="AD17" s="56"/>
      <c r="AE17" s="61"/>
      <c r="AF17" s="252"/>
      <c r="AG17" s="259"/>
      <c r="AH17" s="273"/>
      <c r="AI17" s="266"/>
      <c r="AJ17" s="329"/>
      <c r="AK17" s="172"/>
      <c r="AL17" s="62"/>
      <c r="AM17" s="714">
        <v>38.630000000000003</v>
      </c>
      <c r="AN17" s="173">
        <v>52.27</v>
      </c>
      <c r="AO17" s="61" t="str">
        <f t="shared" si="3"/>
        <v>C</v>
      </c>
      <c r="AP17" s="710">
        <v>64.19</v>
      </c>
      <c r="AQ17" s="336">
        <v>68.349999999999994</v>
      </c>
      <c r="AR17" s="62" t="str">
        <f t="shared" si="4"/>
        <v>B</v>
      </c>
      <c r="AS17" s="98" t="str">
        <f t="shared" si="5"/>
        <v>C</v>
      </c>
      <c r="AT17" s="92">
        <f t="shared" si="6"/>
        <v>1</v>
      </c>
      <c r="AU17" s="92">
        <f t="shared" si="7"/>
        <v>2</v>
      </c>
      <c r="AV17" s="92">
        <f t="shared" si="8"/>
        <v>2.5</v>
      </c>
      <c r="AW17" s="308">
        <f t="shared" si="9"/>
        <v>1.8333333333333333</v>
      </c>
      <c r="AX17" s="98" t="str">
        <f t="shared" si="10"/>
        <v>C</v>
      </c>
      <c r="AY17" s="417">
        <f t="shared" si="11"/>
        <v>2.5</v>
      </c>
      <c r="AZ17" s="415"/>
      <c r="BA17" s="415">
        <f t="shared" si="12"/>
        <v>2</v>
      </c>
      <c r="BB17" s="416">
        <f t="shared" si="13"/>
        <v>2.25</v>
      </c>
    </row>
    <row r="18" spans="1:54" ht="15.75" thickBot="1" x14ac:dyDescent="0.3">
      <c r="A18" s="33">
        <v>9</v>
      </c>
      <c r="B18" s="50">
        <v>10860</v>
      </c>
      <c r="C18" s="27" t="s">
        <v>138</v>
      </c>
      <c r="D18" s="83">
        <f>'2020 Расклад'!J16</f>
        <v>4.3076999999999996</v>
      </c>
      <c r="E18" s="184">
        <f t="shared" si="19"/>
        <v>3.83</v>
      </c>
      <c r="F18" s="224" t="str">
        <f t="shared" si="0"/>
        <v>B</v>
      </c>
      <c r="G18" s="217">
        <f>'2020 Расклад'!P16</f>
        <v>3.6970999999999998</v>
      </c>
      <c r="H18" s="184">
        <f t="shared" si="20"/>
        <v>3.39</v>
      </c>
      <c r="I18" s="63" t="str">
        <f t="shared" si="1"/>
        <v>B</v>
      </c>
      <c r="J18" s="83">
        <f>'2020 Расклад'!V16</f>
        <v>4.0256999999999996</v>
      </c>
      <c r="K18" s="184">
        <f t="shared" si="21"/>
        <v>3.72</v>
      </c>
      <c r="L18" s="64" t="str">
        <f t="shared" si="2"/>
        <v>B</v>
      </c>
      <c r="M18" s="393"/>
      <c r="N18" s="185"/>
      <c r="O18" s="63"/>
      <c r="P18" s="186"/>
      <c r="Q18" s="396"/>
      <c r="R18" s="64"/>
      <c r="S18" s="404" t="str">
        <f t="shared" si="14"/>
        <v>B</v>
      </c>
      <c r="T18" s="92">
        <f t="shared" si="15"/>
        <v>2.5</v>
      </c>
      <c r="U18" s="92">
        <f t="shared" si="16"/>
        <v>2.5</v>
      </c>
      <c r="V18" s="92">
        <f t="shared" si="17"/>
        <v>2.5</v>
      </c>
      <c r="W18" s="92"/>
      <c r="X18" s="92"/>
      <c r="Y18" s="93">
        <f t="shared" si="18"/>
        <v>2.5</v>
      </c>
      <c r="Z18" s="87"/>
      <c r="AA18" s="187"/>
      <c r="AB18" s="64"/>
      <c r="AC18" s="234"/>
      <c r="AD18" s="187"/>
      <c r="AE18" s="63"/>
      <c r="AF18" s="253"/>
      <c r="AG18" s="260"/>
      <c r="AH18" s="274"/>
      <c r="AI18" s="267"/>
      <c r="AJ18" s="330"/>
      <c r="AK18" s="188"/>
      <c r="AL18" s="64"/>
      <c r="AM18" s="714">
        <v>47.25</v>
      </c>
      <c r="AN18" s="189">
        <v>52.27</v>
      </c>
      <c r="AO18" s="63" t="str">
        <f t="shared" si="3"/>
        <v>C</v>
      </c>
      <c r="AP18" s="707">
        <v>70.349999999999994</v>
      </c>
      <c r="AQ18" s="339">
        <v>68.349999999999994</v>
      </c>
      <c r="AR18" s="64" t="str">
        <f t="shared" si="4"/>
        <v>B</v>
      </c>
      <c r="AS18" s="192" t="str">
        <f t="shared" si="5"/>
        <v>C</v>
      </c>
      <c r="AT18" s="92">
        <f t="shared" si="6"/>
        <v>1</v>
      </c>
      <c r="AU18" s="92">
        <f t="shared" si="7"/>
        <v>2</v>
      </c>
      <c r="AV18" s="92">
        <f t="shared" si="8"/>
        <v>2.5</v>
      </c>
      <c r="AW18" s="308">
        <f t="shared" si="9"/>
        <v>1.8333333333333333</v>
      </c>
      <c r="AX18" s="192" t="str">
        <f t="shared" si="10"/>
        <v>C</v>
      </c>
      <c r="AY18" s="417">
        <f t="shared" si="11"/>
        <v>2.5</v>
      </c>
      <c r="AZ18" s="415"/>
      <c r="BA18" s="415">
        <f t="shared" si="12"/>
        <v>2</v>
      </c>
      <c r="BB18" s="416">
        <f t="shared" si="13"/>
        <v>2.25</v>
      </c>
    </row>
    <row r="19" spans="1:54" ht="15.75" thickBot="1" x14ac:dyDescent="0.3">
      <c r="A19" s="40"/>
      <c r="B19" s="51"/>
      <c r="C19" s="39" t="s">
        <v>133</v>
      </c>
      <c r="D19" s="75">
        <f>AVERAGE(D20:D31)</f>
        <v>3.8273333333333333</v>
      </c>
      <c r="E19" s="73"/>
      <c r="F19" s="220" t="str">
        <f t="shared" si="0"/>
        <v>C</v>
      </c>
      <c r="G19" s="215">
        <f>AVERAGE(G20:G31)</f>
        <v>3.4266583333333336</v>
      </c>
      <c r="H19" s="179"/>
      <c r="I19" s="71" t="str">
        <f t="shared" si="1"/>
        <v>B</v>
      </c>
      <c r="J19" s="75">
        <f>AVERAGE(J20:J31)</f>
        <v>3.6798416666666669</v>
      </c>
      <c r="K19" s="179"/>
      <c r="L19" s="72" t="str">
        <f t="shared" si="2"/>
        <v>C</v>
      </c>
      <c r="M19" s="215"/>
      <c r="N19" s="180"/>
      <c r="O19" s="71"/>
      <c r="P19" s="74"/>
      <c r="Q19" s="395"/>
      <c r="R19" s="72"/>
      <c r="S19" s="401" t="str">
        <f t="shared" si="14"/>
        <v>C</v>
      </c>
      <c r="T19" s="94">
        <f t="shared" si="15"/>
        <v>2</v>
      </c>
      <c r="U19" s="95">
        <f t="shared" si="16"/>
        <v>2.5</v>
      </c>
      <c r="V19" s="95">
        <f t="shared" si="17"/>
        <v>2</v>
      </c>
      <c r="W19" s="95"/>
      <c r="X19" s="95"/>
      <c r="Y19" s="231">
        <f t="shared" si="18"/>
        <v>2.1666666666666665</v>
      </c>
      <c r="Z19" s="74"/>
      <c r="AA19" s="182"/>
      <c r="AB19" s="72"/>
      <c r="AC19" s="215"/>
      <c r="AD19" s="182"/>
      <c r="AE19" s="71"/>
      <c r="AF19" s="249"/>
      <c r="AG19" s="256"/>
      <c r="AH19" s="270"/>
      <c r="AI19" s="263"/>
      <c r="AJ19" s="90"/>
      <c r="AK19" s="183"/>
      <c r="AL19" s="72"/>
      <c r="AM19" s="91">
        <f>AVERAGE(AM20:AM31)</f>
        <v>51.028181818181821</v>
      </c>
      <c r="AN19" s="696">
        <v>52.27</v>
      </c>
      <c r="AO19" s="71" t="str">
        <f t="shared" si="3"/>
        <v>B</v>
      </c>
      <c r="AP19" s="90">
        <f>AVERAGE(AP20:AP31)</f>
        <v>66.541818181818186</v>
      </c>
      <c r="AQ19" s="696">
        <v>68.349999999999994</v>
      </c>
      <c r="AR19" s="72" t="str">
        <f t="shared" si="4"/>
        <v>B</v>
      </c>
      <c r="AS19" s="164" t="str">
        <f t="shared" si="5"/>
        <v>C</v>
      </c>
      <c r="AT19" s="95">
        <f t="shared" si="6"/>
        <v>1</v>
      </c>
      <c r="AU19" s="95">
        <f t="shared" si="7"/>
        <v>2.5</v>
      </c>
      <c r="AV19" s="95">
        <f t="shared" si="8"/>
        <v>2.5</v>
      </c>
      <c r="AW19" s="307">
        <f t="shared" si="9"/>
        <v>2</v>
      </c>
      <c r="AX19" s="164" t="str">
        <f t="shared" si="10"/>
        <v>C</v>
      </c>
      <c r="AY19" s="417">
        <f t="shared" si="11"/>
        <v>2</v>
      </c>
      <c r="AZ19" s="415"/>
      <c r="BA19" s="415">
        <f t="shared" si="12"/>
        <v>2</v>
      </c>
      <c r="BB19" s="416">
        <f t="shared" si="13"/>
        <v>2</v>
      </c>
    </row>
    <row r="20" spans="1:54" x14ac:dyDescent="0.25">
      <c r="A20" s="32">
        <v>1</v>
      </c>
      <c r="B20" s="48">
        <v>20040</v>
      </c>
      <c r="C20" s="16" t="s">
        <v>23</v>
      </c>
      <c r="D20" s="57">
        <f>'2020 Расклад'!J17</f>
        <v>4.0250000000000004</v>
      </c>
      <c r="E20" s="174">
        <f t="shared" ref="E20:E31" si="22">$D$128</f>
        <v>3.83</v>
      </c>
      <c r="F20" s="222" t="str">
        <f t="shared" si="0"/>
        <v>B</v>
      </c>
      <c r="G20" s="216">
        <f>'2020 Расклад'!P17</f>
        <v>3.6212999999999997</v>
      </c>
      <c r="H20" s="174">
        <f t="shared" ref="H20:H31" si="23">$G$128</f>
        <v>3.39</v>
      </c>
      <c r="I20" s="58" t="str">
        <f t="shared" si="1"/>
        <v>B</v>
      </c>
      <c r="J20" s="57">
        <f>'2020 Расклад'!V17</f>
        <v>3.6751999999999998</v>
      </c>
      <c r="K20" s="174">
        <f t="shared" ref="K20:K31" si="24">$J$128</f>
        <v>3.72</v>
      </c>
      <c r="L20" s="59" t="str">
        <f t="shared" si="2"/>
        <v>C</v>
      </c>
      <c r="M20" s="384"/>
      <c r="N20" s="175"/>
      <c r="O20" s="58"/>
      <c r="P20" s="67"/>
      <c r="Q20" s="386"/>
      <c r="R20" s="59"/>
      <c r="S20" s="403" t="str">
        <f t="shared" si="14"/>
        <v>C</v>
      </c>
      <c r="T20" s="70">
        <f t="shared" si="15"/>
        <v>2.5</v>
      </c>
      <c r="U20" s="70">
        <f t="shared" si="16"/>
        <v>2.5</v>
      </c>
      <c r="V20" s="70">
        <f t="shared" si="17"/>
        <v>2</v>
      </c>
      <c r="W20" s="70"/>
      <c r="X20" s="70"/>
      <c r="Y20" s="84">
        <f t="shared" si="18"/>
        <v>2.3333333333333335</v>
      </c>
      <c r="Z20" s="88"/>
      <c r="AA20" s="176"/>
      <c r="AB20" s="59"/>
      <c r="AC20" s="235"/>
      <c r="AD20" s="176"/>
      <c r="AE20" s="58"/>
      <c r="AF20" s="251"/>
      <c r="AG20" s="258"/>
      <c r="AH20" s="272"/>
      <c r="AI20" s="265"/>
      <c r="AJ20" s="332"/>
      <c r="AK20" s="177"/>
      <c r="AL20" s="59"/>
      <c r="AM20" s="703">
        <v>48.48</v>
      </c>
      <c r="AN20" s="178">
        <v>52.27</v>
      </c>
      <c r="AO20" s="58" t="str">
        <f t="shared" si="3"/>
        <v>C</v>
      </c>
      <c r="AP20" s="707">
        <v>69.989999999999995</v>
      </c>
      <c r="AQ20" s="335">
        <v>68.349999999999994</v>
      </c>
      <c r="AR20" s="59" t="str">
        <f t="shared" si="4"/>
        <v>B</v>
      </c>
      <c r="AS20" s="194" t="str">
        <f t="shared" si="5"/>
        <v>C</v>
      </c>
      <c r="AT20" s="92">
        <f t="shared" si="6"/>
        <v>1</v>
      </c>
      <c r="AU20" s="92">
        <f t="shared" si="7"/>
        <v>2</v>
      </c>
      <c r="AV20" s="92">
        <f t="shared" si="8"/>
        <v>2.5</v>
      </c>
      <c r="AW20" s="308">
        <f t="shared" si="9"/>
        <v>1.8333333333333333</v>
      </c>
      <c r="AX20" s="194" t="str">
        <f t="shared" si="10"/>
        <v>C</v>
      </c>
      <c r="AY20" s="417">
        <f t="shared" si="11"/>
        <v>2</v>
      </c>
      <c r="AZ20" s="415"/>
      <c r="BA20" s="415">
        <f t="shared" si="12"/>
        <v>2</v>
      </c>
      <c r="BB20" s="416">
        <f t="shared" si="13"/>
        <v>2</v>
      </c>
    </row>
    <row r="21" spans="1:54" x14ac:dyDescent="0.25">
      <c r="A21" s="30">
        <v>2</v>
      </c>
      <c r="B21" s="49">
        <v>20061</v>
      </c>
      <c r="C21" s="26" t="s">
        <v>25</v>
      </c>
      <c r="D21" s="57">
        <f>'2020 Расклад'!J18</f>
        <v>3.8774000000000002</v>
      </c>
      <c r="E21" s="60">
        <f t="shared" si="22"/>
        <v>3.83</v>
      </c>
      <c r="F21" s="223" t="str">
        <f t="shared" si="0"/>
        <v>B</v>
      </c>
      <c r="G21" s="216">
        <f>'2020 Расклад'!P18</f>
        <v>3.5397000000000003</v>
      </c>
      <c r="H21" s="60">
        <f t="shared" si="23"/>
        <v>3.39</v>
      </c>
      <c r="I21" s="61" t="str">
        <f t="shared" si="1"/>
        <v>B</v>
      </c>
      <c r="J21" s="57">
        <f>'2020 Расклад'!V18</f>
        <v>3.7790000000000004</v>
      </c>
      <c r="K21" s="60">
        <f t="shared" si="24"/>
        <v>3.72</v>
      </c>
      <c r="L21" s="62" t="str">
        <f t="shared" si="2"/>
        <v>B</v>
      </c>
      <c r="M21" s="384"/>
      <c r="N21" s="55"/>
      <c r="O21" s="61"/>
      <c r="P21" s="67"/>
      <c r="Q21" s="389"/>
      <c r="R21" s="62"/>
      <c r="S21" s="403" t="str">
        <f t="shared" si="14"/>
        <v>B</v>
      </c>
      <c r="T21" s="70">
        <f t="shared" si="15"/>
        <v>2.5</v>
      </c>
      <c r="U21" s="70">
        <f t="shared" si="16"/>
        <v>2.5</v>
      </c>
      <c r="V21" s="70">
        <f t="shared" si="17"/>
        <v>2.5</v>
      </c>
      <c r="W21" s="70"/>
      <c r="X21" s="70"/>
      <c r="Y21" s="84">
        <f t="shared" si="18"/>
        <v>2.5</v>
      </c>
      <c r="Z21" s="88"/>
      <c r="AA21" s="56"/>
      <c r="AB21" s="62"/>
      <c r="AC21" s="235"/>
      <c r="AD21" s="56"/>
      <c r="AE21" s="61"/>
      <c r="AF21" s="251"/>
      <c r="AG21" s="258"/>
      <c r="AH21" s="272"/>
      <c r="AI21" s="265"/>
      <c r="AJ21" s="332"/>
      <c r="AK21" s="172"/>
      <c r="AL21" s="62"/>
      <c r="AM21" s="703">
        <v>48.82</v>
      </c>
      <c r="AN21" s="173">
        <v>52.27</v>
      </c>
      <c r="AO21" s="61" t="str">
        <f t="shared" si="3"/>
        <v>C</v>
      </c>
      <c r="AP21" s="710">
        <v>67.38</v>
      </c>
      <c r="AQ21" s="336">
        <v>68.349999999999994</v>
      </c>
      <c r="AR21" s="62" t="str">
        <f t="shared" si="4"/>
        <v>B</v>
      </c>
      <c r="AS21" s="98" t="str">
        <f t="shared" si="5"/>
        <v>C</v>
      </c>
      <c r="AT21" s="92">
        <f t="shared" si="6"/>
        <v>1</v>
      </c>
      <c r="AU21" s="92">
        <f t="shared" si="7"/>
        <v>2</v>
      </c>
      <c r="AV21" s="92">
        <f t="shared" si="8"/>
        <v>2.5</v>
      </c>
      <c r="AW21" s="308">
        <f t="shared" si="9"/>
        <v>1.8333333333333333</v>
      </c>
      <c r="AX21" s="98" t="str">
        <f t="shared" si="10"/>
        <v>C</v>
      </c>
      <c r="AY21" s="417">
        <f t="shared" si="11"/>
        <v>2.5</v>
      </c>
      <c r="AZ21" s="415"/>
      <c r="BA21" s="415">
        <f t="shared" si="12"/>
        <v>2</v>
      </c>
      <c r="BB21" s="416">
        <f t="shared" si="13"/>
        <v>2.25</v>
      </c>
    </row>
    <row r="22" spans="1:54" x14ac:dyDescent="0.25">
      <c r="A22" s="30">
        <v>3</v>
      </c>
      <c r="B22" s="49">
        <v>21020</v>
      </c>
      <c r="C22" s="26" t="s">
        <v>33</v>
      </c>
      <c r="D22" s="57">
        <f>'2020 Расклад'!J19</f>
        <v>4.1756999999999991</v>
      </c>
      <c r="E22" s="60">
        <f t="shared" si="22"/>
        <v>3.83</v>
      </c>
      <c r="F22" s="223" t="str">
        <f t="shared" si="0"/>
        <v>B</v>
      </c>
      <c r="G22" s="216">
        <f>'2020 Расклад'!P19</f>
        <v>3.6183999999999998</v>
      </c>
      <c r="H22" s="60">
        <f t="shared" si="23"/>
        <v>3.39</v>
      </c>
      <c r="I22" s="61" t="str">
        <f t="shared" si="1"/>
        <v>B</v>
      </c>
      <c r="J22" s="57">
        <f>'2020 Расклад'!V19</f>
        <v>4.0281999999999991</v>
      </c>
      <c r="K22" s="60">
        <f t="shared" si="24"/>
        <v>3.72</v>
      </c>
      <c r="L22" s="62" t="str">
        <f t="shared" si="2"/>
        <v>B</v>
      </c>
      <c r="M22" s="384"/>
      <c r="N22" s="55"/>
      <c r="O22" s="61"/>
      <c r="P22" s="67"/>
      <c r="Q22" s="389"/>
      <c r="R22" s="62"/>
      <c r="S22" s="403" t="str">
        <f t="shared" si="14"/>
        <v>B</v>
      </c>
      <c r="T22" s="70">
        <f t="shared" si="15"/>
        <v>2.5</v>
      </c>
      <c r="U22" s="70">
        <f t="shared" si="16"/>
        <v>2.5</v>
      </c>
      <c r="V22" s="70">
        <f t="shared" si="17"/>
        <v>2.5</v>
      </c>
      <c r="W22" s="70"/>
      <c r="X22" s="70"/>
      <c r="Y22" s="84">
        <f t="shared" si="18"/>
        <v>2.5</v>
      </c>
      <c r="Z22" s="88"/>
      <c r="AA22" s="56"/>
      <c r="AB22" s="62"/>
      <c r="AC22" s="235"/>
      <c r="AD22" s="56"/>
      <c r="AE22" s="61"/>
      <c r="AF22" s="251"/>
      <c r="AG22" s="258"/>
      <c r="AH22" s="272"/>
      <c r="AI22" s="265"/>
      <c r="AJ22" s="332"/>
      <c r="AK22" s="172"/>
      <c r="AL22" s="62"/>
      <c r="AM22" s="706">
        <v>59.83</v>
      </c>
      <c r="AN22" s="173">
        <v>52.27</v>
      </c>
      <c r="AO22" s="61" t="str">
        <f t="shared" si="3"/>
        <v>B</v>
      </c>
      <c r="AP22" s="707">
        <v>74.239999999999995</v>
      </c>
      <c r="AQ22" s="336">
        <v>68.349999999999994</v>
      </c>
      <c r="AR22" s="62" t="str">
        <f t="shared" si="4"/>
        <v>A</v>
      </c>
      <c r="AS22" s="98" t="str">
        <f t="shared" si="5"/>
        <v>B</v>
      </c>
      <c r="AT22" s="92">
        <f t="shared" si="6"/>
        <v>1</v>
      </c>
      <c r="AU22" s="92">
        <f t="shared" si="7"/>
        <v>2.5</v>
      </c>
      <c r="AV22" s="92">
        <f t="shared" si="8"/>
        <v>4.2</v>
      </c>
      <c r="AW22" s="308">
        <f t="shared" si="9"/>
        <v>2.5666666666666669</v>
      </c>
      <c r="AX22" s="98" t="str">
        <f t="shared" si="10"/>
        <v>B</v>
      </c>
      <c r="AY22" s="417">
        <f t="shared" si="11"/>
        <v>2.5</v>
      </c>
      <c r="AZ22" s="415"/>
      <c r="BA22" s="415">
        <f t="shared" si="12"/>
        <v>2.5</v>
      </c>
      <c r="BB22" s="416">
        <f t="shared" si="13"/>
        <v>2.5</v>
      </c>
    </row>
    <row r="23" spans="1:54" x14ac:dyDescent="0.25">
      <c r="A23" s="30">
        <v>4</v>
      </c>
      <c r="B23" s="48">
        <v>20060</v>
      </c>
      <c r="C23" s="16" t="s">
        <v>195</v>
      </c>
      <c r="D23" s="57">
        <f>'2020 Расклад'!J20</f>
        <v>4.4728999999999992</v>
      </c>
      <c r="E23" s="60">
        <f t="shared" si="22"/>
        <v>3.83</v>
      </c>
      <c r="F23" s="223" t="str">
        <f t="shared" si="0"/>
        <v>B</v>
      </c>
      <c r="G23" s="216">
        <f>'2020 Расклад'!P20</f>
        <v>3.7322999999999995</v>
      </c>
      <c r="H23" s="60">
        <f t="shared" si="23"/>
        <v>3.39</v>
      </c>
      <c r="I23" s="61" t="str">
        <f t="shared" si="1"/>
        <v>B</v>
      </c>
      <c r="J23" s="57">
        <f>'2020 Расклад'!V20</f>
        <v>4.0978999999999992</v>
      </c>
      <c r="K23" s="60">
        <f t="shared" si="24"/>
        <v>3.72</v>
      </c>
      <c r="L23" s="62" t="str">
        <f t="shared" si="2"/>
        <v>B</v>
      </c>
      <c r="M23" s="384"/>
      <c r="N23" s="55"/>
      <c r="O23" s="61"/>
      <c r="P23" s="67"/>
      <c r="Q23" s="389"/>
      <c r="R23" s="62"/>
      <c r="S23" s="403" t="str">
        <f t="shared" si="14"/>
        <v>B</v>
      </c>
      <c r="T23" s="70">
        <f t="shared" si="15"/>
        <v>2.5</v>
      </c>
      <c r="U23" s="70">
        <f t="shared" si="16"/>
        <v>2.5</v>
      </c>
      <c r="V23" s="70">
        <f t="shared" si="17"/>
        <v>2.5</v>
      </c>
      <c r="W23" s="70"/>
      <c r="X23" s="70"/>
      <c r="Y23" s="84">
        <f t="shared" si="18"/>
        <v>2.5</v>
      </c>
      <c r="Z23" s="88"/>
      <c r="AA23" s="56"/>
      <c r="AB23" s="62"/>
      <c r="AC23" s="235"/>
      <c r="AD23" s="56"/>
      <c r="AE23" s="61"/>
      <c r="AF23" s="251"/>
      <c r="AG23" s="258"/>
      <c r="AH23" s="272"/>
      <c r="AI23" s="265"/>
      <c r="AJ23" s="332"/>
      <c r="AK23" s="172"/>
      <c r="AL23" s="62"/>
      <c r="AM23" s="706">
        <v>63.66</v>
      </c>
      <c r="AN23" s="173">
        <v>52.27</v>
      </c>
      <c r="AO23" s="61" t="str">
        <f t="shared" si="3"/>
        <v>B</v>
      </c>
      <c r="AP23" s="707">
        <v>74.12</v>
      </c>
      <c r="AQ23" s="336">
        <v>68.349999999999994</v>
      </c>
      <c r="AR23" s="62" t="str">
        <f t="shared" si="4"/>
        <v>A</v>
      </c>
      <c r="AS23" s="98" t="str">
        <f t="shared" si="5"/>
        <v>B</v>
      </c>
      <c r="AT23" s="92">
        <f t="shared" si="6"/>
        <v>1</v>
      </c>
      <c r="AU23" s="92">
        <f t="shared" si="7"/>
        <v>2.5</v>
      </c>
      <c r="AV23" s="92">
        <f t="shared" si="8"/>
        <v>4.2</v>
      </c>
      <c r="AW23" s="308">
        <f t="shared" si="9"/>
        <v>2.5666666666666669</v>
      </c>
      <c r="AX23" s="98" t="str">
        <f t="shared" si="10"/>
        <v>B</v>
      </c>
      <c r="AY23" s="417">
        <f t="shared" si="11"/>
        <v>2.5</v>
      </c>
      <c r="AZ23" s="415"/>
      <c r="BA23" s="415">
        <f t="shared" si="12"/>
        <v>2.5</v>
      </c>
      <c r="BB23" s="416">
        <f t="shared" si="13"/>
        <v>2.5</v>
      </c>
    </row>
    <row r="24" spans="1:54" x14ac:dyDescent="0.25">
      <c r="A24" s="30">
        <v>5</v>
      </c>
      <c r="B24" s="49">
        <v>20400</v>
      </c>
      <c r="C24" s="156" t="s">
        <v>27</v>
      </c>
      <c r="D24" s="57">
        <f>'2020 Расклад'!J21</f>
        <v>3.9695</v>
      </c>
      <c r="E24" s="60">
        <f t="shared" si="22"/>
        <v>3.83</v>
      </c>
      <c r="F24" s="223" t="str">
        <f t="shared" si="0"/>
        <v>B</v>
      </c>
      <c r="G24" s="216">
        <f>'2020 Расклад'!P21</f>
        <v>3.1329999999999996</v>
      </c>
      <c r="H24" s="60">
        <f t="shared" si="23"/>
        <v>3.39</v>
      </c>
      <c r="I24" s="61" t="str">
        <f t="shared" si="1"/>
        <v>D</v>
      </c>
      <c r="J24" s="57">
        <f>'2020 Расклад'!V21</f>
        <v>3.7538</v>
      </c>
      <c r="K24" s="60">
        <f t="shared" si="24"/>
        <v>3.72</v>
      </c>
      <c r="L24" s="62" t="str">
        <f t="shared" si="2"/>
        <v>B</v>
      </c>
      <c r="M24" s="384"/>
      <c r="N24" s="55"/>
      <c r="O24" s="61"/>
      <c r="P24" s="67"/>
      <c r="Q24" s="389"/>
      <c r="R24" s="62"/>
      <c r="S24" s="403" t="str">
        <f t="shared" si="14"/>
        <v>C</v>
      </c>
      <c r="T24" s="70">
        <f t="shared" si="15"/>
        <v>2.5</v>
      </c>
      <c r="U24" s="70">
        <f t="shared" si="16"/>
        <v>1</v>
      </c>
      <c r="V24" s="70">
        <f t="shared" si="17"/>
        <v>2.5</v>
      </c>
      <c r="W24" s="70"/>
      <c r="X24" s="70"/>
      <c r="Y24" s="84">
        <f t="shared" si="18"/>
        <v>2</v>
      </c>
      <c r="Z24" s="88"/>
      <c r="AA24" s="56"/>
      <c r="AB24" s="62"/>
      <c r="AC24" s="235"/>
      <c r="AD24" s="56"/>
      <c r="AE24" s="61"/>
      <c r="AF24" s="251"/>
      <c r="AG24" s="258"/>
      <c r="AH24" s="272"/>
      <c r="AI24" s="265"/>
      <c r="AJ24" s="332"/>
      <c r="AK24" s="172"/>
      <c r="AL24" s="62"/>
      <c r="AM24" s="706">
        <v>58.58</v>
      </c>
      <c r="AN24" s="173">
        <v>52.27</v>
      </c>
      <c r="AO24" s="61" t="str">
        <f t="shared" si="3"/>
        <v>B</v>
      </c>
      <c r="AP24" s="707">
        <v>69.150000000000006</v>
      </c>
      <c r="AQ24" s="336">
        <v>68.349999999999994</v>
      </c>
      <c r="AR24" s="62" t="str">
        <f t="shared" si="4"/>
        <v>B</v>
      </c>
      <c r="AS24" s="98" t="str">
        <f t="shared" si="5"/>
        <v>C</v>
      </c>
      <c r="AT24" s="92">
        <f t="shared" si="6"/>
        <v>1</v>
      </c>
      <c r="AU24" s="92">
        <f t="shared" si="7"/>
        <v>2.5</v>
      </c>
      <c r="AV24" s="92">
        <f t="shared" si="8"/>
        <v>2.5</v>
      </c>
      <c r="AW24" s="308">
        <f t="shared" si="9"/>
        <v>2</v>
      </c>
      <c r="AX24" s="98" t="str">
        <f t="shared" si="10"/>
        <v>C</v>
      </c>
      <c r="AY24" s="417">
        <f t="shared" si="11"/>
        <v>2</v>
      </c>
      <c r="AZ24" s="415"/>
      <c r="BA24" s="415">
        <f t="shared" si="12"/>
        <v>2</v>
      </c>
      <c r="BB24" s="416">
        <f t="shared" si="13"/>
        <v>2</v>
      </c>
    </row>
    <row r="25" spans="1:54" x14ac:dyDescent="0.25">
      <c r="A25" s="30">
        <v>6</v>
      </c>
      <c r="B25" s="49">
        <v>20080</v>
      </c>
      <c r="C25" s="26" t="s">
        <v>26</v>
      </c>
      <c r="D25" s="57">
        <f>'2020 Расклад'!J22</f>
        <v>3.8536000000000001</v>
      </c>
      <c r="E25" s="60">
        <f t="shared" si="22"/>
        <v>3.83</v>
      </c>
      <c r="F25" s="223" t="str">
        <f t="shared" si="0"/>
        <v>B</v>
      </c>
      <c r="G25" s="216">
        <f>'2020 Расклад'!P22</f>
        <v>3.3428000000000004</v>
      </c>
      <c r="H25" s="60">
        <f t="shared" si="23"/>
        <v>3.39</v>
      </c>
      <c r="I25" s="61" t="str">
        <f t="shared" si="1"/>
        <v>D</v>
      </c>
      <c r="J25" s="57">
        <f>'2020 Расклад'!V22</f>
        <v>3.5731999999999999</v>
      </c>
      <c r="K25" s="60">
        <f t="shared" si="24"/>
        <v>3.72</v>
      </c>
      <c r="L25" s="62" t="str">
        <f t="shared" si="2"/>
        <v>C</v>
      </c>
      <c r="M25" s="384"/>
      <c r="N25" s="55"/>
      <c r="O25" s="61"/>
      <c r="P25" s="67"/>
      <c r="Q25" s="389"/>
      <c r="R25" s="62"/>
      <c r="S25" s="403" t="str">
        <f t="shared" si="14"/>
        <v>C</v>
      </c>
      <c r="T25" s="70">
        <f t="shared" si="15"/>
        <v>2.5</v>
      </c>
      <c r="U25" s="70">
        <f t="shared" si="16"/>
        <v>1</v>
      </c>
      <c r="V25" s="70">
        <f t="shared" si="17"/>
        <v>2</v>
      </c>
      <c r="W25" s="70"/>
      <c r="X25" s="70"/>
      <c r="Y25" s="84">
        <f t="shared" si="18"/>
        <v>1.8333333333333333</v>
      </c>
      <c r="Z25" s="88"/>
      <c r="AA25" s="56"/>
      <c r="AB25" s="62"/>
      <c r="AC25" s="235"/>
      <c r="AD25" s="56"/>
      <c r="AE25" s="61"/>
      <c r="AF25" s="251"/>
      <c r="AG25" s="258"/>
      <c r="AH25" s="272"/>
      <c r="AI25" s="265"/>
      <c r="AJ25" s="332"/>
      <c r="AK25" s="172"/>
      <c r="AL25" s="62"/>
      <c r="AM25" s="709">
        <v>52.13</v>
      </c>
      <c r="AN25" s="173">
        <v>52.27</v>
      </c>
      <c r="AO25" s="61" t="str">
        <f t="shared" si="3"/>
        <v>B</v>
      </c>
      <c r="AP25" s="707">
        <v>68.599999999999994</v>
      </c>
      <c r="AQ25" s="336">
        <v>68.349999999999994</v>
      </c>
      <c r="AR25" s="62" t="str">
        <f t="shared" si="4"/>
        <v>B</v>
      </c>
      <c r="AS25" s="98" t="str">
        <f t="shared" si="5"/>
        <v>C</v>
      </c>
      <c r="AT25" s="92">
        <f t="shared" si="6"/>
        <v>1</v>
      </c>
      <c r="AU25" s="92">
        <f t="shared" si="7"/>
        <v>2.5</v>
      </c>
      <c r="AV25" s="92">
        <f t="shared" si="8"/>
        <v>2.5</v>
      </c>
      <c r="AW25" s="308">
        <f t="shared" si="9"/>
        <v>2</v>
      </c>
      <c r="AX25" s="98" t="str">
        <f t="shared" si="10"/>
        <v>C</v>
      </c>
      <c r="AY25" s="417">
        <f t="shared" si="11"/>
        <v>2</v>
      </c>
      <c r="AZ25" s="415"/>
      <c r="BA25" s="415">
        <f t="shared" si="12"/>
        <v>2</v>
      </c>
      <c r="BB25" s="416">
        <f t="shared" si="13"/>
        <v>2</v>
      </c>
    </row>
    <row r="26" spans="1:54" x14ac:dyDescent="0.25">
      <c r="A26" s="30">
        <v>7</v>
      </c>
      <c r="B26" s="49">
        <v>20460</v>
      </c>
      <c r="C26" s="26" t="s">
        <v>28</v>
      </c>
      <c r="D26" s="57">
        <f>'2020 Расклад'!J23</f>
        <v>3.7289999999999996</v>
      </c>
      <c r="E26" s="60">
        <f t="shared" si="22"/>
        <v>3.83</v>
      </c>
      <c r="F26" s="223" t="str">
        <f t="shared" si="0"/>
        <v>C</v>
      </c>
      <c r="G26" s="216">
        <f>'2020 Расклад'!P23</f>
        <v>3.4</v>
      </c>
      <c r="H26" s="60">
        <f t="shared" si="23"/>
        <v>3.39</v>
      </c>
      <c r="I26" s="61" t="str">
        <f t="shared" si="1"/>
        <v>B</v>
      </c>
      <c r="J26" s="57">
        <f>'2020 Расклад'!V23</f>
        <v>3.7</v>
      </c>
      <c r="K26" s="60">
        <f t="shared" si="24"/>
        <v>3.72</v>
      </c>
      <c r="L26" s="62" t="str">
        <f t="shared" si="2"/>
        <v>B</v>
      </c>
      <c r="M26" s="384"/>
      <c r="N26" s="55"/>
      <c r="O26" s="61"/>
      <c r="P26" s="67"/>
      <c r="Q26" s="389"/>
      <c r="R26" s="62"/>
      <c r="S26" s="403" t="str">
        <f t="shared" si="14"/>
        <v>C</v>
      </c>
      <c r="T26" s="70">
        <f t="shared" si="15"/>
        <v>2</v>
      </c>
      <c r="U26" s="70">
        <f t="shared" si="16"/>
        <v>2.5</v>
      </c>
      <c r="V26" s="70">
        <f t="shared" si="17"/>
        <v>2.5</v>
      </c>
      <c r="W26" s="70"/>
      <c r="X26" s="70"/>
      <c r="Y26" s="84">
        <f t="shared" si="18"/>
        <v>2.3333333333333335</v>
      </c>
      <c r="Z26" s="88"/>
      <c r="AA26" s="56"/>
      <c r="AB26" s="62"/>
      <c r="AC26" s="235"/>
      <c r="AD26" s="56"/>
      <c r="AE26" s="61"/>
      <c r="AF26" s="251"/>
      <c r="AG26" s="258"/>
      <c r="AH26" s="272"/>
      <c r="AI26" s="265"/>
      <c r="AJ26" s="332"/>
      <c r="AK26" s="172"/>
      <c r="AL26" s="62"/>
      <c r="AM26" s="706">
        <v>53.59</v>
      </c>
      <c r="AN26" s="173">
        <v>52.27</v>
      </c>
      <c r="AO26" s="61" t="str">
        <f t="shared" si="3"/>
        <v>B</v>
      </c>
      <c r="AP26" s="710">
        <v>63.32</v>
      </c>
      <c r="AQ26" s="336">
        <v>68.349999999999994</v>
      </c>
      <c r="AR26" s="62" t="str">
        <f t="shared" si="4"/>
        <v>B</v>
      </c>
      <c r="AS26" s="98" t="str">
        <f t="shared" si="5"/>
        <v>C</v>
      </c>
      <c r="AT26" s="92">
        <f t="shared" si="6"/>
        <v>1</v>
      </c>
      <c r="AU26" s="92">
        <f t="shared" si="7"/>
        <v>2.5</v>
      </c>
      <c r="AV26" s="92">
        <f t="shared" si="8"/>
        <v>2.5</v>
      </c>
      <c r="AW26" s="308">
        <f t="shared" si="9"/>
        <v>2</v>
      </c>
      <c r="AX26" s="98" t="str">
        <f t="shared" si="10"/>
        <v>C</v>
      </c>
      <c r="AY26" s="417">
        <f t="shared" si="11"/>
        <v>2</v>
      </c>
      <c r="AZ26" s="415"/>
      <c r="BA26" s="415">
        <f t="shared" si="12"/>
        <v>2</v>
      </c>
      <c r="BB26" s="416">
        <f t="shared" si="13"/>
        <v>2</v>
      </c>
    </row>
    <row r="27" spans="1:54" x14ac:dyDescent="0.25">
      <c r="A27" s="30">
        <v>8</v>
      </c>
      <c r="B27" s="49">
        <v>20550</v>
      </c>
      <c r="C27" s="26" t="s">
        <v>29</v>
      </c>
      <c r="D27" s="57">
        <f>'2020 Расклад'!J24</f>
        <v>3.5556999999999999</v>
      </c>
      <c r="E27" s="60">
        <f t="shared" si="22"/>
        <v>3.83</v>
      </c>
      <c r="F27" s="223" t="str">
        <f t="shared" si="0"/>
        <v>C</v>
      </c>
      <c r="G27" s="216">
        <f>'2020 Расклад'!P24</f>
        <v>3.5254000000000003</v>
      </c>
      <c r="H27" s="60">
        <f t="shared" si="23"/>
        <v>3.39</v>
      </c>
      <c r="I27" s="61" t="str">
        <f t="shared" si="1"/>
        <v>B</v>
      </c>
      <c r="J27" s="57">
        <f>'2020 Расклад'!V24</f>
        <v>3.8851999999999998</v>
      </c>
      <c r="K27" s="60">
        <f t="shared" si="24"/>
        <v>3.72</v>
      </c>
      <c r="L27" s="62" t="str">
        <f t="shared" si="2"/>
        <v>B</v>
      </c>
      <c r="M27" s="384"/>
      <c r="N27" s="55"/>
      <c r="O27" s="61"/>
      <c r="P27" s="67"/>
      <c r="Q27" s="389"/>
      <c r="R27" s="62"/>
      <c r="S27" s="403" t="str">
        <f t="shared" si="14"/>
        <v>C</v>
      </c>
      <c r="T27" s="70">
        <f t="shared" si="15"/>
        <v>2</v>
      </c>
      <c r="U27" s="70">
        <f t="shared" si="16"/>
        <v>2.5</v>
      </c>
      <c r="V27" s="70">
        <f t="shared" si="17"/>
        <v>2.5</v>
      </c>
      <c r="W27" s="70"/>
      <c r="X27" s="70"/>
      <c r="Y27" s="84">
        <f t="shared" si="18"/>
        <v>2.3333333333333335</v>
      </c>
      <c r="Z27" s="88"/>
      <c r="AA27" s="56"/>
      <c r="AB27" s="62"/>
      <c r="AC27" s="235"/>
      <c r="AD27" s="56"/>
      <c r="AE27" s="61"/>
      <c r="AF27" s="251"/>
      <c r="AG27" s="258"/>
      <c r="AH27" s="272"/>
      <c r="AI27" s="265"/>
      <c r="AJ27" s="332"/>
      <c r="AK27" s="172"/>
      <c r="AL27" s="62"/>
      <c r="AM27" s="333"/>
      <c r="AN27" s="173">
        <v>52.27</v>
      </c>
      <c r="AO27" s="61"/>
      <c r="AP27" s="334"/>
      <c r="AQ27" s="336">
        <v>68.349999999999994</v>
      </c>
      <c r="AR27" s="62"/>
      <c r="AS27" s="98" t="str">
        <f t="shared" si="5"/>
        <v>D</v>
      </c>
      <c r="AT27" s="92"/>
      <c r="AU27" s="92"/>
      <c r="AV27" s="92"/>
      <c r="AW27" s="308"/>
      <c r="AX27" s="98" t="str">
        <f t="shared" si="10"/>
        <v>C</v>
      </c>
      <c r="AY27" s="417">
        <f t="shared" si="11"/>
        <v>2</v>
      </c>
      <c r="AZ27" s="415"/>
      <c r="BA27" s="415"/>
      <c r="BB27" s="416">
        <f t="shared" si="13"/>
        <v>2</v>
      </c>
    </row>
    <row r="28" spans="1:54" x14ac:dyDescent="0.25">
      <c r="A28" s="30">
        <v>9</v>
      </c>
      <c r="B28" s="49">
        <v>20630</v>
      </c>
      <c r="C28" s="26" t="s">
        <v>30</v>
      </c>
      <c r="D28" s="57">
        <f>'2020 Расклад'!J25</f>
        <v>3.5399000000000003</v>
      </c>
      <c r="E28" s="60">
        <f t="shared" si="22"/>
        <v>3.83</v>
      </c>
      <c r="F28" s="223" t="str">
        <f t="shared" si="0"/>
        <v>C</v>
      </c>
      <c r="G28" s="216">
        <f>'2020 Расклад'!P25</f>
        <v>3.1609000000000003</v>
      </c>
      <c r="H28" s="60">
        <f t="shared" si="23"/>
        <v>3.39</v>
      </c>
      <c r="I28" s="61" t="str">
        <f t="shared" si="1"/>
        <v>D</v>
      </c>
      <c r="J28" s="57">
        <f>'2020 Расклад'!V25</f>
        <v>3.5063</v>
      </c>
      <c r="K28" s="60">
        <f t="shared" si="24"/>
        <v>3.72</v>
      </c>
      <c r="L28" s="62" t="str">
        <f t="shared" si="2"/>
        <v>C</v>
      </c>
      <c r="M28" s="384"/>
      <c r="N28" s="55"/>
      <c r="O28" s="61"/>
      <c r="P28" s="67"/>
      <c r="Q28" s="389"/>
      <c r="R28" s="62"/>
      <c r="S28" s="403" t="str">
        <f t="shared" si="14"/>
        <v>C</v>
      </c>
      <c r="T28" s="70">
        <f t="shared" si="15"/>
        <v>2</v>
      </c>
      <c r="U28" s="70">
        <f t="shared" si="16"/>
        <v>1</v>
      </c>
      <c r="V28" s="70">
        <f t="shared" si="17"/>
        <v>2</v>
      </c>
      <c r="W28" s="70"/>
      <c r="X28" s="70"/>
      <c r="Y28" s="84">
        <f t="shared" si="18"/>
        <v>1.6666666666666667</v>
      </c>
      <c r="Z28" s="88"/>
      <c r="AA28" s="56"/>
      <c r="AB28" s="62"/>
      <c r="AC28" s="235"/>
      <c r="AD28" s="56"/>
      <c r="AE28" s="61"/>
      <c r="AF28" s="251"/>
      <c r="AG28" s="258"/>
      <c r="AH28" s="272"/>
      <c r="AI28" s="265"/>
      <c r="AJ28" s="332"/>
      <c r="AK28" s="172"/>
      <c r="AL28" s="62"/>
      <c r="AM28" s="706">
        <v>56.1</v>
      </c>
      <c r="AN28" s="173">
        <v>52.27</v>
      </c>
      <c r="AO28" s="61" t="str">
        <f t="shared" si="3"/>
        <v>B</v>
      </c>
      <c r="AP28" s="710">
        <v>63.08</v>
      </c>
      <c r="AQ28" s="336">
        <v>68.349999999999994</v>
      </c>
      <c r="AR28" s="62" t="str">
        <f t="shared" si="4"/>
        <v>B</v>
      </c>
      <c r="AS28" s="98" t="str">
        <f t="shared" si="5"/>
        <v>C</v>
      </c>
      <c r="AT28" s="92">
        <f t="shared" si="6"/>
        <v>1</v>
      </c>
      <c r="AU28" s="92">
        <f t="shared" si="7"/>
        <v>2.5</v>
      </c>
      <c r="AV28" s="92">
        <f t="shared" si="8"/>
        <v>2.5</v>
      </c>
      <c r="AW28" s="308">
        <f t="shared" si="9"/>
        <v>2</v>
      </c>
      <c r="AX28" s="98" t="str">
        <f t="shared" si="10"/>
        <v>C</v>
      </c>
      <c r="AY28" s="417">
        <f t="shared" si="11"/>
        <v>2</v>
      </c>
      <c r="AZ28" s="415"/>
      <c r="BA28" s="415">
        <f t="shared" si="12"/>
        <v>2</v>
      </c>
      <c r="BB28" s="416">
        <f t="shared" si="13"/>
        <v>2</v>
      </c>
    </row>
    <row r="29" spans="1:54" x14ac:dyDescent="0.25">
      <c r="A29" s="30">
        <v>10</v>
      </c>
      <c r="B29" s="49">
        <v>20810</v>
      </c>
      <c r="C29" s="26" t="s">
        <v>31</v>
      </c>
      <c r="D29" s="57">
        <f>'2020 Расклад'!J26</f>
        <v>3.4931000000000001</v>
      </c>
      <c r="E29" s="60">
        <f t="shared" si="22"/>
        <v>3.83</v>
      </c>
      <c r="F29" s="223" t="str">
        <f t="shared" si="0"/>
        <v>D</v>
      </c>
      <c r="G29" s="216">
        <f>'2020 Расклад'!P26</f>
        <v>3.4167000000000001</v>
      </c>
      <c r="H29" s="60">
        <f t="shared" si="23"/>
        <v>3.39</v>
      </c>
      <c r="I29" s="61" t="str">
        <f t="shared" si="1"/>
        <v>B</v>
      </c>
      <c r="J29" s="57">
        <f>'2020 Расклад'!V26</f>
        <v>3.4333</v>
      </c>
      <c r="K29" s="60">
        <f t="shared" si="24"/>
        <v>3.72</v>
      </c>
      <c r="L29" s="62" t="str">
        <f t="shared" si="2"/>
        <v>D</v>
      </c>
      <c r="M29" s="384"/>
      <c r="N29" s="55"/>
      <c r="O29" s="61"/>
      <c r="P29" s="67"/>
      <c r="Q29" s="389"/>
      <c r="R29" s="62"/>
      <c r="S29" s="403" t="str">
        <f t="shared" si="14"/>
        <v>C</v>
      </c>
      <c r="T29" s="70">
        <f t="shared" si="15"/>
        <v>1</v>
      </c>
      <c r="U29" s="70">
        <f t="shared" si="16"/>
        <v>2.5</v>
      </c>
      <c r="V29" s="70">
        <f t="shared" si="17"/>
        <v>1</v>
      </c>
      <c r="W29" s="70"/>
      <c r="X29" s="70"/>
      <c r="Y29" s="84">
        <f t="shared" si="18"/>
        <v>1.5</v>
      </c>
      <c r="Z29" s="88"/>
      <c r="AA29" s="56"/>
      <c r="AB29" s="62"/>
      <c r="AC29" s="235"/>
      <c r="AD29" s="56"/>
      <c r="AE29" s="61"/>
      <c r="AF29" s="251"/>
      <c r="AG29" s="258"/>
      <c r="AH29" s="272"/>
      <c r="AI29" s="265"/>
      <c r="AJ29" s="332"/>
      <c r="AK29" s="172"/>
      <c r="AL29" s="62"/>
      <c r="AM29" s="703">
        <v>41.25</v>
      </c>
      <c r="AN29" s="173">
        <v>52.27</v>
      </c>
      <c r="AO29" s="61" t="str">
        <f t="shared" si="3"/>
        <v>C</v>
      </c>
      <c r="AP29" s="710">
        <v>59.71</v>
      </c>
      <c r="AQ29" s="336">
        <v>68.349999999999994</v>
      </c>
      <c r="AR29" s="62" t="str">
        <f t="shared" si="4"/>
        <v>B</v>
      </c>
      <c r="AS29" s="98" t="str">
        <f t="shared" si="5"/>
        <v>C</v>
      </c>
      <c r="AT29" s="92">
        <f t="shared" si="6"/>
        <v>1</v>
      </c>
      <c r="AU29" s="92">
        <f t="shared" si="7"/>
        <v>2</v>
      </c>
      <c r="AV29" s="92">
        <f t="shared" si="8"/>
        <v>2.5</v>
      </c>
      <c r="AW29" s="308">
        <f t="shared" si="9"/>
        <v>1.8333333333333333</v>
      </c>
      <c r="AX29" s="98" t="str">
        <f t="shared" si="10"/>
        <v>C</v>
      </c>
      <c r="AY29" s="417">
        <f t="shared" si="11"/>
        <v>2</v>
      </c>
      <c r="AZ29" s="415"/>
      <c r="BA29" s="415">
        <f t="shared" si="12"/>
        <v>2</v>
      </c>
      <c r="BB29" s="416">
        <f t="shared" si="13"/>
        <v>2</v>
      </c>
    </row>
    <row r="30" spans="1:54" x14ac:dyDescent="0.25">
      <c r="A30" s="30">
        <v>11</v>
      </c>
      <c r="B30" s="49">
        <v>20900</v>
      </c>
      <c r="C30" s="26" t="s">
        <v>32</v>
      </c>
      <c r="D30" s="57">
        <f>'2020 Расклад'!J27</f>
        <v>3.8971999999999998</v>
      </c>
      <c r="E30" s="60">
        <f t="shared" si="22"/>
        <v>3.83</v>
      </c>
      <c r="F30" s="223" t="str">
        <f t="shared" si="0"/>
        <v>B</v>
      </c>
      <c r="G30" s="216">
        <f>'2020 Расклад'!P27</f>
        <v>3.24</v>
      </c>
      <c r="H30" s="60">
        <f t="shared" si="23"/>
        <v>3.39</v>
      </c>
      <c r="I30" s="61" t="str">
        <f t="shared" si="1"/>
        <v>D</v>
      </c>
      <c r="J30" s="57">
        <f>'2020 Расклад'!V27</f>
        <v>3.5904000000000003</v>
      </c>
      <c r="K30" s="60">
        <f t="shared" si="24"/>
        <v>3.72</v>
      </c>
      <c r="L30" s="62" t="str">
        <f t="shared" si="2"/>
        <v>C</v>
      </c>
      <c r="M30" s="384"/>
      <c r="N30" s="55"/>
      <c r="O30" s="61"/>
      <c r="P30" s="67"/>
      <c r="Q30" s="389"/>
      <c r="R30" s="62"/>
      <c r="S30" s="403" t="str">
        <f t="shared" si="14"/>
        <v>C</v>
      </c>
      <c r="T30" s="70">
        <f t="shared" si="15"/>
        <v>2.5</v>
      </c>
      <c r="U30" s="70">
        <f t="shared" si="16"/>
        <v>1</v>
      </c>
      <c r="V30" s="70">
        <f t="shared" si="17"/>
        <v>2</v>
      </c>
      <c r="W30" s="70"/>
      <c r="X30" s="70"/>
      <c r="Y30" s="84">
        <f t="shared" si="18"/>
        <v>1.8333333333333333</v>
      </c>
      <c r="Z30" s="88"/>
      <c r="AA30" s="56"/>
      <c r="AB30" s="62"/>
      <c r="AC30" s="235"/>
      <c r="AD30" s="56"/>
      <c r="AE30" s="61"/>
      <c r="AF30" s="251"/>
      <c r="AG30" s="258"/>
      <c r="AH30" s="272"/>
      <c r="AI30" s="265"/>
      <c r="AJ30" s="332"/>
      <c r="AK30" s="172"/>
      <c r="AL30" s="62"/>
      <c r="AM30" s="703">
        <v>32.67</v>
      </c>
      <c r="AN30" s="173">
        <v>52.27</v>
      </c>
      <c r="AO30" s="61" t="str">
        <f t="shared" si="3"/>
        <v>C</v>
      </c>
      <c r="AP30" s="710">
        <v>64.37</v>
      </c>
      <c r="AQ30" s="336">
        <v>68.349999999999994</v>
      </c>
      <c r="AR30" s="62" t="str">
        <f t="shared" si="4"/>
        <v>B</v>
      </c>
      <c r="AS30" s="98" t="str">
        <f t="shared" si="5"/>
        <v>C</v>
      </c>
      <c r="AT30" s="92">
        <f t="shared" si="6"/>
        <v>1</v>
      </c>
      <c r="AU30" s="92">
        <f t="shared" si="7"/>
        <v>2</v>
      </c>
      <c r="AV30" s="92">
        <f t="shared" si="8"/>
        <v>2.5</v>
      </c>
      <c r="AW30" s="308">
        <f t="shared" si="9"/>
        <v>1.8333333333333333</v>
      </c>
      <c r="AX30" s="98" t="str">
        <f t="shared" si="10"/>
        <v>C</v>
      </c>
      <c r="AY30" s="417">
        <f t="shared" si="11"/>
        <v>2</v>
      </c>
      <c r="AZ30" s="415"/>
      <c r="BA30" s="415">
        <f t="shared" si="12"/>
        <v>2</v>
      </c>
      <c r="BB30" s="416">
        <f t="shared" si="13"/>
        <v>2</v>
      </c>
    </row>
    <row r="31" spans="1:54" ht="15.75" thickBot="1" x14ac:dyDescent="0.3">
      <c r="A31" s="30">
        <v>12</v>
      </c>
      <c r="B31" s="52">
        <v>21350</v>
      </c>
      <c r="C31" s="27" t="s">
        <v>34</v>
      </c>
      <c r="D31" s="83">
        <f>'2020 Расклад'!J28</f>
        <v>3.339</v>
      </c>
      <c r="E31" s="184">
        <f t="shared" si="22"/>
        <v>3.83</v>
      </c>
      <c r="F31" s="224" t="str">
        <f t="shared" si="0"/>
        <v>D</v>
      </c>
      <c r="G31" s="217">
        <f>'2020 Расклад'!P28</f>
        <v>3.3894000000000002</v>
      </c>
      <c r="H31" s="184">
        <f t="shared" si="23"/>
        <v>3.39</v>
      </c>
      <c r="I31" s="63" t="str">
        <f t="shared" si="1"/>
        <v>D</v>
      </c>
      <c r="J31" s="83">
        <f>'2020 Расклад'!V28</f>
        <v>3.1356000000000002</v>
      </c>
      <c r="K31" s="184">
        <f t="shared" si="24"/>
        <v>3.72</v>
      </c>
      <c r="L31" s="64" t="str">
        <f t="shared" si="2"/>
        <v>D</v>
      </c>
      <c r="M31" s="393"/>
      <c r="N31" s="185"/>
      <c r="O31" s="63"/>
      <c r="P31" s="186"/>
      <c r="Q31" s="396"/>
      <c r="R31" s="64"/>
      <c r="S31" s="404" t="str">
        <f t="shared" si="14"/>
        <v>D</v>
      </c>
      <c r="T31" s="92">
        <f t="shared" si="15"/>
        <v>1</v>
      </c>
      <c r="U31" s="92">
        <f t="shared" si="16"/>
        <v>1</v>
      </c>
      <c r="V31" s="92">
        <f t="shared" si="17"/>
        <v>1</v>
      </c>
      <c r="W31" s="92"/>
      <c r="X31" s="92"/>
      <c r="Y31" s="93">
        <f t="shared" si="18"/>
        <v>1</v>
      </c>
      <c r="Z31" s="190"/>
      <c r="AA31" s="187"/>
      <c r="AB31" s="64"/>
      <c r="AC31" s="236"/>
      <c r="AD31" s="187"/>
      <c r="AE31" s="63"/>
      <c r="AF31" s="254"/>
      <c r="AG31" s="261"/>
      <c r="AH31" s="275"/>
      <c r="AI31" s="268"/>
      <c r="AJ31" s="337"/>
      <c r="AK31" s="188"/>
      <c r="AL31" s="64"/>
      <c r="AM31" s="703">
        <v>46.2</v>
      </c>
      <c r="AN31" s="189">
        <v>52.27</v>
      </c>
      <c r="AO31" s="63" t="str">
        <f t="shared" si="3"/>
        <v>C</v>
      </c>
      <c r="AP31" s="705">
        <v>58</v>
      </c>
      <c r="AQ31" s="345">
        <v>68.349999999999994</v>
      </c>
      <c r="AR31" s="66" t="str">
        <f t="shared" si="4"/>
        <v>B</v>
      </c>
      <c r="AS31" s="192" t="str">
        <f t="shared" si="5"/>
        <v>C</v>
      </c>
      <c r="AT31" s="92">
        <f t="shared" si="6"/>
        <v>1</v>
      </c>
      <c r="AU31" s="92">
        <f t="shared" si="7"/>
        <v>2</v>
      </c>
      <c r="AV31" s="92">
        <f t="shared" si="8"/>
        <v>2.5</v>
      </c>
      <c r="AW31" s="308">
        <f t="shared" si="9"/>
        <v>1.8333333333333333</v>
      </c>
      <c r="AX31" s="192" t="str">
        <f t="shared" si="10"/>
        <v>C</v>
      </c>
      <c r="AY31" s="417">
        <f t="shared" si="11"/>
        <v>1</v>
      </c>
      <c r="AZ31" s="415"/>
      <c r="BA31" s="415">
        <f t="shared" si="12"/>
        <v>2</v>
      </c>
      <c r="BB31" s="416">
        <f t="shared" si="13"/>
        <v>1.5</v>
      </c>
    </row>
    <row r="32" spans="1:54" ht="15.75" thickBot="1" x14ac:dyDescent="0.3">
      <c r="A32" s="40"/>
      <c r="B32" s="47"/>
      <c r="C32" s="39" t="s">
        <v>134</v>
      </c>
      <c r="D32" s="75">
        <f>AVERAGE(D33:D49)</f>
        <v>3.4681588235294112</v>
      </c>
      <c r="E32" s="179"/>
      <c r="F32" s="220" t="str">
        <f t="shared" si="0"/>
        <v>D</v>
      </c>
      <c r="G32" s="215">
        <f>AVERAGE(G33:G49)</f>
        <v>3.2319999999999998</v>
      </c>
      <c r="H32" s="179"/>
      <c r="I32" s="71" t="str">
        <f t="shared" si="1"/>
        <v>D</v>
      </c>
      <c r="J32" s="75">
        <f>AVERAGE(J33:J49)</f>
        <v>3.3420588235294115</v>
      </c>
      <c r="K32" s="179"/>
      <c r="L32" s="72" t="str">
        <f t="shared" si="2"/>
        <v>D</v>
      </c>
      <c r="M32" s="215"/>
      <c r="N32" s="180"/>
      <c r="O32" s="71"/>
      <c r="P32" s="74"/>
      <c r="Q32" s="395"/>
      <c r="R32" s="72"/>
      <c r="S32" s="401" t="str">
        <f t="shared" si="14"/>
        <v>D</v>
      </c>
      <c r="T32" s="94">
        <f t="shared" si="15"/>
        <v>1</v>
      </c>
      <c r="U32" s="95">
        <f t="shared" si="16"/>
        <v>1</v>
      </c>
      <c r="V32" s="95">
        <f t="shared" si="17"/>
        <v>1</v>
      </c>
      <c r="W32" s="95"/>
      <c r="X32" s="95"/>
      <c r="Y32" s="231">
        <f t="shared" si="18"/>
        <v>1</v>
      </c>
      <c r="Z32" s="74"/>
      <c r="AA32" s="182"/>
      <c r="AB32" s="72"/>
      <c r="AC32" s="215"/>
      <c r="AD32" s="182"/>
      <c r="AE32" s="71"/>
      <c r="AF32" s="249"/>
      <c r="AG32" s="256"/>
      <c r="AH32" s="270"/>
      <c r="AI32" s="263"/>
      <c r="AJ32" s="90"/>
      <c r="AK32" s="183"/>
      <c r="AL32" s="72"/>
      <c r="AM32" s="91">
        <f>AVERAGE(AM33:AM49)</f>
        <v>50.642307692307696</v>
      </c>
      <c r="AN32" s="696">
        <v>52.27</v>
      </c>
      <c r="AO32" s="71" t="str">
        <f t="shared" si="3"/>
        <v>B</v>
      </c>
      <c r="AP32" s="90">
        <f>AVERAGE(AP33:AP49)</f>
        <v>67.44</v>
      </c>
      <c r="AQ32" s="696">
        <v>68.349999999999994</v>
      </c>
      <c r="AR32" s="72" t="str">
        <f t="shared" si="4"/>
        <v>B</v>
      </c>
      <c r="AS32" s="164" t="str">
        <f t="shared" si="5"/>
        <v>C</v>
      </c>
      <c r="AT32" s="95">
        <f t="shared" si="6"/>
        <v>1</v>
      </c>
      <c r="AU32" s="95">
        <f t="shared" si="7"/>
        <v>2.5</v>
      </c>
      <c r="AV32" s="95">
        <f t="shared" si="8"/>
        <v>2.5</v>
      </c>
      <c r="AW32" s="307">
        <f t="shared" si="9"/>
        <v>2</v>
      </c>
      <c r="AX32" s="164" t="str">
        <f t="shared" si="10"/>
        <v>C</v>
      </c>
      <c r="AY32" s="417">
        <f t="shared" si="11"/>
        <v>1</v>
      </c>
      <c r="AZ32" s="415"/>
      <c r="BA32" s="415">
        <f t="shared" si="12"/>
        <v>2</v>
      </c>
      <c r="BB32" s="416">
        <f t="shared" si="13"/>
        <v>1.5</v>
      </c>
    </row>
    <row r="33" spans="1:54" x14ac:dyDescent="0.25">
      <c r="A33" s="32">
        <v>1</v>
      </c>
      <c r="B33" s="48">
        <v>30070</v>
      </c>
      <c r="C33" s="16" t="s">
        <v>36</v>
      </c>
      <c r="D33" s="57">
        <f>'2020 Расклад'!J29</f>
        <v>3.7305999999999995</v>
      </c>
      <c r="E33" s="174">
        <f t="shared" ref="E33:E49" si="25">$D$128</f>
        <v>3.83</v>
      </c>
      <c r="F33" s="222" t="str">
        <f t="shared" si="0"/>
        <v>C</v>
      </c>
      <c r="G33" s="216">
        <f>'2020 Расклад'!P29</f>
        <v>3.2176999999999998</v>
      </c>
      <c r="H33" s="174">
        <f t="shared" ref="H33:H49" si="26">$G$128</f>
        <v>3.39</v>
      </c>
      <c r="I33" s="58" t="str">
        <f t="shared" si="1"/>
        <v>D</v>
      </c>
      <c r="J33" s="57">
        <f>'2020 Расклад'!V29</f>
        <v>3.5873000000000004</v>
      </c>
      <c r="K33" s="174">
        <f t="shared" ref="K33:K49" si="27">$J$128</f>
        <v>3.72</v>
      </c>
      <c r="L33" s="59" t="str">
        <f t="shared" si="2"/>
        <v>C</v>
      </c>
      <c r="M33" s="384"/>
      <c r="N33" s="175"/>
      <c r="O33" s="58"/>
      <c r="P33" s="68"/>
      <c r="Q33" s="386"/>
      <c r="R33" s="59"/>
      <c r="S33" s="403" t="str">
        <f t="shared" si="14"/>
        <v>C</v>
      </c>
      <c r="T33" s="70">
        <f t="shared" si="15"/>
        <v>2</v>
      </c>
      <c r="U33" s="70">
        <f t="shared" si="16"/>
        <v>1</v>
      </c>
      <c r="V33" s="70">
        <f t="shared" si="17"/>
        <v>2</v>
      </c>
      <c r="W33" s="70"/>
      <c r="X33" s="70"/>
      <c r="Y33" s="84">
        <f t="shared" si="18"/>
        <v>1.6666666666666667</v>
      </c>
      <c r="Z33" s="88"/>
      <c r="AA33" s="176"/>
      <c r="AB33" s="59"/>
      <c r="AC33" s="235"/>
      <c r="AD33" s="176"/>
      <c r="AE33" s="58"/>
      <c r="AF33" s="251"/>
      <c r="AG33" s="258"/>
      <c r="AH33" s="272"/>
      <c r="AI33" s="265"/>
      <c r="AJ33" s="332"/>
      <c r="AK33" s="177"/>
      <c r="AL33" s="59"/>
      <c r="AM33" s="706">
        <v>53.39</v>
      </c>
      <c r="AN33" s="178">
        <v>52.27</v>
      </c>
      <c r="AO33" s="58" t="str">
        <f t="shared" si="3"/>
        <v>B</v>
      </c>
      <c r="AP33" s="707">
        <v>70.53</v>
      </c>
      <c r="AQ33" s="335">
        <v>68.349999999999994</v>
      </c>
      <c r="AR33" s="59" t="str">
        <f t="shared" si="4"/>
        <v>B</v>
      </c>
      <c r="AS33" s="194" t="str">
        <f t="shared" si="5"/>
        <v>C</v>
      </c>
      <c r="AT33" s="92">
        <f t="shared" si="6"/>
        <v>1</v>
      </c>
      <c r="AU33" s="92">
        <f t="shared" si="7"/>
        <v>2.5</v>
      </c>
      <c r="AV33" s="92">
        <f t="shared" si="8"/>
        <v>2.5</v>
      </c>
      <c r="AW33" s="308">
        <f t="shared" si="9"/>
        <v>2</v>
      </c>
      <c r="AX33" s="194" t="str">
        <f t="shared" si="10"/>
        <v>C</v>
      </c>
      <c r="AY33" s="417">
        <f t="shared" si="11"/>
        <v>2</v>
      </c>
      <c r="AZ33" s="415"/>
      <c r="BA33" s="415">
        <f t="shared" si="12"/>
        <v>2</v>
      </c>
      <c r="BB33" s="416">
        <f t="shared" si="13"/>
        <v>2</v>
      </c>
    </row>
    <row r="34" spans="1:54" x14ac:dyDescent="0.25">
      <c r="A34" s="30">
        <v>2</v>
      </c>
      <c r="B34" s="49">
        <v>30480</v>
      </c>
      <c r="C34" s="26" t="s">
        <v>123</v>
      </c>
      <c r="D34" s="57">
        <f>'2020 Расклад'!J30</f>
        <v>4.0476999999999999</v>
      </c>
      <c r="E34" s="60">
        <f t="shared" si="25"/>
        <v>3.83</v>
      </c>
      <c r="F34" s="223" t="str">
        <f t="shared" si="0"/>
        <v>B</v>
      </c>
      <c r="G34" s="216">
        <f>'2020 Расклад'!P30</f>
        <v>3.9520000000000004</v>
      </c>
      <c r="H34" s="60">
        <f t="shared" si="26"/>
        <v>3.39</v>
      </c>
      <c r="I34" s="61" t="str">
        <f t="shared" si="1"/>
        <v>B</v>
      </c>
      <c r="J34" s="57">
        <f>'2020 Расклад'!V30</f>
        <v>3.6190999999999995</v>
      </c>
      <c r="K34" s="60">
        <f t="shared" si="27"/>
        <v>3.72</v>
      </c>
      <c r="L34" s="62" t="str">
        <f t="shared" si="2"/>
        <v>C</v>
      </c>
      <c r="M34" s="384"/>
      <c r="N34" s="55"/>
      <c r="O34" s="61"/>
      <c r="P34" s="68"/>
      <c r="Q34" s="389"/>
      <c r="R34" s="62"/>
      <c r="S34" s="403" t="str">
        <f t="shared" si="14"/>
        <v>C</v>
      </c>
      <c r="T34" s="70">
        <f t="shared" si="15"/>
        <v>2.5</v>
      </c>
      <c r="U34" s="70">
        <f t="shared" si="16"/>
        <v>2.5</v>
      </c>
      <c r="V34" s="70">
        <f t="shared" si="17"/>
        <v>2</v>
      </c>
      <c r="W34" s="70"/>
      <c r="X34" s="70"/>
      <c r="Y34" s="84">
        <f t="shared" si="18"/>
        <v>2.3333333333333335</v>
      </c>
      <c r="Z34" s="88"/>
      <c r="AA34" s="56"/>
      <c r="AB34" s="62"/>
      <c r="AC34" s="235"/>
      <c r="AD34" s="56"/>
      <c r="AE34" s="61"/>
      <c r="AF34" s="251"/>
      <c r="AG34" s="258"/>
      <c r="AH34" s="272"/>
      <c r="AI34" s="265"/>
      <c r="AJ34" s="332"/>
      <c r="AK34" s="172"/>
      <c r="AL34" s="62"/>
      <c r="AM34" s="706">
        <v>55.62</v>
      </c>
      <c r="AN34" s="173">
        <v>52.27</v>
      </c>
      <c r="AO34" s="61" t="str">
        <f t="shared" si="3"/>
        <v>B</v>
      </c>
      <c r="AP34" s="707">
        <v>70.680000000000007</v>
      </c>
      <c r="AQ34" s="336">
        <v>68.349999999999994</v>
      </c>
      <c r="AR34" s="62" t="str">
        <f t="shared" si="4"/>
        <v>B</v>
      </c>
      <c r="AS34" s="98" t="str">
        <f t="shared" si="5"/>
        <v>C</v>
      </c>
      <c r="AT34" s="92">
        <f t="shared" si="6"/>
        <v>1</v>
      </c>
      <c r="AU34" s="92">
        <f t="shared" si="7"/>
        <v>2.5</v>
      </c>
      <c r="AV34" s="92">
        <f t="shared" si="8"/>
        <v>2.5</v>
      </c>
      <c r="AW34" s="308">
        <f t="shared" si="9"/>
        <v>2</v>
      </c>
      <c r="AX34" s="98" t="str">
        <f t="shared" si="10"/>
        <v>C</v>
      </c>
      <c r="AY34" s="417">
        <f t="shared" si="11"/>
        <v>2</v>
      </c>
      <c r="AZ34" s="415"/>
      <c r="BA34" s="415">
        <f t="shared" si="12"/>
        <v>2</v>
      </c>
      <c r="BB34" s="416">
        <f t="shared" si="13"/>
        <v>2</v>
      </c>
    </row>
    <row r="35" spans="1:54" x14ac:dyDescent="0.25">
      <c r="A35" s="30">
        <v>3</v>
      </c>
      <c r="B35" s="49">
        <v>30460</v>
      </c>
      <c r="C35" s="26" t="s">
        <v>41</v>
      </c>
      <c r="D35" s="57">
        <f>'2020 Расклад'!J31</f>
        <v>3.9550999999999998</v>
      </c>
      <c r="E35" s="60">
        <f t="shared" si="25"/>
        <v>3.83</v>
      </c>
      <c r="F35" s="223" t="str">
        <f t="shared" si="0"/>
        <v>B</v>
      </c>
      <c r="G35" s="216">
        <f>'2020 Расклад'!P31</f>
        <v>3.0954000000000002</v>
      </c>
      <c r="H35" s="60">
        <f t="shared" si="26"/>
        <v>3.39</v>
      </c>
      <c r="I35" s="61" t="str">
        <f t="shared" si="1"/>
        <v>D</v>
      </c>
      <c r="J35" s="57">
        <f>'2020 Расклад'!V31</f>
        <v>3.6426000000000003</v>
      </c>
      <c r="K35" s="60">
        <f t="shared" si="27"/>
        <v>3.72</v>
      </c>
      <c r="L35" s="62" t="str">
        <f t="shared" si="2"/>
        <v>C</v>
      </c>
      <c r="M35" s="384"/>
      <c r="N35" s="55"/>
      <c r="O35" s="61"/>
      <c r="P35" s="68"/>
      <c r="Q35" s="389"/>
      <c r="R35" s="62"/>
      <c r="S35" s="403" t="str">
        <f t="shared" si="14"/>
        <v>C</v>
      </c>
      <c r="T35" s="70">
        <f t="shared" si="15"/>
        <v>2.5</v>
      </c>
      <c r="U35" s="70">
        <f t="shared" si="16"/>
        <v>1</v>
      </c>
      <c r="V35" s="70">
        <f t="shared" si="17"/>
        <v>2</v>
      </c>
      <c r="W35" s="70"/>
      <c r="X35" s="70"/>
      <c r="Y35" s="84">
        <f t="shared" si="18"/>
        <v>1.8333333333333333</v>
      </c>
      <c r="Z35" s="88"/>
      <c r="AA35" s="56"/>
      <c r="AB35" s="62"/>
      <c r="AC35" s="235"/>
      <c r="AD35" s="56"/>
      <c r="AE35" s="61"/>
      <c r="AF35" s="251"/>
      <c r="AG35" s="258"/>
      <c r="AH35" s="272"/>
      <c r="AI35" s="265"/>
      <c r="AJ35" s="332"/>
      <c r="AK35" s="172"/>
      <c r="AL35" s="62"/>
      <c r="AM35" s="706">
        <v>54.63</v>
      </c>
      <c r="AN35" s="173">
        <v>52.27</v>
      </c>
      <c r="AO35" s="61" t="str">
        <f t="shared" si="3"/>
        <v>B</v>
      </c>
      <c r="AP35" s="708">
        <v>75.56</v>
      </c>
      <c r="AQ35" s="336">
        <v>68.349999999999994</v>
      </c>
      <c r="AR35" s="62" t="str">
        <f t="shared" si="4"/>
        <v>A</v>
      </c>
      <c r="AS35" s="98" t="str">
        <f t="shared" si="5"/>
        <v>B</v>
      </c>
      <c r="AT35" s="92">
        <f t="shared" si="6"/>
        <v>1</v>
      </c>
      <c r="AU35" s="92">
        <f t="shared" si="7"/>
        <v>2.5</v>
      </c>
      <c r="AV35" s="92">
        <f t="shared" si="8"/>
        <v>4.2</v>
      </c>
      <c r="AW35" s="308">
        <f t="shared" si="9"/>
        <v>2.5666666666666669</v>
      </c>
      <c r="AX35" s="98" t="str">
        <f t="shared" si="10"/>
        <v>C</v>
      </c>
      <c r="AY35" s="417">
        <f t="shared" si="11"/>
        <v>2</v>
      </c>
      <c r="AZ35" s="415"/>
      <c r="BA35" s="415">
        <f t="shared" si="12"/>
        <v>2.5</v>
      </c>
      <c r="BB35" s="416">
        <f t="shared" si="13"/>
        <v>2.25</v>
      </c>
    </row>
    <row r="36" spans="1:54" x14ac:dyDescent="0.25">
      <c r="A36" s="30">
        <v>4</v>
      </c>
      <c r="B36" s="49">
        <v>30030</v>
      </c>
      <c r="C36" s="26" t="s">
        <v>35</v>
      </c>
      <c r="D36" s="57">
        <f>'2020 Расклад'!J32</f>
        <v>4.0270000000000001</v>
      </c>
      <c r="E36" s="60">
        <f t="shared" si="25"/>
        <v>3.83</v>
      </c>
      <c r="F36" s="223" t="str">
        <f t="shared" si="0"/>
        <v>B</v>
      </c>
      <c r="G36" s="216">
        <f>'2020 Расклад'!P32</f>
        <v>3.4084999999999996</v>
      </c>
      <c r="H36" s="60">
        <f t="shared" si="26"/>
        <v>3.39</v>
      </c>
      <c r="I36" s="61" t="str">
        <f t="shared" si="1"/>
        <v>B</v>
      </c>
      <c r="J36" s="57">
        <f>'2020 Расклад'!V32</f>
        <v>3.4474</v>
      </c>
      <c r="K36" s="60">
        <f t="shared" si="27"/>
        <v>3.72</v>
      </c>
      <c r="L36" s="62" t="str">
        <f t="shared" si="2"/>
        <v>D</v>
      </c>
      <c r="M36" s="384"/>
      <c r="N36" s="55"/>
      <c r="O36" s="61"/>
      <c r="P36" s="68"/>
      <c r="Q36" s="389"/>
      <c r="R36" s="62"/>
      <c r="S36" s="403" t="str">
        <f t="shared" si="14"/>
        <v>C</v>
      </c>
      <c r="T36" s="70">
        <f t="shared" si="15"/>
        <v>2.5</v>
      </c>
      <c r="U36" s="70">
        <f t="shared" si="16"/>
        <v>2.5</v>
      </c>
      <c r="V36" s="70">
        <f t="shared" si="17"/>
        <v>1</v>
      </c>
      <c r="W36" s="70"/>
      <c r="X36" s="70"/>
      <c r="Y36" s="84">
        <f t="shared" si="18"/>
        <v>2</v>
      </c>
      <c r="Z36" s="88"/>
      <c r="AA36" s="56"/>
      <c r="AB36" s="62"/>
      <c r="AC36" s="235"/>
      <c r="AD36" s="56"/>
      <c r="AE36" s="61"/>
      <c r="AF36" s="251"/>
      <c r="AG36" s="258"/>
      <c r="AH36" s="272"/>
      <c r="AI36" s="265"/>
      <c r="AJ36" s="332"/>
      <c r="AK36" s="172"/>
      <c r="AL36" s="62"/>
      <c r="AM36" s="706">
        <v>68.8</v>
      </c>
      <c r="AN36" s="173">
        <v>52.27</v>
      </c>
      <c r="AO36" s="61" t="str">
        <f t="shared" si="3"/>
        <v>A</v>
      </c>
      <c r="AP36" s="708">
        <v>75.69</v>
      </c>
      <c r="AQ36" s="336">
        <v>68.349999999999994</v>
      </c>
      <c r="AR36" s="62" t="str">
        <f t="shared" si="4"/>
        <v>A</v>
      </c>
      <c r="AS36" s="98" t="str">
        <f t="shared" si="5"/>
        <v>B</v>
      </c>
      <c r="AT36" s="92">
        <f t="shared" si="6"/>
        <v>1</v>
      </c>
      <c r="AU36" s="92">
        <f t="shared" si="7"/>
        <v>4.2</v>
      </c>
      <c r="AV36" s="92">
        <f t="shared" si="8"/>
        <v>4.2</v>
      </c>
      <c r="AW36" s="308">
        <f t="shared" si="9"/>
        <v>3.1333333333333333</v>
      </c>
      <c r="AX36" s="98" t="str">
        <f t="shared" si="10"/>
        <v>C</v>
      </c>
      <c r="AY36" s="417">
        <f t="shared" si="11"/>
        <v>2</v>
      </c>
      <c r="AZ36" s="415"/>
      <c r="BA36" s="415">
        <f t="shared" si="12"/>
        <v>2.5</v>
      </c>
      <c r="BB36" s="416">
        <f t="shared" si="13"/>
        <v>2.25</v>
      </c>
    </row>
    <row r="37" spans="1:54" x14ac:dyDescent="0.25">
      <c r="A37" s="30">
        <v>5</v>
      </c>
      <c r="B37" s="49">
        <v>31000</v>
      </c>
      <c r="C37" s="26" t="s">
        <v>49</v>
      </c>
      <c r="D37" s="57">
        <f>'2020 Расклад'!J33</f>
        <v>4.1309000000000005</v>
      </c>
      <c r="E37" s="60">
        <f t="shared" si="25"/>
        <v>3.83</v>
      </c>
      <c r="F37" s="223" t="str">
        <f t="shared" si="0"/>
        <v>B</v>
      </c>
      <c r="G37" s="216">
        <f>'2020 Расклад'!P33</f>
        <v>3.83</v>
      </c>
      <c r="H37" s="60">
        <f t="shared" si="26"/>
        <v>3.39</v>
      </c>
      <c r="I37" s="61" t="str">
        <f t="shared" si="1"/>
        <v>B</v>
      </c>
      <c r="J37" s="57">
        <f>'2020 Расклад'!V33</f>
        <v>4.3333000000000004</v>
      </c>
      <c r="K37" s="60">
        <f t="shared" si="27"/>
        <v>3.72</v>
      </c>
      <c r="L37" s="62" t="str">
        <f t="shared" si="2"/>
        <v>B</v>
      </c>
      <c r="M37" s="384"/>
      <c r="N37" s="55"/>
      <c r="O37" s="61"/>
      <c r="P37" s="68"/>
      <c r="Q37" s="389"/>
      <c r="R37" s="62"/>
      <c r="S37" s="403" t="str">
        <f t="shared" si="14"/>
        <v>B</v>
      </c>
      <c r="T37" s="70">
        <f t="shared" si="15"/>
        <v>2.5</v>
      </c>
      <c r="U37" s="70">
        <f t="shared" si="16"/>
        <v>2.5</v>
      </c>
      <c r="V37" s="70">
        <f t="shared" si="17"/>
        <v>2.5</v>
      </c>
      <c r="W37" s="70"/>
      <c r="X37" s="70"/>
      <c r="Y37" s="84">
        <f t="shared" si="18"/>
        <v>2.5</v>
      </c>
      <c r="Z37" s="88"/>
      <c r="AA37" s="56"/>
      <c r="AB37" s="62"/>
      <c r="AC37" s="235"/>
      <c r="AD37" s="56"/>
      <c r="AE37" s="61"/>
      <c r="AF37" s="251"/>
      <c r="AG37" s="258"/>
      <c r="AH37" s="272"/>
      <c r="AI37" s="265"/>
      <c r="AJ37" s="332"/>
      <c r="AK37" s="172"/>
      <c r="AL37" s="62"/>
      <c r="AM37" s="709">
        <v>51.69</v>
      </c>
      <c r="AN37" s="173">
        <v>52.27</v>
      </c>
      <c r="AO37" s="61" t="str">
        <f t="shared" si="3"/>
        <v>B</v>
      </c>
      <c r="AP37" s="710">
        <v>65.489999999999995</v>
      </c>
      <c r="AQ37" s="336">
        <v>68.349999999999994</v>
      </c>
      <c r="AR37" s="62" t="str">
        <f t="shared" si="4"/>
        <v>B</v>
      </c>
      <c r="AS37" s="98" t="str">
        <f t="shared" si="5"/>
        <v>C</v>
      </c>
      <c r="AT37" s="92">
        <f t="shared" si="6"/>
        <v>1</v>
      </c>
      <c r="AU37" s="92">
        <f t="shared" si="7"/>
        <v>2.5</v>
      </c>
      <c r="AV37" s="92">
        <f t="shared" si="8"/>
        <v>2.5</v>
      </c>
      <c r="AW37" s="308">
        <f t="shared" si="9"/>
        <v>2</v>
      </c>
      <c r="AX37" s="98" t="str">
        <f t="shared" si="10"/>
        <v>C</v>
      </c>
      <c r="AY37" s="417">
        <f t="shared" si="11"/>
        <v>2.5</v>
      </c>
      <c r="AZ37" s="415"/>
      <c r="BA37" s="415">
        <f t="shared" si="12"/>
        <v>2</v>
      </c>
      <c r="BB37" s="416">
        <f t="shared" si="13"/>
        <v>2.25</v>
      </c>
    </row>
    <row r="38" spans="1:54" x14ac:dyDescent="0.25">
      <c r="A38" s="30">
        <v>6</v>
      </c>
      <c r="B38" s="49">
        <v>30130</v>
      </c>
      <c r="C38" s="26" t="s">
        <v>37</v>
      </c>
      <c r="D38" s="57">
        <f>'2020 Расклад'!J34</f>
        <v>3.4468000000000001</v>
      </c>
      <c r="E38" s="60">
        <f t="shared" si="25"/>
        <v>3.83</v>
      </c>
      <c r="F38" s="223" t="str">
        <f t="shared" si="0"/>
        <v>D</v>
      </c>
      <c r="G38" s="216">
        <f>'2020 Расклад'!P34</f>
        <v>2.7954000000000003</v>
      </c>
      <c r="H38" s="60">
        <f t="shared" si="26"/>
        <v>3.39</v>
      </c>
      <c r="I38" s="61" t="str">
        <f t="shared" si="1"/>
        <v>D</v>
      </c>
      <c r="J38" s="57">
        <f>'2020 Расклад'!V34</f>
        <v>3.3262</v>
      </c>
      <c r="K38" s="60">
        <f t="shared" si="27"/>
        <v>3.72</v>
      </c>
      <c r="L38" s="62" t="str">
        <f t="shared" si="2"/>
        <v>D</v>
      </c>
      <c r="M38" s="384"/>
      <c r="N38" s="55"/>
      <c r="O38" s="61"/>
      <c r="P38" s="68"/>
      <c r="Q38" s="389"/>
      <c r="R38" s="62"/>
      <c r="S38" s="403" t="str">
        <f t="shared" si="14"/>
        <v>D</v>
      </c>
      <c r="T38" s="70">
        <f t="shared" si="15"/>
        <v>1</v>
      </c>
      <c r="U38" s="70">
        <f t="shared" si="16"/>
        <v>1</v>
      </c>
      <c r="V38" s="70">
        <f t="shared" si="17"/>
        <v>1</v>
      </c>
      <c r="W38" s="70"/>
      <c r="X38" s="70"/>
      <c r="Y38" s="84">
        <f t="shared" si="18"/>
        <v>1</v>
      </c>
      <c r="Z38" s="88"/>
      <c r="AA38" s="56"/>
      <c r="AB38" s="62"/>
      <c r="AC38" s="235"/>
      <c r="AD38" s="56"/>
      <c r="AE38" s="61"/>
      <c r="AF38" s="251"/>
      <c r="AG38" s="258"/>
      <c r="AH38" s="272"/>
      <c r="AI38" s="265"/>
      <c r="AJ38" s="332"/>
      <c r="AK38" s="172"/>
      <c r="AL38" s="62"/>
      <c r="AM38" s="711"/>
      <c r="AN38" s="173">
        <v>52.27</v>
      </c>
      <c r="AO38" s="61"/>
      <c r="AP38" s="712"/>
      <c r="AQ38" s="336">
        <v>68.349999999999994</v>
      </c>
      <c r="AR38" s="62"/>
      <c r="AS38" s="98"/>
      <c r="AT38" s="92"/>
      <c r="AU38" s="92"/>
      <c r="AV38" s="92"/>
      <c r="AW38" s="308"/>
      <c r="AX38" s="98" t="str">
        <f t="shared" si="10"/>
        <v>D</v>
      </c>
      <c r="AY38" s="417">
        <f t="shared" si="11"/>
        <v>1</v>
      </c>
      <c r="AZ38" s="415"/>
      <c r="BA38" s="415"/>
      <c r="BB38" s="416">
        <f t="shared" si="13"/>
        <v>1</v>
      </c>
    </row>
    <row r="39" spans="1:54" x14ac:dyDescent="0.25">
      <c r="A39" s="30">
        <v>7</v>
      </c>
      <c r="B39" s="49">
        <v>30160</v>
      </c>
      <c r="C39" s="26" t="s">
        <v>38</v>
      </c>
      <c r="D39" s="57">
        <f>'2020 Расклад'!J35</f>
        <v>3.3269000000000002</v>
      </c>
      <c r="E39" s="60">
        <f t="shared" si="25"/>
        <v>3.83</v>
      </c>
      <c r="F39" s="223" t="str">
        <f t="shared" ref="F39:F69" si="28">IF(D39&gt;=$D$129,"A",IF(D39&gt;=$D$130,"B",IF(D39&gt;=$D$131,"C","D")))</f>
        <v>D</v>
      </c>
      <c r="G39" s="216">
        <f>'2020 Расклад'!P35</f>
        <v>2.4423000000000004</v>
      </c>
      <c r="H39" s="60">
        <f t="shared" si="26"/>
        <v>3.39</v>
      </c>
      <c r="I39" s="61" t="str">
        <f t="shared" ref="I39:I69" si="29">IF(G39&gt;=$G$129,"A",IF(G39&gt;=$G$130,"B",IF(G39&gt;=$G$131,"C","D")))</f>
        <v>D</v>
      </c>
      <c r="J39" s="57">
        <f>'2020 Расклад'!V35</f>
        <v>3.3673999999999999</v>
      </c>
      <c r="K39" s="60">
        <f t="shared" si="27"/>
        <v>3.72</v>
      </c>
      <c r="L39" s="62" t="str">
        <f t="shared" ref="L39:L69" si="30">IF(J39&gt;=$J$129,"A",IF(J39&gt;=$J$130,"B",IF(J39&gt;=$J$131,"C","D")))</f>
        <v>D</v>
      </c>
      <c r="M39" s="384"/>
      <c r="N39" s="55"/>
      <c r="O39" s="61"/>
      <c r="P39" s="68"/>
      <c r="Q39" s="389"/>
      <c r="R39" s="62"/>
      <c r="S39" s="403" t="str">
        <f t="shared" si="14"/>
        <v>D</v>
      </c>
      <c r="T39" s="70">
        <f t="shared" si="15"/>
        <v>1</v>
      </c>
      <c r="U39" s="70">
        <f t="shared" si="16"/>
        <v>1</v>
      </c>
      <c r="V39" s="70">
        <f t="shared" si="17"/>
        <v>1</v>
      </c>
      <c r="W39" s="70"/>
      <c r="X39" s="70"/>
      <c r="Y39" s="84">
        <f t="shared" si="18"/>
        <v>1</v>
      </c>
      <c r="Z39" s="88"/>
      <c r="AA39" s="56"/>
      <c r="AB39" s="62"/>
      <c r="AC39" s="235"/>
      <c r="AD39" s="56"/>
      <c r="AE39" s="61"/>
      <c r="AF39" s="251"/>
      <c r="AG39" s="258"/>
      <c r="AH39" s="272"/>
      <c r="AI39" s="265"/>
      <c r="AJ39" s="332"/>
      <c r="AK39" s="172"/>
      <c r="AL39" s="62"/>
      <c r="AM39" s="703">
        <v>40.200000000000003</v>
      </c>
      <c r="AN39" s="173">
        <v>52.27</v>
      </c>
      <c r="AO39" s="61" t="str">
        <f t="shared" si="3"/>
        <v>C</v>
      </c>
      <c r="AP39" s="710">
        <v>62.81</v>
      </c>
      <c r="AQ39" s="336">
        <v>68.349999999999994</v>
      </c>
      <c r="AR39" s="62" t="str">
        <f t="shared" si="4"/>
        <v>B</v>
      </c>
      <c r="AS39" s="98" t="str">
        <f t="shared" si="5"/>
        <v>C</v>
      </c>
      <c r="AT39" s="92">
        <f t="shared" si="6"/>
        <v>1</v>
      </c>
      <c r="AU39" s="92">
        <f t="shared" si="7"/>
        <v>2</v>
      </c>
      <c r="AV39" s="92">
        <f t="shared" si="8"/>
        <v>2.5</v>
      </c>
      <c r="AW39" s="308">
        <f t="shared" si="9"/>
        <v>1.8333333333333333</v>
      </c>
      <c r="AX39" s="98" t="str">
        <f t="shared" si="10"/>
        <v>C</v>
      </c>
      <c r="AY39" s="417">
        <f t="shared" si="11"/>
        <v>1</v>
      </c>
      <c r="AZ39" s="415"/>
      <c r="BA39" s="415">
        <f t="shared" si="12"/>
        <v>2</v>
      </c>
      <c r="BB39" s="416">
        <f t="shared" si="13"/>
        <v>1.5</v>
      </c>
    </row>
    <row r="40" spans="1:54" x14ac:dyDescent="0.25">
      <c r="A40" s="30">
        <v>8</v>
      </c>
      <c r="B40" s="49">
        <v>30310</v>
      </c>
      <c r="C40" s="26" t="s">
        <v>39</v>
      </c>
      <c r="D40" s="57">
        <f>'2020 Расклад'!J36</f>
        <v>3.4</v>
      </c>
      <c r="E40" s="60">
        <f t="shared" si="25"/>
        <v>3.83</v>
      </c>
      <c r="F40" s="223" t="str">
        <f t="shared" si="28"/>
        <v>D</v>
      </c>
      <c r="G40" s="216">
        <f>'2020 Расклад'!P36</f>
        <v>3.2940000000000005</v>
      </c>
      <c r="H40" s="60">
        <f t="shared" si="26"/>
        <v>3.39</v>
      </c>
      <c r="I40" s="61" t="str">
        <f t="shared" si="29"/>
        <v>D</v>
      </c>
      <c r="J40" s="57">
        <f>'2020 Расклад'!V36</f>
        <v>3.3845999999999998</v>
      </c>
      <c r="K40" s="60">
        <f t="shared" si="27"/>
        <v>3.72</v>
      </c>
      <c r="L40" s="62" t="str">
        <f t="shared" si="30"/>
        <v>D</v>
      </c>
      <c r="M40" s="384"/>
      <c r="N40" s="55"/>
      <c r="O40" s="61"/>
      <c r="P40" s="68"/>
      <c r="Q40" s="389"/>
      <c r="R40" s="62"/>
      <c r="S40" s="403" t="str">
        <f t="shared" si="14"/>
        <v>D</v>
      </c>
      <c r="T40" s="70">
        <f t="shared" si="15"/>
        <v>1</v>
      </c>
      <c r="U40" s="70">
        <f t="shared" si="16"/>
        <v>1</v>
      </c>
      <c r="V40" s="70">
        <f t="shared" si="17"/>
        <v>1</v>
      </c>
      <c r="W40" s="70"/>
      <c r="X40" s="70"/>
      <c r="Y40" s="84">
        <f t="shared" si="18"/>
        <v>1</v>
      </c>
      <c r="Z40" s="88"/>
      <c r="AA40" s="56"/>
      <c r="AB40" s="62"/>
      <c r="AC40" s="235"/>
      <c r="AD40" s="56"/>
      <c r="AE40" s="61"/>
      <c r="AF40" s="251"/>
      <c r="AG40" s="258"/>
      <c r="AH40" s="272"/>
      <c r="AI40" s="265"/>
      <c r="AJ40" s="332"/>
      <c r="AK40" s="172"/>
      <c r="AL40" s="62"/>
      <c r="AM40" s="706">
        <v>58.73</v>
      </c>
      <c r="AN40" s="173">
        <v>52.27</v>
      </c>
      <c r="AO40" s="61" t="str">
        <f t="shared" si="3"/>
        <v>B</v>
      </c>
      <c r="AP40" s="707">
        <v>69.709999999999994</v>
      </c>
      <c r="AQ40" s="336">
        <v>68.349999999999994</v>
      </c>
      <c r="AR40" s="62" t="str">
        <f t="shared" si="4"/>
        <v>B</v>
      </c>
      <c r="AS40" s="98" t="str">
        <f t="shared" si="5"/>
        <v>C</v>
      </c>
      <c r="AT40" s="92">
        <f t="shared" si="6"/>
        <v>1</v>
      </c>
      <c r="AU40" s="92">
        <f t="shared" si="7"/>
        <v>2.5</v>
      </c>
      <c r="AV40" s="92">
        <f t="shared" si="8"/>
        <v>2.5</v>
      </c>
      <c r="AW40" s="308">
        <f t="shared" si="9"/>
        <v>2</v>
      </c>
      <c r="AX40" s="98" t="str">
        <f t="shared" si="10"/>
        <v>C</v>
      </c>
      <c r="AY40" s="417">
        <f t="shared" si="11"/>
        <v>1</v>
      </c>
      <c r="AZ40" s="415"/>
      <c r="BA40" s="415">
        <f t="shared" si="12"/>
        <v>2</v>
      </c>
      <c r="BB40" s="416">
        <f t="shared" si="13"/>
        <v>1.5</v>
      </c>
    </row>
    <row r="41" spans="1:54" x14ac:dyDescent="0.25">
      <c r="A41" s="30">
        <v>9</v>
      </c>
      <c r="B41" s="49">
        <v>30440</v>
      </c>
      <c r="C41" s="26" t="s">
        <v>40</v>
      </c>
      <c r="D41" s="57">
        <f>'2020 Расклад'!J37</f>
        <v>3.5604999999999993</v>
      </c>
      <c r="E41" s="60">
        <f t="shared" si="25"/>
        <v>3.83</v>
      </c>
      <c r="F41" s="223" t="str">
        <f t="shared" si="28"/>
        <v>C</v>
      </c>
      <c r="G41" s="216">
        <f>'2020 Расклад'!P37</f>
        <v>2.8472999999999997</v>
      </c>
      <c r="H41" s="60">
        <f t="shared" si="26"/>
        <v>3.39</v>
      </c>
      <c r="I41" s="61" t="str">
        <f t="shared" si="29"/>
        <v>D</v>
      </c>
      <c r="J41" s="57">
        <f>'2020 Расклад'!V37</f>
        <v>3.6897000000000002</v>
      </c>
      <c r="K41" s="60">
        <f t="shared" si="27"/>
        <v>3.72</v>
      </c>
      <c r="L41" s="62" t="str">
        <f t="shared" si="30"/>
        <v>B</v>
      </c>
      <c r="M41" s="384"/>
      <c r="N41" s="55"/>
      <c r="O41" s="61"/>
      <c r="P41" s="68"/>
      <c r="Q41" s="389"/>
      <c r="R41" s="62"/>
      <c r="S41" s="403" t="str">
        <f t="shared" si="14"/>
        <v>C</v>
      </c>
      <c r="T41" s="70">
        <f t="shared" si="15"/>
        <v>2</v>
      </c>
      <c r="U41" s="70">
        <f t="shared" si="16"/>
        <v>1</v>
      </c>
      <c r="V41" s="70">
        <f t="shared" si="17"/>
        <v>2.5</v>
      </c>
      <c r="W41" s="70"/>
      <c r="X41" s="70"/>
      <c r="Y41" s="84">
        <f t="shared" si="18"/>
        <v>1.8333333333333333</v>
      </c>
      <c r="Z41" s="88"/>
      <c r="AA41" s="56"/>
      <c r="AB41" s="62"/>
      <c r="AC41" s="235"/>
      <c r="AD41" s="56"/>
      <c r="AE41" s="61"/>
      <c r="AF41" s="251"/>
      <c r="AG41" s="258"/>
      <c r="AH41" s="272"/>
      <c r="AI41" s="265"/>
      <c r="AJ41" s="332"/>
      <c r="AK41" s="172"/>
      <c r="AL41" s="62"/>
      <c r="AM41" s="703">
        <v>47.86</v>
      </c>
      <c r="AN41" s="173">
        <v>52.27</v>
      </c>
      <c r="AO41" s="61" t="str">
        <f t="shared" si="3"/>
        <v>C</v>
      </c>
      <c r="AP41" s="710">
        <v>65.67</v>
      </c>
      <c r="AQ41" s="336">
        <v>68.349999999999994</v>
      </c>
      <c r="AR41" s="62" t="str">
        <f t="shared" si="4"/>
        <v>B</v>
      </c>
      <c r="AS41" s="98" t="str">
        <f t="shared" si="5"/>
        <v>C</v>
      </c>
      <c r="AT41" s="92">
        <f t="shared" si="6"/>
        <v>1</v>
      </c>
      <c r="AU41" s="92">
        <f t="shared" si="7"/>
        <v>2</v>
      </c>
      <c r="AV41" s="92">
        <f t="shared" si="8"/>
        <v>2.5</v>
      </c>
      <c r="AW41" s="308">
        <f t="shared" si="9"/>
        <v>1.8333333333333333</v>
      </c>
      <c r="AX41" s="98" t="str">
        <f t="shared" si="10"/>
        <v>C</v>
      </c>
      <c r="AY41" s="417">
        <f t="shared" si="11"/>
        <v>2</v>
      </c>
      <c r="AZ41" s="415"/>
      <c r="BA41" s="415">
        <f t="shared" si="12"/>
        <v>2</v>
      </c>
      <c r="BB41" s="416">
        <f t="shared" si="13"/>
        <v>2</v>
      </c>
    </row>
    <row r="42" spans="1:54" x14ac:dyDescent="0.25">
      <c r="A42" s="30">
        <v>10</v>
      </c>
      <c r="B42" s="49">
        <v>30500</v>
      </c>
      <c r="C42" s="26" t="s">
        <v>42</v>
      </c>
      <c r="D42" s="57">
        <f>'2020 Расклад'!J38</f>
        <v>3.3144</v>
      </c>
      <c r="E42" s="60">
        <f t="shared" si="25"/>
        <v>3.83</v>
      </c>
      <c r="F42" s="223" t="str">
        <f t="shared" si="28"/>
        <v>D</v>
      </c>
      <c r="G42" s="216">
        <f>'2020 Расклад'!P38</f>
        <v>3.3513000000000002</v>
      </c>
      <c r="H42" s="60">
        <f t="shared" si="26"/>
        <v>3.39</v>
      </c>
      <c r="I42" s="61" t="str">
        <f t="shared" si="29"/>
        <v>D</v>
      </c>
      <c r="J42" s="57">
        <f>'2020 Расклад'!V38</f>
        <v>3.2431999999999999</v>
      </c>
      <c r="K42" s="60">
        <f t="shared" si="27"/>
        <v>3.72</v>
      </c>
      <c r="L42" s="62" t="str">
        <f t="shared" si="30"/>
        <v>D</v>
      </c>
      <c r="M42" s="384"/>
      <c r="N42" s="55"/>
      <c r="O42" s="61"/>
      <c r="P42" s="68"/>
      <c r="Q42" s="389"/>
      <c r="R42" s="62"/>
      <c r="S42" s="403" t="str">
        <f t="shared" si="14"/>
        <v>D</v>
      </c>
      <c r="T42" s="70">
        <f t="shared" si="15"/>
        <v>1</v>
      </c>
      <c r="U42" s="70">
        <f t="shared" si="16"/>
        <v>1</v>
      </c>
      <c r="V42" s="70">
        <f t="shared" si="17"/>
        <v>1</v>
      </c>
      <c r="W42" s="70"/>
      <c r="X42" s="70"/>
      <c r="Y42" s="84">
        <f t="shared" si="18"/>
        <v>1</v>
      </c>
      <c r="Z42" s="88"/>
      <c r="AA42" s="56"/>
      <c r="AB42" s="62"/>
      <c r="AC42" s="235"/>
      <c r="AD42" s="56"/>
      <c r="AE42" s="61"/>
      <c r="AF42" s="251"/>
      <c r="AG42" s="258"/>
      <c r="AH42" s="272"/>
      <c r="AI42" s="265"/>
      <c r="AJ42" s="332"/>
      <c r="AK42" s="172"/>
      <c r="AL42" s="62"/>
      <c r="AM42" s="340"/>
      <c r="AN42" s="173">
        <v>52.27</v>
      </c>
      <c r="AO42" s="61"/>
      <c r="AP42" s="341"/>
      <c r="AQ42" s="336">
        <v>68.349999999999994</v>
      </c>
      <c r="AR42" s="62"/>
      <c r="AS42" s="98"/>
      <c r="AT42" s="92"/>
      <c r="AU42" s="92"/>
      <c r="AV42" s="92"/>
      <c r="AW42" s="308"/>
      <c r="AX42" s="98" t="str">
        <f t="shared" si="10"/>
        <v>D</v>
      </c>
      <c r="AY42" s="417">
        <f t="shared" si="11"/>
        <v>1</v>
      </c>
      <c r="AZ42" s="415"/>
      <c r="BA42" s="415"/>
      <c r="BB42" s="416">
        <f t="shared" si="13"/>
        <v>1</v>
      </c>
    </row>
    <row r="43" spans="1:54" x14ac:dyDescent="0.25">
      <c r="A43" s="30">
        <v>11</v>
      </c>
      <c r="B43" s="49">
        <v>30530</v>
      </c>
      <c r="C43" s="26" t="s">
        <v>43</v>
      </c>
      <c r="D43" s="57">
        <f>'2020 Расклад'!J39</f>
        <v>3.6688999999999998</v>
      </c>
      <c r="E43" s="60">
        <f t="shared" si="25"/>
        <v>3.83</v>
      </c>
      <c r="F43" s="223" t="str">
        <f t="shared" si="28"/>
        <v>C</v>
      </c>
      <c r="G43" s="216">
        <f>'2020 Расклад'!P39</f>
        <v>2.9492000000000007</v>
      </c>
      <c r="H43" s="60">
        <f t="shared" si="26"/>
        <v>3.39</v>
      </c>
      <c r="I43" s="61" t="str">
        <f t="shared" si="29"/>
        <v>D</v>
      </c>
      <c r="J43" s="57">
        <f>'2020 Расклад'!V39</f>
        <v>3.4155000000000002</v>
      </c>
      <c r="K43" s="60">
        <f t="shared" si="27"/>
        <v>3.72</v>
      </c>
      <c r="L43" s="62" t="str">
        <f t="shared" si="30"/>
        <v>D</v>
      </c>
      <c r="M43" s="384"/>
      <c r="N43" s="55"/>
      <c r="O43" s="61"/>
      <c r="P43" s="68"/>
      <c r="Q43" s="389"/>
      <c r="R43" s="62"/>
      <c r="S43" s="403" t="str">
        <f t="shared" si="14"/>
        <v>D</v>
      </c>
      <c r="T43" s="70">
        <f t="shared" si="15"/>
        <v>2</v>
      </c>
      <c r="U43" s="70">
        <f t="shared" si="16"/>
        <v>1</v>
      </c>
      <c r="V43" s="70">
        <f t="shared" si="17"/>
        <v>1</v>
      </c>
      <c r="W43" s="70"/>
      <c r="X43" s="70"/>
      <c r="Y43" s="84">
        <f t="shared" si="18"/>
        <v>1.3333333333333333</v>
      </c>
      <c r="Z43" s="88"/>
      <c r="AA43" s="56"/>
      <c r="AB43" s="62"/>
      <c r="AC43" s="235"/>
      <c r="AD43" s="56"/>
      <c r="AE43" s="61"/>
      <c r="AF43" s="251"/>
      <c r="AG43" s="258"/>
      <c r="AH43" s="272"/>
      <c r="AI43" s="265"/>
      <c r="AJ43" s="332"/>
      <c r="AK43" s="172"/>
      <c r="AL43" s="62"/>
      <c r="AM43" s="703">
        <v>37.04</v>
      </c>
      <c r="AN43" s="173">
        <v>52.27</v>
      </c>
      <c r="AO43" s="61" t="str">
        <f t="shared" si="3"/>
        <v>C</v>
      </c>
      <c r="AP43" s="710">
        <v>57.68</v>
      </c>
      <c r="AQ43" s="336">
        <v>68.349999999999994</v>
      </c>
      <c r="AR43" s="62" t="str">
        <f t="shared" si="4"/>
        <v>B</v>
      </c>
      <c r="AS43" s="98" t="str">
        <f t="shared" si="5"/>
        <v>C</v>
      </c>
      <c r="AT43" s="92">
        <f t="shared" si="6"/>
        <v>1</v>
      </c>
      <c r="AU43" s="92">
        <f t="shared" si="7"/>
        <v>2</v>
      </c>
      <c r="AV43" s="92">
        <f t="shared" si="8"/>
        <v>2.5</v>
      </c>
      <c r="AW43" s="308">
        <f t="shared" si="9"/>
        <v>1.8333333333333333</v>
      </c>
      <c r="AX43" s="98" t="str">
        <f t="shared" si="10"/>
        <v>C</v>
      </c>
      <c r="AY43" s="417">
        <f t="shared" si="11"/>
        <v>1</v>
      </c>
      <c r="AZ43" s="415"/>
      <c r="BA43" s="415">
        <f t="shared" si="12"/>
        <v>2</v>
      </c>
      <c r="BB43" s="416">
        <f t="shared" si="13"/>
        <v>1.5</v>
      </c>
    </row>
    <row r="44" spans="1:54" x14ac:dyDescent="0.25">
      <c r="A44" s="30">
        <v>12</v>
      </c>
      <c r="B44" s="49">
        <v>30640</v>
      </c>
      <c r="C44" s="26" t="s">
        <v>44</v>
      </c>
      <c r="D44" s="57">
        <f>'2020 Расклад'!J40</f>
        <v>3.8196999999999997</v>
      </c>
      <c r="E44" s="60">
        <f t="shared" si="25"/>
        <v>3.83</v>
      </c>
      <c r="F44" s="223" t="str">
        <f t="shared" si="28"/>
        <v>C</v>
      </c>
      <c r="G44" s="216">
        <f>'2020 Расклад'!P40</f>
        <v>3.2783999999999995</v>
      </c>
      <c r="H44" s="60">
        <f t="shared" si="26"/>
        <v>3.39</v>
      </c>
      <c r="I44" s="61" t="str">
        <f t="shared" si="29"/>
        <v>D</v>
      </c>
      <c r="J44" s="57">
        <f>'2020 Расклад'!V40</f>
        <v>3.7681999999999993</v>
      </c>
      <c r="K44" s="60">
        <f t="shared" si="27"/>
        <v>3.72</v>
      </c>
      <c r="L44" s="62" t="str">
        <f t="shared" si="30"/>
        <v>B</v>
      </c>
      <c r="M44" s="384"/>
      <c r="N44" s="55"/>
      <c r="O44" s="61"/>
      <c r="P44" s="68"/>
      <c r="Q44" s="389"/>
      <c r="R44" s="62"/>
      <c r="S44" s="403" t="str">
        <f t="shared" si="14"/>
        <v>C</v>
      </c>
      <c r="T44" s="70">
        <f t="shared" si="15"/>
        <v>2</v>
      </c>
      <c r="U44" s="70">
        <f t="shared" si="16"/>
        <v>1</v>
      </c>
      <c r="V44" s="70">
        <f t="shared" si="17"/>
        <v>2.5</v>
      </c>
      <c r="W44" s="70"/>
      <c r="X44" s="70"/>
      <c r="Y44" s="84">
        <f t="shared" si="18"/>
        <v>1.8333333333333333</v>
      </c>
      <c r="Z44" s="88"/>
      <c r="AA44" s="56"/>
      <c r="AB44" s="62"/>
      <c r="AC44" s="235"/>
      <c r="AD44" s="56"/>
      <c r="AE44" s="61"/>
      <c r="AF44" s="251"/>
      <c r="AG44" s="258"/>
      <c r="AH44" s="272"/>
      <c r="AI44" s="265"/>
      <c r="AJ44" s="332"/>
      <c r="AK44" s="172"/>
      <c r="AL44" s="62"/>
      <c r="AM44" s="706">
        <v>60.92</v>
      </c>
      <c r="AN44" s="173">
        <v>52.27</v>
      </c>
      <c r="AO44" s="61" t="str">
        <f t="shared" si="3"/>
        <v>B</v>
      </c>
      <c r="AP44" s="707">
        <v>73.92</v>
      </c>
      <c r="AQ44" s="336">
        <v>68.349999999999994</v>
      </c>
      <c r="AR44" s="62" t="str">
        <f t="shared" si="4"/>
        <v>A</v>
      </c>
      <c r="AS44" s="98" t="str">
        <f t="shared" si="5"/>
        <v>B</v>
      </c>
      <c r="AT44" s="92">
        <f t="shared" si="6"/>
        <v>1</v>
      </c>
      <c r="AU44" s="92">
        <f t="shared" si="7"/>
        <v>2.5</v>
      </c>
      <c r="AV44" s="92">
        <f t="shared" si="8"/>
        <v>4.2</v>
      </c>
      <c r="AW44" s="308">
        <f t="shared" si="9"/>
        <v>2.5666666666666669</v>
      </c>
      <c r="AX44" s="98" t="str">
        <f t="shared" si="10"/>
        <v>C</v>
      </c>
      <c r="AY44" s="417">
        <f t="shared" si="11"/>
        <v>2</v>
      </c>
      <c r="AZ44" s="415"/>
      <c r="BA44" s="415">
        <f t="shared" si="12"/>
        <v>2.5</v>
      </c>
      <c r="BB44" s="416">
        <f t="shared" si="13"/>
        <v>2.25</v>
      </c>
    </row>
    <row r="45" spans="1:54" x14ac:dyDescent="0.25">
      <c r="A45" s="30">
        <v>13</v>
      </c>
      <c r="B45" s="49">
        <v>30650</v>
      </c>
      <c r="C45" s="26" t="s">
        <v>45</v>
      </c>
      <c r="D45" s="57">
        <f>'2020 Расклад'!J41</f>
        <v>3.4545999999999997</v>
      </c>
      <c r="E45" s="60">
        <f t="shared" si="25"/>
        <v>3.83</v>
      </c>
      <c r="F45" s="223" t="str">
        <f t="shared" si="28"/>
        <v>D</v>
      </c>
      <c r="G45" s="216">
        <f>'2020 Расклад'!P41</f>
        <v>3.1091000000000002</v>
      </c>
      <c r="H45" s="60">
        <f t="shared" si="26"/>
        <v>3.39</v>
      </c>
      <c r="I45" s="61" t="str">
        <f t="shared" si="29"/>
        <v>D</v>
      </c>
      <c r="J45" s="57">
        <f>'2020 Расклад'!V41</f>
        <v>3.6727000000000003</v>
      </c>
      <c r="K45" s="60">
        <f t="shared" si="27"/>
        <v>3.72</v>
      </c>
      <c r="L45" s="62" t="str">
        <f t="shared" si="30"/>
        <v>C</v>
      </c>
      <c r="M45" s="384"/>
      <c r="N45" s="55"/>
      <c r="O45" s="61"/>
      <c r="P45" s="68"/>
      <c r="Q45" s="389"/>
      <c r="R45" s="62"/>
      <c r="S45" s="403" t="str">
        <f t="shared" si="14"/>
        <v>D</v>
      </c>
      <c r="T45" s="70">
        <f t="shared" si="15"/>
        <v>1</v>
      </c>
      <c r="U45" s="70">
        <f t="shared" si="16"/>
        <v>1</v>
      </c>
      <c r="V45" s="70">
        <f t="shared" si="17"/>
        <v>2</v>
      </c>
      <c r="W45" s="70"/>
      <c r="X45" s="70"/>
      <c r="Y45" s="84">
        <f t="shared" si="18"/>
        <v>1.3333333333333333</v>
      </c>
      <c r="Z45" s="88"/>
      <c r="AA45" s="56"/>
      <c r="AB45" s="62"/>
      <c r="AC45" s="235"/>
      <c r="AD45" s="56"/>
      <c r="AE45" s="61"/>
      <c r="AF45" s="251"/>
      <c r="AG45" s="258"/>
      <c r="AH45" s="272"/>
      <c r="AI45" s="265"/>
      <c r="AJ45" s="332"/>
      <c r="AK45" s="172"/>
      <c r="AL45" s="62"/>
      <c r="AM45" s="340"/>
      <c r="AN45" s="173">
        <v>52.27</v>
      </c>
      <c r="AO45" s="61"/>
      <c r="AP45" s="341"/>
      <c r="AQ45" s="336">
        <v>68.349999999999994</v>
      </c>
      <c r="AR45" s="62"/>
      <c r="AS45" s="98"/>
      <c r="AT45" s="92"/>
      <c r="AU45" s="92"/>
      <c r="AV45" s="92"/>
      <c r="AW45" s="308"/>
      <c r="AX45" s="98" t="str">
        <f t="shared" si="10"/>
        <v>D</v>
      </c>
      <c r="AY45" s="417">
        <f t="shared" si="11"/>
        <v>1</v>
      </c>
      <c r="AZ45" s="415"/>
      <c r="BA45" s="415"/>
      <c r="BB45" s="416">
        <f t="shared" si="13"/>
        <v>1</v>
      </c>
    </row>
    <row r="46" spans="1:54" x14ac:dyDescent="0.25">
      <c r="A46" s="30">
        <v>14</v>
      </c>
      <c r="B46" s="48">
        <v>30790</v>
      </c>
      <c r="C46" s="16" t="s">
        <v>46</v>
      </c>
      <c r="D46" s="57">
        <f>'2020 Расклад'!J42</f>
        <v>0</v>
      </c>
      <c r="E46" s="60">
        <f t="shared" si="25"/>
        <v>3.83</v>
      </c>
      <c r="F46" s="223" t="str">
        <f t="shared" si="28"/>
        <v>D</v>
      </c>
      <c r="G46" s="216">
        <f>'2020 Расклад'!P42</f>
        <v>3.3274999999999992</v>
      </c>
      <c r="H46" s="60">
        <f t="shared" si="26"/>
        <v>3.39</v>
      </c>
      <c r="I46" s="61" t="str">
        <f t="shared" si="29"/>
        <v>D</v>
      </c>
      <c r="J46" s="57">
        <f>'2020 Расклад'!V42</f>
        <v>3.5482999999999998</v>
      </c>
      <c r="K46" s="60">
        <f t="shared" si="27"/>
        <v>3.72</v>
      </c>
      <c r="L46" s="62" t="str">
        <f t="shared" si="30"/>
        <v>C</v>
      </c>
      <c r="M46" s="384"/>
      <c r="N46" s="55"/>
      <c r="O46" s="61"/>
      <c r="P46" s="68"/>
      <c r="Q46" s="389"/>
      <c r="R46" s="62"/>
      <c r="S46" s="403" t="str">
        <f t="shared" si="14"/>
        <v>D</v>
      </c>
      <c r="T46" s="70">
        <f t="shared" si="15"/>
        <v>1</v>
      </c>
      <c r="U46" s="70">
        <f t="shared" si="16"/>
        <v>1</v>
      </c>
      <c r="V46" s="70">
        <f t="shared" si="17"/>
        <v>2</v>
      </c>
      <c r="W46" s="70"/>
      <c r="X46" s="70"/>
      <c r="Y46" s="84">
        <f t="shared" si="18"/>
        <v>1.3333333333333333</v>
      </c>
      <c r="Z46" s="88"/>
      <c r="AA46" s="56"/>
      <c r="AB46" s="62"/>
      <c r="AC46" s="235"/>
      <c r="AD46" s="56"/>
      <c r="AE46" s="61"/>
      <c r="AF46" s="251"/>
      <c r="AG46" s="258"/>
      <c r="AH46" s="272"/>
      <c r="AI46" s="265"/>
      <c r="AJ46" s="332"/>
      <c r="AK46" s="172"/>
      <c r="AL46" s="62"/>
      <c r="AM46" s="340"/>
      <c r="AN46" s="173">
        <v>52.27</v>
      </c>
      <c r="AO46" s="61"/>
      <c r="AP46" s="341"/>
      <c r="AQ46" s="336">
        <v>68.349999999999994</v>
      </c>
      <c r="AR46" s="62"/>
      <c r="AS46" s="98"/>
      <c r="AT46" s="92"/>
      <c r="AU46" s="92"/>
      <c r="AV46" s="92"/>
      <c r="AW46" s="308"/>
      <c r="AX46" s="98" t="str">
        <f t="shared" si="10"/>
        <v>D</v>
      </c>
      <c r="AY46" s="417">
        <f t="shared" si="11"/>
        <v>1</v>
      </c>
      <c r="AZ46" s="415"/>
      <c r="BA46" s="415"/>
      <c r="BB46" s="416">
        <f t="shared" si="13"/>
        <v>1</v>
      </c>
    </row>
    <row r="47" spans="1:54" x14ac:dyDescent="0.25">
      <c r="A47" s="30">
        <v>15</v>
      </c>
      <c r="B47" s="49">
        <v>30890</v>
      </c>
      <c r="C47" s="26" t="s">
        <v>47</v>
      </c>
      <c r="D47" s="57">
        <f>'2020 Расклад'!J43</f>
        <v>3.3676000000000004</v>
      </c>
      <c r="E47" s="60">
        <f t="shared" si="25"/>
        <v>3.83</v>
      </c>
      <c r="F47" s="223" t="str">
        <f t="shared" si="28"/>
        <v>D</v>
      </c>
      <c r="G47" s="216">
        <f>'2020 Расклад'!P43</f>
        <v>3.48</v>
      </c>
      <c r="H47" s="60">
        <f t="shared" si="26"/>
        <v>3.39</v>
      </c>
      <c r="I47" s="61" t="str">
        <f t="shared" si="29"/>
        <v>B</v>
      </c>
      <c r="J47" s="57">
        <f>'2020 Расклад'!V43</f>
        <v>0</v>
      </c>
      <c r="K47" s="60">
        <f t="shared" si="27"/>
        <v>3.72</v>
      </c>
      <c r="L47" s="62" t="str">
        <f t="shared" si="30"/>
        <v>D</v>
      </c>
      <c r="M47" s="384"/>
      <c r="N47" s="55"/>
      <c r="O47" s="61"/>
      <c r="P47" s="68"/>
      <c r="Q47" s="389"/>
      <c r="R47" s="62"/>
      <c r="S47" s="403" t="str">
        <f t="shared" si="14"/>
        <v>C</v>
      </c>
      <c r="T47" s="70">
        <f t="shared" si="15"/>
        <v>1</v>
      </c>
      <c r="U47" s="70">
        <f t="shared" si="16"/>
        <v>2.5</v>
      </c>
      <c r="V47" s="70">
        <f t="shared" si="17"/>
        <v>1</v>
      </c>
      <c r="W47" s="70"/>
      <c r="X47" s="70"/>
      <c r="Y47" s="84">
        <f t="shared" si="18"/>
        <v>1.5</v>
      </c>
      <c r="Z47" s="88"/>
      <c r="AA47" s="56"/>
      <c r="AB47" s="62"/>
      <c r="AC47" s="235"/>
      <c r="AD47" s="56"/>
      <c r="AE47" s="61"/>
      <c r="AF47" s="251"/>
      <c r="AG47" s="258"/>
      <c r="AH47" s="272"/>
      <c r="AI47" s="265"/>
      <c r="AJ47" s="332"/>
      <c r="AK47" s="172"/>
      <c r="AL47" s="62"/>
      <c r="AM47" s="703">
        <v>42.83</v>
      </c>
      <c r="AN47" s="173">
        <v>52.27</v>
      </c>
      <c r="AO47" s="61" t="str">
        <f t="shared" si="3"/>
        <v>C</v>
      </c>
      <c r="AP47" s="710">
        <v>62.75</v>
      </c>
      <c r="AQ47" s="336">
        <v>68.349999999999994</v>
      </c>
      <c r="AR47" s="62" t="str">
        <f t="shared" si="4"/>
        <v>B</v>
      </c>
      <c r="AS47" s="98" t="str">
        <f t="shared" si="5"/>
        <v>C</v>
      </c>
      <c r="AT47" s="92">
        <f t="shared" si="6"/>
        <v>1</v>
      </c>
      <c r="AU47" s="92">
        <f t="shared" si="7"/>
        <v>2</v>
      </c>
      <c r="AV47" s="92">
        <f t="shared" si="8"/>
        <v>2.5</v>
      </c>
      <c r="AW47" s="308">
        <f t="shared" si="9"/>
        <v>1.8333333333333333</v>
      </c>
      <c r="AX47" s="98" t="str">
        <f t="shared" si="10"/>
        <v>C</v>
      </c>
      <c r="AY47" s="417">
        <f t="shared" si="11"/>
        <v>2</v>
      </c>
      <c r="AZ47" s="415"/>
      <c r="BA47" s="415">
        <f t="shared" si="12"/>
        <v>2</v>
      </c>
      <c r="BB47" s="416">
        <f t="shared" si="13"/>
        <v>2</v>
      </c>
    </row>
    <row r="48" spans="1:54" x14ac:dyDescent="0.25">
      <c r="A48" s="30">
        <v>16</v>
      </c>
      <c r="B48" s="49">
        <v>30940</v>
      </c>
      <c r="C48" s="26" t="s">
        <v>48</v>
      </c>
      <c r="D48" s="57">
        <f>'2020 Расклад'!J44</f>
        <v>3.81</v>
      </c>
      <c r="E48" s="60">
        <f t="shared" si="25"/>
        <v>3.83</v>
      </c>
      <c r="F48" s="223" t="str">
        <f t="shared" si="28"/>
        <v>C</v>
      </c>
      <c r="G48" s="216">
        <f>'2020 Расклад'!P44</f>
        <v>3.2149999999999999</v>
      </c>
      <c r="H48" s="60">
        <f t="shared" si="26"/>
        <v>3.39</v>
      </c>
      <c r="I48" s="61" t="str">
        <f t="shared" si="29"/>
        <v>D</v>
      </c>
      <c r="J48" s="57">
        <f>'2020 Расклад'!V44</f>
        <v>3.2395</v>
      </c>
      <c r="K48" s="60">
        <f t="shared" si="27"/>
        <v>3.72</v>
      </c>
      <c r="L48" s="62" t="str">
        <f t="shared" si="30"/>
        <v>D</v>
      </c>
      <c r="M48" s="384"/>
      <c r="N48" s="55"/>
      <c r="O48" s="61"/>
      <c r="P48" s="68"/>
      <c r="Q48" s="389"/>
      <c r="R48" s="62"/>
      <c r="S48" s="403" t="str">
        <f t="shared" si="14"/>
        <v>D</v>
      </c>
      <c r="T48" s="70">
        <f t="shared" si="15"/>
        <v>2</v>
      </c>
      <c r="U48" s="70">
        <f t="shared" si="16"/>
        <v>1</v>
      </c>
      <c r="V48" s="70">
        <f t="shared" si="17"/>
        <v>1</v>
      </c>
      <c r="W48" s="70"/>
      <c r="X48" s="70"/>
      <c r="Y48" s="84">
        <f t="shared" si="18"/>
        <v>1.3333333333333333</v>
      </c>
      <c r="Z48" s="88"/>
      <c r="AA48" s="56"/>
      <c r="AB48" s="62"/>
      <c r="AC48" s="235"/>
      <c r="AD48" s="56"/>
      <c r="AE48" s="61"/>
      <c r="AF48" s="251"/>
      <c r="AG48" s="258"/>
      <c r="AH48" s="272"/>
      <c r="AI48" s="265"/>
      <c r="AJ48" s="332"/>
      <c r="AK48" s="172"/>
      <c r="AL48" s="62"/>
      <c r="AM48" s="703">
        <v>46.31</v>
      </c>
      <c r="AN48" s="173">
        <v>52.27</v>
      </c>
      <c r="AO48" s="61" t="str">
        <f t="shared" si="3"/>
        <v>C</v>
      </c>
      <c r="AP48" s="710">
        <v>67.41</v>
      </c>
      <c r="AQ48" s="336">
        <v>68.349999999999994</v>
      </c>
      <c r="AR48" s="62" t="str">
        <f t="shared" si="4"/>
        <v>B</v>
      </c>
      <c r="AS48" s="98" t="str">
        <f t="shared" si="5"/>
        <v>C</v>
      </c>
      <c r="AT48" s="92">
        <f t="shared" si="6"/>
        <v>1</v>
      </c>
      <c r="AU48" s="92">
        <f t="shared" si="7"/>
        <v>2</v>
      </c>
      <c r="AV48" s="92">
        <f t="shared" si="8"/>
        <v>2.5</v>
      </c>
      <c r="AW48" s="308">
        <f t="shared" si="9"/>
        <v>1.8333333333333333</v>
      </c>
      <c r="AX48" s="98" t="str">
        <f t="shared" si="10"/>
        <v>C</v>
      </c>
      <c r="AY48" s="417">
        <f t="shared" si="11"/>
        <v>1</v>
      </c>
      <c r="AZ48" s="415"/>
      <c r="BA48" s="415">
        <f t="shared" si="12"/>
        <v>2</v>
      </c>
      <c r="BB48" s="416">
        <f t="shared" si="13"/>
        <v>1.5</v>
      </c>
    </row>
    <row r="49" spans="1:54" ht="15.75" thickBot="1" x14ac:dyDescent="0.3">
      <c r="A49" s="30">
        <v>17</v>
      </c>
      <c r="B49" s="46">
        <v>31480</v>
      </c>
      <c r="C49" s="42" t="s">
        <v>50</v>
      </c>
      <c r="D49" s="83">
        <f>'2020 Расклад'!J45</f>
        <v>3.8979999999999997</v>
      </c>
      <c r="E49" s="184">
        <f t="shared" si="25"/>
        <v>3.83</v>
      </c>
      <c r="F49" s="224" t="str">
        <f t="shared" si="28"/>
        <v>B</v>
      </c>
      <c r="G49" s="217">
        <f>'2020 Расклад'!P45</f>
        <v>3.3508999999999998</v>
      </c>
      <c r="H49" s="184">
        <f t="shared" si="26"/>
        <v>3.39</v>
      </c>
      <c r="I49" s="63" t="str">
        <f t="shared" si="29"/>
        <v>D</v>
      </c>
      <c r="J49" s="83">
        <f>'2020 Расклад'!V45</f>
        <v>3.53</v>
      </c>
      <c r="K49" s="184">
        <f t="shared" si="27"/>
        <v>3.72</v>
      </c>
      <c r="L49" s="64" t="str">
        <f t="shared" si="30"/>
        <v>C</v>
      </c>
      <c r="M49" s="393"/>
      <c r="N49" s="185"/>
      <c r="O49" s="63"/>
      <c r="P49" s="191"/>
      <c r="Q49" s="396"/>
      <c r="R49" s="64"/>
      <c r="S49" s="404" t="str">
        <f t="shared" si="14"/>
        <v>C</v>
      </c>
      <c r="T49" s="92">
        <f t="shared" si="15"/>
        <v>2.5</v>
      </c>
      <c r="U49" s="92">
        <f t="shared" si="16"/>
        <v>1</v>
      </c>
      <c r="V49" s="92">
        <f t="shared" si="17"/>
        <v>2</v>
      </c>
      <c r="W49" s="92"/>
      <c r="X49" s="92"/>
      <c r="Y49" s="93">
        <f t="shared" si="18"/>
        <v>1.8333333333333333</v>
      </c>
      <c r="Z49" s="190"/>
      <c r="AA49" s="187"/>
      <c r="AB49" s="64"/>
      <c r="AC49" s="236"/>
      <c r="AD49" s="187"/>
      <c r="AE49" s="63"/>
      <c r="AF49" s="254"/>
      <c r="AG49" s="261"/>
      <c r="AH49" s="275"/>
      <c r="AI49" s="268"/>
      <c r="AJ49" s="337"/>
      <c r="AK49" s="188"/>
      <c r="AL49" s="64"/>
      <c r="AM49" s="703">
        <v>40.33</v>
      </c>
      <c r="AN49" s="189">
        <v>52.27</v>
      </c>
      <c r="AO49" s="63" t="str">
        <f t="shared" si="3"/>
        <v>C</v>
      </c>
      <c r="AP49" s="705">
        <v>58.82</v>
      </c>
      <c r="AQ49" s="345">
        <v>68.349999999999994</v>
      </c>
      <c r="AR49" s="66" t="str">
        <f t="shared" si="4"/>
        <v>B</v>
      </c>
      <c r="AS49" s="192" t="str">
        <f t="shared" si="5"/>
        <v>C</v>
      </c>
      <c r="AT49" s="92">
        <f t="shared" si="6"/>
        <v>1</v>
      </c>
      <c r="AU49" s="92">
        <f t="shared" si="7"/>
        <v>2</v>
      </c>
      <c r="AV49" s="92">
        <f t="shared" si="8"/>
        <v>2.5</v>
      </c>
      <c r="AW49" s="308">
        <f t="shared" si="9"/>
        <v>1.8333333333333333</v>
      </c>
      <c r="AX49" s="192" t="str">
        <f t="shared" si="10"/>
        <v>C</v>
      </c>
      <c r="AY49" s="417">
        <f t="shared" si="11"/>
        <v>2</v>
      </c>
      <c r="AZ49" s="415"/>
      <c r="BA49" s="415">
        <f t="shared" si="12"/>
        <v>2</v>
      </c>
      <c r="BB49" s="416">
        <f t="shared" si="13"/>
        <v>2</v>
      </c>
    </row>
    <row r="50" spans="1:54" ht="15.75" thickBot="1" x14ac:dyDescent="0.3">
      <c r="A50" s="40"/>
      <c r="B50" s="47"/>
      <c r="C50" s="41" t="s">
        <v>135</v>
      </c>
      <c r="D50" s="75">
        <f>AVERAGE(D51:D69)</f>
        <v>3.8635684210526327</v>
      </c>
      <c r="E50" s="179"/>
      <c r="F50" s="220" t="str">
        <f t="shared" si="28"/>
        <v>B</v>
      </c>
      <c r="G50" s="215">
        <f>AVERAGE(G51:G69)</f>
        <v>3.4762421052631574</v>
      </c>
      <c r="H50" s="179"/>
      <c r="I50" s="71" t="str">
        <f t="shared" si="29"/>
        <v>B</v>
      </c>
      <c r="J50" s="75">
        <f>AVERAGE(J51:J69)</f>
        <v>3.7779631578947361</v>
      </c>
      <c r="K50" s="179"/>
      <c r="L50" s="72" t="str">
        <f t="shared" si="30"/>
        <v>B</v>
      </c>
      <c r="M50" s="215"/>
      <c r="N50" s="180"/>
      <c r="O50" s="71"/>
      <c r="P50" s="74"/>
      <c r="Q50" s="395"/>
      <c r="R50" s="72"/>
      <c r="S50" s="401" t="str">
        <f t="shared" si="14"/>
        <v>B</v>
      </c>
      <c r="T50" s="94">
        <f t="shared" si="15"/>
        <v>2.5</v>
      </c>
      <c r="U50" s="95">
        <f t="shared" si="16"/>
        <v>2.5</v>
      </c>
      <c r="V50" s="95">
        <f t="shared" si="17"/>
        <v>2.5</v>
      </c>
      <c r="W50" s="95"/>
      <c r="X50" s="95"/>
      <c r="Y50" s="231">
        <f t="shared" si="18"/>
        <v>2.5</v>
      </c>
      <c r="Z50" s="74"/>
      <c r="AA50" s="182"/>
      <c r="AB50" s="72"/>
      <c r="AC50" s="215"/>
      <c r="AD50" s="182"/>
      <c r="AE50" s="71"/>
      <c r="AF50" s="249"/>
      <c r="AG50" s="256"/>
      <c r="AH50" s="270"/>
      <c r="AI50" s="263"/>
      <c r="AJ50" s="90"/>
      <c r="AK50" s="183"/>
      <c r="AL50" s="72"/>
      <c r="AM50" s="91">
        <f>AVERAGE(AM51:AM69)</f>
        <v>54.147647058823537</v>
      </c>
      <c r="AN50" s="696">
        <v>52.27</v>
      </c>
      <c r="AO50" s="71" t="str">
        <f t="shared" si="3"/>
        <v>B</v>
      </c>
      <c r="AP50" s="90">
        <f>AVERAGE(AP51:AP69)</f>
        <v>68.062352941176471</v>
      </c>
      <c r="AQ50" s="696">
        <v>68.349999999999994</v>
      </c>
      <c r="AR50" s="71" t="str">
        <f t="shared" si="4"/>
        <v>B</v>
      </c>
      <c r="AS50" s="164" t="str">
        <f t="shared" si="5"/>
        <v>C</v>
      </c>
      <c r="AT50" s="95">
        <f t="shared" si="6"/>
        <v>1</v>
      </c>
      <c r="AU50" s="95">
        <f t="shared" si="7"/>
        <v>2.5</v>
      </c>
      <c r="AV50" s="95">
        <f t="shared" si="8"/>
        <v>2.5</v>
      </c>
      <c r="AW50" s="307">
        <f t="shared" si="9"/>
        <v>2</v>
      </c>
      <c r="AX50" s="164" t="str">
        <f t="shared" si="10"/>
        <v>C</v>
      </c>
      <c r="AY50" s="417">
        <f t="shared" si="11"/>
        <v>2.5</v>
      </c>
      <c r="AZ50" s="415"/>
      <c r="BA50" s="415">
        <f t="shared" si="12"/>
        <v>2</v>
      </c>
      <c r="BB50" s="416">
        <f t="shared" si="13"/>
        <v>2.25</v>
      </c>
    </row>
    <row r="51" spans="1:54" x14ac:dyDescent="0.25">
      <c r="A51" s="32">
        <v>1</v>
      </c>
      <c r="B51" s="48">
        <v>40010</v>
      </c>
      <c r="C51" s="16" t="s">
        <v>196</v>
      </c>
      <c r="D51" s="57">
        <f>'2020 Расклад'!J46</f>
        <v>4.1582999999999997</v>
      </c>
      <c r="E51" s="174">
        <f t="shared" ref="E51:E69" si="31">$D$128</f>
        <v>3.83</v>
      </c>
      <c r="F51" s="222" t="str">
        <f t="shared" si="28"/>
        <v>B</v>
      </c>
      <c r="G51" s="216">
        <f>'2020 Расклад'!P46</f>
        <v>3.6095999999999999</v>
      </c>
      <c r="H51" s="174">
        <f t="shared" ref="H51:H69" si="32">$G$128</f>
        <v>3.39</v>
      </c>
      <c r="I51" s="58" t="str">
        <f t="shared" si="29"/>
        <v>B</v>
      </c>
      <c r="J51" s="57">
        <f>'2020 Расклад'!V46</f>
        <v>4.032</v>
      </c>
      <c r="K51" s="174">
        <f t="shared" ref="K51:K69" si="33">$J$128</f>
        <v>3.72</v>
      </c>
      <c r="L51" s="59" t="str">
        <f t="shared" si="30"/>
        <v>B</v>
      </c>
      <c r="M51" s="384"/>
      <c r="N51" s="175"/>
      <c r="O51" s="58"/>
      <c r="P51" s="68"/>
      <c r="Q51" s="386"/>
      <c r="R51" s="59"/>
      <c r="S51" s="403" t="str">
        <f t="shared" si="14"/>
        <v>B</v>
      </c>
      <c r="T51" s="70">
        <f t="shared" si="15"/>
        <v>2.5</v>
      </c>
      <c r="U51" s="70">
        <f t="shared" si="16"/>
        <v>2.5</v>
      </c>
      <c r="V51" s="70">
        <f t="shared" si="17"/>
        <v>2.5</v>
      </c>
      <c r="W51" s="70"/>
      <c r="X51" s="70"/>
      <c r="Y51" s="84">
        <f t="shared" si="18"/>
        <v>2.5</v>
      </c>
      <c r="Z51" s="89"/>
      <c r="AA51" s="176"/>
      <c r="AB51" s="59"/>
      <c r="AC51" s="237"/>
      <c r="AD51" s="176"/>
      <c r="AE51" s="58"/>
      <c r="AF51" s="251"/>
      <c r="AG51" s="258"/>
      <c r="AH51" s="272"/>
      <c r="AI51" s="265"/>
      <c r="AJ51" s="332"/>
      <c r="AK51" s="177"/>
      <c r="AL51" s="59"/>
      <c r="AM51" s="713">
        <v>64.569999999999993</v>
      </c>
      <c r="AN51" s="178">
        <v>52.27</v>
      </c>
      <c r="AO51" s="58" t="str">
        <f t="shared" si="3"/>
        <v>B</v>
      </c>
      <c r="AP51" s="723">
        <v>75.25</v>
      </c>
      <c r="AQ51" s="722">
        <v>68.349999999999994</v>
      </c>
      <c r="AR51" s="720" t="str">
        <f t="shared" si="4"/>
        <v>A</v>
      </c>
      <c r="AS51" s="194" t="str">
        <f t="shared" si="5"/>
        <v>B</v>
      </c>
      <c r="AT51" s="92">
        <f t="shared" si="6"/>
        <v>1</v>
      </c>
      <c r="AU51" s="92">
        <f t="shared" si="7"/>
        <v>2.5</v>
      </c>
      <c r="AV51" s="92">
        <f t="shared" si="8"/>
        <v>4.2</v>
      </c>
      <c r="AW51" s="308">
        <f t="shared" si="9"/>
        <v>2.5666666666666669</v>
      </c>
      <c r="AX51" s="194" t="str">
        <f t="shared" si="10"/>
        <v>B</v>
      </c>
      <c r="AY51" s="417">
        <f t="shared" si="11"/>
        <v>2.5</v>
      </c>
      <c r="AZ51" s="415"/>
      <c r="BA51" s="415">
        <f t="shared" si="12"/>
        <v>2.5</v>
      </c>
      <c r="BB51" s="416">
        <f t="shared" si="13"/>
        <v>2.5</v>
      </c>
    </row>
    <row r="52" spans="1:54" ht="15" customHeight="1" x14ac:dyDescent="0.25">
      <c r="A52" s="30">
        <v>2</v>
      </c>
      <c r="B52" s="49">
        <v>40030</v>
      </c>
      <c r="C52" s="26" t="s">
        <v>231</v>
      </c>
      <c r="D52" s="57">
        <f>'2020 Расклад'!J47</f>
        <v>4.0001000000000007</v>
      </c>
      <c r="E52" s="60">
        <f t="shared" si="31"/>
        <v>3.83</v>
      </c>
      <c r="F52" s="223" t="str">
        <f t="shared" si="28"/>
        <v>B</v>
      </c>
      <c r="G52" s="216">
        <f>'2020 Расклад'!P47</f>
        <v>3.6227</v>
      </c>
      <c r="H52" s="60">
        <f t="shared" si="32"/>
        <v>3.39</v>
      </c>
      <c r="I52" s="61" t="str">
        <f t="shared" si="29"/>
        <v>B</v>
      </c>
      <c r="J52" s="57">
        <f>'2020 Расклад'!V47</f>
        <v>4.0363999999999995</v>
      </c>
      <c r="K52" s="60">
        <f t="shared" si="33"/>
        <v>3.72</v>
      </c>
      <c r="L52" s="62" t="str">
        <f t="shared" si="30"/>
        <v>B</v>
      </c>
      <c r="M52" s="384"/>
      <c r="N52" s="55"/>
      <c r="O52" s="61"/>
      <c r="P52" s="68"/>
      <c r="Q52" s="389"/>
      <c r="R52" s="62"/>
      <c r="S52" s="403" t="str">
        <f t="shared" si="14"/>
        <v>B</v>
      </c>
      <c r="T52" s="70">
        <f t="shared" si="15"/>
        <v>2.5</v>
      </c>
      <c r="U52" s="70">
        <f t="shared" si="16"/>
        <v>2.5</v>
      </c>
      <c r="V52" s="70">
        <f t="shared" si="17"/>
        <v>2.5</v>
      </c>
      <c r="W52" s="70"/>
      <c r="X52" s="70"/>
      <c r="Y52" s="84">
        <f t="shared" si="18"/>
        <v>2.5</v>
      </c>
      <c r="Z52" s="89"/>
      <c r="AA52" s="56"/>
      <c r="AB52" s="62"/>
      <c r="AC52" s="237"/>
      <c r="AD52" s="56"/>
      <c r="AE52" s="61"/>
      <c r="AF52" s="251"/>
      <c r="AG52" s="258"/>
      <c r="AH52" s="272"/>
      <c r="AI52" s="265"/>
      <c r="AJ52" s="332"/>
      <c r="AK52" s="172"/>
      <c r="AL52" s="62"/>
      <c r="AM52" s="713">
        <v>58.64</v>
      </c>
      <c r="AN52" s="173">
        <v>52.27</v>
      </c>
      <c r="AO52" s="61" t="str">
        <f t="shared" si="3"/>
        <v>B</v>
      </c>
      <c r="AP52" s="707">
        <v>72.52</v>
      </c>
      <c r="AQ52" s="336">
        <v>68.349999999999994</v>
      </c>
      <c r="AR52" s="62" t="str">
        <f t="shared" si="4"/>
        <v>A</v>
      </c>
      <c r="AS52" s="98" t="str">
        <f t="shared" si="5"/>
        <v>B</v>
      </c>
      <c r="AT52" s="92">
        <f t="shared" si="6"/>
        <v>1</v>
      </c>
      <c r="AU52" s="92">
        <f t="shared" si="7"/>
        <v>2.5</v>
      </c>
      <c r="AV52" s="92">
        <f t="shared" si="8"/>
        <v>4.2</v>
      </c>
      <c r="AW52" s="308">
        <f t="shared" si="9"/>
        <v>2.5666666666666669</v>
      </c>
      <c r="AX52" s="98" t="str">
        <f t="shared" si="10"/>
        <v>B</v>
      </c>
      <c r="AY52" s="417">
        <f t="shared" si="11"/>
        <v>2.5</v>
      </c>
      <c r="AZ52" s="415"/>
      <c r="BA52" s="415">
        <f t="shared" si="12"/>
        <v>2.5</v>
      </c>
      <c r="BB52" s="416">
        <f t="shared" si="13"/>
        <v>2.5</v>
      </c>
    </row>
    <row r="53" spans="1:54" x14ac:dyDescent="0.25">
      <c r="A53" s="30">
        <v>3</v>
      </c>
      <c r="B53" s="49">
        <v>40410</v>
      </c>
      <c r="C53" s="26" t="s">
        <v>60</v>
      </c>
      <c r="D53" s="57">
        <f>'2020 Расклад'!J48</f>
        <v>4.2281000000000004</v>
      </c>
      <c r="E53" s="60">
        <f t="shared" si="31"/>
        <v>3.83</v>
      </c>
      <c r="F53" s="223" t="str">
        <f t="shared" si="28"/>
        <v>B</v>
      </c>
      <c r="G53" s="216">
        <f>'2020 Расклад'!P48</f>
        <v>4.0225999999999997</v>
      </c>
      <c r="H53" s="60">
        <f t="shared" si="32"/>
        <v>3.39</v>
      </c>
      <c r="I53" s="61" t="str">
        <f t="shared" si="29"/>
        <v>B</v>
      </c>
      <c r="J53" s="57">
        <f>'2020 Расклад'!V48</f>
        <v>3.8408000000000002</v>
      </c>
      <c r="K53" s="60">
        <f t="shared" si="33"/>
        <v>3.72</v>
      </c>
      <c r="L53" s="62" t="str">
        <f t="shared" si="30"/>
        <v>B</v>
      </c>
      <c r="M53" s="384"/>
      <c r="N53" s="55"/>
      <c r="O53" s="61"/>
      <c r="P53" s="68"/>
      <c r="Q53" s="389"/>
      <c r="R53" s="62"/>
      <c r="S53" s="403" t="str">
        <f t="shared" si="14"/>
        <v>B</v>
      </c>
      <c r="T53" s="70">
        <f t="shared" si="15"/>
        <v>2.5</v>
      </c>
      <c r="U53" s="70">
        <f t="shared" si="16"/>
        <v>2.5</v>
      </c>
      <c r="V53" s="70">
        <f t="shared" si="17"/>
        <v>2.5</v>
      </c>
      <c r="W53" s="70"/>
      <c r="X53" s="70"/>
      <c r="Y53" s="84">
        <f t="shared" si="18"/>
        <v>2.5</v>
      </c>
      <c r="Z53" s="89"/>
      <c r="AA53" s="56"/>
      <c r="AB53" s="62"/>
      <c r="AC53" s="237"/>
      <c r="AD53" s="56"/>
      <c r="AE53" s="61"/>
      <c r="AF53" s="251"/>
      <c r="AG53" s="258"/>
      <c r="AH53" s="272"/>
      <c r="AI53" s="265"/>
      <c r="AJ53" s="332"/>
      <c r="AK53" s="172"/>
      <c r="AL53" s="62"/>
      <c r="AM53" s="713">
        <v>67.45</v>
      </c>
      <c r="AN53" s="173">
        <v>52.27</v>
      </c>
      <c r="AO53" s="61" t="str">
        <f t="shared" si="3"/>
        <v>B</v>
      </c>
      <c r="AP53" s="707">
        <v>72.89</v>
      </c>
      <c r="AQ53" s="336">
        <v>68.349999999999994</v>
      </c>
      <c r="AR53" s="62" t="str">
        <f t="shared" si="4"/>
        <v>A</v>
      </c>
      <c r="AS53" s="98" t="str">
        <f t="shared" si="5"/>
        <v>B</v>
      </c>
      <c r="AT53" s="92">
        <f t="shared" si="6"/>
        <v>1</v>
      </c>
      <c r="AU53" s="92">
        <f t="shared" si="7"/>
        <v>2.5</v>
      </c>
      <c r="AV53" s="92">
        <f t="shared" si="8"/>
        <v>4.2</v>
      </c>
      <c r="AW53" s="308">
        <f t="shared" si="9"/>
        <v>2.5666666666666669</v>
      </c>
      <c r="AX53" s="98" t="str">
        <f t="shared" si="10"/>
        <v>B</v>
      </c>
      <c r="AY53" s="417">
        <f t="shared" si="11"/>
        <v>2.5</v>
      </c>
      <c r="AZ53" s="415"/>
      <c r="BA53" s="415">
        <f t="shared" si="12"/>
        <v>2.5</v>
      </c>
      <c r="BB53" s="416">
        <f t="shared" si="13"/>
        <v>2.5</v>
      </c>
    </row>
    <row r="54" spans="1:54" x14ac:dyDescent="0.25">
      <c r="A54" s="30">
        <v>4</v>
      </c>
      <c r="B54" s="49">
        <v>40011</v>
      </c>
      <c r="C54" s="26" t="s">
        <v>52</v>
      </c>
      <c r="D54" s="57">
        <f>'2020 Расклад'!J49</f>
        <v>3.9539999999999997</v>
      </c>
      <c r="E54" s="60">
        <f t="shared" si="31"/>
        <v>3.83</v>
      </c>
      <c r="F54" s="223" t="str">
        <f t="shared" si="28"/>
        <v>B</v>
      </c>
      <c r="G54" s="216">
        <f>'2020 Расклад'!P49</f>
        <v>3.5202</v>
      </c>
      <c r="H54" s="60">
        <f t="shared" si="32"/>
        <v>3.39</v>
      </c>
      <c r="I54" s="61" t="str">
        <f t="shared" si="29"/>
        <v>B</v>
      </c>
      <c r="J54" s="57">
        <f>'2020 Расклад'!V49</f>
        <v>3.5683999999999996</v>
      </c>
      <c r="K54" s="60">
        <f t="shared" si="33"/>
        <v>3.72</v>
      </c>
      <c r="L54" s="62" t="str">
        <f t="shared" si="30"/>
        <v>C</v>
      </c>
      <c r="M54" s="384"/>
      <c r="N54" s="55"/>
      <c r="O54" s="61"/>
      <c r="P54" s="68"/>
      <c r="Q54" s="389"/>
      <c r="R54" s="62"/>
      <c r="S54" s="403" t="str">
        <f t="shared" si="14"/>
        <v>C</v>
      </c>
      <c r="T54" s="70">
        <f t="shared" si="15"/>
        <v>2.5</v>
      </c>
      <c r="U54" s="70">
        <f t="shared" si="16"/>
        <v>2.5</v>
      </c>
      <c r="V54" s="70">
        <f t="shared" si="17"/>
        <v>2</v>
      </c>
      <c r="W54" s="70"/>
      <c r="X54" s="70"/>
      <c r="Y54" s="84">
        <f t="shared" si="18"/>
        <v>2.3333333333333335</v>
      </c>
      <c r="Z54" s="89"/>
      <c r="AA54" s="56"/>
      <c r="AB54" s="62"/>
      <c r="AC54" s="237"/>
      <c r="AD54" s="56"/>
      <c r="AE54" s="61"/>
      <c r="AF54" s="251"/>
      <c r="AG54" s="258"/>
      <c r="AH54" s="272"/>
      <c r="AI54" s="265"/>
      <c r="AJ54" s="332"/>
      <c r="AK54" s="172"/>
      <c r="AL54" s="62"/>
      <c r="AM54" s="713">
        <v>52.78</v>
      </c>
      <c r="AN54" s="173">
        <v>52.27</v>
      </c>
      <c r="AO54" s="61" t="str">
        <f t="shared" si="3"/>
        <v>B</v>
      </c>
      <c r="AP54" s="707">
        <v>70.92</v>
      </c>
      <c r="AQ54" s="336">
        <v>68.349999999999994</v>
      </c>
      <c r="AR54" s="62" t="str">
        <f t="shared" si="4"/>
        <v>B</v>
      </c>
      <c r="AS54" s="98" t="str">
        <f t="shared" si="5"/>
        <v>C</v>
      </c>
      <c r="AT54" s="92">
        <f t="shared" si="6"/>
        <v>1</v>
      </c>
      <c r="AU54" s="92">
        <f t="shared" si="7"/>
        <v>2.5</v>
      </c>
      <c r="AV54" s="92">
        <f t="shared" si="8"/>
        <v>2.5</v>
      </c>
      <c r="AW54" s="308">
        <f t="shared" si="9"/>
        <v>2</v>
      </c>
      <c r="AX54" s="98" t="str">
        <f t="shared" si="10"/>
        <v>C</v>
      </c>
      <c r="AY54" s="417">
        <f t="shared" si="11"/>
        <v>2</v>
      </c>
      <c r="AZ54" s="415"/>
      <c r="BA54" s="415">
        <f t="shared" si="12"/>
        <v>2</v>
      </c>
      <c r="BB54" s="416">
        <f t="shared" si="13"/>
        <v>2</v>
      </c>
    </row>
    <row r="55" spans="1:54" x14ac:dyDescent="0.25">
      <c r="A55" s="30">
        <v>5</v>
      </c>
      <c r="B55" s="49">
        <v>40080</v>
      </c>
      <c r="C55" s="26" t="s">
        <v>110</v>
      </c>
      <c r="D55" s="57">
        <f>'2020 Расклад'!J50</f>
        <v>3.9674</v>
      </c>
      <c r="E55" s="60">
        <f t="shared" si="31"/>
        <v>3.83</v>
      </c>
      <c r="F55" s="223" t="str">
        <f t="shared" si="28"/>
        <v>B</v>
      </c>
      <c r="G55" s="216">
        <f>'2020 Расклад'!P50</f>
        <v>3.7642000000000002</v>
      </c>
      <c r="H55" s="60">
        <f t="shared" si="32"/>
        <v>3.39</v>
      </c>
      <c r="I55" s="61" t="str">
        <f t="shared" si="29"/>
        <v>B</v>
      </c>
      <c r="J55" s="57">
        <f>'2020 Расклад'!V50</f>
        <v>3.9912999999999998</v>
      </c>
      <c r="K55" s="60">
        <f t="shared" si="33"/>
        <v>3.72</v>
      </c>
      <c r="L55" s="62" t="str">
        <f t="shared" si="30"/>
        <v>B</v>
      </c>
      <c r="M55" s="384"/>
      <c r="N55" s="55"/>
      <c r="O55" s="61"/>
      <c r="P55" s="68"/>
      <c r="Q55" s="389"/>
      <c r="R55" s="62"/>
      <c r="S55" s="403" t="str">
        <f t="shared" si="14"/>
        <v>B</v>
      </c>
      <c r="T55" s="70">
        <f t="shared" si="15"/>
        <v>2.5</v>
      </c>
      <c r="U55" s="70">
        <f t="shared" si="16"/>
        <v>2.5</v>
      </c>
      <c r="V55" s="70">
        <f t="shared" si="17"/>
        <v>2.5</v>
      </c>
      <c r="W55" s="70"/>
      <c r="X55" s="70"/>
      <c r="Y55" s="84">
        <f t="shared" si="18"/>
        <v>2.5</v>
      </c>
      <c r="Z55" s="89"/>
      <c r="AA55" s="56"/>
      <c r="AB55" s="62"/>
      <c r="AC55" s="237"/>
      <c r="AD55" s="56"/>
      <c r="AE55" s="61"/>
      <c r="AF55" s="251"/>
      <c r="AG55" s="258"/>
      <c r="AH55" s="272"/>
      <c r="AI55" s="265"/>
      <c r="AJ55" s="332"/>
      <c r="AK55" s="172"/>
      <c r="AL55" s="62"/>
      <c r="AM55" s="713">
        <v>60.14</v>
      </c>
      <c r="AN55" s="173">
        <v>52.27</v>
      </c>
      <c r="AO55" s="61" t="str">
        <f t="shared" si="3"/>
        <v>B</v>
      </c>
      <c r="AP55" s="707">
        <v>70.48</v>
      </c>
      <c r="AQ55" s="336">
        <v>68.349999999999994</v>
      </c>
      <c r="AR55" s="62" t="str">
        <f t="shared" si="4"/>
        <v>B</v>
      </c>
      <c r="AS55" s="98" t="str">
        <f t="shared" si="5"/>
        <v>C</v>
      </c>
      <c r="AT55" s="92">
        <f t="shared" si="6"/>
        <v>1</v>
      </c>
      <c r="AU55" s="92">
        <f t="shared" si="7"/>
        <v>2.5</v>
      </c>
      <c r="AV55" s="92">
        <f t="shared" si="8"/>
        <v>2.5</v>
      </c>
      <c r="AW55" s="308">
        <f t="shared" si="9"/>
        <v>2</v>
      </c>
      <c r="AX55" s="98" t="str">
        <f t="shared" si="10"/>
        <v>C</v>
      </c>
      <c r="AY55" s="417">
        <f t="shared" si="11"/>
        <v>2.5</v>
      </c>
      <c r="AZ55" s="415"/>
      <c r="BA55" s="415">
        <f t="shared" si="12"/>
        <v>2</v>
      </c>
      <c r="BB55" s="416">
        <f t="shared" si="13"/>
        <v>2.25</v>
      </c>
    </row>
    <row r="56" spans="1:54" x14ac:dyDescent="0.25">
      <c r="A56" s="30">
        <v>6</v>
      </c>
      <c r="B56" s="49">
        <v>40100</v>
      </c>
      <c r="C56" s="26" t="s">
        <v>54</v>
      </c>
      <c r="D56" s="57">
        <f>'2020 Расклад'!J51</f>
        <v>4.1511000000000005</v>
      </c>
      <c r="E56" s="60">
        <f t="shared" si="31"/>
        <v>3.83</v>
      </c>
      <c r="F56" s="223" t="str">
        <f t="shared" si="28"/>
        <v>B</v>
      </c>
      <c r="G56" s="216">
        <f>'2020 Расклад'!P51</f>
        <v>3.383</v>
      </c>
      <c r="H56" s="60">
        <f t="shared" si="32"/>
        <v>3.39</v>
      </c>
      <c r="I56" s="61" t="str">
        <f t="shared" si="29"/>
        <v>D</v>
      </c>
      <c r="J56" s="57">
        <f>'2020 Расклад'!V51</f>
        <v>3.8420000000000001</v>
      </c>
      <c r="K56" s="60">
        <f t="shared" si="33"/>
        <v>3.72</v>
      </c>
      <c r="L56" s="62" t="str">
        <f t="shared" si="30"/>
        <v>B</v>
      </c>
      <c r="M56" s="384"/>
      <c r="N56" s="55"/>
      <c r="O56" s="61"/>
      <c r="P56" s="68"/>
      <c r="Q56" s="389"/>
      <c r="R56" s="62"/>
      <c r="S56" s="403" t="str">
        <f t="shared" si="14"/>
        <v>C</v>
      </c>
      <c r="T56" s="70">
        <f t="shared" si="15"/>
        <v>2.5</v>
      </c>
      <c r="U56" s="70">
        <f t="shared" si="16"/>
        <v>1</v>
      </c>
      <c r="V56" s="70">
        <f t="shared" si="17"/>
        <v>2.5</v>
      </c>
      <c r="W56" s="70"/>
      <c r="X56" s="70"/>
      <c r="Y56" s="84">
        <f t="shared" si="18"/>
        <v>2</v>
      </c>
      <c r="Z56" s="89"/>
      <c r="AA56" s="56"/>
      <c r="AB56" s="62"/>
      <c r="AC56" s="237"/>
      <c r="AD56" s="56"/>
      <c r="AE56" s="61"/>
      <c r="AF56" s="251"/>
      <c r="AG56" s="258"/>
      <c r="AH56" s="272"/>
      <c r="AI56" s="265"/>
      <c r="AJ56" s="332"/>
      <c r="AK56" s="172"/>
      <c r="AL56" s="62"/>
      <c r="AM56" s="713">
        <v>60.22</v>
      </c>
      <c r="AN56" s="173">
        <v>52.27</v>
      </c>
      <c r="AO56" s="61" t="str">
        <f t="shared" si="3"/>
        <v>B</v>
      </c>
      <c r="AP56" s="719">
        <v>69.25</v>
      </c>
      <c r="AQ56" s="336">
        <v>68.349999999999994</v>
      </c>
      <c r="AR56" s="62" t="str">
        <f t="shared" si="4"/>
        <v>B</v>
      </c>
      <c r="AS56" s="98" t="str">
        <f t="shared" si="5"/>
        <v>C</v>
      </c>
      <c r="AT56" s="92">
        <f t="shared" si="6"/>
        <v>1</v>
      </c>
      <c r="AU56" s="92">
        <f t="shared" si="7"/>
        <v>2.5</v>
      </c>
      <c r="AV56" s="92">
        <f t="shared" si="8"/>
        <v>2.5</v>
      </c>
      <c r="AW56" s="308">
        <f t="shared" si="9"/>
        <v>2</v>
      </c>
      <c r="AX56" s="98" t="str">
        <f t="shared" si="10"/>
        <v>C</v>
      </c>
      <c r="AY56" s="417">
        <f t="shared" si="11"/>
        <v>2</v>
      </c>
      <c r="AZ56" s="415"/>
      <c r="BA56" s="415">
        <f t="shared" si="12"/>
        <v>2</v>
      </c>
      <c r="BB56" s="416">
        <f t="shared" si="13"/>
        <v>2</v>
      </c>
    </row>
    <row r="57" spans="1:54" ht="15" customHeight="1" x14ac:dyDescent="0.25">
      <c r="A57" s="30">
        <v>7</v>
      </c>
      <c r="B57" s="49">
        <v>40020</v>
      </c>
      <c r="C57" s="26" t="s">
        <v>125</v>
      </c>
      <c r="D57" s="57">
        <f>'2020 Расклад'!J52</f>
        <v>3.76</v>
      </c>
      <c r="E57" s="60">
        <f t="shared" si="31"/>
        <v>3.83</v>
      </c>
      <c r="F57" s="223" t="str">
        <f t="shared" si="28"/>
        <v>C</v>
      </c>
      <c r="G57" s="216">
        <f>'2020 Расклад'!P52</f>
        <v>3.84</v>
      </c>
      <c r="H57" s="60">
        <f t="shared" si="32"/>
        <v>3.39</v>
      </c>
      <c r="I57" s="61" t="str">
        <f t="shared" si="29"/>
        <v>B</v>
      </c>
      <c r="J57" s="57">
        <f>'2020 Расклад'!V52</f>
        <v>3.88</v>
      </c>
      <c r="K57" s="60">
        <f t="shared" si="33"/>
        <v>3.72</v>
      </c>
      <c r="L57" s="62" t="str">
        <f t="shared" si="30"/>
        <v>B</v>
      </c>
      <c r="M57" s="384"/>
      <c r="N57" s="55"/>
      <c r="O57" s="61"/>
      <c r="P57" s="68"/>
      <c r="Q57" s="389"/>
      <c r="R57" s="62"/>
      <c r="S57" s="403" t="str">
        <f t="shared" si="14"/>
        <v>C</v>
      </c>
      <c r="T57" s="70">
        <f t="shared" si="15"/>
        <v>2</v>
      </c>
      <c r="U57" s="70">
        <f t="shared" si="16"/>
        <v>2.5</v>
      </c>
      <c r="V57" s="70">
        <f t="shared" si="17"/>
        <v>2.5</v>
      </c>
      <c r="W57" s="70"/>
      <c r="X57" s="70"/>
      <c r="Y57" s="84">
        <f t="shared" si="18"/>
        <v>2.3333333333333335</v>
      </c>
      <c r="Z57" s="89"/>
      <c r="AA57" s="56"/>
      <c r="AB57" s="62"/>
      <c r="AC57" s="237"/>
      <c r="AD57" s="56"/>
      <c r="AE57" s="61"/>
      <c r="AF57" s="251"/>
      <c r="AG57" s="258"/>
      <c r="AH57" s="272"/>
      <c r="AI57" s="265"/>
      <c r="AJ57" s="332"/>
      <c r="AK57" s="172"/>
      <c r="AL57" s="62"/>
      <c r="AM57" s="713">
        <v>55.87</v>
      </c>
      <c r="AN57" s="173">
        <v>52.27</v>
      </c>
      <c r="AO57" s="61" t="str">
        <f t="shared" si="3"/>
        <v>B</v>
      </c>
      <c r="AP57" s="710">
        <v>66.09</v>
      </c>
      <c r="AQ57" s="336">
        <v>68.349999999999994</v>
      </c>
      <c r="AR57" s="62" t="str">
        <f t="shared" si="4"/>
        <v>B</v>
      </c>
      <c r="AS57" s="98" t="str">
        <f t="shared" si="5"/>
        <v>C</v>
      </c>
      <c r="AT57" s="92">
        <f t="shared" si="6"/>
        <v>1</v>
      </c>
      <c r="AU57" s="92">
        <f t="shared" si="7"/>
        <v>2.5</v>
      </c>
      <c r="AV57" s="92">
        <f t="shared" si="8"/>
        <v>2.5</v>
      </c>
      <c r="AW57" s="308">
        <f t="shared" si="9"/>
        <v>2</v>
      </c>
      <c r="AX57" s="98" t="str">
        <f t="shared" si="10"/>
        <v>C</v>
      </c>
      <c r="AY57" s="417">
        <f t="shared" si="11"/>
        <v>2</v>
      </c>
      <c r="AZ57" s="415"/>
      <c r="BA57" s="415">
        <f t="shared" si="12"/>
        <v>2</v>
      </c>
      <c r="BB57" s="416">
        <f t="shared" si="13"/>
        <v>2</v>
      </c>
    </row>
    <row r="58" spans="1:54" x14ac:dyDescent="0.25">
      <c r="A58" s="30">
        <v>8</v>
      </c>
      <c r="B58" s="49">
        <v>40031</v>
      </c>
      <c r="C58" s="156" t="s">
        <v>53</v>
      </c>
      <c r="D58" s="57">
        <f>'2020 Расклад'!J53</f>
        <v>3.8478999999999997</v>
      </c>
      <c r="E58" s="60">
        <f t="shared" si="31"/>
        <v>3.83</v>
      </c>
      <c r="F58" s="223" t="str">
        <f t="shared" si="28"/>
        <v>B</v>
      </c>
      <c r="G58" s="216">
        <f>'2020 Расклад'!P53</f>
        <v>3.4018000000000002</v>
      </c>
      <c r="H58" s="60">
        <f t="shared" si="32"/>
        <v>3.39</v>
      </c>
      <c r="I58" s="61" t="str">
        <f t="shared" si="29"/>
        <v>B</v>
      </c>
      <c r="J58" s="57">
        <f>'2020 Расклад'!V53</f>
        <v>3.87</v>
      </c>
      <c r="K58" s="60">
        <f t="shared" si="33"/>
        <v>3.72</v>
      </c>
      <c r="L58" s="62" t="str">
        <f t="shared" si="30"/>
        <v>B</v>
      </c>
      <c r="M58" s="384"/>
      <c r="N58" s="55"/>
      <c r="O58" s="61"/>
      <c r="P58" s="68"/>
      <c r="Q58" s="389"/>
      <c r="R58" s="62"/>
      <c r="S58" s="403" t="str">
        <f t="shared" si="14"/>
        <v>B</v>
      </c>
      <c r="T58" s="70">
        <f t="shared" si="15"/>
        <v>2.5</v>
      </c>
      <c r="U58" s="70">
        <f t="shared" si="16"/>
        <v>2.5</v>
      </c>
      <c r="V58" s="70">
        <f t="shared" si="17"/>
        <v>2.5</v>
      </c>
      <c r="W58" s="70"/>
      <c r="X58" s="70"/>
      <c r="Y58" s="84">
        <f t="shared" si="18"/>
        <v>2.5</v>
      </c>
      <c r="Z58" s="89"/>
      <c r="AA58" s="56"/>
      <c r="AB58" s="62"/>
      <c r="AC58" s="237"/>
      <c r="AD58" s="56"/>
      <c r="AE58" s="61"/>
      <c r="AF58" s="251"/>
      <c r="AG58" s="258"/>
      <c r="AH58" s="272"/>
      <c r="AI58" s="265"/>
      <c r="AJ58" s="332"/>
      <c r="AK58" s="172"/>
      <c r="AL58" s="62"/>
      <c r="AM58" s="713">
        <v>61.07</v>
      </c>
      <c r="AN58" s="173">
        <v>52.27</v>
      </c>
      <c r="AO58" s="61" t="str">
        <f t="shared" si="3"/>
        <v>B</v>
      </c>
      <c r="AP58" s="707">
        <v>69.849999999999994</v>
      </c>
      <c r="AQ58" s="336">
        <v>68.349999999999994</v>
      </c>
      <c r="AR58" s="62" t="str">
        <f t="shared" si="4"/>
        <v>B</v>
      </c>
      <c r="AS58" s="98" t="str">
        <f t="shared" si="5"/>
        <v>C</v>
      </c>
      <c r="AT58" s="92">
        <f t="shared" si="6"/>
        <v>1</v>
      </c>
      <c r="AU58" s="92">
        <f t="shared" si="7"/>
        <v>2.5</v>
      </c>
      <c r="AV58" s="92">
        <f t="shared" si="8"/>
        <v>2.5</v>
      </c>
      <c r="AW58" s="308">
        <f t="shared" si="9"/>
        <v>2</v>
      </c>
      <c r="AX58" s="98" t="str">
        <f t="shared" si="10"/>
        <v>C</v>
      </c>
      <c r="AY58" s="417">
        <f t="shared" si="11"/>
        <v>2.5</v>
      </c>
      <c r="AZ58" s="415"/>
      <c r="BA58" s="415">
        <f t="shared" si="12"/>
        <v>2</v>
      </c>
      <c r="BB58" s="416">
        <f t="shared" si="13"/>
        <v>2.25</v>
      </c>
    </row>
    <row r="59" spans="1:54" x14ac:dyDescent="0.25">
      <c r="A59" s="30">
        <v>9</v>
      </c>
      <c r="B59" s="49">
        <v>40210</v>
      </c>
      <c r="C59" s="156" t="s">
        <v>56</v>
      </c>
      <c r="D59" s="57">
        <f>'2020 Расклад'!J54</f>
        <v>4.0237999999999996</v>
      </c>
      <c r="E59" s="60">
        <f t="shared" si="31"/>
        <v>3.83</v>
      </c>
      <c r="F59" s="223" t="str">
        <f t="shared" si="28"/>
        <v>B</v>
      </c>
      <c r="G59" s="216">
        <f>'2020 Расклад'!P54</f>
        <v>3.6135000000000002</v>
      </c>
      <c r="H59" s="60">
        <f t="shared" si="32"/>
        <v>3.39</v>
      </c>
      <c r="I59" s="61" t="str">
        <f t="shared" si="29"/>
        <v>B</v>
      </c>
      <c r="J59" s="57">
        <f>'2020 Расклад'!V54</f>
        <v>3.5110000000000001</v>
      </c>
      <c r="K59" s="60">
        <f t="shared" si="33"/>
        <v>3.72</v>
      </c>
      <c r="L59" s="62" t="str">
        <f t="shared" si="30"/>
        <v>C</v>
      </c>
      <c r="M59" s="384"/>
      <c r="N59" s="55"/>
      <c r="O59" s="61"/>
      <c r="P59" s="68"/>
      <c r="Q59" s="389"/>
      <c r="R59" s="62"/>
      <c r="S59" s="403" t="str">
        <f t="shared" si="14"/>
        <v>C</v>
      </c>
      <c r="T59" s="70">
        <f t="shared" si="15"/>
        <v>2.5</v>
      </c>
      <c r="U59" s="70">
        <f t="shared" si="16"/>
        <v>2.5</v>
      </c>
      <c r="V59" s="70">
        <f t="shared" si="17"/>
        <v>2</v>
      </c>
      <c r="W59" s="70"/>
      <c r="X59" s="70"/>
      <c r="Y59" s="84">
        <f t="shared" si="18"/>
        <v>2.3333333333333335</v>
      </c>
      <c r="Z59" s="89"/>
      <c r="AA59" s="56"/>
      <c r="AB59" s="62"/>
      <c r="AC59" s="237"/>
      <c r="AD59" s="56"/>
      <c r="AE59" s="61"/>
      <c r="AF59" s="251"/>
      <c r="AG59" s="258"/>
      <c r="AH59" s="272"/>
      <c r="AI59" s="265"/>
      <c r="AJ59" s="332"/>
      <c r="AK59" s="172"/>
      <c r="AL59" s="62"/>
      <c r="AM59" s="714">
        <v>47.52</v>
      </c>
      <c r="AN59" s="173">
        <v>52.27</v>
      </c>
      <c r="AO59" s="61" t="str">
        <f t="shared" si="3"/>
        <v>C</v>
      </c>
      <c r="AP59" s="710">
        <v>62.03</v>
      </c>
      <c r="AQ59" s="336">
        <v>68.349999999999994</v>
      </c>
      <c r="AR59" s="62" t="str">
        <f t="shared" si="4"/>
        <v>B</v>
      </c>
      <c r="AS59" s="98" t="str">
        <f t="shared" si="5"/>
        <v>C</v>
      </c>
      <c r="AT59" s="92">
        <f t="shared" si="6"/>
        <v>1</v>
      </c>
      <c r="AU59" s="92">
        <f t="shared" si="7"/>
        <v>2</v>
      </c>
      <c r="AV59" s="92">
        <f t="shared" si="8"/>
        <v>2.5</v>
      </c>
      <c r="AW59" s="308">
        <f t="shared" si="9"/>
        <v>1.8333333333333333</v>
      </c>
      <c r="AX59" s="98" t="str">
        <f t="shared" si="10"/>
        <v>C</v>
      </c>
      <c r="AY59" s="417">
        <f t="shared" si="11"/>
        <v>2</v>
      </c>
      <c r="AZ59" s="415"/>
      <c r="BA59" s="415">
        <f t="shared" si="12"/>
        <v>2</v>
      </c>
      <c r="BB59" s="416">
        <f t="shared" si="13"/>
        <v>2</v>
      </c>
    </row>
    <row r="60" spans="1:54" x14ac:dyDescent="0.25">
      <c r="A60" s="30">
        <v>10</v>
      </c>
      <c r="B60" s="48">
        <v>40300</v>
      </c>
      <c r="C60" s="157" t="s">
        <v>57</v>
      </c>
      <c r="D60" s="57">
        <f>'2020 Расклад'!J55</f>
        <v>4.0476000000000001</v>
      </c>
      <c r="E60" s="60">
        <f t="shared" si="31"/>
        <v>3.83</v>
      </c>
      <c r="F60" s="223" t="str">
        <f t="shared" si="28"/>
        <v>B</v>
      </c>
      <c r="G60" s="216">
        <f>'2020 Расклад'!P55</f>
        <v>4.1996000000000002</v>
      </c>
      <c r="H60" s="60">
        <f t="shared" si="32"/>
        <v>3.39</v>
      </c>
      <c r="I60" s="61" t="str">
        <f t="shared" si="29"/>
        <v>B</v>
      </c>
      <c r="J60" s="57">
        <f>'2020 Расклад'!V55</f>
        <v>3.8</v>
      </c>
      <c r="K60" s="60">
        <f t="shared" si="33"/>
        <v>3.72</v>
      </c>
      <c r="L60" s="62" t="str">
        <f t="shared" si="30"/>
        <v>B</v>
      </c>
      <c r="M60" s="384"/>
      <c r="N60" s="55"/>
      <c r="O60" s="61"/>
      <c r="P60" s="68"/>
      <c r="Q60" s="389"/>
      <c r="R60" s="62"/>
      <c r="S60" s="403" t="str">
        <f t="shared" si="14"/>
        <v>B</v>
      </c>
      <c r="T60" s="70">
        <f t="shared" si="15"/>
        <v>2.5</v>
      </c>
      <c r="U60" s="70">
        <f t="shared" si="16"/>
        <v>2.5</v>
      </c>
      <c r="V60" s="70">
        <f t="shared" si="17"/>
        <v>2.5</v>
      </c>
      <c r="W60" s="70"/>
      <c r="X60" s="70"/>
      <c r="Y60" s="84">
        <f t="shared" si="18"/>
        <v>2.5</v>
      </c>
      <c r="Z60" s="89"/>
      <c r="AA60" s="56"/>
      <c r="AB60" s="62"/>
      <c r="AC60" s="237"/>
      <c r="AD60" s="56"/>
      <c r="AE60" s="61"/>
      <c r="AF60" s="251"/>
      <c r="AG60" s="258"/>
      <c r="AH60" s="272"/>
      <c r="AI60" s="265"/>
      <c r="AJ60" s="332"/>
      <c r="AK60" s="172"/>
      <c r="AL60" s="62"/>
      <c r="AM60" s="713">
        <v>55.71</v>
      </c>
      <c r="AN60" s="173">
        <v>52.27</v>
      </c>
      <c r="AO60" s="61" t="str">
        <f t="shared" si="3"/>
        <v>B</v>
      </c>
      <c r="AP60" s="710">
        <v>58.42</v>
      </c>
      <c r="AQ60" s="336">
        <v>68.349999999999994</v>
      </c>
      <c r="AR60" s="62" t="str">
        <f t="shared" si="4"/>
        <v>B</v>
      </c>
      <c r="AS60" s="98" t="str">
        <f t="shared" si="5"/>
        <v>C</v>
      </c>
      <c r="AT60" s="92">
        <f t="shared" si="6"/>
        <v>1</v>
      </c>
      <c r="AU60" s="92">
        <f t="shared" si="7"/>
        <v>2.5</v>
      </c>
      <c r="AV60" s="92">
        <f t="shared" si="8"/>
        <v>2.5</v>
      </c>
      <c r="AW60" s="308">
        <f t="shared" si="9"/>
        <v>2</v>
      </c>
      <c r="AX60" s="98" t="str">
        <f t="shared" si="10"/>
        <v>C</v>
      </c>
      <c r="AY60" s="417">
        <f t="shared" si="11"/>
        <v>2.5</v>
      </c>
      <c r="AZ60" s="415"/>
      <c r="BA60" s="415">
        <f t="shared" si="12"/>
        <v>2</v>
      </c>
      <c r="BB60" s="416">
        <f t="shared" si="13"/>
        <v>2.25</v>
      </c>
    </row>
    <row r="61" spans="1:54" x14ac:dyDescent="0.25">
      <c r="A61" s="30">
        <v>11</v>
      </c>
      <c r="B61" s="49">
        <v>40360</v>
      </c>
      <c r="C61" s="26" t="s">
        <v>58</v>
      </c>
      <c r="D61" s="57">
        <f>'2020 Расклад'!J56</f>
        <v>3.5216999999999996</v>
      </c>
      <c r="E61" s="60">
        <f t="shared" si="31"/>
        <v>3.83</v>
      </c>
      <c r="F61" s="223" t="str">
        <f t="shared" si="28"/>
        <v>C</v>
      </c>
      <c r="G61" s="216">
        <f>'2020 Расклад'!P56</f>
        <v>3.0930999999999993</v>
      </c>
      <c r="H61" s="60">
        <f t="shared" si="32"/>
        <v>3.39</v>
      </c>
      <c r="I61" s="61" t="str">
        <f t="shared" si="29"/>
        <v>D</v>
      </c>
      <c r="J61" s="57">
        <f>'2020 Расклад'!V56</f>
        <v>3.9319000000000002</v>
      </c>
      <c r="K61" s="60">
        <f t="shared" si="33"/>
        <v>3.72</v>
      </c>
      <c r="L61" s="62" t="str">
        <f t="shared" si="30"/>
        <v>B</v>
      </c>
      <c r="M61" s="384"/>
      <c r="N61" s="55"/>
      <c r="O61" s="61"/>
      <c r="P61" s="68"/>
      <c r="Q61" s="389"/>
      <c r="R61" s="62"/>
      <c r="S61" s="403" t="str">
        <f t="shared" si="14"/>
        <v>C</v>
      </c>
      <c r="T61" s="70">
        <f t="shared" si="15"/>
        <v>2</v>
      </c>
      <c r="U61" s="70">
        <f t="shared" si="16"/>
        <v>1</v>
      </c>
      <c r="V61" s="70">
        <f t="shared" si="17"/>
        <v>2.5</v>
      </c>
      <c r="W61" s="70"/>
      <c r="X61" s="70"/>
      <c r="Y61" s="84">
        <f t="shared" si="18"/>
        <v>1.8333333333333333</v>
      </c>
      <c r="Z61" s="89"/>
      <c r="AA61" s="56"/>
      <c r="AB61" s="62"/>
      <c r="AC61" s="237"/>
      <c r="AD61" s="56"/>
      <c r="AE61" s="61"/>
      <c r="AF61" s="251"/>
      <c r="AG61" s="258"/>
      <c r="AH61" s="272"/>
      <c r="AI61" s="265"/>
      <c r="AJ61" s="332"/>
      <c r="AK61" s="172"/>
      <c r="AL61" s="62"/>
      <c r="AM61" s="715"/>
      <c r="AN61" s="173">
        <v>52.27</v>
      </c>
      <c r="AO61" s="61"/>
      <c r="AP61" s="712"/>
      <c r="AQ61" s="336">
        <v>68.349999999999994</v>
      </c>
      <c r="AR61" s="62"/>
      <c r="AS61" s="98"/>
      <c r="AT61" s="92"/>
      <c r="AU61" s="92"/>
      <c r="AV61" s="92"/>
      <c r="AW61" s="308"/>
      <c r="AX61" s="98" t="str">
        <f t="shared" si="10"/>
        <v>C</v>
      </c>
      <c r="AY61" s="417">
        <f t="shared" si="11"/>
        <v>2</v>
      </c>
      <c r="AZ61" s="415"/>
      <c r="BA61" s="415"/>
      <c r="BB61" s="416">
        <f t="shared" si="13"/>
        <v>2</v>
      </c>
    </row>
    <row r="62" spans="1:54" x14ac:dyDescent="0.25">
      <c r="A62" s="30">
        <v>12</v>
      </c>
      <c r="B62" s="49">
        <v>40390</v>
      </c>
      <c r="C62" s="26" t="s">
        <v>59</v>
      </c>
      <c r="D62" s="57">
        <f>'2020 Расклад'!J57</f>
        <v>3.8873000000000002</v>
      </c>
      <c r="E62" s="60">
        <f t="shared" si="31"/>
        <v>3.83</v>
      </c>
      <c r="F62" s="223" t="str">
        <f t="shared" si="28"/>
        <v>B</v>
      </c>
      <c r="G62" s="216">
        <f>'2020 Расклад'!P57</f>
        <v>3.2367000000000004</v>
      </c>
      <c r="H62" s="60">
        <f t="shared" si="32"/>
        <v>3.39</v>
      </c>
      <c r="I62" s="61" t="str">
        <f t="shared" si="29"/>
        <v>D</v>
      </c>
      <c r="J62" s="57">
        <f>'2020 Расклад'!V57</f>
        <v>3.1793999999999998</v>
      </c>
      <c r="K62" s="60">
        <f t="shared" si="33"/>
        <v>3.72</v>
      </c>
      <c r="L62" s="62" t="str">
        <f t="shared" si="30"/>
        <v>D</v>
      </c>
      <c r="M62" s="384"/>
      <c r="N62" s="55"/>
      <c r="O62" s="61"/>
      <c r="P62" s="68"/>
      <c r="Q62" s="389"/>
      <c r="R62" s="62"/>
      <c r="S62" s="403" t="str">
        <f t="shared" si="14"/>
        <v>C</v>
      </c>
      <c r="T62" s="70">
        <f t="shared" si="15"/>
        <v>2.5</v>
      </c>
      <c r="U62" s="70">
        <f t="shared" si="16"/>
        <v>1</v>
      </c>
      <c r="V62" s="70">
        <f t="shared" si="17"/>
        <v>1</v>
      </c>
      <c r="W62" s="70"/>
      <c r="X62" s="70"/>
      <c r="Y62" s="84">
        <f t="shared" si="18"/>
        <v>1.5</v>
      </c>
      <c r="Z62" s="89"/>
      <c r="AA62" s="56"/>
      <c r="AB62" s="62"/>
      <c r="AC62" s="237"/>
      <c r="AD62" s="56"/>
      <c r="AE62" s="61"/>
      <c r="AF62" s="251"/>
      <c r="AG62" s="258"/>
      <c r="AH62" s="272"/>
      <c r="AI62" s="265"/>
      <c r="AJ62" s="332"/>
      <c r="AK62" s="172"/>
      <c r="AL62" s="62"/>
      <c r="AM62" s="715"/>
      <c r="AN62" s="173">
        <v>52.27</v>
      </c>
      <c r="AO62" s="61"/>
      <c r="AP62" s="721"/>
      <c r="AQ62" s="336">
        <v>68.349999999999994</v>
      </c>
      <c r="AR62" s="62"/>
      <c r="AS62" s="98"/>
      <c r="AT62" s="92"/>
      <c r="AU62" s="92"/>
      <c r="AV62" s="92"/>
      <c r="AW62" s="308"/>
      <c r="AX62" s="98" t="str">
        <f t="shared" si="10"/>
        <v>C</v>
      </c>
      <c r="AY62" s="417">
        <f t="shared" si="11"/>
        <v>2</v>
      </c>
      <c r="AZ62" s="415"/>
      <c r="BA62" s="415"/>
      <c r="BB62" s="416">
        <f t="shared" si="13"/>
        <v>2</v>
      </c>
    </row>
    <row r="63" spans="1:54" x14ac:dyDescent="0.25">
      <c r="A63" s="30">
        <v>13</v>
      </c>
      <c r="B63" s="49">
        <v>40720</v>
      </c>
      <c r="C63" s="26" t="s">
        <v>124</v>
      </c>
      <c r="D63" s="57">
        <f>'2020 Расклад'!J58</f>
        <v>3.5678000000000001</v>
      </c>
      <c r="E63" s="60">
        <f t="shared" si="31"/>
        <v>3.83</v>
      </c>
      <c r="F63" s="223" t="str">
        <f t="shared" si="28"/>
        <v>C</v>
      </c>
      <c r="G63" s="216">
        <f>'2020 Расклад'!P58</f>
        <v>3.4105999999999996</v>
      </c>
      <c r="H63" s="60">
        <f t="shared" si="32"/>
        <v>3.39</v>
      </c>
      <c r="I63" s="61" t="str">
        <f t="shared" si="29"/>
        <v>B</v>
      </c>
      <c r="J63" s="57">
        <f>'2020 Расклад'!V58</f>
        <v>4.0636000000000001</v>
      </c>
      <c r="K63" s="60">
        <f t="shared" si="33"/>
        <v>3.72</v>
      </c>
      <c r="L63" s="62" t="str">
        <f t="shared" si="30"/>
        <v>B</v>
      </c>
      <c r="M63" s="384"/>
      <c r="N63" s="55"/>
      <c r="O63" s="61"/>
      <c r="P63" s="68"/>
      <c r="Q63" s="389"/>
      <c r="R63" s="62"/>
      <c r="S63" s="403" t="str">
        <f t="shared" si="14"/>
        <v>C</v>
      </c>
      <c r="T63" s="70">
        <f t="shared" si="15"/>
        <v>2</v>
      </c>
      <c r="U63" s="70">
        <f t="shared" si="16"/>
        <v>2.5</v>
      </c>
      <c r="V63" s="70">
        <f t="shared" si="17"/>
        <v>2.5</v>
      </c>
      <c r="W63" s="70"/>
      <c r="X63" s="70"/>
      <c r="Y63" s="84">
        <f t="shared" si="18"/>
        <v>2.3333333333333335</v>
      </c>
      <c r="Z63" s="89"/>
      <c r="AA63" s="56"/>
      <c r="AB63" s="62"/>
      <c r="AC63" s="237"/>
      <c r="AD63" s="56"/>
      <c r="AE63" s="61"/>
      <c r="AF63" s="251"/>
      <c r="AG63" s="258"/>
      <c r="AH63" s="272"/>
      <c r="AI63" s="265"/>
      <c r="AJ63" s="332"/>
      <c r="AK63" s="172"/>
      <c r="AL63" s="62"/>
      <c r="AM63" s="706">
        <v>63.4</v>
      </c>
      <c r="AN63" s="173">
        <v>52.27</v>
      </c>
      <c r="AO63" s="61" t="str">
        <f t="shared" si="3"/>
        <v>B</v>
      </c>
      <c r="AP63" s="707">
        <v>68.650000000000006</v>
      </c>
      <c r="AQ63" s="336">
        <v>68.349999999999994</v>
      </c>
      <c r="AR63" s="62" t="str">
        <f t="shared" si="4"/>
        <v>B</v>
      </c>
      <c r="AS63" s="98" t="str">
        <f t="shared" si="5"/>
        <v>C</v>
      </c>
      <c r="AT63" s="92">
        <f t="shared" si="6"/>
        <v>1</v>
      </c>
      <c r="AU63" s="92">
        <f t="shared" si="7"/>
        <v>2.5</v>
      </c>
      <c r="AV63" s="92">
        <f t="shared" si="8"/>
        <v>2.5</v>
      </c>
      <c r="AW63" s="308">
        <f t="shared" si="9"/>
        <v>2</v>
      </c>
      <c r="AX63" s="98" t="str">
        <f t="shared" si="10"/>
        <v>C</v>
      </c>
      <c r="AY63" s="417">
        <f t="shared" si="11"/>
        <v>2</v>
      </c>
      <c r="AZ63" s="415"/>
      <c r="BA63" s="415">
        <f t="shared" si="12"/>
        <v>2</v>
      </c>
      <c r="BB63" s="416">
        <f t="shared" si="13"/>
        <v>2</v>
      </c>
    </row>
    <row r="64" spans="1:54" x14ac:dyDescent="0.25">
      <c r="A64" s="30">
        <v>14</v>
      </c>
      <c r="B64" s="49">
        <v>40730</v>
      </c>
      <c r="C64" s="26" t="s">
        <v>61</v>
      </c>
      <c r="D64" s="57">
        <f>'2020 Расклад'!J59</f>
        <v>3.0625</v>
      </c>
      <c r="E64" s="60">
        <f t="shared" si="31"/>
        <v>3.83</v>
      </c>
      <c r="F64" s="223" t="str">
        <f t="shared" si="28"/>
        <v>D</v>
      </c>
      <c r="G64" s="216">
        <f>'2020 Расклад'!P59</f>
        <v>2.9285000000000001</v>
      </c>
      <c r="H64" s="60">
        <f t="shared" si="32"/>
        <v>3.39</v>
      </c>
      <c r="I64" s="61" t="str">
        <f t="shared" si="29"/>
        <v>D</v>
      </c>
      <c r="J64" s="57">
        <f>'2020 Расклад'!V59</f>
        <v>3.8336999999999999</v>
      </c>
      <c r="K64" s="60">
        <f t="shared" si="33"/>
        <v>3.72</v>
      </c>
      <c r="L64" s="62" t="str">
        <f t="shared" si="30"/>
        <v>B</v>
      </c>
      <c r="M64" s="384"/>
      <c r="N64" s="55"/>
      <c r="O64" s="61"/>
      <c r="P64" s="68"/>
      <c r="Q64" s="389"/>
      <c r="R64" s="62"/>
      <c r="S64" s="403" t="str">
        <f t="shared" si="14"/>
        <v>C</v>
      </c>
      <c r="T64" s="70">
        <f t="shared" si="15"/>
        <v>1</v>
      </c>
      <c r="U64" s="70">
        <f t="shared" si="16"/>
        <v>1</v>
      </c>
      <c r="V64" s="70">
        <f t="shared" si="17"/>
        <v>2.5</v>
      </c>
      <c r="W64" s="70"/>
      <c r="X64" s="70"/>
      <c r="Y64" s="84">
        <f t="shared" si="18"/>
        <v>1.5</v>
      </c>
      <c r="Z64" s="89"/>
      <c r="AA64" s="56"/>
      <c r="AB64" s="62"/>
      <c r="AC64" s="237"/>
      <c r="AD64" s="56"/>
      <c r="AE64" s="61"/>
      <c r="AF64" s="251"/>
      <c r="AG64" s="258"/>
      <c r="AH64" s="272"/>
      <c r="AI64" s="265"/>
      <c r="AJ64" s="332"/>
      <c r="AK64" s="172"/>
      <c r="AL64" s="62"/>
      <c r="AM64" s="703">
        <v>23</v>
      </c>
      <c r="AN64" s="173">
        <v>52.27</v>
      </c>
      <c r="AO64" s="61" t="str">
        <f t="shared" si="3"/>
        <v>D</v>
      </c>
      <c r="AP64" s="710">
        <v>59.4</v>
      </c>
      <c r="AQ64" s="336">
        <v>68.349999999999994</v>
      </c>
      <c r="AR64" s="62" t="str">
        <f t="shared" si="4"/>
        <v>B</v>
      </c>
      <c r="AS64" s="98" t="str">
        <f t="shared" si="5"/>
        <v>C</v>
      </c>
      <c r="AT64" s="92">
        <f t="shared" si="6"/>
        <v>1</v>
      </c>
      <c r="AU64" s="92">
        <f t="shared" si="7"/>
        <v>1</v>
      </c>
      <c r="AV64" s="92">
        <f t="shared" si="8"/>
        <v>2.5</v>
      </c>
      <c r="AW64" s="308">
        <f t="shared" si="9"/>
        <v>1.5</v>
      </c>
      <c r="AX64" s="98" t="str">
        <f t="shared" si="10"/>
        <v>C</v>
      </c>
      <c r="AY64" s="417">
        <f t="shared" si="11"/>
        <v>2</v>
      </c>
      <c r="AZ64" s="415"/>
      <c r="BA64" s="415">
        <f t="shared" si="12"/>
        <v>2</v>
      </c>
      <c r="BB64" s="416">
        <f t="shared" si="13"/>
        <v>2</v>
      </c>
    </row>
    <row r="65" spans="1:54" x14ac:dyDescent="0.25">
      <c r="A65" s="30">
        <v>15</v>
      </c>
      <c r="B65" s="49">
        <v>40820</v>
      </c>
      <c r="C65" s="26" t="s">
        <v>62</v>
      </c>
      <c r="D65" s="57">
        <f>'2020 Расклад'!J60</f>
        <v>4.3331999999999997</v>
      </c>
      <c r="E65" s="60">
        <f t="shared" si="31"/>
        <v>3.83</v>
      </c>
      <c r="F65" s="223" t="str">
        <f t="shared" si="28"/>
        <v>B</v>
      </c>
      <c r="G65" s="216">
        <f>'2020 Расклад'!P60</f>
        <v>3.8549000000000002</v>
      </c>
      <c r="H65" s="60">
        <f t="shared" si="32"/>
        <v>3.39</v>
      </c>
      <c r="I65" s="61" t="str">
        <f t="shared" si="29"/>
        <v>B</v>
      </c>
      <c r="J65" s="57">
        <f>'2020 Расклад'!V60</f>
        <v>4.1528</v>
      </c>
      <c r="K65" s="60">
        <f t="shared" si="33"/>
        <v>3.72</v>
      </c>
      <c r="L65" s="62" t="str">
        <f t="shared" si="30"/>
        <v>B</v>
      </c>
      <c r="M65" s="384"/>
      <c r="N65" s="55"/>
      <c r="O65" s="61"/>
      <c r="P65" s="68"/>
      <c r="Q65" s="389"/>
      <c r="R65" s="62"/>
      <c r="S65" s="403" t="str">
        <f t="shared" si="14"/>
        <v>B</v>
      </c>
      <c r="T65" s="70">
        <f t="shared" si="15"/>
        <v>2.5</v>
      </c>
      <c r="U65" s="70">
        <f t="shared" si="16"/>
        <v>2.5</v>
      </c>
      <c r="V65" s="70">
        <f t="shared" si="17"/>
        <v>2.5</v>
      </c>
      <c r="W65" s="70"/>
      <c r="X65" s="70"/>
      <c r="Y65" s="84">
        <f t="shared" si="18"/>
        <v>2.5</v>
      </c>
      <c r="Z65" s="89"/>
      <c r="AA65" s="56"/>
      <c r="AB65" s="62"/>
      <c r="AC65" s="237"/>
      <c r="AD65" s="56"/>
      <c r="AE65" s="61"/>
      <c r="AF65" s="251"/>
      <c r="AG65" s="258"/>
      <c r="AH65" s="272"/>
      <c r="AI65" s="265"/>
      <c r="AJ65" s="332"/>
      <c r="AK65" s="172"/>
      <c r="AL65" s="62"/>
      <c r="AM65" s="706">
        <v>55.88</v>
      </c>
      <c r="AN65" s="173">
        <v>52.27</v>
      </c>
      <c r="AO65" s="61" t="str">
        <f t="shared" si="3"/>
        <v>B</v>
      </c>
      <c r="AP65" s="707">
        <v>70.59</v>
      </c>
      <c r="AQ65" s="336">
        <v>68.349999999999994</v>
      </c>
      <c r="AR65" s="62" t="str">
        <f t="shared" si="4"/>
        <v>B</v>
      </c>
      <c r="AS65" s="98" t="str">
        <f t="shared" si="5"/>
        <v>C</v>
      </c>
      <c r="AT65" s="92">
        <f t="shared" si="6"/>
        <v>1</v>
      </c>
      <c r="AU65" s="92">
        <f t="shared" si="7"/>
        <v>2.5</v>
      </c>
      <c r="AV65" s="92">
        <f t="shared" si="8"/>
        <v>2.5</v>
      </c>
      <c r="AW65" s="308">
        <f t="shared" si="9"/>
        <v>2</v>
      </c>
      <c r="AX65" s="98" t="str">
        <f t="shared" si="10"/>
        <v>C</v>
      </c>
      <c r="AY65" s="417">
        <f t="shared" si="11"/>
        <v>2.5</v>
      </c>
      <c r="AZ65" s="415"/>
      <c r="BA65" s="415">
        <f t="shared" si="12"/>
        <v>2</v>
      </c>
      <c r="BB65" s="416">
        <f t="shared" si="13"/>
        <v>2.25</v>
      </c>
    </row>
    <row r="66" spans="1:54" x14ac:dyDescent="0.25">
      <c r="A66" s="30">
        <v>16</v>
      </c>
      <c r="B66" s="49">
        <v>40840</v>
      </c>
      <c r="C66" s="26" t="s">
        <v>63</v>
      </c>
      <c r="D66" s="57">
        <f>'2020 Расклад'!J61</f>
        <v>3.3083</v>
      </c>
      <c r="E66" s="60">
        <f t="shared" si="31"/>
        <v>3.83</v>
      </c>
      <c r="F66" s="223" t="str">
        <f t="shared" si="28"/>
        <v>D</v>
      </c>
      <c r="G66" s="216">
        <f>'2020 Расклад'!P61</f>
        <v>2.7811000000000003</v>
      </c>
      <c r="H66" s="60">
        <f t="shared" si="32"/>
        <v>3.39</v>
      </c>
      <c r="I66" s="61" t="str">
        <f t="shared" si="29"/>
        <v>D</v>
      </c>
      <c r="J66" s="57">
        <f>'2020 Расклад'!V61</f>
        <v>3.4440999999999997</v>
      </c>
      <c r="K66" s="60">
        <f t="shared" si="33"/>
        <v>3.72</v>
      </c>
      <c r="L66" s="62" t="str">
        <f t="shared" si="30"/>
        <v>D</v>
      </c>
      <c r="M66" s="384"/>
      <c r="N66" s="55"/>
      <c r="O66" s="61"/>
      <c r="P66" s="68"/>
      <c r="Q66" s="389"/>
      <c r="R66" s="62"/>
      <c r="S66" s="403" t="str">
        <f t="shared" si="14"/>
        <v>D</v>
      </c>
      <c r="T66" s="70">
        <f t="shared" si="15"/>
        <v>1</v>
      </c>
      <c r="U66" s="70">
        <f t="shared" si="16"/>
        <v>1</v>
      </c>
      <c r="V66" s="70">
        <f t="shared" si="17"/>
        <v>1</v>
      </c>
      <c r="W66" s="70"/>
      <c r="X66" s="70"/>
      <c r="Y66" s="84">
        <f t="shared" si="18"/>
        <v>1</v>
      </c>
      <c r="Z66" s="89"/>
      <c r="AA66" s="56"/>
      <c r="AB66" s="62"/>
      <c r="AC66" s="237"/>
      <c r="AD66" s="56"/>
      <c r="AE66" s="61"/>
      <c r="AF66" s="251"/>
      <c r="AG66" s="258"/>
      <c r="AH66" s="272"/>
      <c r="AI66" s="265"/>
      <c r="AJ66" s="332"/>
      <c r="AK66" s="172"/>
      <c r="AL66" s="62"/>
      <c r="AM66" s="706">
        <v>53.5</v>
      </c>
      <c r="AN66" s="173">
        <v>52.27</v>
      </c>
      <c r="AO66" s="61" t="str">
        <f t="shared" si="3"/>
        <v>B</v>
      </c>
      <c r="AP66" s="710">
        <v>64.81</v>
      </c>
      <c r="AQ66" s="336">
        <v>68.349999999999994</v>
      </c>
      <c r="AR66" s="62" t="str">
        <f t="shared" si="4"/>
        <v>B</v>
      </c>
      <c r="AS66" s="98" t="str">
        <f t="shared" si="5"/>
        <v>C</v>
      </c>
      <c r="AT66" s="92">
        <f t="shared" si="6"/>
        <v>1</v>
      </c>
      <c r="AU66" s="92">
        <f t="shared" si="7"/>
        <v>2.5</v>
      </c>
      <c r="AV66" s="92">
        <f t="shared" si="8"/>
        <v>2.5</v>
      </c>
      <c r="AW66" s="308">
        <f t="shared" si="9"/>
        <v>2</v>
      </c>
      <c r="AX66" s="98" t="str">
        <f t="shared" si="10"/>
        <v>C</v>
      </c>
      <c r="AY66" s="417">
        <f t="shared" si="11"/>
        <v>1</v>
      </c>
      <c r="AZ66" s="415"/>
      <c r="BA66" s="415">
        <f t="shared" si="12"/>
        <v>2</v>
      </c>
      <c r="BB66" s="416">
        <f t="shared" si="13"/>
        <v>1.5</v>
      </c>
    </row>
    <row r="67" spans="1:54" x14ac:dyDescent="0.25">
      <c r="A67" s="30">
        <v>17</v>
      </c>
      <c r="B67" s="49">
        <v>40950</v>
      </c>
      <c r="C67" s="26" t="s">
        <v>64</v>
      </c>
      <c r="D67" s="57">
        <f>'2020 Расклад'!J62</f>
        <v>3.6667000000000001</v>
      </c>
      <c r="E67" s="60">
        <f t="shared" si="31"/>
        <v>3.83</v>
      </c>
      <c r="F67" s="223" t="str">
        <f t="shared" si="28"/>
        <v>C</v>
      </c>
      <c r="G67" s="216">
        <f>'2020 Расклад'!P62</f>
        <v>3.0861000000000001</v>
      </c>
      <c r="H67" s="60">
        <f t="shared" si="32"/>
        <v>3.39</v>
      </c>
      <c r="I67" s="61" t="str">
        <f t="shared" si="29"/>
        <v>D</v>
      </c>
      <c r="J67" s="57">
        <f>'2020 Расклад'!V62</f>
        <v>3.1713999999999998</v>
      </c>
      <c r="K67" s="60">
        <f t="shared" si="33"/>
        <v>3.72</v>
      </c>
      <c r="L67" s="62" t="str">
        <f t="shared" si="30"/>
        <v>D</v>
      </c>
      <c r="M67" s="384"/>
      <c r="N67" s="55"/>
      <c r="O67" s="61"/>
      <c r="P67" s="68"/>
      <c r="Q67" s="389"/>
      <c r="R67" s="62"/>
      <c r="S67" s="403" t="str">
        <f t="shared" si="14"/>
        <v>D</v>
      </c>
      <c r="T67" s="70">
        <f t="shared" si="15"/>
        <v>2</v>
      </c>
      <c r="U67" s="70">
        <f t="shared" si="16"/>
        <v>1</v>
      </c>
      <c r="V67" s="70">
        <f t="shared" si="17"/>
        <v>1</v>
      </c>
      <c r="W67" s="70"/>
      <c r="X67" s="70"/>
      <c r="Y67" s="84">
        <f t="shared" si="18"/>
        <v>1.3333333333333333</v>
      </c>
      <c r="Z67" s="89"/>
      <c r="AA67" s="56"/>
      <c r="AB67" s="62"/>
      <c r="AC67" s="237"/>
      <c r="AD67" s="56"/>
      <c r="AE67" s="61"/>
      <c r="AF67" s="251"/>
      <c r="AG67" s="258"/>
      <c r="AH67" s="272"/>
      <c r="AI67" s="265"/>
      <c r="AJ67" s="332"/>
      <c r="AK67" s="172"/>
      <c r="AL67" s="62"/>
      <c r="AM67" s="716">
        <v>42.85</v>
      </c>
      <c r="AN67" s="173">
        <v>52.27</v>
      </c>
      <c r="AO67" s="61" t="str">
        <f t="shared" si="3"/>
        <v>C</v>
      </c>
      <c r="AP67" s="710">
        <v>62.27</v>
      </c>
      <c r="AQ67" s="336">
        <v>68.349999999999994</v>
      </c>
      <c r="AR67" s="62" t="str">
        <f t="shared" si="4"/>
        <v>B</v>
      </c>
      <c r="AS67" s="98" t="str">
        <f t="shared" si="5"/>
        <v>C</v>
      </c>
      <c r="AT67" s="92">
        <f t="shared" si="6"/>
        <v>1</v>
      </c>
      <c r="AU67" s="92">
        <f t="shared" si="7"/>
        <v>2</v>
      </c>
      <c r="AV67" s="92">
        <f t="shared" si="8"/>
        <v>2.5</v>
      </c>
      <c r="AW67" s="308">
        <f t="shared" si="9"/>
        <v>1.8333333333333333</v>
      </c>
      <c r="AX67" s="98" t="str">
        <f t="shared" si="10"/>
        <v>C</v>
      </c>
      <c r="AY67" s="417">
        <f t="shared" si="11"/>
        <v>1</v>
      </c>
      <c r="AZ67" s="415"/>
      <c r="BA67" s="415">
        <f t="shared" si="12"/>
        <v>2</v>
      </c>
      <c r="BB67" s="416">
        <f t="shared" si="13"/>
        <v>1.5</v>
      </c>
    </row>
    <row r="68" spans="1:54" x14ac:dyDescent="0.25">
      <c r="A68" s="30">
        <v>18</v>
      </c>
      <c r="B68" s="49">
        <v>40990</v>
      </c>
      <c r="C68" s="26" t="s">
        <v>65</v>
      </c>
      <c r="D68" s="57">
        <f>'2020 Расклад'!J63</f>
        <v>4.3460999999999999</v>
      </c>
      <c r="E68" s="60">
        <f t="shared" si="31"/>
        <v>3.83</v>
      </c>
      <c r="F68" s="223" t="str">
        <f t="shared" si="28"/>
        <v>B</v>
      </c>
      <c r="G68" s="216">
        <f>'2020 Расклад'!P63</f>
        <v>3.6412</v>
      </c>
      <c r="H68" s="60">
        <f t="shared" si="32"/>
        <v>3.39</v>
      </c>
      <c r="I68" s="61" t="str">
        <f t="shared" si="29"/>
        <v>B</v>
      </c>
      <c r="J68" s="57">
        <f>'2020 Расклад'!V63</f>
        <v>4.1227</v>
      </c>
      <c r="K68" s="60">
        <f t="shared" si="33"/>
        <v>3.72</v>
      </c>
      <c r="L68" s="62" t="str">
        <f t="shared" si="30"/>
        <v>B</v>
      </c>
      <c r="M68" s="384"/>
      <c r="N68" s="55"/>
      <c r="O68" s="61"/>
      <c r="P68" s="68"/>
      <c r="Q68" s="389"/>
      <c r="R68" s="62"/>
      <c r="S68" s="403" t="str">
        <f t="shared" si="14"/>
        <v>B</v>
      </c>
      <c r="T68" s="70">
        <f t="shared" si="15"/>
        <v>2.5</v>
      </c>
      <c r="U68" s="70">
        <f t="shared" si="16"/>
        <v>2.5</v>
      </c>
      <c r="V68" s="70">
        <f t="shared" si="17"/>
        <v>2.5</v>
      </c>
      <c r="W68" s="70"/>
      <c r="X68" s="70"/>
      <c r="Y68" s="84">
        <f t="shared" si="18"/>
        <v>2.5</v>
      </c>
      <c r="Z68" s="89"/>
      <c r="AA68" s="56"/>
      <c r="AB68" s="62"/>
      <c r="AC68" s="237"/>
      <c r="AD68" s="56"/>
      <c r="AE68" s="61"/>
      <c r="AF68" s="251"/>
      <c r="AG68" s="258"/>
      <c r="AH68" s="272"/>
      <c r="AI68" s="265"/>
      <c r="AJ68" s="332"/>
      <c r="AK68" s="172"/>
      <c r="AL68" s="62"/>
      <c r="AM68" s="717">
        <v>60.34</v>
      </c>
      <c r="AN68" s="173">
        <v>52.27</v>
      </c>
      <c r="AO68" s="61" t="str">
        <f t="shared" si="3"/>
        <v>B</v>
      </c>
      <c r="AP68" s="707">
        <v>73.27</v>
      </c>
      <c r="AQ68" s="336">
        <v>68.349999999999994</v>
      </c>
      <c r="AR68" s="62" t="str">
        <f t="shared" si="4"/>
        <v>A</v>
      </c>
      <c r="AS68" s="98" t="str">
        <f t="shared" si="5"/>
        <v>B</v>
      </c>
      <c r="AT68" s="92">
        <f t="shared" si="6"/>
        <v>1</v>
      </c>
      <c r="AU68" s="92">
        <f t="shared" si="7"/>
        <v>2.5</v>
      </c>
      <c r="AV68" s="92">
        <f t="shared" si="8"/>
        <v>4.2</v>
      </c>
      <c r="AW68" s="308">
        <f t="shared" si="9"/>
        <v>2.5666666666666669</v>
      </c>
      <c r="AX68" s="98" t="str">
        <f t="shared" si="10"/>
        <v>B</v>
      </c>
      <c r="AY68" s="417">
        <f t="shared" si="11"/>
        <v>2.5</v>
      </c>
      <c r="AZ68" s="415"/>
      <c r="BA68" s="415">
        <f t="shared" si="12"/>
        <v>2.5</v>
      </c>
      <c r="BB68" s="416">
        <f t="shared" si="13"/>
        <v>2.5</v>
      </c>
    </row>
    <row r="69" spans="1:54" ht="15.75" thickBot="1" x14ac:dyDescent="0.3">
      <c r="A69" s="33">
        <v>19</v>
      </c>
      <c r="B69" s="52">
        <v>40133</v>
      </c>
      <c r="C69" s="27" t="s">
        <v>55</v>
      </c>
      <c r="D69" s="83">
        <f>'2020 Расклад'!J64</f>
        <v>3.5758999999999999</v>
      </c>
      <c r="E69" s="184">
        <f t="shared" si="31"/>
        <v>3.83</v>
      </c>
      <c r="F69" s="224" t="str">
        <f t="shared" si="28"/>
        <v>C</v>
      </c>
      <c r="G69" s="217">
        <f>'2020 Расклад'!P64</f>
        <v>3.0392000000000001</v>
      </c>
      <c r="H69" s="184">
        <f t="shared" si="32"/>
        <v>3.39</v>
      </c>
      <c r="I69" s="63" t="str">
        <f t="shared" si="29"/>
        <v>D</v>
      </c>
      <c r="J69" s="83">
        <f>'2020 Расклад'!V64</f>
        <v>3.5098000000000003</v>
      </c>
      <c r="K69" s="184">
        <f t="shared" si="33"/>
        <v>3.72</v>
      </c>
      <c r="L69" s="64" t="str">
        <f t="shared" si="30"/>
        <v>C</v>
      </c>
      <c r="M69" s="393"/>
      <c r="N69" s="185"/>
      <c r="O69" s="63"/>
      <c r="P69" s="191"/>
      <c r="Q69" s="396"/>
      <c r="R69" s="64"/>
      <c r="S69" s="404" t="str">
        <f t="shared" si="14"/>
        <v>C</v>
      </c>
      <c r="T69" s="92">
        <f t="shared" si="15"/>
        <v>2</v>
      </c>
      <c r="U69" s="92">
        <f t="shared" si="16"/>
        <v>1</v>
      </c>
      <c r="V69" s="92">
        <f t="shared" si="17"/>
        <v>2</v>
      </c>
      <c r="W69" s="92"/>
      <c r="X69" s="92"/>
      <c r="Y69" s="93">
        <f t="shared" si="18"/>
        <v>1.6666666666666667</v>
      </c>
      <c r="Z69" s="193"/>
      <c r="AA69" s="187"/>
      <c r="AB69" s="64"/>
      <c r="AC69" s="238"/>
      <c r="AD69" s="187"/>
      <c r="AE69" s="63"/>
      <c r="AF69" s="254"/>
      <c r="AG69" s="261"/>
      <c r="AH69" s="275"/>
      <c r="AI69" s="268"/>
      <c r="AJ69" s="337"/>
      <c r="AK69" s="188"/>
      <c r="AL69" s="64"/>
      <c r="AM69" s="718">
        <v>37.57</v>
      </c>
      <c r="AN69" s="189">
        <v>52.27</v>
      </c>
      <c r="AO69" s="63" t="str">
        <f t="shared" si="3"/>
        <v>C</v>
      </c>
      <c r="AP69" s="707">
        <v>70.37</v>
      </c>
      <c r="AQ69" s="339">
        <v>68.349999999999994</v>
      </c>
      <c r="AR69" s="64" t="str">
        <f t="shared" si="4"/>
        <v>B</v>
      </c>
      <c r="AS69" s="192" t="str">
        <f t="shared" si="5"/>
        <v>C</v>
      </c>
      <c r="AT69" s="92">
        <f t="shared" ref="AT69:AT123" si="34">IF(AL69="A",4.2,IF(AL69="B",2.5,IF(AL69="C",2,1)))</f>
        <v>1</v>
      </c>
      <c r="AU69" s="92">
        <f t="shared" ref="AU69:AU123" si="35">IF(AO69="A",4.2,IF(AO69="B",2.5,IF(AO69="C",2,1)))</f>
        <v>2</v>
      </c>
      <c r="AV69" s="92">
        <f t="shared" ref="AV69:AV117" si="36">IF(AR69="A",4.2,IF(AR69="B",2.5,IF(AR69="C",2,1)))</f>
        <v>2.5</v>
      </c>
      <c r="AW69" s="308">
        <f t="shared" ref="AW69:AW123" si="37">AVERAGE(AT69:AV69)</f>
        <v>1.8333333333333333</v>
      </c>
      <c r="AX69" s="192" t="str">
        <f t="shared" ref="AX69:AX126" si="38">IF(BB69&gt;=3.5,"A",IF(BB69&gt;=2.33,"B",IF(BB69&gt;=1.5,"C","D")))</f>
        <v>C</v>
      </c>
      <c r="AY69" s="417">
        <f t="shared" ref="AY69:AY126" si="39">IF(S69="A",4.2,IF(S69="B",2.5,IF(S69="C",2,1)))</f>
        <v>2</v>
      </c>
      <c r="AZ69" s="415"/>
      <c r="BA69" s="415">
        <f t="shared" ref="BA69:BA126" si="40">IF(AS69="A",4.2,IF(AS69="B",2.5,IF(AS69="C",2,1)))</f>
        <v>2</v>
      </c>
      <c r="BB69" s="416">
        <f t="shared" ref="BB69:BB126" si="41">AVERAGE(AY69:BA69)</f>
        <v>2</v>
      </c>
    </row>
    <row r="70" spans="1:54" ht="15.75" thickBot="1" x14ac:dyDescent="0.3">
      <c r="A70" s="40"/>
      <c r="B70" s="47"/>
      <c r="C70" s="39" t="s">
        <v>136</v>
      </c>
      <c r="D70" s="75">
        <f>AVERAGE(D71:D84)</f>
        <v>3.9037571428571423</v>
      </c>
      <c r="E70" s="179"/>
      <c r="F70" s="220" t="str">
        <f t="shared" ref="F70:F101" si="42">IF(D70&gt;=$D$129,"A",IF(D70&gt;=$D$130,"B",IF(D70&gt;=$D$131,"C","D")))</f>
        <v>B</v>
      </c>
      <c r="G70" s="215">
        <f>AVERAGE(G71:G84)</f>
        <v>3.5004071428571426</v>
      </c>
      <c r="H70" s="179"/>
      <c r="I70" s="71" t="str">
        <f t="shared" ref="I70:I101" si="43">IF(G70&gt;=$G$129,"A",IF(G70&gt;=$G$130,"B",IF(G70&gt;=$G$131,"C","D")))</f>
        <v>B</v>
      </c>
      <c r="J70" s="75">
        <f>AVERAGE(J71:J84)</f>
        <v>3.8201714285714283</v>
      </c>
      <c r="K70" s="179"/>
      <c r="L70" s="72" t="str">
        <f t="shared" ref="L70:L101" si="44">IF(J70&gt;=$J$129,"A",IF(J70&gt;=$J$130,"B",IF(J70&gt;=$J$131,"C","D")))</f>
        <v>B</v>
      </c>
      <c r="M70" s="215"/>
      <c r="N70" s="180"/>
      <c r="O70" s="71"/>
      <c r="P70" s="74"/>
      <c r="Q70" s="395"/>
      <c r="R70" s="72"/>
      <c r="S70" s="401" t="str">
        <f t="shared" ref="S70:S126" si="45">IF(Y70&gt;=3.5,"A",IF(Y70&gt;=2.5,"B",IF(Y70&gt;=1.5,"C","D")))</f>
        <v>B</v>
      </c>
      <c r="T70" s="94">
        <f t="shared" ref="T70:T126" si="46">IF(F70="A",4.2,IF(F70="B",2.5,IF(F70="C",2,1)))</f>
        <v>2.5</v>
      </c>
      <c r="U70" s="95">
        <f t="shared" ref="U70:U126" si="47">IF(I70="A",4.2,IF(I70="B",2.5,IF(I70="C",2,1)))</f>
        <v>2.5</v>
      </c>
      <c r="V70" s="95">
        <f t="shared" ref="V70:V126" si="48">IF(L70="A",4.2,IF(L70="B",2.5,IF(L70="C",2,1)))</f>
        <v>2.5</v>
      </c>
      <c r="W70" s="95"/>
      <c r="X70" s="95"/>
      <c r="Y70" s="231">
        <f t="shared" ref="Y70:Y126" si="49">AVERAGE(T70:X70)</f>
        <v>2.5</v>
      </c>
      <c r="Z70" s="74"/>
      <c r="AA70" s="182"/>
      <c r="AB70" s="72"/>
      <c r="AC70" s="215"/>
      <c r="AD70" s="182"/>
      <c r="AE70" s="71"/>
      <c r="AF70" s="249"/>
      <c r="AG70" s="256"/>
      <c r="AH70" s="270"/>
      <c r="AI70" s="263"/>
      <c r="AJ70" s="90"/>
      <c r="AK70" s="183"/>
      <c r="AL70" s="72"/>
      <c r="AM70" s="91">
        <f>AVERAGE(AM71:AM84)</f>
        <v>50.219166666666666</v>
      </c>
      <c r="AN70" s="696">
        <v>52.27</v>
      </c>
      <c r="AO70" s="71" t="str">
        <f t="shared" si="3"/>
        <v>B</v>
      </c>
      <c r="AP70" s="90">
        <f>AVERAGE(AP71:AP84)</f>
        <v>66.53</v>
      </c>
      <c r="AQ70" s="696">
        <v>68.349999999999994</v>
      </c>
      <c r="AR70" s="724" t="str">
        <f t="shared" si="4"/>
        <v>B</v>
      </c>
      <c r="AS70" s="164" t="str">
        <f t="shared" si="5"/>
        <v>C</v>
      </c>
      <c r="AT70" s="95">
        <f t="shared" si="34"/>
        <v>1</v>
      </c>
      <c r="AU70" s="95">
        <f t="shared" si="35"/>
        <v>2.5</v>
      </c>
      <c r="AV70" s="95">
        <f t="shared" si="36"/>
        <v>2.5</v>
      </c>
      <c r="AW70" s="307">
        <f t="shared" si="37"/>
        <v>2</v>
      </c>
      <c r="AX70" s="164" t="str">
        <f t="shared" si="38"/>
        <v>C</v>
      </c>
      <c r="AY70" s="417">
        <f t="shared" si="39"/>
        <v>2.5</v>
      </c>
      <c r="AZ70" s="415"/>
      <c r="BA70" s="415">
        <f t="shared" si="40"/>
        <v>2</v>
      </c>
      <c r="BB70" s="416">
        <f t="shared" si="41"/>
        <v>2.25</v>
      </c>
    </row>
    <row r="71" spans="1:54" x14ac:dyDescent="0.25">
      <c r="A71" s="32">
        <v>1</v>
      </c>
      <c r="B71" s="48">
        <v>50040</v>
      </c>
      <c r="C71" s="16" t="s">
        <v>67</v>
      </c>
      <c r="D71" s="57">
        <f>'2020 Расклад'!J65</f>
        <v>4.2312000000000003</v>
      </c>
      <c r="E71" s="174">
        <f t="shared" ref="E71:E84" si="50">$D$128</f>
        <v>3.83</v>
      </c>
      <c r="F71" s="225" t="str">
        <f t="shared" si="42"/>
        <v>B</v>
      </c>
      <c r="G71" s="216">
        <f>'2020 Расклад'!P65</f>
        <v>3.9139999999999997</v>
      </c>
      <c r="H71" s="174">
        <f t="shared" ref="H71:H84" si="51">$G$128</f>
        <v>3.39</v>
      </c>
      <c r="I71" s="77" t="str">
        <f t="shared" si="43"/>
        <v>B</v>
      </c>
      <c r="J71" s="57">
        <f>'2020 Расклад'!V65</f>
        <v>4.2364999999999995</v>
      </c>
      <c r="K71" s="174">
        <f t="shared" ref="K71:K84" si="52">$J$128</f>
        <v>3.72</v>
      </c>
      <c r="L71" s="230" t="str">
        <f t="shared" si="44"/>
        <v>B</v>
      </c>
      <c r="M71" s="384"/>
      <c r="N71" s="175"/>
      <c r="O71" s="58"/>
      <c r="P71" s="69"/>
      <c r="Q71" s="386"/>
      <c r="R71" s="59"/>
      <c r="S71" s="405" t="str">
        <f t="shared" si="45"/>
        <v>B</v>
      </c>
      <c r="T71" s="70">
        <f t="shared" si="46"/>
        <v>2.5</v>
      </c>
      <c r="U71" s="70">
        <f t="shared" si="47"/>
        <v>2.5</v>
      </c>
      <c r="V71" s="70">
        <f t="shared" si="48"/>
        <v>2.5</v>
      </c>
      <c r="W71" s="70"/>
      <c r="X71" s="70"/>
      <c r="Y71" s="84">
        <f t="shared" si="49"/>
        <v>2.5</v>
      </c>
      <c r="Z71" s="88"/>
      <c r="AA71" s="176"/>
      <c r="AB71" s="59"/>
      <c r="AC71" s="235"/>
      <c r="AD71" s="176"/>
      <c r="AE71" s="58"/>
      <c r="AF71" s="251"/>
      <c r="AG71" s="258"/>
      <c r="AH71" s="272"/>
      <c r="AI71" s="265"/>
      <c r="AJ71" s="332"/>
      <c r="AK71" s="177"/>
      <c r="AL71" s="59"/>
      <c r="AM71" s="713">
        <v>58.65</v>
      </c>
      <c r="AN71" s="178">
        <v>52.27</v>
      </c>
      <c r="AO71" s="58" t="str">
        <f t="shared" si="3"/>
        <v>B</v>
      </c>
      <c r="AP71" s="707">
        <v>71.67</v>
      </c>
      <c r="AQ71" s="335">
        <v>68.349999999999994</v>
      </c>
      <c r="AR71" s="59" t="str">
        <f t="shared" si="4"/>
        <v>B</v>
      </c>
      <c r="AS71" s="194" t="str">
        <f t="shared" si="5"/>
        <v>C</v>
      </c>
      <c r="AT71" s="92">
        <f t="shared" si="34"/>
        <v>1</v>
      </c>
      <c r="AU71" s="92">
        <f t="shared" si="35"/>
        <v>2.5</v>
      </c>
      <c r="AV71" s="92">
        <f t="shared" si="36"/>
        <v>2.5</v>
      </c>
      <c r="AW71" s="308">
        <f t="shared" si="37"/>
        <v>2</v>
      </c>
      <c r="AX71" s="194" t="str">
        <f t="shared" si="38"/>
        <v>C</v>
      </c>
      <c r="AY71" s="417">
        <f t="shared" si="39"/>
        <v>2.5</v>
      </c>
      <c r="AZ71" s="415"/>
      <c r="BA71" s="415">
        <f t="shared" si="40"/>
        <v>2</v>
      </c>
      <c r="BB71" s="416">
        <f t="shared" si="41"/>
        <v>2.25</v>
      </c>
    </row>
    <row r="72" spans="1:54" x14ac:dyDescent="0.25">
      <c r="A72" s="30">
        <v>2</v>
      </c>
      <c r="B72" s="49">
        <v>50003</v>
      </c>
      <c r="C72" s="26" t="s">
        <v>113</v>
      </c>
      <c r="D72" s="57">
        <f>'2020 Расклад'!J66</f>
        <v>4.2976999999999999</v>
      </c>
      <c r="E72" s="60">
        <f t="shared" si="50"/>
        <v>3.83</v>
      </c>
      <c r="F72" s="223" t="str">
        <f t="shared" si="42"/>
        <v>B</v>
      </c>
      <c r="G72" s="216">
        <f>'2020 Расклад'!P66</f>
        <v>3.7919000000000005</v>
      </c>
      <c r="H72" s="60">
        <f t="shared" si="51"/>
        <v>3.39</v>
      </c>
      <c r="I72" s="61" t="str">
        <f t="shared" si="43"/>
        <v>B</v>
      </c>
      <c r="J72" s="57">
        <f>'2020 Расклад'!V66</f>
        <v>3.7615000000000003</v>
      </c>
      <c r="K72" s="60">
        <f t="shared" si="52"/>
        <v>3.72</v>
      </c>
      <c r="L72" s="62" t="str">
        <f t="shared" si="44"/>
        <v>B</v>
      </c>
      <c r="M72" s="384"/>
      <c r="N72" s="55"/>
      <c r="O72" s="61"/>
      <c r="P72" s="69"/>
      <c r="Q72" s="389"/>
      <c r="R72" s="62"/>
      <c r="S72" s="403" t="str">
        <f t="shared" si="45"/>
        <v>B</v>
      </c>
      <c r="T72" s="70">
        <f t="shared" si="46"/>
        <v>2.5</v>
      </c>
      <c r="U72" s="70">
        <f t="shared" si="47"/>
        <v>2.5</v>
      </c>
      <c r="V72" s="70">
        <f t="shared" si="48"/>
        <v>2.5</v>
      </c>
      <c r="W72" s="70"/>
      <c r="X72" s="70"/>
      <c r="Y72" s="84">
        <f t="shared" si="49"/>
        <v>2.5</v>
      </c>
      <c r="Z72" s="88"/>
      <c r="AA72" s="56"/>
      <c r="AB72" s="62"/>
      <c r="AC72" s="235"/>
      <c r="AD72" s="56"/>
      <c r="AE72" s="61"/>
      <c r="AF72" s="251"/>
      <c r="AG72" s="258"/>
      <c r="AH72" s="272"/>
      <c r="AI72" s="265"/>
      <c r="AJ72" s="332"/>
      <c r="AK72" s="172"/>
      <c r="AL72" s="62"/>
      <c r="AM72" s="713">
        <v>62.32</v>
      </c>
      <c r="AN72" s="173">
        <v>52.27</v>
      </c>
      <c r="AO72" s="61" t="str">
        <f t="shared" ref="AO72:AO125" si="53">IF(AM72&gt;=$AM$129,"A",IF(AM72&gt;=$AM$130,"B",IF(AM72&gt;=$AM$131,"C","D")))</f>
        <v>B</v>
      </c>
      <c r="AP72" s="707">
        <v>70.47</v>
      </c>
      <c r="AQ72" s="336">
        <v>68.349999999999994</v>
      </c>
      <c r="AR72" s="62" t="str">
        <f t="shared" ref="AR72:AR125" si="54">IF(AP72&gt;=$AP$129,"A",IF(AP72&gt;=$AP$130,"B",IF(AP72&gt;=$AP$131,"C","D")))</f>
        <v>B</v>
      </c>
      <c r="AS72" s="98" t="str">
        <f t="shared" ref="AS72:AS125" si="55">IF(AW72&gt;=3.5,"A",IF(AW72&gt;=2.5,"B",IF(AW72&gt;=1.5,"C","D")))</f>
        <v>C</v>
      </c>
      <c r="AT72" s="92">
        <f t="shared" si="34"/>
        <v>1</v>
      </c>
      <c r="AU72" s="92">
        <f t="shared" si="35"/>
        <v>2.5</v>
      </c>
      <c r="AV72" s="92">
        <f t="shared" si="36"/>
        <v>2.5</v>
      </c>
      <c r="AW72" s="308">
        <f t="shared" si="37"/>
        <v>2</v>
      </c>
      <c r="AX72" s="98" t="str">
        <f t="shared" si="38"/>
        <v>C</v>
      </c>
      <c r="AY72" s="417">
        <f t="shared" si="39"/>
        <v>2.5</v>
      </c>
      <c r="AZ72" s="415"/>
      <c r="BA72" s="415">
        <f t="shared" si="40"/>
        <v>2</v>
      </c>
      <c r="BB72" s="416">
        <f t="shared" si="41"/>
        <v>2.25</v>
      </c>
    </row>
    <row r="73" spans="1:54" x14ac:dyDescent="0.25">
      <c r="A73" s="30">
        <v>3</v>
      </c>
      <c r="B73" s="49">
        <v>50060</v>
      </c>
      <c r="C73" s="26" t="s">
        <v>69</v>
      </c>
      <c r="D73" s="57">
        <f>'2020 Расклад'!J67</f>
        <v>4.2027999999999999</v>
      </c>
      <c r="E73" s="60">
        <f t="shared" si="50"/>
        <v>3.83</v>
      </c>
      <c r="F73" s="223" t="str">
        <f t="shared" si="42"/>
        <v>B</v>
      </c>
      <c r="G73" s="216">
        <f>'2020 Расклад'!P67</f>
        <v>3.7891000000000004</v>
      </c>
      <c r="H73" s="60">
        <f t="shared" si="51"/>
        <v>3.39</v>
      </c>
      <c r="I73" s="61" t="str">
        <f t="shared" si="43"/>
        <v>B</v>
      </c>
      <c r="J73" s="57">
        <f>'2020 Расклад'!V67</f>
        <v>4.1111000000000004</v>
      </c>
      <c r="K73" s="60">
        <f t="shared" si="52"/>
        <v>3.72</v>
      </c>
      <c r="L73" s="62" t="str">
        <f t="shared" si="44"/>
        <v>B</v>
      </c>
      <c r="M73" s="384"/>
      <c r="N73" s="55"/>
      <c r="O73" s="61"/>
      <c r="P73" s="69"/>
      <c r="Q73" s="389"/>
      <c r="R73" s="62"/>
      <c r="S73" s="403" t="str">
        <f t="shared" si="45"/>
        <v>B</v>
      </c>
      <c r="T73" s="70">
        <f t="shared" si="46"/>
        <v>2.5</v>
      </c>
      <c r="U73" s="70">
        <f t="shared" si="47"/>
        <v>2.5</v>
      </c>
      <c r="V73" s="70">
        <f t="shared" si="48"/>
        <v>2.5</v>
      </c>
      <c r="W73" s="70"/>
      <c r="X73" s="70"/>
      <c r="Y73" s="84">
        <f t="shared" si="49"/>
        <v>2.5</v>
      </c>
      <c r="Z73" s="88"/>
      <c r="AA73" s="56"/>
      <c r="AB73" s="62"/>
      <c r="AC73" s="235"/>
      <c r="AD73" s="56"/>
      <c r="AE73" s="61"/>
      <c r="AF73" s="251"/>
      <c r="AG73" s="258"/>
      <c r="AH73" s="272"/>
      <c r="AI73" s="265"/>
      <c r="AJ73" s="332"/>
      <c r="AK73" s="172"/>
      <c r="AL73" s="62"/>
      <c r="AM73" s="755">
        <v>50.85</v>
      </c>
      <c r="AN73" s="173">
        <v>52.27</v>
      </c>
      <c r="AO73" s="61" t="str">
        <f t="shared" si="53"/>
        <v>B</v>
      </c>
      <c r="AP73" s="707">
        <v>72.819999999999993</v>
      </c>
      <c r="AQ73" s="336">
        <v>68.349999999999994</v>
      </c>
      <c r="AR73" s="62" t="str">
        <f t="shared" si="54"/>
        <v>A</v>
      </c>
      <c r="AS73" s="98" t="str">
        <f t="shared" si="55"/>
        <v>B</v>
      </c>
      <c r="AT73" s="92">
        <f t="shared" si="34"/>
        <v>1</v>
      </c>
      <c r="AU73" s="92">
        <f t="shared" si="35"/>
        <v>2.5</v>
      </c>
      <c r="AV73" s="92">
        <f t="shared" si="36"/>
        <v>4.2</v>
      </c>
      <c r="AW73" s="308">
        <f t="shared" si="37"/>
        <v>2.5666666666666669</v>
      </c>
      <c r="AX73" s="98" t="str">
        <f t="shared" si="38"/>
        <v>B</v>
      </c>
      <c r="AY73" s="417">
        <f t="shared" si="39"/>
        <v>2.5</v>
      </c>
      <c r="AZ73" s="415"/>
      <c r="BA73" s="415">
        <f t="shared" si="40"/>
        <v>2.5</v>
      </c>
      <c r="BB73" s="416">
        <f t="shared" si="41"/>
        <v>2.5</v>
      </c>
    </row>
    <row r="74" spans="1:54" x14ac:dyDescent="0.25">
      <c r="A74" s="30">
        <v>4</v>
      </c>
      <c r="B74" s="49">
        <v>50170</v>
      </c>
      <c r="C74" s="26" t="s">
        <v>70</v>
      </c>
      <c r="D74" s="57">
        <f>'2020 Расклад'!J68</f>
        <v>3.7974000000000001</v>
      </c>
      <c r="E74" s="60">
        <f t="shared" si="50"/>
        <v>3.83</v>
      </c>
      <c r="F74" s="223" t="str">
        <f t="shared" si="42"/>
        <v>C</v>
      </c>
      <c r="G74" s="216">
        <f>'2020 Расклад'!P68</f>
        <v>3.5945999999999998</v>
      </c>
      <c r="H74" s="60">
        <f t="shared" si="51"/>
        <v>3.39</v>
      </c>
      <c r="I74" s="61" t="str">
        <f t="shared" si="43"/>
        <v>B</v>
      </c>
      <c r="J74" s="57">
        <f>'2020 Расклад'!V68</f>
        <v>3.6666999999999996</v>
      </c>
      <c r="K74" s="60">
        <f t="shared" si="52"/>
        <v>3.72</v>
      </c>
      <c r="L74" s="62" t="str">
        <f t="shared" si="44"/>
        <v>C</v>
      </c>
      <c r="M74" s="384"/>
      <c r="N74" s="55"/>
      <c r="O74" s="61"/>
      <c r="P74" s="69"/>
      <c r="Q74" s="389"/>
      <c r="R74" s="62"/>
      <c r="S74" s="403" t="str">
        <f t="shared" si="45"/>
        <v>C</v>
      </c>
      <c r="T74" s="70">
        <f t="shared" si="46"/>
        <v>2</v>
      </c>
      <c r="U74" s="70">
        <f t="shared" si="47"/>
        <v>2.5</v>
      </c>
      <c r="V74" s="70">
        <f t="shared" si="48"/>
        <v>2</v>
      </c>
      <c r="W74" s="70"/>
      <c r="X74" s="70"/>
      <c r="Y74" s="84">
        <f t="shared" si="49"/>
        <v>2.1666666666666665</v>
      </c>
      <c r="Z74" s="88"/>
      <c r="AA74" s="56"/>
      <c r="AB74" s="62"/>
      <c r="AC74" s="235"/>
      <c r="AD74" s="56"/>
      <c r="AE74" s="61"/>
      <c r="AF74" s="251"/>
      <c r="AG74" s="258"/>
      <c r="AH74" s="272"/>
      <c r="AI74" s="265"/>
      <c r="AJ74" s="332"/>
      <c r="AK74" s="172"/>
      <c r="AL74" s="62"/>
      <c r="AM74" s="714">
        <v>41.88</v>
      </c>
      <c r="AN74" s="173">
        <v>52.27</v>
      </c>
      <c r="AO74" s="61" t="str">
        <f t="shared" si="53"/>
        <v>C</v>
      </c>
      <c r="AP74" s="707">
        <v>71</v>
      </c>
      <c r="AQ74" s="336">
        <v>68.349999999999994</v>
      </c>
      <c r="AR74" s="62" t="str">
        <f t="shared" si="54"/>
        <v>B</v>
      </c>
      <c r="AS74" s="98" t="str">
        <f t="shared" si="55"/>
        <v>C</v>
      </c>
      <c r="AT74" s="92">
        <f t="shared" si="34"/>
        <v>1</v>
      </c>
      <c r="AU74" s="92">
        <f t="shared" si="35"/>
        <v>2</v>
      </c>
      <c r="AV74" s="92">
        <f t="shared" si="36"/>
        <v>2.5</v>
      </c>
      <c r="AW74" s="308">
        <f t="shared" si="37"/>
        <v>1.8333333333333333</v>
      </c>
      <c r="AX74" s="98" t="str">
        <f t="shared" si="38"/>
        <v>C</v>
      </c>
      <c r="AY74" s="417">
        <f t="shared" si="39"/>
        <v>2</v>
      </c>
      <c r="AZ74" s="415"/>
      <c r="BA74" s="415">
        <f t="shared" si="40"/>
        <v>2</v>
      </c>
      <c r="BB74" s="416">
        <f t="shared" si="41"/>
        <v>2</v>
      </c>
    </row>
    <row r="75" spans="1:54" x14ac:dyDescent="0.25">
      <c r="A75" s="30">
        <v>5</v>
      </c>
      <c r="B75" s="49">
        <v>50230</v>
      </c>
      <c r="C75" s="26" t="s">
        <v>71</v>
      </c>
      <c r="D75" s="57">
        <f>'2020 Расклад'!J69</f>
        <v>3.7028999999999996</v>
      </c>
      <c r="E75" s="60">
        <f t="shared" si="50"/>
        <v>3.83</v>
      </c>
      <c r="F75" s="223" t="str">
        <f t="shared" si="42"/>
        <v>C</v>
      </c>
      <c r="G75" s="216">
        <f>'2020 Расклад'!P69</f>
        <v>2.9421999999999997</v>
      </c>
      <c r="H75" s="60">
        <f t="shared" si="51"/>
        <v>3.39</v>
      </c>
      <c r="I75" s="61" t="str">
        <f t="shared" si="43"/>
        <v>D</v>
      </c>
      <c r="J75" s="57">
        <f>'2020 Расклад'!V69</f>
        <v>3.5622000000000003</v>
      </c>
      <c r="K75" s="60">
        <f t="shared" si="52"/>
        <v>3.72</v>
      </c>
      <c r="L75" s="62" t="str">
        <f t="shared" si="44"/>
        <v>C</v>
      </c>
      <c r="M75" s="384"/>
      <c r="N75" s="55"/>
      <c r="O75" s="61"/>
      <c r="P75" s="69"/>
      <c r="Q75" s="389"/>
      <c r="R75" s="62"/>
      <c r="S75" s="403" t="str">
        <f t="shared" si="45"/>
        <v>C</v>
      </c>
      <c r="T75" s="70">
        <f t="shared" si="46"/>
        <v>2</v>
      </c>
      <c r="U75" s="70">
        <f t="shared" si="47"/>
        <v>1</v>
      </c>
      <c r="V75" s="70">
        <f t="shared" si="48"/>
        <v>2</v>
      </c>
      <c r="W75" s="70"/>
      <c r="X75" s="70"/>
      <c r="Y75" s="84">
        <f t="shared" si="49"/>
        <v>1.6666666666666667</v>
      </c>
      <c r="Z75" s="88"/>
      <c r="AA75" s="56"/>
      <c r="AB75" s="62"/>
      <c r="AC75" s="235"/>
      <c r="AD75" s="56"/>
      <c r="AE75" s="61"/>
      <c r="AF75" s="251"/>
      <c r="AG75" s="258"/>
      <c r="AH75" s="272"/>
      <c r="AI75" s="265"/>
      <c r="AJ75" s="332"/>
      <c r="AK75" s="172"/>
      <c r="AL75" s="62"/>
      <c r="AM75" s="755">
        <v>50.88</v>
      </c>
      <c r="AN75" s="173">
        <v>52.27</v>
      </c>
      <c r="AO75" s="61" t="str">
        <f t="shared" si="53"/>
        <v>B</v>
      </c>
      <c r="AP75" s="707">
        <v>71.459999999999994</v>
      </c>
      <c r="AQ75" s="336">
        <v>68.349999999999994</v>
      </c>
      <c r="AR75" s="62" t="str">
        <f t="shared" si="54"/>
        <v>B</v>
      </c>
      <c r="AS75" s="98" t="str">
        <f t="shared" si="55"/>
        <v>C</v>
      </c>
      <c r="AT75" s="92">
        <f t="shared" si="34"/>
        <v>1</v>
      </c>
      <c r="AU75" s="92">
        <f t="shared" si="35"/>
        <v>2.5</v>
      </c>
      <c r="AV75" s="92">
        <f t="shared" si="36"/>
        <v>2.5</v>
      </c>
      <c r="AW75" s="308">
        <f t="shared" si="37"/>
        <v>2</v>
      </c>
      <c r="AX75" s="98" t="str">
        <f t="shared" si="38"/>
        <v>C</v>
      </c>
      <c r="AY75" s="417">
        <f t="shared" si="39"/>
        <v>2</v>
      </c>
      <c r="AZ75" s="415"/>
      <c r="BA75" s="415">
        <f t="shared" si="40"/>
        <v>2</v>
      </c>
      <c r="BB75" s="416">
        <f t="shared" si="41"/>
        <v>2</v>
      </c>
    </row>
    <row r="76" spans="1:54" x14ac:dyDescent="0.25">
      <c r="A76" s="30">
        <v>6</v>
      </c>
      <c r="B76" s="49">
        <v>50340</v>
      </c>
      <c r="C76" s="26" t="s">
        <v>72</v>
      </c>
      <c r="D76" s="57">
        <f>'2020 Расклад'!J70</f>
        <v>3.9553000000000003</v>
      </c>
      <c r="E76" s="60">
        <f t="shared" si="50"/>
        <v>3.83</v>
      </c>
      <c r="F76" s="223" t="str">
        <f t="shared" si="42"/>
        <v>B</v>
      </c>
      <c r="G76" s="216">
        <f>'2020 Расклад'!P70</f>
        <v>3.7999000000000001</v>
      </c>
      <c r="H76" s="60">
        <f t="shared" si="51"/>
        <v>3.39</v>
      </c>
      <c r="I76" s="61" t="str">
        <f t="shared" si="43"/>
        <v>B</v>
      </c>
      <c r="J76" s="57">
        <f>'2020 Расклад'!V70</f>
        <v>4.1115000000000004</v>
      </c>
      <c r="K76" s="60">
        <f t="shared" si="52"/>
        <v>3.72</v>
      </c>
      <c r="L76" s="62" t="str">
        <f t="shared" si="44"/>
        <v>B</v>
      </c>
      <c r="M76" s="384"/>
      <c r="N76" s="55"/>
      <c r="O76" s="61"/>
      <c r="P76" s="69"/>
      <c r="Q76" s="389"/>
      <c r="R76" s="62"/>
      <c r="S76" s="403" t="str">
        <f t="shared" si="45"/>
        <v>B</v>
      </c>
      <c r="T76" s="70">
        <f t="shared" si="46"/>
        <v>2.5</v>
      </c>
      <c r="U76" s="70">
        <f t="shared" si="47"/>
        <v>2.5</v>
      </c>
      <c r="V76" s="70">
        <f t="shared" si="48"/>
        <v>2.5</v>
      </c>
      <c r="W76" s="70"/>
      <c r="X76" s="70"/>
      <c r="Y76" s="84">
        <f t="shared" si="49"/>
        <v>2.5</v>
      </c>
      <c r="Z76" s="88"/>
      <c r="AA76" s="56"/>
      <c r="AB76" s="62"/>
      <c r="AC76" s="235"/>
      <c r="AD76" s="56"/>
      <c r="AE76" s="61"/>
      <c r="AF76" s="251"/>
      <c r="AG76" s="258"/>
      <c r="AH76" s="272"/>
      <c r="AI76" s="265"/>
      <c r="AJ76" s="332"/>
      <c r="AK76" s="172"/>
      <c r="AL76" s="62"/>
      <c r="AM76" s="703">
        <v>38.64</v>
      </c>
      <c r="AN76" s="173">
        <v>52.27</v>
      </c>
      <c r="AO76" s="61" t="str">
        <f t="shared" si="53"/>
        <v>C</v>
      </c>
      <c r="AP76" s="710">
        <v>50.6</v>
      </c>
      <c r="AQ76" s="336">
        <v>68.349999999999994</v>
      </c>
      <c r="AR76" s="62" t="str">
        <f t="shared" si="54"/>
        <v>C</v>
      </c>
      <c r="AS76" s="98" t="str">
        <f t="shared" si="55"/>
        <v>C</v>
      </c>
      <c r="AT76" s="92">
        <f t="shared" si="34"/>
        <v>1</v>
      </c>
      <c r="AU76" s="92">
        <f t="shared" si="35"/>
        <v>2</v>
      </c>
      <c r="AV76" s="92">
        <f t="shared" si="36"/>
        <v>2</v>
      </c>
      <c r="AW76" s="308">
        <f t="shared" si="37"/>
        <v>1.6666666666666667</v>
      </c>
      <c r="AX76" s="98" t="str">
        <f t="shared" si="38"/>
        <v>C</v>
      </c>
      <c r="AY76" s="417">
        <f t="shared" si="39"/>
        <v>2.5</v>
      </c>
      <c r="AZ76" s="415"/>
      <c r="BA76" s="415">
        <f t="shared" si="40"/>
        <v>2</v>
      </c>
      <c r="BB76" s="416">
        <f t="shared" si="41"/>
        <v>2.25</v>
      </c>
    </row>
    <row r="77" spans="1:54" x14ac:dyDescent="0.25">
      <c r="A77" s="30">
        <v>7</v>
      </c>
      <c r="B77" s="49">
        <v>50420</v>
      </c>
      <c r="C77" s="26" t="s">
        <v>73</v>
      </c>
      <c r="D77" s="57">
        <f>'2020 Расклад'!J71</f>
        <v>4.1438999999999995</v>
      </c>
      <c r="E77" s="60">
        <f t="shared" si="50"/>
        <v>3.83</v>
      </c>
      <c r="F77" s="223" t="str">
        <f t="shared" si="42"/>
        <v>B</v>
      </c>
      <c r="G77" s="216">
        <f>'2020 Расклад'!P71</f>
        <v>3.9011</v>
      </c>
      <c r="H77" s="60">
        <f t="shared" si="51"/>
        <v>3.39</v>
      </c>
      <c r="I77" s="61" t="str">
        <f t="shared" si="43"/>
        <v>B</v>
      </c>
      <c r="J77" s="57">
        <f>'2020 Расклад'!V71</f>
        <v>4.3</v>
      </c>
      <c r="K77" s="60">
        <f t="shared" si="52"/>
        <v>3.72</v>
      </c>
      <c r="L77" s="62" t="str">
        <f t="shared" si="44"/>
        <v>B</v>
      </c>
      <c r="M77" s="384"/>
      <c r="N77" s="55"/>
      <c r="O77" s="61"/>
      <c r="P77" s="69"/>
      <c r="Q77" s="389"/>
      <c r="R77" s="62"/>
      <c r="S77" s="403" t="str">
        <f t="shared" si="45"/>
        <v>B</v>
      </c>
      <c r="T77" s="70">
        <f t="shared" si="46"/>
        <v>2.5</v>
      </c>
      <c r="U77" s="70">
        <f t="shared" si="47"/>
        <v>2.5</v>
      </c>
      <c r="V77" s="70">
        <f t="shared" si="48"/>
        <v>2.5</v>
      </c>
      <c r="W77" s="70"/>
      <c r="X77" s="70"/>
      <c r="Y77" s="84">
        <f t="shared" si="49"/>
        <v>2.5</v>
      </c>
      <c r="Z77" s="88"/>
      <c r="AA77" s="56"/>
      <c r="AB77" s="62"/>
      <c r="AC77" s="235"/>
      <c r="AD77" s="56"/>
      <c r="AE77" s="61"/>
      <c r="AF77" s="251"/>
      <c r="AG77" s="258"/>
      <c r="AH77" s="272"/>
      <c r="AI77" s="265"/>
      <c r="AJ77" s="332"/>
      <c r="AK77" s="172"/>
      <c r="AL77" s="62"/>
      <c r="AM77" s="703">
        <v>49</v>
      </c>
      <c r="AN77" s="173">
        <v>52.27</v>
      </c>
      <c r="AO77" s="61" t="str">
        <f t="shared" si="53"/>
        <v>C</v>
      </c>
      <c r="AP77" s="725">
        <v>67.290000000000006</v>
      </c>
      <c r="AQ77" s="336">
        <v>68.349999999999994</v>
      </c>
      <c r="AR77" s="62" t="str">
        <f t="shared" si="54"/>
        <v>B</v>
      </c>
      <c r="AS77" s="98" t="str">
        <f t="shared" si="55"/>
        <v>C</v>
      </c>
      <c r="AT77" s="92">
        <f t="shared" si="34"/>
        <v>1</v>
      </c>
      <c r="AU77" s="92">
        <f t="shared" si="35"/>
        <v>2</v>
      </c>
      <c r="AV77" s="92">
        <f t="shared" si="36"/>
        <v>2.5</v>
      </c>
      <c r="AW77" s="308">
        <f t="shared" si="37"/>
        <v>1.8333333333333333</v>
      </c>
      <c r="AX77" s="98" t="str">
        <f t="shared" si="38"/>
        <v>C</v>
      </c>
      <c r="AY77" s="417">
        <f t="shared" si="39"/>
        <v>2.5</v>
      </c>
      <c r="AZ77" s="415"/>
      <c r="BA77" s="415">
        <f t="shared" si="40"/>
        <v>2</v>
      </c>
      <c r="BB77" s="416">
        <f t="shared" si="41"/>
        <v>2.25</v>
      </c>
    </row>
    <row r="78" spans="1:54" x14ac:dyDescent="0.25">
      <c r="A78" s="30">
        <v>8</v>
      </c>
      <c r="B78" s="48">
        <v>50450</v>
      </c>
      <c r="C78" s="16" t="s">
        <v>74</v>
      </c>
      <c r="D78" s="57">
        <f>'2020 Расклад'!J72</f>
        <v>3.7345999999999999</v>
      </c>
      <c r="E78" s="60">
        <f t="shared" si="50"/>
        <v>3.83</v>
      </c>
      <c r="F78" s="223" t="str">
        <f t="shared" si="42"/>
        <v>C</v>
      </c>
      <c r="G78" s="216">
        <f>'2020 Расклад'!P72</f>
        <v>3.5399000000000003</v>
      </c>
      <c r="H78" s="60">
        <f t="shared" si="51"/>
        <v>3.39</v>
      </c>
      <c r="I78" s="61" t="str">
        <f t="shared" si="43"/>
        <v>B</v>
      </c>
      <c r="J78" s="57">
        <f>'2020 Расклад'!V72</f>
        <v>3.4925000000000002</v>
      </c>
      <c r="K78" s="60">
        <f t="shared" si="52"/>
        <v>3.72</v>
      </c>
      <c r="L78" s="62" t="str">
        <f t="shared" si="44"/>
        <v>D</v>
      </c>
      <c r="M78" s="384"/>
      <c r="N78" s="55"/>
      <c r="O78" s="61"/>
      <c r="P78" s="69"/>
      <c r="Q78" s="389"/>
      <c r="R78" s="62"/>
      <c r="S78" s="403" t="str">
        <f t="shared" si="45"/>
        <v>C</v>
      </c>
      <c r="T78" s="70">
        <f t="shared" si="46"/>
        <v>2</v>
      </c>
      <c r="U78" s="70">
        <f t="shared" si="47"/>
        <v>2.5</v>
      </c>
      <c r="V78" s="70">
        <f t="shared" si="48"/>
        <v>1</v>
      </c>
      <c r="W78" s="70"/>
      <c r="X78" s="70"/>
      <c r="Y78" s="84">
        <f t="shared" si="49"/>
        <v>1.8333333333333333</v>
      </c>
      <c r="Z78" s="88"/>
      <c r="AA78" s="56"/>
      <c r="AB78" s="62"/>
      <c r="AC78" s="235"/>
      <c r="AD78" s="56"/>
      <c r="AE78" s="61"/>
      <c r="AF78" s="251"/>
      <c r="AG78" s="258"/>
      <c r="AH78" s="272"/>
      <c r="AI78" s="265"/>
      <c r="AJ78" s="332"/>
      <c r="AK78" s="172"/>
      <c r="AL78" s="62"/>
      <c r="AM78" s="714">
        <v>44.93</v>
      </c>
      <c r="AN78" s="173">
        <v>52.27</v>
      </c>
      <c r="AO78" s="61" t="str">
        <f t="shared" si="53"/>
        <v>C</v>
      </c>
      <c r="AP78" s="726">
        <v>61.87</v>
      </c>
      <c r="AQ78" s="336">
        <v>68.349999999999994</v>
      </c>
      <c r="AR78" s="62" t="str">
        <f t="shared" si="54"/>
        <v>B</v>
      </c>
      <c r="AS78" s="98" t="str">
        <f t="shared" si="55"/>
        <v>C</v>
      </c>
      <c r="AT78" s="92">
        <f t="shared" si="34"/>
        <v>1</v>
      </c>
      <c r="AU78" s="92">
        <f t="shared" si="35"/>
        <v>2</v>
      </c>
      <c r="AV78" s="92">
        <f t="shared" si="36"/>
        <v>2.5</v>
      </c>
      <c r="AW78" s="308">
        <f t="shared" si="37"/>
        <v>1.8333333333333333</v>
      </c>
      <c r="AX78" s="98" t="str">
        <f t="shared" si="38"/>
        <v>C</v>
      </c>
      <c r="AY78" s="417">
        <f t="shared" si="39"/>
        <v>2</v>
      </c>
      <c r="AZ78" s="415"/>
      <c r="BA78" s="415">
        <f t="shared" si="40"/>
        <v>2</v>
      </c>
      <c r="BB78" s="416">
        <f t="shared" si="41"/>
        <v>2</v>
      </c>
    </row>
    <row r="79" spans="1:54" x14ac:dyDescent="0.25">
      <c r="A79" s="30">
        <v>9</v>
      </c>
      <c r="B79" s="49">
        <v>50620</v>
      </c>
      <c r="C79" s="26" t="s">
        <v>75</v>
      </c>
      <c r="D79" s="57">
        <f>'2020 Расклад'!J73</f>
        <v>3.8085000000000004</v>
      </c>
      <c r="E79" s="60">
        <f t="shared" si="50"/>
        <v>3.83</v>
      </c>
      <c r="F79" s="223" t="str">
        <f t="shared" si="42"/>
        <v>C</v>
      </c>
      <c r="G79" s="216">
        <f>'2020 Расклад'!P73</f>
        <v>3.1225000000000001</v>
      </c>
      <c r="H79" s="60">
        <f t="shared" si="51"/>
        <v>3.39</v>
      </c>
      <c r="I79" s="61" t="str">
        <f t="shared" si="43"/>
        <v>D</v>
      </c>
      <c r="J79" s="57">
        <f>'2020 Расклад'!V73</f>
        <v>3.383</v>
      </c>
      <c r="K79" s="60">
        <f t="shared" si="52"/>
        <v>3.72</v>
      </c>
      <c r="L79" s="62" t="str">
        <f t="shared" si="44"/>
        <v>D</v>
      </c>
      <c r="M79" s="384"/>
      <c r="N79" s="55"/>
      <c r="O79" s="61"/>
      <c r="P79" s="69"/>
      <c r="Q79" s="389"/>
      <c r="R79" s="62"/>
      <c r="S79" s="403" t="str">
        <f t="shared" si="45"/>
        <v>D</v>
      </c>
      <c r="T79" s="70">
        <f t="shared" si="46"/>
        <v>2</v>
      </c>
      <c r="U79" s="70">
        <f t="shared" si="47"/>
        <v>1</v>
      </c>
      <c r="V79" s="70">
        <f t="shared" si="48"/>
        <v>1</v>
      </c>
      <c r="W79" s="70"/>
      <c r="X79" s="70"/>
      <c r="Y79" s="84">
        <f t="shared" si="49"/>
        <v>1.3333333333333333</v>
      </c>
      <c r="Z79" s="88"/>
      <c r="AA79" s="56"/>
      <c r="AB79" s="62"/>
      <c r="AC79" s="235"/>
      <c r="AD79" s="56"/>
      <c r="AE79" s="61"/>
      <c r="AF79" s="251"/>
      <c r="AG79" s="258"/>
      <c r="AH79" s="272"/>
      <c r="AI79" s="265"/>
      <c r="AJ79" s="332"/>
      <c r="AK79" s="172"/>
      <c r="AL79" s="62"/>
      <c r="AM79" s="703">
        <v>48.55</v>
      </c>
      <c r="AN79" s="173">
        <v>52.27</v>
      </c>
      <c r="AO79" s="61" t="str">
        <f t="shared" si="53"/>
        <v>C</v>
      </c>
      <c r="AP79" s="710">
        <v>62.26</v>
      </c>
      <c r="AQ79" s="336">
        <v>68.349999999999994</v>
      </c>
      <c r="AR79" s="62" t="str">
        <f t="shared" si="54"/>
        <v>B</v>
      </c>
      <c r="AS79" s="98" t="str">
        <f t="shared" si="55"/>
        <v>C</v>
      </c>
      <c r="AT79" s="92">
        <f t="shared" si="34"/>
        <v>1</v>
      </c>
      <c r="AU79" s="92">
        <f t="shared" si="35"/>
        <v>2</v>
      </c>
      <c r="AV79" s="92">
        <f t="shared" si="36"/>
        <v>2.5</v>
      </c>
      <c r="AW79" s="308">
        <f t="shared" si="37"/>
        <v>1.8333333333333333</v>
      </c>
      <c r="AX79" s="98" t="str">
        <f t="shared" si="38"/>
        <v>C</v>
      </c>
      <c r="AY79" s="417">
        <f t="shared" si="39"/>
        <v>1</v>
      </c>
      <c r="AZ79" s="415"/>
      <c r="BA79" s="415">
        <f t="shared" si="40"/>
        <v>2</v>
      </c>
      <c r="BB79" s="416">
        <f t="shared" si="41"/>
        <v>1.5</v>
      </c>
    </row>
    <row r="80" spans="1:54" x14ac:dyDescent="0.25">
      <c r="A80" s="30">
        <v>10</v>
      </c>
      <c r="B80" s="49">
        <v>50760</v>
      </c>
      <c r="C80" s="26" t="s">
        <v>76</v>
      </c>
      <c r="D80" s="57">
        <f>'2020 Расклад'!J74</f>
        <v>3.5550000000000002</v>
      </c>
      <c r="E80" s="60">
        <f t="shared" si="50"/>
        <v>3.83</v>
      </c>
      <c r="F80" s="223" t="str">
        <f t="shared" si="42"/>
        <v>C</v>
      </c>
      <c r="G80" s="216">
        <f>'2020 Расклад'!P74</f>
        <v>3.1242999999999999</v>
      </c>
      <c r="H80" s="60">
        <f t="shared" si="51"/>
        <v>3.39</v>
      </c>
      <c r="I80" s="61" t="str">
        <f t="shared" si="43"/>
        <v>D</v>
      </c>
      <c r="J80" s="57">
        <f>'2020 Расклад'!V74</f>
        <v>3.6724999999999999</v>
      </c>
      <c r="K80" s="60">
        <f t="shared" si="52"/>
        <v>3.72</v>
      </c>
      <c r="L80" s="62" t="str">
        <f t="shared" si="44"/>
        <v>C</v>
      </c>
      <c r="M80" s="384"/>
      <c r="N80" s="55"/>
      <c r="O80" s="61"/>
      <c r="P80" s="69"/>
      <c r="Q80" s="389"/>
      <c r="R80" s="62"/>
      <c r="S80" s="403" t="str">
        <f t="shared" si="45"/>
        <v>C</v>
      </c>
      <c r="T80" s="70">
        <f t="shared" si="46"/>
        <v>2</v>
      </c>
      <c r="U80" s="70">
        <f t="shared" si="47"/>
        <v>1</v>
      </c>
      <c r="V80" s="70">
        <f t="shared" si="48"/>
        <v>2</v>
      </c>
      <c r="W80" s="70"/>
      <c r="X80" s="70"/>
      <c r="Y80" s="84">
        <f t="shared" si="49"/>
        <v>1.6666666666666667</v>
      </c>
      <c r="Z80" s="88"/>
      <c r="AA80" s="56"/>
      <c r="AB80" s="62"/>
      <c r="AC80" s="235"/>
      <c r="AD80" s="56"/>
      <c r="AE80" s="61"/>
      <c r="AF80" s="251"/>
      <c r="AG80" s="258"/>
      <c r="AH80" s="272"/>
      <c r="AI80" s="265"/>
      <c r="AJ80" s="332"/>
      <c r="AK80" s="172"/>
      <c r="AL80" s="62"/>
      <c r="AM80" s="706">
        <v>55.88</v>
      </c>
      <c r="AN80" s="173">
        <v>52.27</v>
      </c>
      <c r="AO80" s="61" t="str">
        <f t="shared" si="53"/>
        <v>B</v>
      </c>
      <c r="AP80" s="707">
        <v>69.319999999999993</v>
      </c>
      <c r="AQ80" s="336">
        <v>68.349999999999994</v>
      </c>
      <c r="AR80" s="62" t="str">
        <f t="shared" si="54"/>
        <v>B</v>
      </c>
      <c r="AS80" s="98" t="str">
        <f t="shared" si="55"/>
        <v>C</v>
      </c>
      <c r="AT80" s="92">
        <f t="shared" si="34"/>
        <v>1</v>
      </c>
      <c r="AU80" s="92">
        <f t="shared" si="35"/>
        <v>2.5</v>
      </c>
      <c r="AV80" s="92">
        <f t="shared" si="36"/>
        <v>2.5</v>
      </c>
      <c r="AW80" s="308">
        <f t="shared" si="37"/>
        <v>2</v>
      </c>
      <c r="AX80" s="98" t="str">
        <f t="shared" si="38"/>
        <v>C</v>
      </c>
      <c r="AY80" s="417">
        <f t="shared" si="39"/>
        <v>2</v>
      </c>
      <c r="AZ80" s="415"/>
      <c r="BA80" s="415">
        <f t="shared" si="40"/>
        <v>2</v>
      </c>
      <c r="BB80" s="416">
        <f t="shared" si="41"/>
        <v>2</v>
      </c>
    </row>
    <row r="81" spans="1:54" x14ac:dyDescent="0.25">
      <c r="A81" s="30">
        <v>11</v>
      </c>
      <c r="B81" s="49">
        <v>50780</v>
      </c>
      <c r="C81" s="26" t="s">
        <v>77</v>
      </c>
      <c r="D81" s="57">
        <f>'2020 Расклад'!J75</f>
        <v>3.3384999999999998</v>
      </c>
      <c r="E81" s="60">
        <f t="shared" si="50"/>
        <v>3.83</v>
      </c>
      <c r="F81" s="223" t="str">
        <f t="shared" si="42"/>
        <v>D</v>
      </c>
      <c r="G81" s="216">
        <f>'2020 Расклад'!P75</f>
        <v>2.7100999999999997</v>
      </c>
      <c r="H81" s="60">
        <f t="shared" si="51"/>
        <v>3.39</v>
      </c>
      <c r="I81" s="61" t="str">
        <f t="shared" si="43"/>
        <v>D</v>
      </c>
      <c r="J81" s="57">
        <f>'2020 Расклад'!V75</f>
        <v>3.4001000000000001</v>
      </c>
      <c r="K81" s="60">
        <f t="shared" si="52"/>
        <v>3.72</v>
      </c>
      <c r="L81" s="62" t="str">
        <f t="shared" si="44"/>
        <v>D</v>
      </c>
      <c r="M81" s="384"/>
      <c r="N81" s="55"/>
      <c r="O81" s="61"/>
      <c r="P81" s="69"/>
      <c r="Q81" s="389"/>
      <c r="R81" s="62"/>
      <c r="S81" s="403" t="str">
        <f t="shared" si="45"/>
        <v>D</v>
      </c>
      <c r="T81" s="70">
        <f t="shared" si="46"/>
        <v>1</v>
      </c>
      <c r="U81" s="70">
        <f t="shared" si="47"/>
        <v>1</v>
      </c>
      <c r="V81" s="70">
        <f t="shared" si="48"/>
        <v>1</v>
      </c>
      <c r="W81" s="70"/>
      <c r="X81" s="70"/>
      <c r="Y81" s="84">
        <f t="shared" si="49"/>
        <v>1</v>
      </c>
      <c r="Z81" s="88"/>
      <c r="AA81" s="56"/>
      <c r="AB81" s="62"/>
      <c r="AC81" s="235"/>
      <c r="AD81" s="56"/>
      <c r="AE81" s="61"/>
      <c r="AF81" s="251"/>
      <c r="AG81" s="258"/>
      <c r="AH81" s="272"/>
      <c r="AI81" s="265"/>
      <c r="AJ81" s="332"/>
      <c r="AK81" s="172"/>
      <c r="AL81" s="62"/>
      <c r="AM81" s="333"/>
      <c r="AN81" s="173">
        <v>52.27</v>
      </c>
      <c r="AO81" s="61"/>
      <c r="AP81" s="341"/>
      <c r="AQ81" s="336">
        <v>68.349999999999994</v>
      </c>
      <c r="AR81" s="62"/>
      <c r="AS81" s="98"/>
      <c r="AT81" s="92"/>
      <c r="AU81" s="92"/>
      <c r="AV81" s="92"/>
      <c r="AW81" s="308"/>
      <c r="AX81" s="98" t="str">
        <f t="shared" si="38"/>
        <v>D</v>
      </c>
      <c r="AY81" s="417">
        <f t="shared" si="39"/>
        <v>1</v>
      </c>
      <c r="AZ81" s="415"/>
      <c r="BA81" s="415"/>
      <c r="BB81" s="416">
        <f t="shared" si="41"/>
        <v>1</v>
      </c>
    </row>
    <row r="82" spans="1:54" x14ac:dyDescent="0.25">
      <c r="A82" s="30">
        <v>12</v>
      </c>
      <c r="B82" s="49">
        <v>50001</v>
      </c>
      <c r="C82" s="26" t="s">
        <v>66</v>
      </c>
      <c r="D82" s="57">
        <f>'2020 Расклад'!J76</f>
        <v>3.8291999999999997</v>
      </c>
      <c r="E82" s="60">
        <f t="shared" si="50"/>
        <v>3.83</v>
      </c>
      <c r="F82" s="223" t="str">
        <f t="shared" si="42"/>
        <v>C</v>
      </c>
      <c r="G82" s="216">
        <f>'2020 Расклад'!P76</f>
        <v>3.8177999999999996</v>
      </c>
      <c r="H82" s="60">
        <f t="shared" si="51"/>
        <v>3.39</v>
      </c>
      <c r="I82" s="61" t="str">
        <f t="shared" si="43"/>
        <v>B</v>
      </c>
      <c r="J82" s="57">
        <f>'2020 Расклад'!V76</f>
        <v>4.2096</v>
      </c>
      <c r="K82" s="60">
        <f t="shared" si="52"/>
        <v>3.72</v>
      </c>
      <c r="L82" s="62" t="str">
        <f t="shared" si="44"/>
        <v>B</v>
      </c>
      <c r="M82" s="384"/>
      <c r="N82" s="55"/>
      <c r="O82" s="61"/>
      <c r="P82" s="69"/>
      <c r="Q82" s="389"/>
      <c r="R82" s="62"/>
      <c r="S82" s="403" t="str">
        <f t="shared" si="45"/>
        <v>C</v>
      </c>
      <c r="T82" s="70">
        <f t="shared" si="46"/>
        <v>2</v>
      </c>
      <c r="U82" s="70">
        <f t="shared" si="47"/>
        <v>2.5</v>
      </c>
      <c r="V82" s="70">
        <f t="shared" si="48"/>
        <v>2.5</v>
      </c>
      <c r="W82" s="70"/>
      <c r="X82" s="70"/>
      <c r="Y82" s="84">
        <f t="shared" si="49"/>
        <v>2.3333333333333335</v>
      </c>
      <c r="Z82" s="88"/>
      <c r="AA82" s="56"/>
      <c r="AB82" s="62"/>
      <c r="AC82" s="235"/>
      <c r="AD82" s="56"/>
      <c r="AE82" s="61"/>
      <c r="AF82" s="251"/>
      <c r="AG82" s="258"/>
      <c r="AH82" s="272"/>
      <c r="AI82" s="265"/>
      <c r="AJ82" s="332"/>
      <c r="AK82" s="172"/>
      <c r="AL82" s="62"/>
      <c r="AM82" s="333"/>
      <c r="AN82" s="173">
        <v>52.27</v>
      </c>
      <c r="AO82" s="61"/>
      <c r="AP82" s="341"/>
      <c r="AQ82" s="336">
        <v>68.349999999999994</v>
      </c>
      <c r="AR82" s="62"/>
      <c r="AS82" s="98"/>
      <c r="AT82" s="92"/>
      <c r="AU82" s="92"/>
      <c r="AV82" s="92"/>
      <c r="AW82" s="308"/>
      <c r="AX82" s="98" t="str">
        <f t="shared" si="38"/>
        <v>C</v>
      </c>
      <c r="AY82" s="417">
        <f t="shared" si="39"/>
        <v>2</v>
      </c>
      <c r="AZ82" s="415"/>
      <c r="BA82" s="415"/>
      <c r="BB82" s="416">
        <f t="shared" si="41"/>
        <v>2</v>
      </c>
    </row>
    <row r="83" spans="1:54" x14ac:dyDescent="0.25">
      <c r="A83" s="30">
        <v>13</v>
      </c>
      <c r="B83" s="49">
        <v>50930</v>
      </c>
      <c r="C83" s="26" t="s">
        <v>78</v>
      </c>
      <c r="D83" s="57">
        <f>'2020 Расклад'!J77</f>
        <v>3.9629000000000003</v>
      </c>
      <c r="E83" s="60">
        <f t="shared" si="50"/>
        <v>3.83</v>
      </c>
      <c r="F83" s="223" t="str">
        <f t="shared" si="42"/>
        <v>B</v>
      </c>
      <c r="G83" s="216">
        <f>'2020 Расклад'!P77</f>
        <v>3.5660000000000003</v>
      </c>
      <c r="H83" s="60">
        <f t="shared" si="51"/>
        <v>3.39</v>
      </c>
      <c r="I83" s="61" t="str">
        <f t="shared" si="43"/>
        <v>B</v>
      </c>
      <c r="J83" s="57">
        <f>'2020 Расклад'!V77</f>
        <v>3.9262999999999999</v>
      </c>
      <c r="K83" s="60">
        <f t="shared" si="52"/>
        <v>3.72</v>
      </c>
      <c r="L83" s="62" t="str">
        <f t="shared" si="44"/>
        <v>B</v>
      </c>
      <c r="M83" s="384"/>
      <c r="N83" s="55"/>
      <c r="O83" s="61"/>
      <c r="P83" s="69"/>
      <c r="Q83" s="389"/>
      <c r="R83" s="62"/>
      <c r="S83" s="403" t="str">
        <f t="shared" si="45"/>
        <v>B</v>
      </c>
      <c r="T83" s="70">
        <f t="shared" si="46"/>
        <v>2.5</v>
      </c>
      <c r="U83" s="70">
        <f t="shared" si="47"/>
        <v>2.5</v>
      </c>
      <c r="V83" s="70">
        <f t="shared" si="48"/>
        <v>2.5</v>
      </c>
      <c r="W83" s="70"/>
      <c r="X83" s="70"/>
      <c r="Y83" s="84">
        <f t="shared" si="49"/>
        <v>2.5</v>
      </c>
      <c r="Z83" s="88"/>
      <c r="AA83" s="56"/>
      <c r="AB83" s="62"/>
      <c r="AC83" s="235"/>
      <c r="AD83" s="56"/>
      <c r="AE83" s="61"/>
      <c r="AF83" s="251"/>
      <c r="AG83" s="258"/>
      <c r="AH83" s="272"/>
      <c r="AI83" s="265"/>
      <c r="AJ83" s="332"/>
      <c r="AK83" s="172"/>
      <c r="AL83" s="62"/>
      <c r="AM83" s="709">
        <v>51.59</v>
      </c>
      <c r="AN83" s="173">
        <v>52.27</v>
      </c>
      <c r="AO83" s="61" t="str">
        <f t="shared" si="53"/>
        <v>B</v>
      </c>
      <c r="AP83" s="710">
        <v>64.7</v>
      </c>
      <c r="AQ83" s="336">
        <v>68.349999999999994</v>
      </c>
      <c r="AR83" s="62" t="str">
        <f t="shared" si="54"/>
        <v>B</v>
      </c>
      <c r="AS83" s="98" t="str">
        <f t="shared" si="55"/>
        <v>C</v>
      </c>
      <c r="AT83" s="92">
        <f t="shared" si="34"/>
        <v>1</v>
      </c>
      <c r="AU83" s="92">
        <f t="shared" si="35"/>
        <v>2.5</v>
      </c>
      <c r="AV83" s="92">
        <f t="shared" si="36"/>
        <v>2.5</v>
      </c>
      <c r="AW83" s="308">
        <f t="shared" si="37"/>
        <v>2</v>
      </c>
      <c r="AX83" s="98" t="str">
        <f t="shared" si="38"/>
        <v>C</v>
      </c>
      <c r="AY83" s="417">
        <f t="shared" si="39"/>
        <v>2.5</v>
      </c>
      <c r="AZ83" s="415"/>
      <c r="BA83" s="415">
        <f t="shared" si="40"/>
        <v>2</v>
      </c>
      <c r="BB83" s="416">
        <f t="shared" si="41"/>
        <v>2.25</v>
      </c>
    </row>
    <row r="84" spans="1:54" ht="15.75" thickBot="1" x14ac:dyDescent="0.3">
      <c r="A84" s="33">
        <v>14</v>
      </c>
      <c r="B84" s="52">
        <v>51370</v>
      </c>
      <c r="C84" s="27" t="s">
        <v>79</v>
      </c>
      <c r="D84" s="83">
        <f>'2020 Расклад'!J78</f>
        <v>4.0926999999999998</v>
      </c>
      <c r="E84" s="184">
        <f t="shared" si="50"/>
        <v>3.83</v>
      </c>
      <c r="F84" s="224" t="str">
        <f t="shared" si="42"/>
        <v>B</v>
      </c>
      <c r="G84" s="217">
        <f>'2020 Расклад'!P78</f>
        <v>3.3922999999999996</v>
      </c>
      <c r="H84" s="184">
        <f t="shared" si="51"/>
        <v>3.39</v>
      </c>
      <c r="I84" s="63" t="str">
        <f t="shared" si="43"/>
        <v>D</v>
      </c>
      <c r="J84" s="83">
        <f>'2020 Расклад'!V78</f>
        <v>3.6488999999999998</v>
      </c>
      <c r="K84" s="184">
        <f t="shared" si="52"/>
        <v>3.72</v>
      </c>
      <c r="L84" s="694" t="str">
        <f t="shared" si="44"/>
        <v>C</v>
      </c>
      <c r="M84" s="393"/>
      <c r="N84" s="185"/>
      <c r="O84" s="63"/>
      <c r="P84" s="195"/>
      <c r="Q84" s="396"/>
      <c r="R84" s="64"/>
      <c r="S84" s="404" t="str">
        <f t="shared" si="45"/>
        <v>C</v>
      </c>
      <c r="T84" s="92">
        <f t="shared" si="46"/>
        <v>2.5</v>
      </c>
      <c r="U84" s="92">
        <f t="shared" si="47"/>
        <v>1</v>
      </c>
      <c r="V84" s="92">
        <f t="shared" si="48"/>
        <v>2</v>
      </c>
      <c r="W84" s="92"/>
      <c r="X84" s="92"/>
      <c r="Y84" s="93">
        <f t="shared" si="49"/>
        <v>1.8333333333333333</v>
      </c>
      <c r="Z84" s="190"/>
      <c r="AA84" s="187"/>
      <c r="AB84" s="64"/>
      <c r="AC84" s="236"/>
      <c r="AD84" s="187"/>
      <c r="AE84" s="63"/>
      <c r="AF84" s="254"/>
      <c r="AG84" s="261"/>
      <c r="AH84" s="275"/>
      <c r="AI84" s="268"/>
      <c r="AJ84" s="337"/>
      <c r="AK84" s="188"/>
      <c r="AL84" s="64"/>
      <c r="AM84" s="703">
        <v>49.46</v>
      </c>
      <c r="AN84" s="189">
        <v>52.27</v>
      </c>
      <c r="AO84" s="63" t="str">
        <f t="shared" si="53"/>
        <v>C</v>
      </c>
      <c r="AP84" s="705">
        <v>64.900000000000006</v>
      </c>
      <c r="AQ84" s="345">
        <v>68.349999999999994</v>
      </c>
      <c r="AR84" s="66" t="str">
        <f t="shared" si="54"/>
        <v>B</v>
      </c>
      <c r="AS84" s="192" t="str">
        <f t="shared" si="55"/>
        <v>C</v>
      </c>
      <c r="AT84" s="92">
        <f t="shared" si="34"/>
        <v>1</v>
      </c>
      <c r="AU84" s="92">
        <f t="shared" si="35"/>
        <v>2</v>
      </c>
      <c r="AV84" s="92">
        <f t="shared" si="36"/>
        <v>2.5</v>
      </c>
      <c r="AW84" s="308">
        <f t="shared" si="37"/>
        <v>1.8333333333333333</v>
      </c>
      <c r="AX84" s="192" t="str">
        <f t="shared" si="38"/>
        <v>C</v>
      </c>
      <c r="AY84" s="417">
        <f t="shared" si="39"/>
        <v>2</v>
      </c>
      <c r="AZ84" s="415"/>
      <c r="BA84" s="415">
        <f t="shared" si="40"/>
        <v>2</v>
      </c>
      <c r="BB84" s="416">
        <f t="shared" si="41"/>
        <v>2</v>
      </c>
    </row>
    <row r="85" spans="1:54" ht="15.75" thickBot="1" x14ac:dyDescent="0.3">
      <c r="A85" s="40"/>
      <c r="B85" s="47"/>
      <c r="C85" s="41" t="s">
        <v>137</v>
      </c>
      <c r="D85" s="75">
        <f>AVERAGE(D86:D113)</f>
        <v>3.8041499999999999</v>
      </c>
      <c r="E85" s="179"/>
      <c r="F85" s="220" t="str">
        <f t="shared" si="42"/>
        <v>C</v>
      </c>
      <c r="G85" s="215">
        <f>AVERAGE(G86:G113)</f>
        <v>3.2644642857142858</v>
      </c>
      <c r="H85" s="179"/>
      <c r="I85" s="71" t="str">
        <f t="shared" si="43"/>
        <v>D</v>
      </c>
      <c r="J85" s="75">
        <f>AVERAGE(J86:J113)</f>
        <v>3.5877321428571425</v>
      </c>
      <c r="K85" s="179"/>
      <c r="L85" s="72" t="str">
        <f t="shared" si="44"/>
        <v>C</v>
      </c>
      <c r="M85" s="215"/>
      <c r="N85" s="180"/>
      <c r="O85" s="71"/>
      <c r="P85" s="74"/>
      <c r="Q85" s="395"/>
      <c r="R85" s="72"/>
      <c r="S85" s="401" t="str">
        <f t="shared" si="45"/>
        <v>C</v>
      </c>
      <c r="T85" s="94">
        <f t="shared" si="46"/>
        <v>2</v>
      </c>
      <c r="U85" s="95">
        <f t="shared" si="47"/>
        <v>1</v>
      </c>
      <c r="V85" s="95">
        <f t="shared" si="48"/>
        <v>2</v>
      </c>
      <c r="W85" s="95"/>
      <c r="X85" s="95"/>
      <c r="Y85" s="231">
        <f t="shared" si="49"/>
        <v>1.6666666666666667</v>
      </c>
      <c r="Z85" s="74"/>
      <c r="AA85" s="182"/>
      <c r="AB85" s="72"/>
      <c r="AC85" s="215"/>
      <c r="AD85" s="182"/>
      <c r="AE85" s="71"/>
      <c r="AF85" s="249"/>
      <c r="AG85" s="256"/>
      <c r="AH85" s="270"/>
      <c r="AI85" s="263"/>
      <c r="AJ85" s="90"/>
      <c r="AK85" s="183"/>
      <c r="AL85" s="72"/>
      <c r="AM85" s="91">
        <f>AVERAGE(AM86:AM116)</f>
        <v>52.413928571428585</v>
      </c>
      <c r="AN85" s="696">
        <v>52.27</v>
      </c>
      <c r="AO85" s="71" t="str">
        <f t="shared" si="53"/>
        <v>B</v>
      </c>
      <c r="AP85" s="90">
        <f>AVERAGE(AP86:AP116)</f>
        <v>68.73107142857144</v>
      </c>
      <c r="AQ85" s="696">
        <v>68.349999999999994</v>
      </c>
      <c r="AR85" s="71" t="str">
        <f t="shared" si="54"/>
        <v>B</v>
      </c>
      <c r="AS85" s="164" t="str">
        <f t="shared" si="55"/>
        <v>C</v>
      </c>
      <c r="AT85" s="95">
        <f t="shared" si="34"/>
        <v>1</v>
      </c>
      <c r="AU85" s="95">
        <f t="shared" si="35"/>
        <v>2.5</v>
      </c>
      <c r="AV85" s="95">
        <f t="shared" si="36"/>
        <v>2.5</v>
      </c>
      <c r="AW85" s="307">
        <f t="shared" si="37"/>
        <v>2</v>
      </c>
      <c r="AX85" s="164" t="str">
        <f t="shared" si="38"/>
        <v>C</v>
      </c>
      <c r="AY85" s="417">
        <f t="shared" si="39"/>
        <v>2</v>
      </c>
      <c r="AZ85" s="415"/>
      <c r="BA85" s="415">
        <f t="shared" si="40"/>
        <v>2</v>
      </c>
      <c r="BB85" s="416">
        <f t="shared" si="41"/>
        <v>2</v>
      </c>
    </row>
    <row r="86" spans="1:54" x14ac:dyDescent="0.25">
      <c r="A86" s="32">
        <v>1</v>
      </c>
      <c r="B86" s="48">
        <v>60010</v>
      </c>
      <c r="C86" s="16" t="s">
        <v>81</v>
      </c>
      <c r="D86" s="57">
        <f>'2020 Расклад'!J79</f>
        <v>3.9020999999999999</v>
      </c>
      <c r="E86" s="174">
        <f t="shared" ref="E86:E116" si="56">$D$128</f>
        <v>3.83</v>
      </c>
      <c r="F86" s="222" t="str">
        <f t="shared" si="42"/>
        <v>B</v>
      </c>
      <c r="G86" s="216">
        <f>'2020 Расклад'!P79</f>
        <v>3.4838999999999998</v>
      </c>
      <c r="H86" s="174">
        <f t="shared" ref="H86:H116" si="57">$G$128</f>
        <v>3.39</v>
      </c>
      <c r="I86" s="58" t="str">
        <f t="shared" si="43"/>
        <v>B</v>
      </c>
      <c r="J86" s="57">
        <f>'2020 Расклад'!V79</f>
        <v>3.9734000000000003</v>
      </c>
      <c r="K86" s="174">
        <f t="shared" ref="K86:K116" si="58">$J$128</f>
        <v>3.72</v>
      </c>
      <c r="L86" s="59" t="str">
        <f t="shared" si="44"/>
        <v>B</v>
      </c>
      <c r="M86" s="384"/>
      <c r="N86" s="175"/>
      <c r="O86" s="58"/>
      <c r="P86" s="68"/>
      <c r="Q86" s="386"/>
      <c r="R86" s="59"/>
      <c r="S86" s="403" t="str">
        <f t="shared" si="45"/>
        <v>B</v>
      </c>
      <c r="T86" s="70">
        <f t="shared" si="46"/>
        <v>2.5</v>
      </c>
      <c r="U86" s="70">
        <f t="shared" si="47"/>
        <v>2.5</v>
      </c>
      <c r="V86" s="70">
        <f t="shared" si="48"/>
        <v>2.5</v>
      </c>
      <c r="W86" s="70"/>
      <c r="X86" s="70"/>
      <c r="Y86" s="84">
        <f t="shared" si="49"/>
        <v>2.5</v>
      </c>
      <c r="Z86" s="88"/>
      <c r="AA86" s="176"/>
      <c r="AB86" s="59"/>
      <c r="AC86" s="235"/>
      <c r="AD86" s="176"/>
      <c r="AE86" s="58"/>
      <c r="AF86" s="251"/>
      <c r="AG86" s="258"/>
      <c r="AH86" s="272"/>
      <c r="AI86" s="265"/>
      <c r="AJ86" s="332"/>
      <c r="AK86" s="177"/>
      <c r="AL86" s="59"/>
      <c r="AM86" s="703">
        <v>43.13</v>
      </c>
      <c r="AN86" s="178">
        <v>52.27</v>
      </c>
      <c r="AO86" s="58" t="str">
        <f t="shared" si="53"/>
        <v>C</v>
      </c>
      <c r="AP86" s="727">
        <v>64.83</v>
      </c>
      <c r="AQ86" s="722">
        <v>68.349999999999994</v>
      </c>
      <c r="AR86" s="720" t="str">
        <f t="shared" si="54"/>
        <v>B</v>
      </c>
      <c r="AS86" s="194" t="str">
        <f t="shared" si="55"/>
        <v>C</v>
      </c>
      <c r="AT86" s="92">
        <f t="shared" si="34"/>
        <v>1</v>
      </c>
      <c r="AU86" s="92">
        <f t="shared" si="35"/>
        <v>2</v>
      </c>
      <c r="AV86" s="92">
        <f t="shared" si="36"/>
        <v>2.5</v>
      </c>
      <c r="AW86" s="308">
        <f t="shared" si="37"/>
        <v>1.8333333333333333</v>
      </c>
      <c r="AX86" s="194" t="str">
        <f t="shared" si="38"/>
        <v>C</v>
      </c>
      <c r="AY86" s="417">
        <f t="shared" si="39"/>
        <v>2.5</v>
      </c>
      <c r="AZ86" s="415"/>
      <c r="BA86" s="415">
        <f t="shared" si="40"/>
        <v>2</v>
      </c>
      <c r="BB86" s="416">
        <f t="shared" si="41"/>
        <v>2.25</v>
      </c>
    </row>
    <row r="87" spans="1:54" x14ac:dyDescent="0.25">
      <c r="A87" s="30">
        <v>2</v>
      </c>
      <c r="B87" s="49">
        <v>60020</v>
      </c>
      <c r="C87" s="26" t="s">
        <v>82</v>
      </c>
      <c r="D87" s="57">
        <f>'2020 Расклад'!J80</f>
        <v>3.5688999999999997</v>
      </c>
      <c r="E87" s="60">
        <f t="shared" si="56"/>
        <v>3.83</v>
      </c>
      <c r="F87" s="223" t="str">
        <f t="shared" si="42"/>
        <v>C</v>
      </c>
      <c r="G87" s="216">
        <f>'2020 Расклад'!P80</f>
        <v>3.1943999999999999</v>
      </c>
      <c r="H87" s="60">
        <f t="shared" si="57"/>
        <v>3.39</v>
      </c>
      <c r="I87" s="61" t="str">
        <f t="shared" si="43"/>
        <v>D</v>
      </c>
      <c r="J87" s="57">
        <f>'2020 Расклад'!V80</f>
        <v>3.7501000000000007</v>
      </c>
      <c r="K87" s="60">
        <f t="shared" si="58"/>
        <v>3.72</v>
      </c>
      <c r="L87" s="62" t="str">
        <f t="shared" si="44"/>
        <v>B</v>
      </c>
      <c r="M87" s="384"/>
      <c r="N87" s="55"/>
      <c r="O87" s="61"/>
      <c r="P87" s="68"/>
      <c r="Q87" s="389"/>
      <c r="R87" s="62"/>
      <c r="S87" s="403" t="str">
        <f t="shared" si="45"/>
        <v>C</v>
      </c>
      <c r="T87" s="70">
        <f t="shared" si="46"/>
        <v>2</v>
      </c>
      <c r="U87" s="70">
        <f t="shared" si="47"/>
        <v>1</v>
      </c>
      <c r="V87" s="70">
        <f t="shared" si="48"/>
        <v>2.5</v>
      </c>
      <c r="W87" s="70"/>
      <c r="X87" s="70"/>
      <c r="Y87" s="84">
        <f t="shared" si="49"/>
        <v>1.8333333333333333</v>
      </c>
      <c r="Z87" s="88"/>
      <c r="AA87" s="56"/>
      <c r="AB87" s="62"/>
      <c r="AC87" s="235"/>
      <c r="AD87" s="56"/>
      <c r="AE87" s="61"/>
      <c r="AF87" s="251"/>
      <c r="AG87" s="258"/>
      <c r="AH87" s="272"/>
      <c r="AI87" s="265"/>
      <c r="AJ87" s="332"/>
      <c r="AK87" s="172"/>
      <c r="AL87" s="62"/>
      <c r="AM87" s="711"/>
      <c r="AN87" s="173">
        <v>52.27</v>
      </c>
      <c r="AO87" s="61"/>
      <c r="AP87" s="712"/>
      <c r="AQ87" s="336">
        <v>68.349999999999994</v>
      </c>
      <c r="AR87" s="62"/>
      <c r="AS87" s="98"/>
      <c r="AT87" s="92"/>
      <c r="AU87" s="92"/>
      <c r="AV87" s="92"/>
      <c r="AW87" s="308"/>
      <c r="AX87" s="98" t="str">
        <f t="shared" si="38"/>
        <v>C</v>
      </c>
      <c r="AY87" s="417">
        <f t="shared" si="39"/>
        <v>2</v>
      </c>
      <c r="AZ87" s="415"/>
      <c r="BA87" s="415"/>
      <c r="BB87" s="416">
        <f t="shared" si="41"/>
        <v>2</v>
      </c>
    </row>
    <row r="88" spans="1:54" x14ac:dyDescent="0.25">
      <c r="A88" s="30">
        <v>3</v>
      </c>
      <c r="B88" s="49">
        <v>60050</v>
      </c>
      <c r="C88" s="26" t="s">
        <v>83</v>
      </c>
      <c r="D88" s="57">
        <f>'2020 Расклад'!J81</f>
        <v>3.7722999999999995</v>
      </c>
      <c r="E88" s="60">
        <f t="shared" si="56"/>
        <v>3.83</v>
      </c>
      <c r="F88" s="223" t="str">
        <f t="shared" si="42"/>
        <v>C</v>
      </c>
      <c r="G88" s="216">
        <f>'2020 Расклад'!P81</f>
        <v>3.4742999999999999</v>
      </c>
      <c r="H88" s="60">
        <f t="shared" si="57"/>
        <v>3.39</v>
      </c>
      <c r="I88" s="61" t="str">
        <f t="shared" si="43"/>
        <v>B</v>
      </c>
      <c r="J88" s="57">
        <f>'2020 Расклад'!V81</f>
        <v>3.8061000000000003</v>
      </c>
      <c r="K88" s="60">
        <f t="shared" si="58"/>
        <v>3.72</v>
      </c>
      <c r="L88" s="62" t="str">
        <f t="shared" si="44"/>
        <v>B</v>
      </c>
      <c r="M88" s="384"/>
      <c r="N88" s="55"/>
      <c r="O88" s="61"/>
      <c r="P88" s="68"/>
      <c r="Q88" s="389"/>
      <c r="R88" s="62"/>
      <c r="S88" s="403" t="str">
        <f t="shared" si="45"/>
        <v>C</v>
      </c>
      <c r="T88" s="70">
        <f t="shared" si="46"/>
        <v>2</v>
      </c>
      <c r="U88" s="70">
        <f t="shared" si="47"/>
        <v>2.5</v>
      </c>
      <c r="V88" s="70">
        <f t="shared" si="48"/>
        <v>2.5</v>
      </c>
      <c r="W88" s="70"/>
      <c r="X88" s="70"/>
      <c r="Y88" s="84">
        <f t="shared" si="49"/>
        <v>2.3333333333333335</v>
      </c>
      <c r="Z88" s="88"/>
      <c r="AA88" s="56"/>
      <c r="AB88" s="62"/>
      <c r="AC88" s="235"/>
      <c r="AD88" s="56"/>
      <c r="AE88" s="61"/>
      <c r="AF88" s="251"/>
      <c r="AG88" s="258"/>
      <c r="AH88" s="272"/>
      <c r="AI88" s="265"/>
      <c r="AJ88" s="332"/>
      <c r="AK88" s="172"/>
      <c r="AL88" s="62"/>
      <c r="AM88" s="706">
        <v>52.86</v>
      </c>
      <c r="AN88" s="173">
        <v>52.27</v>
      </c>
      <c r="AO88" s="61" t="str">
        <f t="shared" si="53"/>
        <v>B</v>
      </c>
      <c r="AP88" s="707">
        <v>68.83</v>
      </c>
      <c r="AQ88" s="336">
        <v>68.349999999999994</v>
      </c>
      <c r="AR88" s="62" t="str">
        <f t="shared" si="54"/>
        <v>B</v>
      </c>
      <c r="AS88" s="98" t="str">
        <f t="shared" si="55"/>
        <v>C</v>
      </c>
      <c r="AT88" s="92">
        <f t="shared" si="34"/>
        <v>1</v>
      </c>
      <c r="AU88" s="92">
        <f t="shared" si="35"/>
        <v>2.5</v>
      </c>
      <c r="AV88" s="92">
        <f t="shared" si="36"/>
        <v>2.5</v>
      </c>
      <c r="AW88" s="308">
        <f t="shared" si="37"/>
        <v>2</v>
      </c>
      <c r="AX88" s="98" t="str">
        <f t="shared" si="38"/>
        <v>C</v>
      </c>
      <c r="AY88" s="417">
        <f t="shared" si="39"/>
        <v>2</v>
      </c>
      <c r="AZ88" s="415"/>
      <c r="BA88" s="415">
        <f t="shared" si="40"/>
        <v>2</v>
      </c>
      <c r="BB88" s="416">
        <f t="shared" si="41"/>
        <v>2</v>
      </c>
    </row>
    <row r="89" spans="1:54" x14ac:dyDescent="0.25">
      <c r="A89" s="30">
        <v>4</v>
      </c>
      <c r="B89" s="49">
        <v>60070</v>
      </c>
      <c r="C89" s="26" t="s">
        <v>84</v>
      </c>
      <c r="D89" s="57">
        <f>'2020 Расклад'!J82</f>
        <v>4.3093000000000004</v>
      </c>
      <c r="E89" s="60">
        <f t="shared" si="56"/>
        <v>3.83</v>
      </c>
      <c r="F89" s="223" t="str">
        <f t="shared" si="42"/>
        <v>B</v>
      </c>
      <c r="G89" s="216">
        <f>'2020 Расклад'!P82</f>
        <v>3.6017000000000001</v>
      </c>
      <c r="H89" s="60">
        <f t="shared" si="57"/>
        <v>3.39</v>
      </c>
      <c r="I89" s="61" t="str">
        <f t="shared" si="43"/>
        <v>B</v>
      </c>
      <c r="J89" s="57">
        <f>'2020 Расклад'!V82</f>
        <v>3.9515999999999996</v>
      </c>
      <c r="K89" s="60">
        <f t="shared" si="58"/>
        <v>3.72</v>
      </c>
      <c r="L89" s="62" t="str">
        <f t="shared" si="44"/>
        <v>B</v>
      </c>
      <c r="M89" s="384"/>
      <c r="N89" s="55"/>
      <c r="O89" s="61"/>
      <c r="P89" s="68"/>
      <c r="Q89" s="389"/>
      <c r="R89" s="62"/>
      <c r="S89" s="403" t="str">
        <f t="shared" si="45"/>
        <v>B</v>
      </c>
      <c r="T89" s="70">
        <f t="shared" si="46"/>
        <v>2.5</v>
      </c>
      <c r="U89" s="70">
        <f t="shared" si="47"/>
        <v>2.5</v>
      </c>
      <c r="V89" s="70">
        <f t="shared" si="48"/>
        <v>2.5</v>
      </c>
      <c r="W89" s="70"/>
      <c r="X89" s="70"/>
      <c r="Y89" s="84">
        <f t="shared" si="49"/>
        <v>2.5</v>
      </c>
      <c r="Z89" s="88"/>
      <c r="AA89" s="56"/>
      <c r="AB89" s="62"/>
      <c r="AC89" s="235"/>
      <c r="AD89" s="56"/>
      <c r="AE89" s="61"/>
      <c r="AF89" s="251"/>
      <c r="AG89" s="258"/>
      <c r="AH89" s="272"/>
      <c r="AI89" s="265"/>
      <c r="AJ89" s="332"/>
      <c r="AK89" s="172"/>
      <c r="AL89" s="62"/>
      <c r="AM89" s="706">
        <v>58.86</v>
      </c>
      <c r="AN89" s="173">
        <v>52.27</v>
      </c>
      <c r="AO89" s="61" t="str">
        <f t="shared" si="53"/>
        <v>B</v>
      </c>
      <c r="AP89" s="707">
        <v>68.930000000000007</v>
      </c>
      <c r="AQ89" s="336">
        <v>68.349999999999994</v>
      </c>
      <c r="AR89" s="62" t="str">
        <f t="shared" si="54"/>
        <v>B</v>
      </c>
      <c r="AS89" s="98" t="str">
        <f t="shared" si="55"/>
        <v>C</v>
      </c>
      <c r="AT89" s="92">
        <f t="shared" si="34"/>
        <v>1</v>
      </c>
      <c r="AU89" s="92">
        <f t="shared" si="35"/>
        <v>2.5</v>
      </c>
      <c r="AV89" s="92">
        <f t="shared" si="36"/>
        <v>2.5</v>
      </c>
      <c r="AW89" s="308">
        <f t="shared" si="37"/>
        <v>2</v>
      </c>
      <c r="AX89" s="98" t="str">
        <f t="shared" si="38"/>
        <v>C</v>
      </c>
      <c r="AY89" s="417">
        <f t="shared" si="39"/>
        <v>2.5</v>
      </c>
      <c r="AZ89" s="415"/>
      <c r="BA89" s="415">
        <f t="shared" si="40"/>
        <v>2</v>
      </c>
      <c r="BB89" s="416">
        <f t="shared" si="41"/>
        <v>2.25</v>
      </c>
    </row>
    <row r="90" spans="1:54" x14ac:dyDescent="0.25">
      <c r="A90" s="30">
        <v>5</v>
      </c>
      <c r="B90" s="49">
        <v>60180</v>
      </c>
      <c r="C90" s="26" t="s">
        <v>85</v>
      </c>
      <c r="D90" s="57">
        <f>'2020 Расклад'!J83</f>
        <v>4.0070999999999994</v>
      </c>
      <c r="E90" s="60">
        <f t="shared" si="56"/>
        <v>3.83</v>
      </c>
      <c r="F90" s="223" t="str">
        <f t="shared" si="42"/>
        <v>B</v>
      </c>
      <c r="G90" s="216">
        <f>'2020 Расклад'!P83</f>
        <v>3.3900999999999999</v>
      </c>
      <c r="H90" s="60">
        <f t="shared" si="57"/>
        <v>3.39</v>
      </c>
      <c r="I90" s="61" t="str">
        <f t="shared" si="43"/>
        <v>D</v>
      </c>
      <c r="J90" s="57">
        <f>'2020 Расклад'!V83</f>
        <v>3.7728000000000002</v>
      </c>
      <c r="K90" s="60">
        <f t="shared" si="58"/>
        <v>3.72</v>
      </c>
      <c r="L90" s="62" t="str">
        <f t="shared" si="44"/>
        <v>B</v>
      </c>
      <c r="M90" s="384"/>
      <c r="N90" s="55"/>
      <c r="O90" s="61"/>
      <c r="P90" s="68"/>
      <c r="Q90" s="389"/>
      <c r="R90" s="62"/>
      <c r="S90" s="403" t="str">
        <f t="shared" si="45"/>
        <v>C</v>
      </c>
      <c r="T90" s="70">
        <f t="shared" si="46"/>
        <v>2.5</v>
      </c>
      <c r="U90" s="70">
        <f t="shared" si="47"/>
        <v>1</v>
      </c>
      <c r="V90" s="70">
        <f t="shared" si="48"/>
        <v>2.5</v>
      </c>
      <c r="W90" s="70"/>
      <c r="X90" s="70"/>
      <c r="Y90" s="84">
        <f t="shared" si="49"/>
        <v>2</v>
      </c>
      <c r="Z90" s="88"/>
      <c r="AA90" s="56"/>
      <c r="AB90" s="62"/>
      <c r="AC90" s="235"/>
      <c r="AD90" s="56"/>
      <c r="AE90" s="61"/>
      <c r="AF90" s="251"/>
      <c r="AG90" s="258"/>
      <c r="AH90" s="272"/>
      <c r="AI90" s="265"/>
      <c r="AJ90" s="332"/>
      <c r="AK90" s="172"/>
      <c r="AL90" s="62"/>
      <c r="AM90" s="703">
        <v>46.7</v>
      </c>
      <c r="AN90" s="173">
        <v>52.27</v>
      </c>
      <c r="AO90" s="61" t="str">
        <f t="shared" si="53"/>
        <v>C</v>
      </c>
      <c r="AP90" s="707">
        <v>69.31</v>
      </c>
      <c r="AQ90" s="336">
        <v>68.349999999999994</v>
      </c>
      <c r="AR90" s="62" t="str">
        <f t="shared" si="54"/>
        <v>B</v>
      </c>
      <c r="AS90" s="98" t="str">
        <f t="shared" si="55"/>
        <v>C</v>
      </c>
      <c r="AT90" s="92">
        <f t="shared" si="34"/>
        <v>1</v>
      </c>
      <c r="AU90" s="92">
        <f t="shared" si="35"/>
        <v>2</v>
      </c>
      <c r="AV90" s="92">
        <f t="shared" si="36"/>
        <v>2.5</v>
      </c>
      <c r="AW90" s="308">
        <f t="shared" si="37"/>
        <v>1.8333333333333333</v>
      </c>
      <c r="AX90" s="98" t="str">
        <f t="shared" si="38"/>
        <v>C</v>
      </c>
      <c r="AY90" s="417">
        <f t="shared" si="39"/>
        <v>2</v>
      </c>
      <c r="AZ90" s="415"/>
      <c r="BA90" s="415">
        <f t="shared" si="40"/>
        <v>2</v>
      </c>
      <c r="BB90" s="416">
        <f t="shared" si="41"/>
        <v>2</v>
      </c>
    </row>
    <row r="91" spans="1:54" x14ac:dyDescent="0.25">
      <c r="A91" s="30">
        <v>6</v>
      </c>
      <c r="B91" s="49">
        <v>60240</v>
      </c>
      <c r="C91" s="26" t="s">
        <v>86</v>
      </c>
      <c r="D91" s="57">
        <f>'2020 Расклад'!J84</f>
        <v>3.7596999999999996</v>
      </c>
      <c r="E91" s="60">
        <f t="shared" si="56"/>
        <v>3.83</v>
      </c>
      <c r="F91" s="223" t="str">
        <f t="shared" si="42"/>
        <v>C</v>
      </c>
      <c r="G91" s="216">
        <f>'2020 Расклад'!P84</f>
        <v>3.3839999999999999</v>
      </c>
      <c r="H91" s="60">
        <f t="shared" si="57"/>
        <v>3.39</v>
      </c>
      <c r="I91" s="61" t="str">
        <f t="shared" si="43"/>
        <v>D</v>
      </c>
      <c r="J91" s="57">
        <f>'2020 Расклад'!V84</f>
        <v>3.3872000000000004</v>
      </c>
      <c r="K91" s="60">
        <f t="shared" si="58"/>
        <v>3.72</v>
      </c>
      <c r="L91" s="62" t="str">
        <f t="shared" si="44"/>
        <v>D</v>
      </c>
      <c r="M91" s="384"/>
      <c r="N91" s="55"/>
      <c r="O91" s="61"/>
      <c r="P91" s="68"/>
      <c r="Q91" s="389"/>
      <c r="R91" s="62"/>
      <c r="S91" s="403" t="str">
        <f t="shared" si="45"/>
        <v>D</v>
      </c>
      <c r="T91" s="70">
        <f t="shared" si="46"/>
        <v>2</v>
      </c>
      <c r="U91" s="70">
        <f t="shared" si="47"/>
        <v>1</v>
      </c>
      <c r="V91" s="70">
        <f t="shared" si="48"/>
        <v>1</v>
      </c>
      <c r="W91" s="70"/>
      <c r="X91" s="70"/>
      <c r="Y91" s="84">
        <f t="shared" si="49"/>
        <v>1.3333333333333333</v>
      </c>
      <c r="Z91" s="88"/>
      <c r="AA91" s="56"/>
      <c r="AB91" s="62"/>
      <c r="AC91" s="235"/>
      <c r="AD91" s="56"/>
      <c r="AE91" s="61"/>
      <c r="AF91" s="251"/>
      <c r="AG91" s="258"/>
      <c r="AH91" s="272"/>
      <c r="AI91" s="265"/>
      <c r="AJ91" s="332"/>
      <c r="AK91" s="172"/>
      <c r="AL91" s="62"/>
      <c r="AM91" s="706">
        <v>56.34</v>
      </c>
      <c r="AN91" s="173">
        <v>52.27</v>
      </c>
      <c r="AO91" s="61" t="str">
        <f t="shared" si="53"/>
        <v>B</v>
      </c>
      <c r="AP91" s="707">
        <v>71.37</v>
      </c>
      <c r="AQ91" s="336">
        <v>68.349999999999994</v>
      </c>
      <c r="AR91" s="62" t="str">
        <f t="shared" si="54"/>
        <v>B</v>
      </c>
      <c r="AS91" s="98" t="str">
        <f t="shared" si="55"/>
        <v>C</v>
      </c>
      <c r="AT91" s="92">
        <f t="shared" si="34"/>
        <v>1</v>
      </c>
      <c r="AU91" s="92">
        <f t="shared" si="35"/>
        <v>2.5</v>
      </c>
      <c r="AV91" s="92">
        <f t="shared" si="36"/>
        <v>2.5</v>
      </c>
      <c r="AW91" s="308">
        <f t="shared" si="37"/>
        <v>2</v>
      </c>
      <c r="AX91" s="98" t="str">
        <f t="shared" si="38"/>
        <v>C</v>
      </c>
      <c r="AY91" s="417">
        <f t="shared" si="39"/>
        <v>1</v>
      </c>
      <c r="AZ91" s="415"/>
      <c r="BA91" s="415">
        <f t="shared" si="40"/>
        <v>2</v>
      </c>
      <c r="BB91" s="416">
        <f t="shared" si="41"/>
        <v>1.5</v>
      </c>
    </row>
    <row r="92" spans="1:54" x14ac:dyDescent="0.25">
      <c r="A92" s="30">
        <v>7</v>
      </c>
      <c r="B92" s="49">
        <v>60560</v>
      </c>
      <c r="C92" s="26" t="s">
        <v>87</v>
      </c>
      <c r="D92" s="57">
        <f>'2020 Расклад'!J85</f>
        <v>3.6171000000000002</v>
      </c>
      <c r="E92" s="60">
        <f t="shared" si="56"/>
        <v>3.83</v>
      </c>
      <c r="F92" s="223" t="str">
        <f t="shared" si="42"/>
        <v>C</v>
      </c>
      <c r="G92" s="216">
        <f>'2020 Расклад'!P85</f>
        <v>3.653</v>
      </c>
      <c r="H92" s="60">
        <f t="shared" si="57"/>
        <v>3.39</v>
      </c>
      <c r="I92" s="61" t="str">
        <f t="shared" si="43"/>
        <v>B</v>
      </c>
      <c r="J92" s="57">
        <f>'2020 Расклад'!V85</f>
        <v>3.8719000000000001</v>
      </c>
      <c r="K92" s="60">
        <f t="shared" si="58"/>
        <v>3.72</v>
      </c>
      <c r="L92" s="62" t="str">
        <f t="shared" si="44"/>
        <v>B</v>
      </c>
      <c r="M92" s="384"/>
      <c r="N92" s="55"/>
      <c r="O92" s="61"/>
      <c r="P92" s="68"/>
      <c r="Q92" s="389"/>
      <c r="R92" s="62"/>
      <c r="S92" s="403" t="str">
        <f t="shared" si="45"/>
        <v>C</v>
      </c>
      <c r="T92" s="70">
        <f t="shared" si="46"/>
        <v>2</v>
      </c>
      <c r="U92" s="70">
        <f t="shared" si="47"/>
        <v>2.5</v>
      </c>
      <c r="V92" s="70">
        <f t="shared" si="48"/>
        <v>2.5</v>
      </c>
      <c r="W92" s="70"/>
      <c r="X92" s="70"/>
      <c r="Y92" s="84">
        <f t="shared" si="49"/>
        <v>2.3333333333333335</v>
      </c>
      <c r="Z92" s="88"/>
      <c r="AA92" s="56"/>
      <c r="AB92" s="62"/>
      <c r="AC92" s="235"/>
      <c r="AD92" s="56"/>
      <c r="AE92" s="61"/>
      <c r="AF92" s="251"/>
      <c r="AG92" s="258"/>
      <c r="AH92" s="272"/>
      <c r="AI92" s="265"/>
      <c r="AJ92" s="332"/>
      <c r="AK92" s="172"/>
      <c r="AL92" s="62"/>
      <c r="AM92" s="706">
        <v>55.5</v>
      </c>
      <c r="AN92" s="173">
        <v>52.27</v>
      </c>
      <c r="AO92" s="61" t="str">
        <f t="shared" si="53"/>
        <v>B</v>
      </c>
      <c r="AP92" s="710">
        <v>66.599999999999994</v>
      </c>
      <c r="AQ92" s="336">
        <v>68.349999999999994</v>
      </c>
      <c r="AR92" s="62" t="str">
        <f t="shared" si="54"/>
        <v>B</v>
      </c>
      <c r="AS92" s="98" t="str">
        <f t="shared" si="55"/>
        <v>C</v>
      </c>
      <c r="AT92" s="92">
        <f t="shared" ref="AT92" si="59">IF(AL92="A",4.2,IF(AL92="B",2.5,IF(AL92="C",2,1)))</f>
        <v>1</v>
      </c>
      <c r="AU92" s="92">
        <f t="shared" ref="AU92" si="60">IF(AO92="A",4.2,IF(AO92="B",2.5,IF(AO92="C",2,1)))</f>
        <v>2.5</v>
      </c>
      <c r="AV92" s="92">
        <f t="shared" ref="AV92" si="61">IF(AR92="A",4.2,IF(AR92="B",2.5,IF(AR92="C",2,1)))</f>
        <v>2.5</v>
      </c>
      <c r="AW92" s="308">
        <f t="shared" ref="AW92" si="62">AVERAGE(AT92:AV92)</f>
        <v>2</v>
      </c>
      <c r="AX92" s="98" t="str">
        <f t="shared" si="38"/>
        <v>C</v>
      </c>
      <c r="AY92" s="417">
        <f t="shared" si="39"/>
        <v>2</v>
      </c>
      <c r="AZ92" s="415"/>
      <c r="BA92" s="415"/>
      <c r="BB92" s="416">
        <f t="shared" si="41"/>
        <v>2</v>
      </c>
    </row>
    <row r="93" spans="1:54" x14ac:dyDescent="0.25">
      <c r="A93" s="30">
        <v>8</v>
      </c>
      <c r="B93" s="49">
        <v>60660</v>
      </c>
      <c r="C93" s="26" t="s">
        <v>88</v>
      </c>
      <c r="D93" s="57">
        <f>'2020 Расклад'!J86</f>
        <v>4.0207999999999995</v>
      </c>
      <c r="E93" s="60">
        <f t="shared" si="56"/>
        <v>3.83</v>
      </c>
      <c r="F93" s="223" t="str">
        <f t="shared" si="42"/>
        <v>B</v>
      </c>
      <c r="G93" s="216">
        <f>'2020 Расклад'!P86</f>
        <v>3.6</v>
      </c>
      <c r="H93" s="60">
        <f t="shared" si="57"/>
        <v>3.39</v>
      </c>
      <c r="I93" s="61" t="str">
        <f t="shared" si="43"/>
        <v>B</v>
      </c>
      <c r="J93" s="57">
        <f>'2020 Расклад'!V86</f>
        <v>3.7233000000000001</v>
      </c>
      <c r="K93" s="60">
        <f t="shared" si="58"/>
        <v>3.72</v>
      </c>
      <c r="L93" s="62" t="str">
        <f t="shared" si="44"/>
        <v>B</v>
      </c>
      <c r="M93" s="384"/>
      <c r="N93" s="55"/>
      <c r="O93" s="61"/>
      <c r="P93" s="68"/>
      <c r="Q93" s="389"/>
      <c r="R93" s="62"/>
      <c r="S93" s="403" t="str">
        <f t="shared" si="45"/>
        <v>B</v>
      </c>
      <c r="T93" s="70">
        <f t="shared" si="46"/>
        <v>2.5</v>
      </c>
      <c r="U93" s="70">
        <f t="shared" si="47"/>
        <v>2.5</v>
      </c>
      <c r="V93" s="70">
        <f t="shared" si="48"/>
        <v>2.5</v>
      </c>
      <c r="W93" s="70"/>
      <c r="X93" s="70"/>
      <c r="Y93" s="84">
        <f t="shared" si="49"/>
        <v>2.5</v>
      </c>
      <c r="Z93" s="88"/>
      <c r="AA93" s="56"/>
      <c r="AB93" s="62"/>
      <c r="AC93" s="235"/>
      <c r="AD93" s="56"/>
      <c r="AE93" s="61"/>
      <c r="AF93" s="251"/>
      <c r="AG93" s="258"/>
      <c r="AH93" s="272"/>
      <c r="AI93" s="265"/>
      <c r="AJ93" s="332"/>
      <c r="AK93" s="172"/>
      <c r="AL93" s="62"/>
      <c r="AM93" s="703">
        <v>48.5</v>
      </c>
      <c r="AN93" s="173">
        <v>52.27</v>
      </c>
      <c r="AO93" s="61" t="str">
        <f t="shared" si="53"/>
        <v>C</v>
      </c>
      <c r="AP93" s="708">
        <v>75.33</v>
      </c>
      <c r="AQ93" s="336">
        <v>68.349999999999994</v>
      </c>
      <c r="AR93" s="62" t="str">
        <f t="shared" si="54"/>
        <v>A</v>
      </c>
      <c r="AS93" s="98" t="str">
        <f t="shared" si="55"/>
        <v>C</v>
      </c>
      <c r="AT93" s="92">
        <f t="shared" si="34"/>
        <v>1</v>
      </c>
      <c r="AU93" s="92">
        <f t="shared" si="35"/>
        <v>2</v>
      </c>
      <c r="AV93" s="92">
        <f t="shared" si="36"/>
        <v>4.2</v>
      </c>
      <c r="AW93" s="308">
        <f t="shared" si="37"/>
        <v>2.4</v>
      </c>
      <c r="AX93" s="98" t="str">
        <f t="shared" si="38"/>
        <v>C</v>
      </c>
      <c r="AY93" s="417">
        <f t="shared" si="39"/>
        <v>2.5</v>
      </c>
      <c r="AZ93" s="415"/>
      <c r="BA93" s="415">
        <f t="shared" si="40"/>
        <v>2</v>
      </c>
      <c r="BB93" s="416">
        <f t="shared" si="41"/>
        <v>2.25</v>
      </c>
    </row>
    <row r="94" spans="1:54" x14ac:dyDescent="0.25">
      <c r="A94" s="30">
        <v>9</v>
      </c>
      <c r="B94" s="49">
        <v>60001</v>
      </c>
      <c r="C94" s="26" t="s">
        <v>80</v>
      </c>
      <c r="D94" s="57">
        <f>'2020 Расклад'!J87</f>
        <v>3.0745000000000005</v>
      </c>
      <c r="E94" s="60">
        <f t="shared" si="56"/>
        <v>3.83</v>
      </c>
      <c r="F94" s="223" t="str">
        <f t="shared" si="42"/>
        <v>D</v>
      </c>
      <c r="G94" s="216">
        <f>'2020 Расклад'!P87</f>
        <v>2.8662999999999998</v>
      </c>
      <c r="H94" s="60">
        <f t="shared" si="57"/>
        <v>3.39</v>
      </c>
      <c r="I94" s="61" t="str">
        <f t="shared" si="43"/>
        <v>D</v>
      </c>
      <c r="J94" s="57">
        <f>'2020 Расклад'!V87</f>
        <v>2.8724000000000003</v>
      </c>
      <c r="K94" s="60">
        <f t="shared" si="58"/>
        <v>3.72</v>
      </c>
      <c r="L94" s="62" t="str">
        <f t="shared" si="44"/>
        <v>D</v>
      </c>
      <c r="M94" s="384"/>
      <c r="N94" s="55"/>
      <c r="O94" s="61"/>
      <c r="P94" s="68"/>
      <c r="Q94" s="389"/>
      <c r="R94" s="62"/>
      <c r="S94" s="403" t="str">
        <f t="shared" si="45"/>
        <v>D</v>
      </c>
      <c r="T94" s="70">
        <f t="shared" si="46"/>
        <v>1</v>
      </c>
      <c r="U94" s="70">
        <f t="shared" si="47"/>
        <v>1</v>
      </c>
      <c r="V94" s="70">
        <f t="shared" si="48"/>
        <v>1</v>
      </c>
      <c r="W94" s="70"/>
      <c r="X94" s="70"/>
      <c r="Y94" s="84">
        <f t="shared" si="49"/>
        <v>1</v>
      </c>
      <c r="Z94" s="88"/>
      <c r="AA94" s="56"/>
      <c r="AB94" s="62"/>
      <c r="AC94" s="235"/>
      <c r="AD94" s="56"/>
      <c r="AE94" s="61"/>
      <c r="AF94" s="251"/>
      <c r="AG94" s="258"/>
      <c r="AH94" s="272"/>
      <c r="AI94" s="265"/>
      <c r="AJ94" s="332"/>
      <c r="AK94" s="172"/>
      <c r="AL94" s="62"/>
      <c r="AM94" s="703">
        <v>38.22</v>
      </c>
      <c r="AN94" s="173">
        <v>52.27</v>
      </c>
      <c r="AO94" s="61" t="str">
        <f t="shared" si="53"/>
        <v>C</v>
      </c>
      <c r="AP94" s="710">
        <v>62.6</v>
      </c>
      <c r="AQ94" s="336">
        <v>68.349999999999994</v>
      </c>
      <c r="AR94" s="62" t="str">
        <f t="shared" si="54"/>
        <v>B</v>
      </c>
      <c r="AS94" s="98" t="str">
        <f t="shared" si="55"/>
        <v>C</v>
      </c>
      <c r="AT94" s="92">
        <f t="shared" si="34"/>
        <v>1</v>
      </c>
      <c r="AU94" s="92">
        <f t="shared" si="35"/>
        <v>2</v>
      </c>
      <c r="AV94" s="92">
        <f t="shared" si="36"/>
        <v>2.5</v>
      </c>
      <c r="AW94" s="308">
        <f t="shared" si="37"/>
        <v>1.8333333333333333</v>
      </c>
      <c r="AX94" s="98" t="str">
        <f t="shared" si="38"/>
        <v>C</v>
      </c>
      <c r="AY94" s="417">
        <f t="shared" si="39"/>
        <v>1</v>
      </c>
      <c r="AZ94" s="415"/>
      <c r="BA94" s="415">
        <f t="shared" si="40"/>
        <v>2</v>
      </c>
      <c r="BB94" s="416">
        <f t="shared" si="41"/>
        <v>1.5</v>
      </c>
    </row>
    <row r="95" spans="1:54" x14ac:dyDescent="0.25">
      <c r="A95" s="30">
        <v>10</v>
      </c>
      <c r="B95" s="49">
        <v>60701</v>
      </c>
      <c r="C95" s="156" t="s">
        <v>89</v>
      </c>
      <c r="D95" s="57">
        <f>'2020 Расклад'!J88</f>
        <v>3.3620000000000001</v>
      </c>
      <c r="E95" s="60">
        <f t="shared" si="56"/>
        <v>3.83</v>
      </c>
      <c r="F95" s="223" t="str">
        <f t="shared" si="42"/>
        <v>D</v>
      </c>
      <c r="G95" s="216">
        <f>'2020 Расклад'!P88</f>
        <v>2.4390999999999998</v>
      </c>
      <c r="H95" s="60">
        <f t="shared" si="57"/>
        <v>3.39</v>
      </c>
      <c r="I95" s="61" t="str">
        <f t="shared" si="43"/>
        <v>D</v>
      </c>
      <c r="J95" s="57">
        <f>'2020 Расклад'!V88</f>
        <v>3.3673999999999995</v>
      </c>
      <c r="K95" s="60">
        <f t="shared" si="58"/>
        <v>3.72</v>
      </c>
      <c r="L95" s="62" t="str">
        <f t="shared" si="44"/>
        <v>D</v>
      </c>
      <c r="M95" s="384"/>
      <c r="N95" s="55"/>
      <c r="O95" s="61"/>
      <c r="P95" s="68"/>
      <c r="Q95" s="389"/>
      <c r="R95" s="62"/>
      <c r="S95" s="403" t="str">
        <f t="shared" si="45"/>
        <v>D</v>
      </c>
      <c r="T95" s="70">
        <f t="shared" si="46"/>
        <v>1</v>
      </c>
      <c r="U95" s="70">
        <f t="shared" si="47"/>
        <v>1</v>
      </c>
      <c r="V95" s="70">
        <f t="shared" si="48"/>
        <v>1</v>
      </c>
      <c r="W95" s="70"/>
      <c r="X95" s="70"/>
      <c r="Y95" s="84">
        <f t="shared" si="49"/>
        <v>1</v>
      </c>
      <c r="Z95" s="88"/>
      <c r="AA95" s="56"/>
      <c r="AB95" s="62"/>
      <c r="AC95" s="235"/>
      <c r="AD95" s="56"/>
      <c r="AE95" s="61"/>
      <c r="AF95" s="251"/>
      <c r="AG95" s="258"/>
      <c r="AH95" s="272"/>
      <c r="AI95" s="265"/>
      <c r="AJ95" s="332"/>
      <c r="AK95" s="172"/>
      <c r="AL95" s="62"/>
      <c r="AM95" s="703">
        <v>45.22</v>
      </c>
      <c r="AN95" s="173">
        <v>52.27</v>
      </c>
      <c r="AO95" s="61" t="str">
        <f t="shared" si="53"/>
        <v>C</v>
      </c>
      <c r="AP95" s="710">
        <v>65.47</v>
      </c>
      <c r="AQ95" s="336">
        <v>68.349999999999994</v>
      </c>
      <c r="AR95" s="62" t="str">
        <f t="shared" si="54"/>
        <v>B</v>
      </c>
      <c r="AS95" s="98" t="str">
        <f t="shared" si="55"/>
        <v>C</v>
      </c>
      <c r="AT95" s="92">
        <f t="shared" si="34"/>
        <v>1</v>
      </c>
      <c r="AU95" s="92">
        <f t="shared" si="35"/>
        <v>2</v>
      </c>
      <c r="AV95" s="92">
        <f t="shared" si="36"/>
        <v>2.5</v>
      </c>
      <c r="AW95" s="308">
        <f t="shared" si="37"/>
        <v>1.8333333333333333</v>
      </c>
      <c r="AX95" s="98" t="str">
        <f t="shared" si="38"/>
        <v>C</v>
      </c>
      <c r="AY95" s="417">
        <f t="shared" si="39"/>
        <v>1</v>
      </c>
      <c r="AZ95" s="415"/>
      <c r="BA95" s="415">
        <f t="shared" si="40"/>
        <v>2</v>
      </c>
      <c r="BB95" s="416">
        <f t="shared" si="41"/>
        <v>1.5</v>
      </c>
    </row>
    <row r="96" spans="1:54" x14ac:dyDescent="0.25">
      <c r="A96" s="30">
        <v>11</v>
      </c>
      <c r="B96" s="49">
        <v>60850</v>
      </c>
      <c r="C96" s="26" t="s">
        <v>90</v>
      </c>
      <c r="D96" s="57">
        <f>'2020 Расклад'!J89</f>
        <v>3.8177999999999996</v>
      </c>
      <c r="E96" s="60">
        <f t="shared" si="56"/>
        <v>3.83</v>
      </c>
      <c r="F96" s="223" t="str">
        <f t="shared" si="42"/>
        <v>C</v>
      </c>
      <c r="G96" s="216">
        <f>'2020 Расклад'!P89</f>
        <v>3.2307000000000001</v>
      </c>
      <c r="H96" s="60">
        <f t="shared" si="57"/>
        <v>3.39</v>
      </c>
      <c r="I96" s="61" t="str">
        <f t="shared" si="43"/>
        <v>D</v>
      </c>
      <c r="J96" s="57">
        <f>'2020 Расклад'!V89</f>
        <v>3.3751000000000007</v>
      </c>
      <c r="K96" s="60">
        <f t="shared" si="58"/>
        <v>3.72</v>
      </c>
      <c r="L96" s="62" t="str">
        <f t="shared" si="44"/>
        <v>D</v>
      </c>
      <c r="M96" s="384"/>
      <c r="N96" s="55"/>
      <c r="O96" s="61"/>
      <c r="P96" s="68"/>
      <c r="Q96" s="389"/>
      <c r="R96" s="62"/>
      <c r="S96" s="403" t="str">
        <f t="shared" si="45"/>
        <v>D</v>
      </c>
      <c r="T96" s="70">
        <f t="shared" si="46"/>
        <v>2</v>
      </c>
      <c r="U96" s="70">
        <f t="shared" si="47"/>
        <v>1</v>
      </c>
      <c r="V96" s="70">
        <f t="shared" si="48"/>
        <v>1</v>
      </c>
      <c r="W96" s="70"/>
      <c r="X96" s="70"/>
      <c r="Y96" s="84">
        <f t="shared" si="49"/>
        <v>1.3333333333333333</v>
      </c>
      <c r="Z96" s="88"/>
      <c r="AA96" s="56"/>
      <c r="AB96" s="62"/>
      <c r="AC96" s="235"/>
      <c r="AD96" s="56"/>
      <c r="AE96" s="61"/>
      <c r="AF96" s="251"/>
      <c r="AG96" s="258"/>
      <c r="AH96" s="272"/>
      <c r="AI96" s="265"/>
      <c r="AJ96" s="332"/>
      <c r="AK96" s="172"/>
      <c r="AL96" s="62"/>
      <c r="AM96" s="706">
        <v>52.33</v>
      </c>
      <c r="AN96" s="173">
        <v>52.27</v>
      </c>
      <c r="AO96" s="61" t="str">
        <f t="shared" si="53"/>
        <v>B</v>
      </c>
      <c r="AP96" s="707">
        <v>69.37</v>
      </c>
      <c r="AQ96" s="336">
        <v>68.349999999999994</v>
      </c>
      <c r="AR96" s="62" t="str">
        <f t="shared" si="54"/>
        <v>B</v>
      </c>
      <c r="AS96" s="98" t="str">
        <f t="shared" si="55"/>
        <v>C</v>
      </c>
      <c r="AT96" s="92">
        <f t="shared" si="34"/>
        <v>1</v>
      </c>
      <c r="AU96" s="92">
        <f t="shared" si="35"/>
        <v>2.5</v>
      </c>
      <c r="AV96" s="92">
        <f t="shared" si="36"/>
        <v>2.5</v>
      </c>
      <c r="AW96" s="308">
        <f t="shared" si="37"/>
        <v>2</v>
      </c>
      <c r="AX96" s="98" t="str">
        <f t="shared" si="38"/>
        <v>C</v>
      </c>
      <c r="AY96" s="417">
        <f t="shared" si="39"/>
        <v>1</v>
      </c>
      <c r="AZ96" s="415"/>
      <c r="BA96" s="415">
        <f t="shared" si="40"/>
        <v>2</v>
      </c>
      <c r="BB96" s="416">
        <f t="shared" si="41"/>
        <v>1.5</v>
      </c>
    </row>
    <row r="97" spans="1:54" x14ac:dyDescent="0.25">
      <c r="A97" s="30">
        <v>12</v>
      </c>
      <c r="B97" s="49">
        <v>60910</v>
      </c>
      <c r="C97" s="26" t="s">
        <v>91</v>
      </c>
      <c r="D97" s="57">
        <f>'2020 Расклад'!J90</f>
        <v>3.5690999999999997</v>
      </c>
      <c r="E97" s="60">
        <f t="shared" si="56"/>
        <v>3.83</v>
      </c>
      <c r="F97" s="223" t="str">
        <f t="shared" si="42"/>
        <v>C</v>
      </c>
      <c r="G97" s="216">
        <f>'2020 Расклад'!P90</f>
        <v>3.3823000000000003</v>
      </c>
      <c r="H97" s="60">
        <f t="shared" si="57"/>
        <v>3.39</v>
      </c>
      <c r="I97" s="61" t="str">
        <f t="shared" si="43"/>
        <v>D</v>
      </c>
      <c r="J97" s="57">
        <f>'2020 Расклад'!V90</f>
        <v>3.7199</v>
      </c>
      <c r="K97" s="60">
        <f t="shared" si="58"/>
        <v>3.72</v>
      </c>
      <c r="L97" s="62" t="str">
        <f t="shared" si="44"/>
        <v>B</v>
      </c>
      <c r="M97" s="384"/>
      <c r="N97" s="55"/>
      <c r="O97" s="61"/>
      <c r="P97" s="68"/>
      <c r="Q97" s="389"/>
      <c r="R97" s="62"/>
      <c r="S97" s="403" t="str">
        <f t="shared" si="45"/>
        <v>C</v>
      </c>
      <c r="T97" s="70">
        <f t="shared" si="46"/>
        <v>2</v>
      </c>
      <c r="U97" s="70">
        <f t="shared" si="47"/>
        <v>1</v>
      </c>
      <c r="V97" s="70">
        <f t="shared" si="48"/>
        <v>2.5</v>
      </c>
      <c r="W97" s="70"/>
      <c r="X97" s="70"/>
      <c r="Y97" s="84">
        <f t="shared" si="49"/>
        <v>1.8333333333333333</v>
      </c>
      <c r="Z97" s="88"/>
      <c r="AA97" s="56"/>
      <c r="AB97" s="62"/>
      <c r="AC97" s="235"/>
      <c r="AD97" s="56"/>
      <c r="AE97" s="61"/>
      <c r="AF97" s="251"/>
      <c r="AG97" s="258"/>
      <c r="AH97" s="272"/>
      <c r="AI97" s="265"/>
      <c r="AJ97" s="332"/>
      <c r="AK97" s="172"/>
      <c r="AL97" s="62"/>
      <c r="AM97" s="706">
        <v>54.87</v>
      </c>
      <c r="AN97" s="173">
        <v>52.27</v>
      </c>
      <c r="AO97" s="61" t="str">
        <f t="shared" si="53"/>
        <v>B</v>
      </c>
      <c r="AP97" s="707">
        <v>73.59</v>
      </c>
      <c r="AQ97" s="336">
        <v>68.349999999999994</v>
      </c>
      <c r="AR97" s="62" t="str">
        <f t="shared" si="54"/>
        <v>A</v>
      </c>
      <c r="AS97" s="98" t="str">
        <f t="shared" si="55"/>
        <v>B</v>
      </c>
      <c r="AT97" s="92">
        <f t="shared" si="34"/>
        <v>1</v>
      </c>
      <c r="AU97" s="92">
        <f t="shared" si="35"/>
        <v>2.5</v>
      </c>
      <c r="AV97" s="92">
        <f t="shared" si="36"/>
        <v>4.2</v>
      </c>
      <c r="AW97" s="308">
        <f t="shared" si="37"/>
        <v>2.5666666666666669</v>
      </c>
      <c r="AX97" s="98" t="str">
        <f t="shared" si="38"/>
        <v>C</v>
      </c>
      <c r="AY97" s="417">
        <f t="shared" si="39"/>
        <v>2</v>
      </c>
      <c r="AZ97" s="415"/>
      <c r="BA97" s="415">
        <f t="shared" si="40"/>
        <v>2.5</v>
      </c>
      <c r="BB97" s="416">
        <f t="shared" si="41"/>
        <v>2.25</v>
      </c>
    </row>
    <row r="98" spans="1:54" x14ac:dyDescent="0.25">
      <c r="A98" s="30">
        <v>13</v>
      </c>
      <c r="B98" s="49">
        <v>60980</v>
      </c>
      <c r="C98" s="26" t="s">
        <v>92</v>
      </c>
      <c r="D98" s="57">
        <f>'2020 Расклад'!J91</f>
        <v>3.8649</v>
      </c>
      <c r="E98" s="60">
        <f t="shared" si="56"/>
        <v>3.83</v>
      </c>
      <c r="F98" s="223" t="str">
        <f t="shared" si="42"/>
        <v>B</v>
      </c>
      <c r="G98" s="216">
        <f>'2020 Расклад'!P91</f>
        <v>3.3365999999999998</v>
      </c>
      <c r="H98" s="60">
        <f t="shared" si="57"/>
        <v>3.39</v>
      </c>
      <c r="I98" s="61" t="str">
        <f t="shared" si="43"/>
        <v>D</v>
      </c>
      <c r="J98" s="57">
        <f>'2020 Расклад'!V91</f>
        <v>3.5743999999999998</v>
      </c>
      <c r="K98" s="60">
        <f t="shared" si="58"/>
        <v>3.72</v>
      </c>
      <c r="L98" s="62" t="str">
        <f t="shared" si="44"/>
        <v>C</v>
      </c>
      <c r="M98" s="384"/>
      <c r="N98" s="55"/>
      <c r="O98" s="61"/>
      <c r="P98" s="68"/>
      <c r="Q98" s="389"/>
      <c r="R98" s="62"/>
      <c r="S98" s="403" t="str">
        <f t="shared" si="45"/>
        <v>C</v>
      </c>
      <c r="T98" s="70">
        <f t="shared" si="46"/>
        <v>2.5</v>
      </c>
      <c r="U98" s="70">
        <f t="shared" si="47"/>
        <v>1</v>
      </c>
      <c r="V98" s="70">
        <f t="shared" si="48"/>
        <v>2</v>
      </c>
      <c r="W98" s="70"/>
      <c r="X98" s="70"/>
      <c r="Y98" s="84">
        <f t="shared" si="49"/>
        <v>1.8333333333333333</v>
      </c>
      <c r="Z98" s="88"/>
      <c r="AA98" s="56"/>
      <c r="AB98" s="62"/>
      <c r="AC98" s="235"/>
      <c r="AD98" s="56"/>
      <c r="AE98" s="61"/>
      <c r="AF98" s="251"/>
      <c r="AG98" s="258"/>
      <c r="AH98" s="272"/>
      <c r="AI98" s="265"/>
      <c r="AJ98" s="332"/>
      <c r="AK98" s="172"/>
      <c r="AL98" s="62"/>
      <c r="AM98" s="706">
        <v>65.05</v>
      </c>
      <c r="AN98" s="173">
        <v>52.27</v>
      </c>
      <c r="AO98" s="61" t="str">
        <f t="shared" si="53"/>
        <v>B</v>
      </c>
      <c r="AP98" s="708">
        <v>77.97</v>
      </c>
      <c r="AQ98" s="336">
        <v>68.349999999999994</v>
      </c>
      <c r="AR98" s="62" t="str">
        <f t="shared" si="54"/>
        <v>A</v>
      </c>
      <c r="AS98" s="98" t="str">
        <f t="shared" si="55"/>
        <v>B</v>
      </c>
      <c r="AT98" s="92">
        <f t="shared" si="34"/>
        <v>1</v>
      </c>
      <c r="AU98" s="92">
        <f t="shared" si="35"/>
        <v>2.5</v>
      </c>
      <c r="AV98" s="92">
        <f t="shared" si="36"/>
        <v>4.2</v>
      </c>
      <c r="AW98" s="308">
        <f t="shared" si="37"/>
        <v>2.5666666666666669</v>
      </c>
      <c r="AX98" s="98" t="str">
        <f t="shared" si="38"/>
        <v>C</v>
      </c>
      <c r="AY98" s="417">
        <f t="shared" si="39"/>
        <v>2</v>
      </c>
      <c r="AZ98" s="415"/>
      <c r="BA98" s="415">
        <f t="shared" si="40"/>
        <v>2.5</v>
      </c>
      <c r="BB98" s="416">
        <f t="shared" si="41"/>
        <v>2.25</v>
      </c>
    </row>
    <row r="99" spans="1:54" x14ac:dyDescent="0.25">
      <c r="A99" s="30">
        <v>14</v>
      </c>
      <c r="B99" s="49">
        <v>61080</v>
      </c>
      <c r="C99" s="26" t="s">
        <v>93</v>
      </c>
      <c r="D99" s="57">
        <f>'2020 Расклад'!J92</f>
        <v>3.8867000000000003</v>
      </c>
      <c r="E99" s="60">
        <f t="shared" si="56"/>
        <v>3.83</v>
      </c>
      <c r="F99" s="223" t="str">
        <f t="shared" si="42"/>
        <v>B</v>
      </c>
      <c r="G99" s="216">
        <f>'2020 Расклад'!P92</f>
        <v>3.7011000000000003</v>
      </c>
      <c r="H99" s="60">
        <f t="shared" si="57"/>
        <v>3.39</v>
      </c>
      <c r="I99" s="61" t="str">
        <f t="shared" si="43"/>
        <v>B</v>
      </c>
      <c r="J99" s="57">
        <f>'2020 Расклад'!V92</f>
        <v>3.8546999999999998</v>
      </c>
      <c r="K99" s="60">
        <f t="shared" si="58"/>
        <v>3.72</v>
      </c>
      <c r="L99" s="62" t="str">
        <f t="shared" si="44"/>
        <v>B</v>
      </c>
      <c r="M99" s="384"/>
      <c r="N99" s="55"/>
      <c r="O99" s="61"/>
      <c r="P99" s="68"/>
      <c r="Q99" s="389"/>
      <c r="R99" s="62"/>
      <c r="S99" s="403" t="str">
        <f t="shared" si="45"/>
        <v>B</v>
      </c>
      <c r="T99" s="70">
        <f t="shared" si="46"/>
        <v>2.5</v>
      </c>
      <c r="U99" s="70">
        <f t="shared" si="47"/>
        <v>2.5</v>
      </c>
      <c r="V99" s="70">
        <f t="shared" si="48"/>
        <v>2.5</v>
      </c>
      <c r="W99" s="70"/>
      <c r="X99" s="70"/>
      <c r="Y99" s="84">
        <f t="shared" si="49"/>
        <v>2.5</v>
      </c>
      <c r="Z99" s="88"/>
      <c r="AA99" s="56"/>
      <c r="AB99" s="62"/>
      <c r="AC99" s="235"/>
      <c r="AD99" s="56"/>
      <c r="AE99" s="61"/>
      <c r="AF99" s="251"/>
      <c r="AG99" s="258"/>
      <c r="AH99" s="272"/>
      <c r="AI99" s="265"/>
      <c r="AJ99" s="332"/>
      <c r="AK99" s="172"/>
      <c r="AL99" s="62"/>
      <c r="AM99" s="709">
        <v>52.05</v>
      </c>
      <c r="AN99" s="173">
        <v>52.27</v>
      </c>
      <c r="AO99" s="61" t="str">
        <f t="shared" si="53"/>
        <v>B</v>
      </c>
      <c r="AP99" s="710">
        <v>65.84</v>
      </c>
      <c r="AQ99" s="336">
        <v>68.349999999999994</v>
      </c>
      <c r="AR99" s="62" t="str">
        <f t="shared" si="54"/>
        <v>B</v>
      </c>
      <c r="AS99" s="98" t="str">
        <f t="shared" si="55"/>
        <v>C</v>
      </c>
      <c r="AT99" s="92">
        <f t="shared" si="34"/>
        <v>1</v>
      </c>
      <c r="AU99" s="92">
        <f t="shared" si="35"/>
        <v>2.5</v>
      </c>
      <c r="AV99" s="92">
        <f t="shared" si="36"/>
        <v>2.5</v>
      </c>
      <c r="AW99" s="308">
        <f t="shared" si="37"/>
        <v>2</v>
      </c>
      <c r="AX99" s="98" t="str">
        <f t="shared" si="38"/>
        <v>C</v>
      </c>
      <c r="AY99" s="417">
        <f t="shared" si="39"/>
        <v>2.5</v>
      </c>
      <c r="AZ99" s="415"/>
      <c r="BA99" s="415">
        <f t="shared" si="40"/>
        <v>2</v>
      </c>
      <c r="BB99" s="416">
        <f t="shared" si="41"/>
        <v>2.25</v>
      </c>
    </row>
    <row r="100" spans="1:54" x14ac:dyDescent="0.25">
      <c r="A100" s="30">
        <v>15</v>
      </c>
      <c r="B100" s="49">
        <v>61150</v>
      </c>
      <c r="C100" s="26" t="s">
        <v>94</v>
      </c>
      <c r="D100" s="57">
        <f>'2020 Расклад'!J93</f>
        <v>3.9347999999999996</v>
      </c>
      <c r="E100" s="60">
        <f t="shared" si="56"/>
        <v>3.83</v>
      </c>
      <c r="F100" s="223" t="str">
        <f t="shared" si="42"/>
        <v>B</v>
      </c>
      <c r="G100" s="216">
        <f>'2020 Расклад'!P93</f>
        <v>3.3999000000000001</v>
      </c>
      <c r="H100" s="60">
        <f t="shared" si="57"/>
        <v>3.39</v>
      </c>
      <c r="I100" s="61" t="str">
        <f t="shared" si="43"/>
        <v>B</v>
      </c>
      <c r="J100" s="57">
        <f>'2020 Расклад'!V93</f>
        <v>3.5686</v>
      </c>
      <c r="K100" s="60">
        <f t="shared" si="58"/>
        <v>3.72</v>
      </c>
      <c r="L100" s="62" t="str">
        <f t="shared" si="44"/>
        <v>C</v>
      </c>
      <c r="M100" s="384"/>
      <c r="N100" s="55"/>
      <c r="O100" s="61"/>
      <c r="P100" s="68"/>
      <c r="Q100" s="389"/>
      <c r="R100" s="62"/>
      <c r="S100" s="403" t="str">
        <f t="shared" si="45"/>
        <v>C</v>
      </c>
      <c r="T100" s="70">
        <f t="shared" si="46"/>
        <v>2.5</v>
      </c>
      <c r="U100" s="70">
        <f t="shared" si="47"/>
        <v>2.5</v>
      </c>
      <c r="V100" s="70">
        <f t="shared" si="48"/>
        <v>2</v>
      </c>
      <c r="W100" s="70"/>
      <c r="X100" s="70"/>
      <c r="Y100" s="84">
        <f t="shared" si="49"/>
        <v>2.3333333333333335</v>
      </c>
      <c r="Z100" s="88"/>
      <c r="AA100" s="56"/>
      <c r="AB100" s="62"/>
      <c r="AC100" s="235"/>
      <c r="AD100" s="56"/>
      <c r="AE100" s="61"/>
      <c r="AF100" s="251"/>
      <c r="AG100" s="258"/>
      <c r="AH100" s="272"/>
      <c r="AI100" s="265"/>
      <c r="AJ100" s="332"/>
      <c r="AK100" s="172"/>
      <c r="AL100" s="62"/>
      <c r="AM100" s="703">
        <v>45.39</v>
      </c>
      <c r="AN100" s="173">
        <v>52.27</v>
      </c>
      <c r="AO100" s="61" t="str">
        <f t="shared" si="53"/>
        <v>C</v>
      </c>
      <c r="AP100" s="710">
        <v>67.94</v>
      </c>
      <c r="AQ100" s="336">
        <v>68.349999999999994</v>
      </c>
      <c r="AR100" s="62" t="str">
        <f t="shared" si="54"/>
        <v>B</v>
      </c>
      <c r="AS100" s="98" t="str">
        <f t="shared" si="55"/>
        <v>C</v>
      </c>
      <c r="AT100" s="92">
        <f t="shared" si="34"/>
        <v>1</v>
      </c>
      <c r="AU100" s="92">
        <f t="shared" si="35"/>
        <v>2</v>
      </c>
      <c r="AV100" s="92">
        <f t="shared" si="36"/>
        <v>2.5</v>
      </c>
      <c r="AW100" s="308">
        <f t="shared" si="37"/>
        <v>1.8333333333333333</v>
      </c>
      <c r="AX100" s="98" t="str">
        <f t="shared" si="38"/>
        <v>C</v>
      </c>
      <c r="AY100" s="417">
        <f t="shared" si="39"/>
        <v>2</v>
      </c>
      <c r="AZ100" s="415"/>
      <c r="BA100" s="415">
        <f t="shared" si="40"/>
        <v>2</v>
      </c>
      <c r="BB100" s="416">
        <f t="shared" si="41"/>
        <v>2</v>
      </c>
    </row>
    <row r="101" spans="1:54" x14ac:dyDescent="0.25">
      <c r="A101" s="30">
        <v>16</v>
      </c>
      <c r="B101" s="49">
        <v>61210</v>
      </c>
      <c r="C101" s="26" t="s">
        <v>95</v>
      </c>
      <c r="D101" s="57">
        <f>'2020 Расклад'!J94</f>
        <v>3.8052999999999999</v>
      </c>
      <c r="E101" s="60">
        <f t="shared" si="56"/>
        <v>3.83</v>
      </c>
      <c r="F101" s="223" t="str">
        <f t="shared" si="42"/>
        <v>C</v>
      </c>
      <c r="G101" s="216">
        <f>'2020 Расклад'!P94</f>
        <v>3.0164999999999997</v>
      </c>
      <c r="H101" s="60">
        <f t="shared" si="57"/>
        <v>3.39</v>
      </c>
      <c r="I101" s="61" t="str">
        <f t="shared" si="43"/>
        <v>D</v>
      </c>
      <c r="J101" s="57">
        <f>'2020 Расклад'!V94</f>
        <v>4.1492000000000004</v>
      </c>
      <c r="K101" s="60">
        <f t="shared" si="58"/>
        <v>3.72</v>
      </c>
      <c r="L101" s="62" t="str">
        <f t="shared" si="44"/>
        <v>B</v>
      </c>
      <c r="M101" s="384"/>
      <c r="N101" s="55"/>
      <c r="O101" s="61"/>
      <c r="P101" s="68"/>
      <c r="Q101" s="389"/>
      <c r="R101" s="62"/>
      <c r="S101" s="403" t="str">
        <f t="shared" si="45"/>
        <v>C</v>
      </c>
      <c r="T101" s="70">
        <f t="shared" si="46"/>
        <v>2</v>
      </c>
      <c r="U101" s="70">
        <f t="shared" si="47"/>
        <v>1</v>
      </c>
      <c r="V101" s="70">
        <f t="shared" si="48"/>
        <v>2.5</v>
      </c>
      <c r="W101" s="70"/>
      <c r="X101" s="70"/>
      <c r="Y101" s="84">
        <f t="shared" si="49"/>
        <v>1.8333333333333333</v>
      </c>
      <c r="Z101" s="88"/>
      <c r="AA101" s="56"/>
      <c r="AB101" s="62"/>
      <c r="AC101" s="235"/>
      <c r="AD101" s="56"/>
      <c r="AE101" s="61"/>
      <c r="AF101" s="251"/>
      <c r="AG101" s="258"/>
      <c r="AH101" s="272"/>
      <c r="AI101" s="265"/>
      <c r="AJ101" s="332"/>
      <c r="AK101" s="172"/>
      <c r="AL101" s="62"/>
      <c r="AM101" s="703">
        <v>44.38</v>
      </c>
      <c r="AN101" s="173">
        <v>52.27</v>
      </c>
      <c r="AO101" s="61" t="str">
        <f t="shared" si="53"/>
        <v>C</v>
      </c>
      <c r="AP101" s="710">
        <v>63.8</v>
      </c>
      <c r="AQ101" s="336">
        <v>68.349999999999994</v>
      </c>
      <c r="AR101" s="62" t="str">
        <f t="shared" si="54"/>
        <v>B</v>
      </c>
      <c r="AS101" s="98" t="str">
        <f t="shared" si="55"/>
        <v>C</v>
      </c>
      <c r="AT101" s="92">
        <f t="shared" si="34"/>
        <v>1</v>
      </c>
      <c r="AU101" s="92">
        <f t="shared" si="35"/>
        <v>2</v>
      </c>
      <c r="AV101" s="92">
        <f t="shared" si="36"/>
        <v>2.5</v>
      </c>
      <c r="AW101" s="308">
        <f t="shared" si="37"/>
        <v>1.8333333333333333</v>
      </c>
      <c r="AX101" s="98" t="str">
        <f t="shared" si="38"/>
        <v>C</v>
      </c>
      <c r="AY101" s="417">
        <f t="shared" si="39"/>
        <v>2</v>
      </c>
      <c r="AZ101" s="415"/>
      <c r="BA101" s="415">
        <f t="shared" si="40"/>
        <v>2</v>
      </c>
      <c r="BB101" s="416">
        <f t="shared" si="41"/>
        <v>2</v>
      </c>
    </row>
    <row r="102" spans="1:54" x14ac:dyDescent="0.25">
      <c r="A102" s="30">
        <v>17</v>
      </c>
      <c r="B102" s="49">
        <v>61290</v>
      </c>
      <c r="C102" s="26" t="s">
        <v>96</v>
      </c>
      <c r="D102" s="57">
        <f>'2020 Расклад'!J95</f>
        <v>3.5396000000000005</v>
      </c>
      <c r="E102" s="60">
        <f t="shared" si="56"/>
        <v>3.83</v>
      </c>
      <c r="F102" s="223" t="str">
        <f t="shared" ref="F102:F113" si="63">IF(D102&gt;=$D$129,"A",IF(D102&gt;=$D$130,"B",IF(D102&gt;=$D$131,"C","D")))</f>
        <v>C</v>
      </c>
      <c r="G102" s="216">
        <f>'2020 Расклад'!P95</f>
        <v>3.1670000000000003</v>
      </c>
      <c r="H102" s="60">
        <f t="shared" si="57"/>
        <v>3.39</v>
      </c>
      <c r="I102" s="61" t="str">
        <f t="shared" ref="I102:I114" si="64">IF(G102&gt;=$G$129,"A",IF(G102&gt;=$G$130,"B",IF(G102&gt;=$G$131,"C","D")))</f>
        <v>D</v>
      </c>
      <c r="J102" s="57">
        <f>'2020 Расклад'!V95</f>
        <v>3.2769999999999997</v>
      </c>
      <c r="K102" s="60">
        <f t="shared" si="58"/>
        <v>3.72</v>
      </c>
      <c r="L102" s="62" t="str">
        <f t="shared" ref="L102:L114" si="65">IF(J102&gt;=$J$129,"A",IF(J102&gt;=$J$130,"B",IF(J102&gt;=$J$131,"C","D")))</f>
        <v>D</v>
      </c>
      <c r="M102" s="384"/>
      <c r="N102" s="55"/>
      <c r="O102" s="61"/>
      <c r="P102" s="68"/>
      <c r="Q102" s="389"/>
      <c r="R102" s="62"/>
      <c r="S102" s="403" t="str">
        <f t="shared" si="45"/>
        <v>D</v>
      </c>
      <c r="T102" s="70">
        <f t="shared" si="46"/>
        <v>2</v>
      </c>
      <c r="U102" s="70">
        <f t="shared" si="47"/>
        <v>1</v>
      </c>
      <c r="V102" s="70">
        <f t="shared" si="48"/>
        <v>1</v>
      </c>
      <c r="W102" s="70"/>
      <c r="X102" s="70"/>
      <c r="Y102" s="84">
        <f t="shared" si="49"/>
        <v>1.3333333333333333</v>
      </c>
      <c r="Z102" s="88"/>
      <c r="AA102" s="56"/>
      <c r="AB102" s="62"/>
      <c r="AC102" s="235"/>
      <c r="AD102" s="56"/>
      <c r="AE102" s="61"/>
      <c r="AF102" s="251"/>
      <c r="AG102" s="258"/>
      <c r="AH102" s="272"/>
      <c r="AI102" s="265"/>
      <c r="AJ102" s="332"/>
      <c r="AK102" s="172"/>
      <c r="AL102" s="62"/>
      <c r="AM102" s="703">
        <v>49</v>
      </c>
      <c r="AN102" s="173">
        <v>52.27</v>
      </c>
      <c r="AO102" s="61" t="str">
        <f t="shared" si="53"/>
        <v>C</v>
      </c>
      <c r="AP102" s="710">
        <v>64.17</v>
      </c>
      <c r="AQ102" s="336">
        <v>68.349999999999994</v>
      </c>
      <c r="AR102" s="62" t="str">
        <f t="shared" si="54"/>
        <v>B</v>
      </c>
      <c r="AS102" s="98" t="str">
        <f t="shared" si="55"/>
        <v>C</v>
      </c>
      <c r="AT102" s="92">
        <f t="shared" si="34"/>
        <v>1</v>
      </c>
      <c r="AU102" s="92">
        <f t="shared" si="35"/>
        <v>2</v>
      </c>
      <c r="AV102" s="92">
        <f t="shared" si="36"/>
        <v>2.5</v>
      </c>
      <c r="AW102" s="308">
        <f t="shared" si="37"/>
        <v>1.8333333333333333</v>
      </c>
      <c r="AX102" s="98" t="str">
        <f t="shared" si="38"/>
        <v>C</v>
      </c>
      <c r="AY102" s="417">
        <f t="shared" si="39"/>
        <v>1</v>
      </c>
      <c r="AZ102" s="415"/>
      <c r="BA102" s="415">
        <f t="shared" si="40"/>
        <v>2</v>
      </c>
      <c r="BB102" s="416">
        <f t="shared" si="41"/>
        <v>1.5</v>
      </c>
    </row>
    <row r="103" spans="1:54" x14ac:dyDescent="0.25">
      <c r="A103" s="30">
        <v>18</v>
      </c>
      <c r="B103" s="49">
        <v>61340</v>
      </c>
      <c r="C103" s="26" t="s">
        <v>97</v>
      </c>
      <c r="D103" s="57">
        <f>'2020 Расклад'!J96</f>
        <v>3.5001000000000007</v>
      </c>
      <c r="E103" s="60">
        <f t="shared" si="56"/>
        <v>3.83</v>
      </c>
      <c r="F103" s="223" t="str">
        <f t="shared" si="63"/>
        <v>C</v>
      </c>
      <c r="G103" s="216">
        <f>'2020 Расклад'!P96</f>
        <v>3.0334999999999996</v>
      </c>
      <c r="H103" s="60">
        <f t="shared" si="57"/>
        <v>3.39</v>
      </c>
      <c r="I103" s="61" t="str">
        <f t="shared" si="64"/>
        <v>D</v>
      </c>
      <c r="J103" s="57">
        <f>'2020 Расклад'!V96</f>
        <v>3.7950999999999997</v>
      </c>
      <c r="K103" s="60">
        <f t="shared" si="58"/>
        <v>3.72</v>
      </c>
      <c r="L103" s="62" t="str">
        <f t="shared" si="65"/>
        <v>B</v>
      </c>
      <c r="M103" s="384"/>
      <c r="N103" s="55"/>
      <c r="O103" s="61"/>
      <c r="P103" s="68"/>
      <c r="Q103" s="389"/>
      <c r="R103" s="62"/>
      <c r="S103" s="403" t="str">
        <f t="shared" si="45"/>
        <v>C</v>
      </c>
      <c r="T103" s="70">
        <f t="shared" si="46"/>
        <v>2</v>
      </c>
      <c r="U103" s="70">
        <f t="shared" si="47"/>
        <v>1</v>
      </c>
      <c r="V103" s="70">
        <f t="shared" si="48"/>
        <v>2.5</v>
      </c>
      <c r="W103" s="70"/>
      <c r="X103" s="70"/>
      <c r="Y103" s="84">
        <f t="shared" si="49"/>
        <v>1.8333333333333333</v>
      </c>
      <c r="Z103" s="88"/>
      <c r="AA103" s="56"/>
      <c r="AB103" s="62"/>
      <c r="AC103" s="235"/>
      <c r="AD103" s="56"/>
      <c r="AE103" s="61"/>
      <c r="AF103" s="251"/>
      <c r="AG103" s="258"/>
      <c r="AH103" s="272"/>
      <c r="AI103" s="265"/>
      <c r="AJ103" s="332"/>
      <c r="AK103" s="172"/>
      <c r="AL103" s="62"/>
      <c r="AM103" s="706">
        <v>52.44</v>
      </c>
      <c r="AN103" s="173">
        <v>52.27</v>
      </c>
      <c r="AO103" s="61" t="str">
        <f t="shared" si="53"/>
        <v>B</v>
      </c>
      <c r="AP103" s="710">
        <v>65.67</v>
      </c>
      <c r="AQ103" s="336">
        <v>68.349999999999994</v>
      </c>
      <c r="AR103" s="62" t="str">
        <f t="shared" si="54"/>
        <v>B</v>
      </c>
      <c r="AS103" s="98" t="str">
        <f t="shared" si="55"/>
        <v>C</v>
      </c>
      <c r="AT103" s="92">
        <f t="shared" si="34"/>
        <v>1</v>
      </c>
      <c r="AU103" s="92">
        <f t="shared" si="35"/>
        <v>2.5</v>
      </c>
      <c r="AV103" s="92">
        <f t="shared" si="36"/>
        <v>2.5</v>
      </c>
      <c r="AW103" s="308">
        <f t="shared" si="37"/>
        <v>2</v>
      </c>
      <c r="AX103" s="98" t="str">
        <f t="shared" si="38"/>
        <v>C</v>
      </c>
      <c r="AY103" s="417">
        <f t="shared" si="39"/>
        <v>2</v>
      </c>
      <c r="AZ103" s="415"/>
      <c r="BA103" s="415">
        <f t="shared" si="40"/>
        <v>2</v>
      </c>
      <c r="BB103" s="416">
        <f t="shared" si="41"/>
        <v>2</v>
      </c>
    </row>
    <row r="104" spans="1:54" x14ac:dyDescent="0.25">
      <c r="A104" s="30">
        <v>19</v>
      </c>
      <c r="B104" s="49">
        <v>61390</v>
      </c>
      <c r="C104" s="26" t="s">
        <v>98</v>
      </c>
      <c r="D104" s="57">
        <f>'2020 Расклад'!J97</f>
        <v>3.5695999999999999</v>
      </c>
      <c r="E104" s="60">
        <f t="shared" si="56"/>
        <v>3.83</v>
      </c>
      <c r="F104" s="223" t="str">
        <f t="shared" si="63"/>
        <v>C</v>
      </c>
      <c r="G104" s="216">
        <f>'2020 Расклад'!P97</f>
        <v>3.1973999999999996</v>
      </c>
      <c r="H104" s="60">
        <f t="shared" si="57"/>
        <v>3.39</v>
      </c>
      <c r="I104" s="61" t="str">
        <f t="shared" si="64"/>
        <v>D</v>
      </c>
      <c r="J104" s="57">
        <f>'2020 Расклад'!V97</f>
        <v>3.6</v>
      </c>
      <c r="K104" s="60">
        <f t="shared" si="58"/>
        <v>3.72</v>
      </c>
      <c r="L104" s="62" t="str">
        <f t="shared" si="65"/>
        <v>C</v>
      </c>
      <c r="M104" s="384"/>
      <c r="N104" s="55"/>
      <c r="O104" s="61"/>
      <c r="P104" s="68"/>
      <c r="Q104" s="389"/>
      <c r="R104" s="62"/>
      <c r="S104" s="403" t="str">
        <f t="shared" si="45"/>
        <v>C</v>
      </c>
      <c r="T104" s="70">
        <f t="shared" si="46"/>
        <v>2</v>
      </c>
      <c r="U104" s="70">
        <f t="shared" si="47"/>
        <v>1</v>
      </c>
      <c r="V104" s="70">
        <f t="shared" si="48"/>
        <v>2</v>
      </c>
      <c r="W104" s="70"/>
      <c r="X104" s="70"/>
      <c r="Y104" s="84">
        <f t="shared" si="49"/>
        <v>1.6666666666666667</v>
      </c>
      <c r="Z104" s="88"/>
      <c r="AA104" s="56"/>
      <c r="AB104" s="62"/>
      <c r="AC104" s="235"/>
      <c r="AD104" s="56"/>
      <c r="AE104" s="61"/>
      <c r="AF104" s="251"/>
      <c r="AG104" s="258"/>
      <c r="AH104" s="272"/>
      <c r="AI104" s="265"/>
      <c r="AJ104" s="332"/>
      <c r="AK104" s="172"/>
      <c r="AL104" s="62"/>
      <c r="AM104" s="703">
        <v>48.9</v>
      </c>
      <c r="AN104" s="173">
        <v>52.27</v>
      </c>
      <c r="AO104" s="61" t="str">
        <f t="shared" si="53"/>
        <v>C</v>
      </c>
      <c r="AP104" s="710">
        <v>64</v>
      </c>
      <c r="AQ104" s="336">
        <v>68.349999999999994</v>
      </c>
      <c r="AR104" s="62" t="str">
        <f t="shared" si="54"/>
        <v>B</v>
      </c>
      <c r="AS104" s="98" t="str">
        <f t="shared" si="55"/>
        <v>C</v>
      </c>
      <c r="AT104" s="92">
        <f t="shared" si="34"/>
        <v>1</v>
      </c>
      <c r="AU104" s="92">
        <f t="shared" si="35"/>
        <v>2</v>
      </c>
      <c r="AV104" s="92">
        <f t="shared" si="36"/>
        <v>2.5</v>
      </c>
      <c r="AW104" s="308">
        <f t="shared" si="37"/>
        <v>1.8333333333333333</v>
      </c>
      <c r="AX104" s="98" t="str">
        <f t="shared" si="38"/>
        <v>C</v>
      </c>
      <c r="AY104" s="417">
        <f t="shared" si="39"/>
        <v>2</v>
      </c>
      <c r="AZ104" s="415"/>
      <c r="BA104" s="415">
        <f t="shared" si="40"/>
        <v>2</v>
      </c>
      <c r="BB104" s="416">
        <f t="shared" si="41"/>
        <v>2</v>
      </c>
    </row>
    <row r="105" spans="1:54" x14ac:dyDescent="0.25">
      <c r="A105" s="30">
        <v>20</v>
      </c>
      <c r="B105" s="49">
        <v>61410</v>
      </c>
      <c r="C105" s="26" t="s">
        <v>99</v>
      </c>
      <c r="D105" s="57">
        <f>'2020 Расклад'!J98</f>
        <v>4.1029999999999998</v>
      </c>
      <c r="E105" s="60">
        <f t="shared" si="56"/>
        <v>3.83</v>
      </c>
      <c r="F105" s="223" t="str">
        <f t="shared" si="63"/>
        <v>B</v>
      </c>
      <c r="G105" s="216">
        <f>'2020 Расклад'!P98</f>
        <v>3.4935999999999994</v>
      </c>
      <c r="H105" s="60">
        <f t="shared" si="57"/>
        <v>3.39</v>
      </c>
      <c r="I105" s="61" t="str">
        <f t="shared" si="64"/>
        <v>B</v>
      </c>
      <c r="J105" s="57">
        <f>'2020 Расклад'!V98</f>
        <v>3.7662</v>
      </c>
      <c r="K105" s="60">
        <f t="shared" si="58"/>
        <v>3.72</v>
      </c>
      <c r="L105" s="62" t="str">
        <f t="shared" si="65"/>
        <v>B</v>
      </c>
      <c r="M105" s="384"/>
      <c r="N105" s="55"/>
      <c r="O105" s="61"/>
      <c r="P105" s="68"/>
      <c r="Q105" s="389"/>
      <c r="R105" s="62"/>
      <c r="S105" s="403" t="str">
        <f t="shared" si="45"/>
        <v>B</v>
      </c>
      <c r="T105" s="70">
        <f t="shared" si="46"/>
        <v>2.5</v>
      </c>
      <c r="U105" s="70">
        <f t="shared" si="47"/>
        <v>2.5</v>
      </c>
      <c r="V105" s="70">
        <f t="shared" si="48"/>
        <v>2.5</v>
      </c>
      <c r="W105" s="70"/>
      <c r="X105" s="70"/>
      <c r="Y105" s="84">
        <f t="shared" si="49"/>
        <v>2.5</v>
      </c>
      <c r="Z105" s="88"/>
      <c r="AA105" s="56"/>
      <c r="AB105" s="62"/>
      <c r="AC105" s="235"/>
      <c r="AD105" s="56"/>
      <c r="AE105" s="61"/>
      <c r="AF105" s="251"/>
      <c r="AG105" s="258"/>
      <c r="AH105" s="272"/>
      <c r="AI105" s="265"/>
      <c r="AJ105" s="332"/>
      <c r="AK105" s="172"/>
      <c r="AL105" s="62"/>
      <c r="AM105" s="706">
        <v>56.36</v>
      </c>
      <c r="AN105" s="173">
        <v>52.27</v>
      </c>
      <c r="AO105" s="61" t="str">
        <f t="shared" si="53"/>
        <v>B</v>
      </c>
      <c r="AP105" s="707">
        <v>70.98</v>
      </c>
      <c r="AQ105" s="336">
        <v>68.349999999999994</v>
      </c>
      <c r="AR105" s="62" t="str">
        <f t="shared" si="54"/>
        <v>B</v>
      </c>
      <c r="AS105" s="98" t="str">
        <f t="shared" si="55"/>
        <v>C</v>
      </c>
      <c r="AT105" s="92">
        <f t="shared" si="34"/>
        <v>1</v>
      </c>
      <c r="AU105" s="92">
        <f t="shared" si="35"/>
        <v>2.5</v>
      </c>
      <c r="AV105" s="92">
        <f t="shared" si="36"/>
        <v>2.5</v>
      </c>
      <c r="AW105" s="308">
        <f t="shared" si="37"/>
        <v>2</v>
      </c>
      <c r="AX105" s="98" t="str">
        <f t="shared" si="38"/>
        <v>C</v>
      </c>
      <c r="AY105" s="417">
        <f t="shared" si="39"/>
        <v>2.5</v>
      </c>
      <c r="AZ105" s="415"/>
      <c r="BA105" s="415">
        <f t="shared" si="40"/>
        <v>2</v>
      </c>
      <c r="BB105" s="416">
        <f t="shared" si="41"/>
        <v>2.25</v>
      </c>
    </row>
    <row r="106" spans="1:54" x14ac:dyDescent="0.25">
      <c r="A106" s="30">
        <v>21</v>
      </c>
      <c r="B106" s="49">
        <v>61430</v>
      </c>
      <c r="C106" s="26" t="s">
        <v>239</v>
      </c>
      <c r="D106" s="57">
        <f>'2020 Расклад'!J99</f>
        <v>3.8254999999999999</v>
      </c>
      <c r="E106" s="60">
        <f t="shared" si="56"/>
        <v>3.83</v>
      </c>
      <c r="F106" s="223" t="str">
        <f t="shared" si="63"/>
        <v>C</v>
      </c>
      <c r="G106" s="216">
        <f>'2020 Расклад'!P99</f>
        <v>3.5395000000000003</v>
      </c>
      <c r="H106" s="60">
        <f t="shared" si="57"/>
        <v>3.39</v>
      </c>
      <c r="I106" s="61" t="str">
        <f t="shared" si="64"/>
        <v>B</v>
      </c>
      <c r="J106" s="57">
        <f>'2020 Расклад'!V99</f>
        <v>4.0329999999999995</v>
      </c>
      <c r="K106" s="60">
        <f t="shared" si="58"/>
        <v>3.72</v>
      </c>
      <c r="L106" s="62" t="str">
        <f t="shared" si="65"/>
        <v>B</v>
      </c>
      <c r="M106" s="384"/>
      <c r="N106" s="55"/>
      <c r="O106" s="61"/>
      <c r="P106" s="68"/>
      <c r="Q106" s="389"/>
      <c r="R106" s="62"/>
      <c r="S106" s="403" t="str">
        <f t="shared" si="45"/>
        <v>C</v>
      </c>
      <c r="T106" s="70">
        <f t="shared" si="46"/>
        <v>2</v>
      </c>
      <c r="U106" s="70">
        <f t="shared" si="47"/>
        <v>2.5</v>
      </c>
      <c r="V106" s="70">
        <f t="shared" si="48"/>
        <v>2.5</v>
      </c>
      <c r="W106" s="70"/>
      <c r="X106" s="70"/>
      <c r="Y106" s="84">
        <f t="shared" si="49"/>
        <v>2.3333333333333335</v>
      </c>
      <c r="Z106" s="88"/>
      <c r="AA106" s="56"/>
      <c r="AB106" s="62"/>
      <c r="AC106" s="235"/>
      <c r="AD106" s="56"/>
      <c r="AE106" s="61"/>
      <c r="AF106" s="251"/>
      <c r="AG106" s="258"/>
      <c r="AH106" s="272"/>
      <c r="AI106" s="265"/>
      <c r="AJ106" s="332"/>
      <c r="AK106" s="172"/>
      <c r="AL106" s="62"/>
      <c r="AM106" s="706">
        <v>54.73</v>
      </c>
      <c r="AN106" s="173">
        <v>52.27</v>
      </c>
      <c r="AO106" s="61" t="str">
        <f t="shared" si="53"/>
        <v>B</v>
      </c>
      <c r="AP106" s="707">
        <v>70.16</v>
      </c>
      <c r="AQ106" s="336">
        <v>68.349999999999994</v>
      </c>
      <c r="AR106" s="62" t="str">
        <f t="shared" si="54"/>
        <v>B</v>
      </c>
      <c r="AS106" s="98" t="str">
        <f t="shared" si="55"/>
        <v>C</v>
      </c>
      <c r="AT106" s="92">
        <f t="shared" si="34"/>
        <v>1</v>
      </c>
      <c r="AU106" s="92">
        <f t="shared" si="35"/>
        <v>2.5</v>
      </c>
      <c r="AV106" s="92">
        <f t="shared" si="36"/>
        <v>2.5</v>
      </c>
      <c r="AW106" s="308">
        <f t="shared" si="37"/>
        <v>2</v>
      </c>
      <c r="AX106" s="98" t="str">
        <f t="shared" si="38"/>
        <v>C</v>
      </c>
      <c r="AY106" s="417">
        <f t="shared" si="39"/>
        <v>2</v>
      </c>
      <c r="AZ106" s="415"/>
      <c r="BA106" s="415">
        <f t="shared" si="40"/>
        <v>2</v>
      </c>
      <c r="BB106" s="416">
        <f t="shared" si="41"/>
        <v>2</v>
      </c>
    </row>
    <row r="107" spans="1:54" x14ac:dyDescent="0.25">
      <c r="A107" s="30">
        <v>22</v>
      </c>
      <c r="B107" s="49">
        <v>61440</v>
      </c>
      <c r="C107" s="26" t="s">
        <v>100</v>
      </c>
      <c r="D107" s="57">
        <f>'2020 Расклад'!J100</f>
        <v>3.7861000000000002</v>
      </c>
      <c r="E107" s="60">
        <f t="shared" si="56"/>
        <v>3.83</v>
      </c>
      <c r="F107" s="223" t="str">
        <f t="shared" si="63"/>
        <v>C</v>
      </c>
      <c r="G107" s="216">
        <f>'2020 Расклад'!P100</f>
        <v>3.2930999999999999</v>
      </c>
      <c r="H107" s="60">
        <f t="shared" si="57"/>
        <v>3.39</v>
      </c>
      <c r="I107" s="61" t="str">
        <f t="shared" si="64"/>
        <v>D</v>
      </c>
      <c r="J107" s="57">
        <f>'2020 Расклад'!V100</f>
        <v>3.6</v>
      </c>
      <c r="K107" s="60">
        <f t="shared" si="58"/>
        <v>3.72</v>
      </c>
      <c r="L107" s="62" t="str">
        <f t="shared" si="65"/>
        <v>C</v>
      </c>
      <c r="M107" s="384"/>
      <c r="N107" s="55"/>
      <c r="O107" s="61"/>
      <c r="P107" s="68"/>
      <c r="Q107" s="389"/>
      <c r="R107" s="62"/>
      <c r="S107" s="403" t="str">
        <f t="shared" si="45"/>
        <v>C</v>
      </c>
      <c r="T107" s="70">
        <f t="shared" si="46"/>
        <v>2</v>
      </c>
      <c r="U107" s="70">
        <f t="shared" si="47"/>
        <v>1</v>
      </c>
      <c r="V107" s="70">
        <f t="shared" si="48"/>
        <v>2</v>
      </c>
      <c r="W107" s="70"/>
      <c r="X107" s="70"/>
      <c r="Y107" s="84">
        <f t="shared" si="49"/>
        <v>1.6666666666666667</v>
      </c>
      <c r="Z107" s="88"/>
      <c r="AA107" s="56"/>
      <c r="AB107" s="62"/>
      <c r="AC107" s="235"/>
      <c r="AD107" s="56"/>
      <c r="AE107" s="61"/>
      <c r="AF107" s="251"/>
      <c r="AG107" s="258"/>
      <c r="AH107" s="272"/>
      <c r="AI107" s="265"/>
      <c r="AJ107" s="332"/>
      <c r="AK107" s="172"/>
      <c r="AL107" s="62"/>
      <c r="AM107" s="706">
        <v>61.14</v>
      </c>
      <c r="AN107" s="173">
        <v>52.27</v>
      </c>
      <c r="AO107" s="61" t="str">
        <f t="shared" si="53"/>
        <v>B</v>
      </c>
      <c r="AP107" s="708">
        <v>78.290000000000006</v>
      </c>
      <c r="AQ107" s="336">
        <v>68.349999999999994</v>
      </c>
      <c r="AR107" s="62" t="str">
        <f t="shared" si="54"/>
        <v>A</v>
      </c>
      <c r="AS107" s="98" t="str">
        <f t="shared" si="55"/>
        <v>B</v>
      </c>
      <c r="AT107" s="92">
        <f t="shared" si="34"/>
        <v>1</v>
      </c>
      <c r="AU107" s="92">
        <f t="shared" si="35"/>
        <v>2.5</v>
      </c>
      <c r="AV107" s="92">
        <f t="shared" si="36"/>
        <v>4.2</v>
      </c>
      <c r="AW107" s="308">
        <f t="shared" si="37"/>
        <v>2.5666666666666669</v>
      </c>
      <c r="AX107" s="98" t="str">
        <f t="shared" si="38"/>
        <v>C</v>
      </c>
      <c r="AY107" s="417">
        <f t="shared" si="39"/>
        <v>2</v>
      </c>
      <c r="AZ107" s="415"/>
      <c r="BA107" s="415">
        <f t="shared" si="40"/>
        <v>2.5</v>
      </c>
      <c r="BB107" s="416">
        <f t="shared" si="41"/>
        <v>2.25</v>
      </c>
    </row>
    <row r="108" spans="1:54" x14ac:dyDescent="0.25">
      <c r="A108" s="30">
        <v>23</v>
      </c>
      <c r="B108" s="49">
        <v>61450</v>
      </c>
      <c r="C108" s="26" t="s">
        <v>238</v>
      </c>
      <c r="D108" s="57">
        <f>'2020 Расклад'!J101</f>
        <v>3.9679999999999995</v>
      </c>
      <c r="E108" s="60">
        <f t="shared" si="56"/>
        <v>3.83</v>
      </c>
      <c r="F108" s="223" t="str">
        <f t="shared" si="63"/>
        <v>B</v>
      </c>
      <c r="G108" s="216">
        <f>'2020 Расклад'!P101</f>
        <v>3.4523000000000001</v>
      </c>
      <c r="H108" s="60">
        <f t="shared" si="57"/>
        <v>3.39</v>
      </c>
      <c r="I108" s="61" t="str">
        <f t="shared" si="64"/>
        <v>B</v>
      </c>
      <c r="J108" s="57">
        <f>'2020 Расклад'!V101</f>
        <v>3.8012999999999999</v>
      </c>
      <c r="K108" s="60">
        <f t="shared" si="58"/>
        <v>3.72</v>
      </c>
      <c r="L108" s="62" t="str">
        <f t="shared" si="65"/>
        <v>B</v>
      </c>
      <c r="M108" s="384"/>
      <c r="N108" s="55"/>
      <c r="O108" s="61"/>
      <c r="P108" s="68"/>
      <c r="Q108" s="389"/>
      <c r="R108" s="62"/>
      <c r="S108" s="403" t="str">
        <f t="shared" si="45"/>
        <v>B</v>
      </c>
      <c r="T108" s="70">
        <f t="shared" si="46"/>
        <v>2.5</v>
      </c>
      <c r="U108" s="70">
        <f t="shared" si="47"/>
        <v>2.5</v>
      </c>
      <c r="V108" s="70">
        <f t="shared" si="48"/>
        <v>2.5</v>
      </c>
      <c r="W108" s="70"/>
      <c r="X108" s="70"/>
      <c r="Y108" s="84">
        <f t="shared" si="49"/>
        <v>2.5</v>
      </c>
      <c r="Z108" s="88"/>
      <c r="AA108" s="56"/>
      <c r="AB108" s="62"/>
      <c r="AC108" s="235"/>
      <c r="AD108" s="56"/>
      <c r="AE108" s="61"/>
      <c r="AF108" s="251"/>
      <c r="AG108" s="258"/>
      <c r="AH108" s="272"/>
      <c r="AI108" s="265"/>
      <c r="AJ108" s="332"/>
      <c r="AK108" s="172"/>
      <c r="AL108" s="62"/>
      <c r="AM108" s="706">
        <v>60.16</v>
      </c>
      <c r="AN108" s="173">
        <v>52.27</v>
      </c>
      <c r="AO108" s="61" t="str">
        <f t="shared" si="53"/>
        <v>B</v>
      </c>
      <c r="AP108" s="710">
        <v>67.319999999999993</v>
      </c>
      <c r="AQ108" s="336">
        <v>68.349999999999994</v>
      </c>
      <c r="AR108" s="62" t="str">
        <f t="shared" si="54"/>
        <v>B</v>
      </c>
      <c r="AS108" s="98" t="str">
        <f t="shared" si="55"/>
        <v>C</v>
      </c>
      <c r="AT108" s="92">
        <f t="shared" si="34"/>
        <v>1</v>
      </c>
      <c r="AU108" s="92">
        <f t="shared" si="35"/>
        <v>2.5</v>
      </c>
      <c r="AV108" s="92">
        <f t="shared" si="36"/>
        <v>2.5</v>
      </c>
      <c r="AW108" s="308">
        <f t="shared" si="37"/>
        <v>2</v>
      </c>
      <c r="AX108" s="98" t="str">
        <f t="shared" si="38"/>
        <v>C</v>
      </c>
      <c r="AY108" s="417">
        <f t="shared" si="39"/>
        <v>2.5</v>
      </c>
      <c r="AZ108" s="415"/>
      <c r="BA108" s="415">
        <f t="shared" si="40"/>
        <v>2</v>
      </c>
      <c r="BB108" s="416">
        <f t="shared" si="41"/>
        <v>2.25</v>
      </c>
    </row>
    <row r="109" spans="1:54" x14ac:dyDescent="0.25">
      <c r="A109" s="30">
        <v>24</v>
      </c>
      <c r="B109" s="49">
        <v>61470</v>
      </c>
      <c r="C109" s="26" t="s">
        <v>101</v>
      </c>
      <c r="D109" s="57">
        <f>'2020 Расклад'!J102</f>
        <v>3.9917999999999996</v>
      </c>
      <c r="E109" s="60">
        <f t="shared" si="56"/>
        <v>3.83</v>
      </c>
      <c r="F109" s="223" t="str">
        <f t="shared" si="63"/>
        <v>B</v>
      </c>
      <c r="G109" s="216">
        <f>'2020 Расклад'!P102</f>
        <v>3.6406000000000005</v>
      </c>
      <c r="H109" s="60">
        <f t="shared" si="57"/>
        <v>3.39</v>
      </c>
      <c r="I109" s="61" t="str">
        <f t="shared" si="64"/>
        <v>B</v>
      </c>
      <c r="J109" s="57">
        <f>'2020 Расклад'!V102</f>
        <v>3.8768000000000002</v>
      </c>
      <c r="K109" s="60">
        <f t="shared" si="58"/>
        <v>3.72</v>
      </c>
      <c r="L109" s="62" t="str">
        <f t="shared" si="65"/>
        <v>B</v>
      </c>
      <c r="M109" s="384"/>
      <c r="N109" s="55"/>
      <c r="O109" s="61"/>
      <c r="P109" s="68"/>
      <c r="Q109" s="389"/>
      <c r="R109" s="62"/>
      <c r="S109" s="403" t="str">
        <f t="shared" si="45"/>
        <v>B</v>
      </c>
      <c r="T109" s="70">
        <f t="shared" si="46"/>
        <v>2.5</v>
      </c>
      <c r="U109" s="70">
        <f t="shared" si="47"/>
        <v>2.5</v>
      </c>
      <c r="V109" s="70">
        <f t="shared" si="48"/>
        <v>2.5</v>
      </c>
      <c r="W109" s="70"/>
      <c r="X109" s="70"/>
      <c r="Y109" s="84">
        <f t="shared" si="49"/>
        <v>2.5</v>
      </c>
      <c r="Z109" s="88"/>
      <c r="AA109" s="56"/>
      <c r="AB109" s="62"/>
      <c r="AC109" s="235"/>
      <c r="AD109" s="56"/>
      <c r="AE109" s="61"/>
      <c r="AF109" s="251"/>
      <c r="AG109" s="258"/>
      <c r="AH109" s="272"/>
      <c r="AI109" s="265"/>
      <c r="AJ109" s="332"/>
      <c r="AK109" s="172"/>
      <c r="AL109" s="62"/>
      <c r="AM109" s="703">
        <v>43.18</v>
      </c>
      <c r="AN109" s="173">
        <v>52.27</v>
      </c>
      <c r="AO109" s="61" t="str">
        <f t="shared" si="53"/>
        <v>C</v>
      </c>
      <c r="AP109" s="710">
        <v>66.430000000000007</v>
      </c>
      <c r="AQ109" s="336">
        <v>68.349999999999994</v>
      </c>
      <c r="AR109" s="62" t="str">
        <f t="shared" si="54"/>
        <v>B</v>
      </c>
      <c r="AS109" s="98" t="str">
        <f t="shared" si="55"/>
        <v>C</v>
      </c>
      <c r="AT109" s="92">
        <f t="shared" si="34"/>
        <v>1</v>
      </c>
      <c r="AU109" s="92">
        <f t="shared" si="35"/>
        <v>2</v>
      </c>
      <c r="AV109" s="92">
        <f t="shared" si="36"/>
        <v>2.5</v>
      </c>
      <c r="AW109" s="308">
        <f t="shared" si="37"/>
        <v>1.8333333333333333</v>
      </c>
      <c r="AX109" s="98" t="str">
        <f t="shared" si="38"/>
        <v>C</v>
      </c>
      <c r="AY109" s="417">
        <f t="shared" si="39"/>
        <v>2.5</v>
      </c>
      <c r="AZ109" s="415"/>
      <c r="BA109" s="415">
        <f t="shared" si="40"/>
        <v>2</v>
      </c>
      <c r="BB109" s="416">
        <f t="shared" si="41"/>
        <v>2.25</v>
      </c>
    </row>
    <row r="110" spans="1:54" x14ac:dyDescent="0.25">
      <c r="A110" s="30">
        <v>25</v>
      </c>
      <c r="B110" s="49">
        <v>61490</v>
      </c>
      <c r="C110" s="26" t="s">
        <v>237</v>
      </c>
      <c r="D110" s="57">
        <f>'2020 Расклад'!J103</f>
        <v>4.1440999999999999</v>
      </c>
      <c r="E110" s="60">
        <f t="shared" si="56"/>
        <v>3.83</v>
      </c>
      <c r="F110" s="223" t="str">
        <f t="shared" si="63"/>
        <v>B</v>
      </c>
      <c r="G110" s="216">
        <f>'2020 Расклад'!P103</f>
        <v>3.9262999999999999</v>
      </c>
      <c r="H110" s="60">
        <f t="shared" si="57"/>
        <v>3.39</v>
      </c>
      <c r="I110" s="61" t="str">
        <f t="shared" si="64"/>
        <v>B</v>
      </c>
      <c r="J110" s="57">
        <f>'2020 Расклад'!V103</f>
        <v>3.8382000000000005</v>
      </c>
      <c r="K110" s="60">
        <f t="shared" si="58"/>
        <v>3.72</v>
      </c>
      <c r="L110" s="62" t="str">
        <f t="shared" si="65"/>
        <v>B</v>
      </c>
      <c r="M110" s="384"/>
      <c r="N110" s="55"/>
      <c r="O110" s="61"/>
      <c r="P110" s="68"/>
      <c r="Q110" s="389"/>
      <c r="R110" s="62"/>
      <c r="S110" s="403" t="str">
        <f t="shared" si="45"/>
        <v>B</v>
      </c>
      <c r="T110" s="70">
        <f t="shared" si="46"/>
        <v>2.5</v>
      </c>
      <c r="U110" s="70">
        <f t="shared" si="47"/>
        <v>2.5</v>
      </c>
      <c r="V110" s="70">
        <f t="shared" si="48"/>
        <v>2.5</v>
      </c>
      <c r="W110" s="70"/>
      <c r="X110" s="70"/>
      <c r="Y110" s="84">
        <f t="shared" si="49"/>
        <v>2.5</v>
      </c>
      <c r="Z110" s="88"/>
      <c r="AA110" s="56"/>
      <c r="AB110" s="62"/>
      <c r="AC110" s="235"/>
      <c r="AD110" s="56"/>
      <c r="AE110" s="61"/>
      <c r="AF110" s="251"/>
      <c r="AG110" s="258"/>
      <c r="AH110" s="272"/>
      <c r="AI110" s="265"/>
      <c r="AJ110" s="332"/>
      <c r="AK110" s="172"/>
      <c r="AL110" s="62"/>
      <c r="AM110" s="706">
        <v>56.79</v>
      </c>
      <c r="AN110" s="173">
        <v>52.27</v>
      </c>
      <c r="AO110" s="61" t="str">
        <f t="shared" si="53"/>
        <v>B</v>
      </c>
      <c r="AP110" s="707">
        <v>68.88</v>
      </c>
      <c r="AQ110" s="336">
        <v>68.349999999999994</v>
      </c>
      <c r="AR110" s="62" t="str">
        <f t="shared" si="54"/>
        <v>B</v>
      </c>
      <c r="AS110" s="98" t="str">
        <f t="shared" si="55"/>
        <v>C</v>
      </c>
      <c r="AT110" s="92">
        <f t="shared" si="34"/>
        <v>1</v>
      </c>
      <c r="AU110" s="92">
        <f t="shared" si="35"/>
        <v>2.5</v>
      </c>
      <c r="AV110" s="92">
        <f t="shared" si="36"/>
        <v>2.5</v>
      </c>
      <c r="AW110" s="308">
        <f t="shared" si="37"/>
        <v>2</v>
      </c>
      <c r="AX110" s="98" t="str">
        <f t="shared" si="38"/>
        <v>C</v>
      </c>
      <c r="AY110" s="417">
        <f t="shared" si="39"/>
        <v>2.5</v>
      </c>
      <c r="AZ110" s="415"/>
      <c r="BA110" s="415">
        <f t="shared" si="40"/>
        <v>2</v>
      </c>
      <c r="BB110" s="416">
        <f t="shared" si="41"/>
        <v>2.25</v>
      </c>
    </row>
    <row r="111" spans="1:54" x14ac:dyDescent="0.25">
      <c r="A111" s="30">
        <v>26</v>
      </c>
      <c r="B111" s="49">
        <v>61500</v>
      </c>
      <c r="C111" s="26" t="s">
        <v>236</v>
      </c>
      <c r="D111" s="57">
        <f>'2020 Расклад'!J104</f>
        <v>3.8945999999999996</v>
      </c>
      <c r="E111" s="60">
        <f t="shared" si="56"/>
        <v>3.83</v>
      </c>
      <c r="F111" s="223" t="str">
        <f t="shared" si="63"/>
        <v>B</v>
      </c>
      <c r="G111" s="216">
        <f>'2020 Расклад'!P104</f>
        <v>3.5029999999999997</v>
      </c>
      <c r="H111" s="60">
        <f t="shared" si="57"/>
        <v>3.39</v>
      </c>
      <c r="I111" s="61" t="str">
        <f t="shared" si="64"/>
        <v>B</v>
      </c>
      <c r="J111" s="57">
        <f>'2020 Расклад'!V104</f>
        <v>0</v>
      </c>
      <c r="K111" s="60">
        <f t="shared" si="58"/>
        <v>3.72</v>
      </c>
      <c r="L111" s="62" t="str">
        <f t="shared" si="65"/>
        <v>D</v>
      </c>
      <c r="M111" s="384"/>
      <c r="N111" s="55"/>
      <c r="O111" s="61"/>
      <c r="P111" s="68"/>
      <c r="Q111" s="389"/>
      <c r="R111" s="62"/>
      <c r="S111" s="403" t="str">
        <f t="shared" si="45"/>
        <v>C</v>
      </c>
      <c r="T111" s="70">
        <f t="shared" si="46"/>
        <v>2.5</v>
      </c>
      <c r="U111" s="70">
        <f t="shared" si="47"/>
        <v>2.5</v>
      </c>
      <c r="V111" s="70">
        <f t="shared" si="48"/>
        <v>1</v>
      </c>
      <c r="W111" s="70"/>
      <c r="X111" s="70"/>
      <c r="Y111" s="84">
        <f t="shared" si="49"/>
        <v>2</v>
      </c>
      <c r="Z111" s="88"/>
      <c r="AA111" s="56"/>
      <c r="AB111" s="62"/>
      <c r="AC111" s="235"/>
      <c r="AD111" s="56"/>
      <c r="AE111" s="61"/>
      <c r="AF111" s="251"/>
      <c r="AG111" s="258"/>
      <c r="AH111" s="272"/>
      <c r="AI111" s="265"/>
      <c r="AJ111" s="332"/>
      <c r="AK111" s="172"/>
      <c r="AL111" s="62"/>
      <c r="AM111" s="706">
        <v>59.92</v>
      </c>
      <c r="AN111" s="173">
        <v>52.27</v>
      </c>
      <c r="AO111" s="61" t="str">
        <f t="shared" si="53"/>
        <v>B</v>
      </c>
      <c r="AP111" s="707">
        <v>71.41</v>
      </c>
      <c r="AQ111" s="336">
        <v>68.349999999999994</v>
      </c>
      <c r="AR111" s="62" t="str">
        <f t="shared" si="54"/>
        <v>B</v>
      </c>
      <c r="AS111" s="98" t="str">
        <f t="shared" si="55"/>
        <v>C</v>
      </c>
      <c r="AT111" s="92">
        <f t="shared" si="34"/>
        <v>1</v>
      </c>
      <c r="AU111" s="92">
        <f t="shared" si="35"/>
        <v>2.5</v>
      </c>
      <c r="AV111" s="92">
        <f t="shared" si="36"/>
        <v>2.5</v>
      </c>
      <c r="AW111" s="308">
        <f t="shared" si="37"/>
        <v>2</v>
      </c>
      <c r="AX111" s="98" t="str">
        <f t="shared" si="38"/>
        <v>C</v>
      </c>
      <c r="AY111" s="417">
        <f t="shared" si="39"/>
        <v>2</v>
      </c>
      <c r="AZ111" s="415"/>
      <c r="BA111" s="415">
        <f t="shared" si="40"/>
        <v>2</v>
      </c>
      <c r="BB111" s="416">
        <f t="shared" si="41"/>
        <v>2</v>
      </c>
    </row>
    <row r="112" spans="1:54" x14ac:dyDescent="0.25">
      <c r="A112" s="30">
        <v>27</v>
      </c>
      <c r="B112" s="49">
        <v>61510</v>
      </c>
      <c r="C112" s="26" t="s">
        <v>102</v>
      </c>
      <c r="D112" s="57">
        <f>'2020 Расклад'!J105</f>
        <v>3.9117999999999999</v>
      </c>
      <c r="E112" s="60">
        <f t="shared" si="56"/>
        <v>3.83</v>
      </c>
      <c r="F112" s="223" t="str">
        <f t="shared" si="63"/>
        <v>B</v>
      </c>
      <c r="G112" s="216">
        <f>'2020 Расклад'!P105</f>
        <v>0</v>
      </c>
      <c r="H112" s="60">
        <f t="shared" si="57"/>
        <v>3.39</v>
      </c>
      <c r="I112" s="61" t="str">
        <f t="shared" si="64"/>
        <v>D</v>
      </c>
      <c r="J112" s="57">
        <f>'2020 Расклад'!V105</f>
        <v>4.04</v>
      </c>
      <c r="K112" s="60">
        <f t="shared" si="58"/>
        <v>3.72</v>
      </c>
      <c r="L112" s="62" t="str">
        <f t="shared" si="65"/>
        <v>B</v>
      </c>
      <c r="M112" s="384"/>
      <c r="N112" s="55"/>
      <c r="O112" s="61"/>
      <c r="P112" s="68"/>
      <c r="Q112" s="389"/>
      <c r="R112" s="62"/>
      <c r="S112" s="403" t="str">
        <f t="shared" si="45"/>
        <v>C</v>
      </c>
      <c r="T112" s="70">
        <f t="shared" si="46"/>
        <v>2.5</v>
      </c>
      <c r="U112" s="70">
        <f t="shared" si="47"/>
        <v>1</v>
      </c>
      <c r="V112" s="70">
        <f t="shared" si="48"/>
        <v>2.5</v>
      </c>
      <c r="W112" s="70"/>
      <c r="X112" s="70"/>
      <c r="Y112" s="84">
        <f t="shared" si="49"/>
        <v>2</v>
      </c>
      <c r="Z112" s="88"/>
      <c r="AA112" s="56"/>
      <c r="AB112" s="62"/>
      <c r="AC112" s="235"/>
      <c r="AD112" s="56"/>
      <c r="AE112" s="61"/>
      <c r="AF112" s="251"/>
      <c r="AG112" s="258"/>
      <c r="AH112" s="272"/>
      <c r="AI112" s="265"/>
      <c r="AJ112" s="332"/>
      <c r="AK112" s="172"/>
      <c r="AL112" s="62"/>
      <c r="AM112" s="706">
        <v>54.71</v>
      </c>
      <c r="AN112" s="173">
        <v>52.27</v>
      </c>
      <c r="AO112" s="61" t="str">
        <f t="shared" si="53"/>
        <v>B</v>
      </c>
      <c r="AP112" s="707">
        <v>69.73</v>
      </c>
      <c r="AQ112" s="336">
        <v>68.349999999999994</v>
      </c>
      <c r="AR112" s="62" t="str">
        <f t="shared" si="54"/>
        <v>B</v>
      </c>
      <c r="AS112" s="98" t="str">
        <f t="shared" si="55"/>
        <v>C</v>
      </c>
      <c r="AT112" s="92">
        <f t="shared" si="34"/>
        <v>1</v>
      </c>
      <c r="AU112" s="92">
        <f t="shared" si="35"/>
        <v>2.5</v>
      </c>
      <c r="AV112" s="92">
        <f t="shared" si="36"/>
        <v>2.5</v>
      </c>
      <c r="AW112" s="308">
        <f t="shared" si="37"/>
        <v>2</v>
      </c>
      <c r="AX112" s="98" t="str">
        <f t="shared" si="38"/>
        <v>C</v>
      </c>
      <c r="AY112" s="417">
        <f t="shared" si="39"/>
        <v>2</v>
      </c>
      <c r="AZ112" s="415"/>
      <c r="BA112" s="415">
        <f t="shared" si="40"/>
        <v>2</v>
      </c>
      <c r="BB112" s="416">
        <f t="shared" si="41"/>
        <v>2</v>
      </c>
    </row>
    <row r="113" spans="1:54" x14ac:dyDescent="0.25">
      <c r="A113" s="30">
        <v>28</v>
      </c>
      <c r="B113" s="48">
        <v>61520</v>
      </c>
      <c r="C113" s="16" t="s">
        <v>235</v>
      </c>
      <c r="D113" s="57">
        <f>'2020 Расклад'!J106</f>
        <v>4.0095999999999998</v>
      </c>
      <c r="E113" s="60">
        <f t="shared" si="56"/>
        <v>3.83</v>
      </c>
      <c r="F113" s="223" t="str">
        <f t="shared" si="63"/>
        <v>B</v>
      </c>
      <c r="G113" s="216">
        <f>'2020 Расклад'!P106</f>
        <v>4.0048000000000004</v>
      </c>
      <c r="H113" s="60">
        <f t="shared" si="57"/>
        <v>3.39</v>
      </c>
      <c r="I113" s="61" t="str">
        <f t="shared" si="64"/>
        <v>B</v>
      </c>
      <c r="J113" s="57">
        <f>'2020 Расклад'!V106</f>
        <v>4.1108000000000002</v>
      </c>
      <c r="K113" s="60">
        <f t="shared" si="58"/>
        <v>3.72</v>
      </c>
      <c r="L113" s="62" t="str">
        <f t="shared" si="65"/>
        <v>B</v>
      </c>
      <c r="M113" s="384"/>
      <c r="N113" s="55"/>
      <c r="O113" s="61"/>
      <c r="P113" s="68"/>
      <c r="Q113" s="389"/>
      <c r="R113" s="62"/>
      <c r="S113" s="403" t="str">
        <f t="shared" si="45"/>
        <v>B</v>
      </c>
      <c r="T113" s="70">
        <f t="shared" si="46"/>
        <v>2.5</v>
      </c>
      <c r="U113" s="70">
        <f t="shared" si="47"/>
        <v>2.5</v>
      </c>
      <c r="V113" s="70">
        <f t="shared" si="48"/>
        <v>2.5</v>
      </c>
      <c r="W113" s="70"/>
      <c r="X113" s="70"/>
      <c r="Y113" s="84">
        <f t="shared" si="49"/>
        <v>2.5</v>
      </c>
      <c r="Z113" s="88"/>
      <c r="AA113" s="56"/>
      <c r="AB113" s="62"/>
      <c r="AC113" s="235"/>
      <c r="AD113" s="56"/>
      <c r="AE113" s="61"/>
      <c r="AF113" s="251"/>
      <c r="AG113" s="258"/>
      <c r="AH113" s="272"/>
      <c r="AI113" s="265"/>
      <c r="AJ113" s="332"/>
      <c r="AK113" s="172"/>
      <c r="AL113" s="62"/>
      <c r="AM113" s="706">
        <v>60.68</v>
      </c>
      <c r="AN113" s="173">
        <v>52.27</v>
      </c>
      <c r="AO113" s="61" t="str">
        <f t="shared" si="53"/>
        <v>B</v>
      </c>
      <c r="AP113" s="707">
        <v>72.099999999999994</v>
      </c>
      <c r="AQ113" s="336">
        <v>68.349999999999994</v>
      </c>
      <c r="AR113" s="62" t="str">
        <f t="shared" si="54"/>
        <v>A</v>
      </c>
      <c r="AS113" s="98" t="str">
        <f t="shared" si="55"/>
        <v>B</v>
      </c>
      <c r="AT113" s="70">
        <f t="shared" si="34"/>
        <v>1</v>
      </c>
      <c r="AU113" s="70">
        <f t="shared" si="35"/>
        <v>2.5</v>
      </c>
      <c r="AV113" s="70">
        <f t="shared" si="36"/>
        <v>4.2</v>
      </c>
      <c r="AW113" s="380">
        <f t="shared" si="37"/>
        <v>2.5666666666666669</v>
      </c>
      <c r="AX113" s="98" t="str">
        <f t="shared" si="38"/>
        <v>B</v>
      </c>
      <c r="AY113" s="417">
        <f t="shared" si="39"/>
        <v>2.5</v>
      </c>
      <c r="AZ113" s="415"/>
      <c r="BA113" s="415">
        <f t="shared" si="40"/>
        <v>2.5</v>
      </c>
      <c r="BB113" s="416">
        <f t="shared" si="41"/>
        <v>2.5</v>
      </c>
    </row>
    <row r="114" spans="1:54" x14ac:dyDescent="0.25">
      <c r="A114" s="32">
        <v>29</v>
      </c>
      <c r="B114" s="49">
        <v>61540</v>
      </c>
      <c r="C114" s="681" t="s">
        <v>217</v>
      </c>
      <c r="D114" s="226">
        <f>'2020 Расклад'!J107</f>
        <v>3.8714</v>
      </c>
      <c r="E114" s="60">
        <f t="shared" si="56"/>
        <v>3.83</v>
      </c>
      <c r="F114" s="223" t="str">
        <f t="shared" ref="F114" si="66">IF(D114&gt;=$D$129,"A",IF(D114&gt;=$D$130,"B",IF(D114&gt;=$D$131,"C","D")))</f>
        <v>B</v>
      </c>
      <c r="G114" s="218">
        <f>'2020 Расклад'!P107</f>
        <v>3.6246000000000005</v>
      </c>
      <c r="H114" s="60">
        <f t="shared" si="57"/>
        <v>3.39</v>
      </c>
      <c r="I114" s="61" t="str">
        <f t="shared" si="64"/>
        <v>B</v>
      </c>
      <c r="J114" s="226">
        <f>'2020 Расклад'!V107</f>
        <v>3.7403000000000004</v>
      </c>
      <c r="K114" s="60">
        <f t="shared" si="58"/>
        <v>3.72</v>
      </c>
      <c r="L114" s="62" t="str">
        <f t="shared" si="65"/>
        <v>B</v>
      </c>
      <c r="M114" s="85"/>
      <c r="N114" s="55"/>
      <c r="O114" s="61"/>
      <c r="P114" s="85"/>
      <c r="Q114" s="389"/>
      <c r="R114" s="62"/>
      <c r="S114" s="682" t="str">
        <f t="shared" ref="S114" si="67">IF(Y114&gt;=3.5,"A",IF(Y114&gt;=2.5,"B",IF(Y114&gt;=1.5,"C","D")))</f>
        <v>B</v>
      </c>
      <c r="T114" s="683">
        <f t="shared" si="46"/>
        <v>2.5</v>
      </c>
      <c r="U114" s="683">
        <f t="shared" si="47"/>
        <v>2.5</v>
      </c>
      <c r="V114" s="683">
        <f t="shared" si="48"/>
        <v>2.5</v>
      </c>
      <c r="W114" s="683"/>
      <c r="X114" s="683"/>
      <c r="Y114" s="684">
        <f t="shared" si="49"/>
        <v>2.5</v>
      </c>
      <c r="Z114" s="85"/>
      <c r="AA114" s="56"/>
      <c r="AB114" s="62"/>
      <c r="AC114" s="233"/>
      <c r="AD114" s="56"/>
      <c r="AE114" s="61"/>
      <c r="AF114" s="252"/>
      <c r="AG114" s="259"/>
      <c r="AH114" s="273"/>
      <c r="AI114" s="266"/>
      <c r="AJ114" s="329"/>
      <c r="AK114" s="172"/>
      <c r="AL114" s="62"/>
      <c r="AM114" s="709">
        <v>50.18</v>
      </c>
      <c r="AN114" s="173">
        <v>52.27</v>
      </c>
      <c r="AO114" s="61" t="str">
        <f t="shared" si="53"/>
        <v>B</v>
      </c>
      <c r="AP114" s="710">
        <v>63.55</v>
      </c>
      <c r="AQ114" s="336">
        <v>68.349999999999994</v>
      </c>
      <c r="AR114" s="62" t="str">
        <f t="shared" si="54"/>
        <v>B</v>
      </c>
      <c r="AS114" s="98" t="str">
        <f t="shared" si="55"/>
        <v>C</v>
      </c>
      <c r="AT114" s="683">
        <f t="shared" ref="AT114" si="68">IF(AL114="A",4.2,IF(AL114="B",2.5,IF(AL114="C",2,1)))</f>
        <v>1</v>
      </c>
      <c r="AU114" s="683">
        <f t="shared" ref="AU114" si="69">IF(AO114="A",4.2,IF(AO114="B",2.5,IF(AO114="C",2,1)))</f>
        <v>2.5</v>
      </c>
      <c r="AV114" s="683">
        <f t="shared" ref="AV114" si="70">IF(AR114="A",4.2,IF(AR114="B",2.5,IF(AR114="C",2,1)))</f>
        <v>2.5</v>
      </c>
      <c r="AW114" s="686">
        <f t="shared" ref="AW114" si="71">AVERAGE(AT114:AV114)</f>
        <v>2</v>
      </c>
      <c r="AX114" s="98" t="str">
        <f t="shared" ref="AX114" si="72">IF(BB114&gt;=3.5,"A",IF(BB114&gt;=2.33,"B",IF(BB114&gt;=1.5,"C","D")))</f>
        <v>C</v>
      </c>
      <c r="AY114" s="417">
        <f t="shared" ref="AY114:AY115" si="73">IF(S114="A",4.2,IF(S114="B",2.5,IF(S114="C",2,1)))</f>
        <v>2.5</v>
      </c>
      <c r="AZ114" s="415"/>
      <c r="BA114" s="415">
        <f t="shared" ref="BA114" si="74">IF(AS114="A",4.2,IF(AS114="B",2.5,IF(AS114="C",2,1)))</f>
        <v>2</v>
      </c>
      <c r="BB114" s="416">
        <f t="shared" si="41"/>
        <v>2.25</v>
      </c>
    </row>
    <row r="115" spans="1:54" x14ac:dyDescent="0.25">
      <c r="A115" s="687">
        <v>30</v>
      </c>
      <c r="B115" s="49">
        <v>61560</v>
      </c>
      <c r="C115" s="681" t="s">
        <v>245</v>
      </c>
      <c r="D115" s="226">
        <f>'2020 Расклад'!J108</f>
        <v>3.5079999999999996</v>
      </c>
      <c r="E115" s="60">
        <f t="shared" si="56"/>
        <v>3.83</v>
      </c>
      <c r="F115" s="223" t="str">
        <f t="shared" ref="F115:F116" si="75">IF(D115&gt;=$D$129,"A",IF(D115&gt;=$D$130,"B",IF(D115&gt;=$D$131,"C","D")))</f>
        <v>C</v>
      </c>
      <c r="G115" s="218">
        <f>'2020 Расклад'!P108</f>
        <v>3.4281999999999999</v>
      </c>
      <c r="H115" s="60">
        <f t="shared" si="57"/>
        <v>3.39</v>
      </c>
      <c r="I115" s="61" t="str">
        <f t="shared" ref="I115:I116" si="76">IF(G115&gt;=$G$129,"A",IF(G115&gt;=$G$130,"B",IF(G115&gt;=$G$131,"C","D")))</f>
        <v>B</v>
      </c>
      <c r="J115" s="226">
        <f>'2020 Расклад'!V108</f>
        <v>3.2807999999999997</v>
      </c>
      <c r="K115" s="60">
        <f t="shared" si="58"/>
        <v>3.72</v>
      </c>
      <c r="L115" s="62" t="str">
        <f t="shared" ref="L115:L116" si="77">IF(J115&gt;=$J$129,"A",IF(J115&gt;=$J$130,"B",IF(J115&gt;=$J$131,"C","D")))</f>
        <v>D</v>
      </c>
      <c r="M115" s="387"/>
      <c r="N115" s="55"/>
      <c r="O115" s="61"/>
      <c r="P115" s="688"/>
      <c r="Q115" s="389"/>
      <c r="R115" s="62"/>
      <c r="S115" s="682" t="str">
        <f t="shared" ref="S115:S116" si="78">IF(Y115&gt;=3.5,"A",IF(Y115&gt;=2.5,"B",IF(Y115&gt;=1.5,"C","D")))</f>
        <v>C</v>
      </c>
      <c r="T115" s="683">
        <f t="shared" ref="T115:T116" si="79">IF(F115="A",4.2,IF(F115="B",2.5,IF(F115="C",2,1)))</f>
        <v>2</v>
      </c>
      <c r="U115" s="683">
        <f t="shared" ref="U115:U116" si="80">IF(I115="A",4.2,IF(I115="B",2.5,IF(I115="C",2,1)))</f>
        <v>2.5</v>
      </c>
      <c r="V115" s="683">
        <f t="shared" ref="V115:V116" si="81">IF(L115="A",4.2,IF(L115="B",2.5,IF(L115="C",2,1)))</f>
        <v>1</v>
      </c>
      <c r="W115" s="683"/>
      <c r="X115" s="683"/>
      <c r="Y115" s="684">
        <f t="shared" ref="Y115:Y116" si="82">AVERAGE(T115:X115)</f>
        <v>1.8333333333333333</v>
      </c>
      <c r="Z115" s="85"/>
      <c r="AA115" s="56"/>
      <c r="AB115" s="62"/>
      <c r="AC115" s="233"/>
      <c r="AD115" s="56"/>
      <c r="AE115" s="61"/>
      <c r="AF115" s="252"/>
      <c r="AG115" s="259"/>
      <c r="AH115" s="273"/>
      <c r="AI115" s="266"/>
      <c r="AJ115" s="329"/>
      <c r="AK115" s="172"/>
      <c r="AL115" s="62"/>
      <c r="AM115" s="382"/>
      <c r="AN115" s="173">
        <v>52.27</v>
      </c>
      <c r="AO115" s="61"/>
      <c r="AP115" s="685"/>
      <c r="AQ115" s="336">
        <v>68.349999999999994</v>
      </c>
      <c r="AR115" s="62"/>
      <c r="AS115" s="98"/>
      <c r="AT115" s="683"/>
      <c r="AU115" s="683"/>
      <c r="AV115" s="683"/>
      <c r="AW115" s="686"/>
      <c r="AX115" s="98" t="str">
        <f t="shared" ref="AX115:AX116" si="83">IF(BB115&gt;=3.5,"A",IF(BB115&gt;=2.33,"B",IF(BB115&gt;=1.5,"C","D")))</f>
        <v>C</v>
      </c>
      <c r="AY115" s="417">
        <f t="shared" si="73"/>
        <v>2</v>
      </c>
      <c r="AZ115" s="415"/>
      <c r="BA115" s="415"/>
      <c r="BB115" s="416">
        <f t="shared" si="41"/>
        <v>2</v>
      </c>
    </row>
    <row r="116" spans="1:54" ht="15.75" thickBot="1" x14ac:dyDescent="0.3">
      <c r="A116" s="370">
        <v>30</v>
      </c>
      <c r="B116" s="54">
        <v>61570</v>
      </c>
      <c r="C116" s="371" t="s">
        <v>246</v>
      </c>
      <c r="D116" s="83">
        <f>'2020 Расклад'!J109</f>
        <v>4.2666999999999993</v>
      </c>
      <c r="E116" s="372">
        <f t="shared" si="56"/>
        <v>3.83</v>
      </c>
      <c r="F116" s="373" t="str">
        <f t="shared" si="75"/>
        <v>B</v>
      </c>
      <c r="G116" s="217">
        <f>'2020 Расклад'!P109</f>
        <v>3.2218999999999998</v>
      </c>
      <c r="H116" s="372">
        <f t="shared" si="57"/>
        <v>3.39</v>
      </c>
      <c r="I116" s="374" t="str">
        <f t="shared" si="76"/>
        <v>D</v>
      </c>
      <c r="J116" s="83">
        <f>'2020 Расклад'!V109</f>
        <v>3.9906999999999995</v>
      </c>
      <c r="K116" s="372">
        <f t="shared" si="58"/>
        <v>3.72</v>
      </c>
      <c r="L116" s="375" t="str">
        <f t="shared" si="77"/>
        <v>B</v>
      </c>
      <c r="M116" s="190"/>
      <c r="N116" s="376"/>
      <c r="O116" s="374"/>
      <c r="P116" s="190"/>
      <c r="Q116" s="397"/>
      <c r="R116" s="375"/>
      <c r="S116" s="404" t="str">
        <f t="shared" si="78"/>
        <v>C</v>
      </c>
      <c r="T116" s="92">
        <f t="shared" si="79"/>
        <v>2.5</v>
      </c>
      <c r="U116" s="92">
        <f t="shared" si="80"/>
        <v>1</v>
      </c>
      <c r="V116" s="92">
        <f t="shared" si="81"/>
        <v>2.5</v>
      </c>
      <c r="W116" s="92"/>
      <c r="X116" s="92"/>
      <c r="Y116" s="93">
        <f t="shared" si="82"/>
        <v>2</v>
      </c>
      <c r="Z116" s="190"/>
      <c r="AA116" s="377"/>
      <c r="AB116" s="375"/>
      <c r="AC116" s="236"/>
      <c r="AD116" s="377"/>
      <c r="AE116" s="374"/>
      <c r="AF116" s="254"/>
      <c r="AG116" s="261"/>
      <c r="AH116" s="275"/>
      <c r="AI116" s="268"/>
      <c r="AJ116" s="337"/>
      <c r="AK116" s="378"/>
      <c r="AL116" s="375"/>
      <c r="AM116" s="338"/>
      <c r="AN116" s="379">
        <v>52.27</v>
      </c>
      <c r="AO116" s="374"/>
      <c r="AP116" s="728"/>
      <c r="AQ116" s="729">
        <v>68.349999999999994</v>
      </c>
      <c r="AR116" s="730"/>
      <c r="AS116" s="76"/>
      <c r="AT116" s="92"/>
      <c r="AU116" s="92"/>
      <c r="AV116" s="92"/>
      <c r="AW116" s="308"/>
      <c r="AX116" s="565" t="str">
        <f t="shared" si="83"/>
        <v>C</v>
      </c>
      <c r="AY116" s="417">
        <f t="shared" si="39"/>
        <v>2</v>
      </c>
      <c r="AZ116" s="415"/>
      <c r="BA116" s="415"/>
      <c r="BB116" s="416">
        <f t="shared" si="41"/>
        <v>2</v>
      </c>
    </row>
    <row r="117" spans="1:54" ht="15.75" thickBot="1" x14ac:dyDescent="0.3">
      <c r="A117" s="40"/>
      <c r="B117" s="47"/>
      <c r="C117" s="39" t="s">
        <v>131</v>
      </c>
      <c r="D117" s="75">
        <f>AVERAGE(D118:D126)</f>
        <v>4.0900222222222222</v>
      </c>
      <c r="E117" s="179"/>
      <c r="F117" s="220" t="str">
        <f t="shared" ref="F117:F126" si="84">IF(D117&gt;=$D$129,"A",IF(D117&gt;=$D$130,"B",IF(D117&gt;=$D$131,"C","D")))</f>
        <v>B</v>
      </c>
      <c r="G117" s="215">
        <f>AVERAGE(G118:G126)</f>
        <v>3.4898777777777776</v>
      </c>
      <c r="H117" s="179"/>
      <c r="I117" s="71" t="str">
        <f t="shared" ref="I117:I126" si="85">IF(G117&gt;=$G$129,"A",IF(G117&gt;=$G$130,"B",IF(G117&gt;=$G$131,"C","D")))</f>
        <v>B</v>
      </c>
      <c r="J117" s="75">
        <f>AVERAGE(J118:J126)</f>
        <v>3.9064666666666659</v>
      </c>
      <c r="K117" s="179"/>
      <c r="L117" s="72" t="str">
        <f t="shared" ref="L117:L126" si="86">IF(J117&gt;=$J$129,"A",IF(J117&gt;=$J$130,"B",IF(J117&gt;=$J$131,"C","D")))</f>
        <v>B</v>
      </c>
      <c r="M117" s="215"/>
      <c r="N117" s="180"/>
      <c r="O117" s="71"/>
      <c r="P117" s="74"/>
      <c r="Q117" s="181"/>
      <c r="R117" s="72"/>
      <c r="S117" s="401" t="str">
        <f t="shared" si="45"/>
        <v>B</v>
      </c>
      <c r="T117" s="94">
        <f t="shared" si="46"/>
        <v>2.5</v>
      </c>
      <c r="U117" s="95">
        <f t="shared" si="47"/>
        <v>2.5</v>
      </c>
      <c r="V117" s="95">
        <f t="shared" si="48"/>
        <v>2.5</v>
      </c>
      <c r="W117" s="95"/>
      <c r="X117" s="95"/>
      <c r="Y117" s="231">
        <f t="shared" si="49"/>
        <v>2.5</v>
      </c>
      <c r="Z117" s="74"/>
      <c r="AA117" s="182"/>
      <c r="AB117" s="72"/>
      <c r="AC117" s="215"/>
      <c r="AD117" s="182"/>
      <c r="AE117" s="71"/>
      <c r="AF117" s="249"/>
      <c r="AG117" s="256"/>
      <c r="AH117" s="270"/>
      <c r="AI117" s="263"/>
      <c r="AJ117" s="90"/>
      <c r="AK117" s="183"/>
      <c r="AL117" s="72"/>
      <c r="AM117" s="91">
        <f>AVERAGE(AM118:AM126)</f>
        <v>54.555714285714281</v>
      </c>
      <c r="AN117" s="696">
        <v>52.27</v>
      </c>
      <c r="AO117" s="71" t="str">
        <f t="shared" si="53"/>
        <v>B</v>
      </c>
      <c r="AP117" s="90">
        <f>AVERAGE(AP118:AP126)</f>
        <v>72.552857142857135</v>
      </c>
      <c r="AQ117" s="696">
        <v>68.349999999999994</v>
      </c>
      <c r="AR117" s="71" t="str">
        <f t="shared" si="54"/>
        <v>A</v>
      </c>
      <c r="AS117" s="164" t="str">
        <f t="shared" si="55"/>
        <v>B</v>
      </c>
      <c r="AT117" s="95">
        <f t="shared" si="34"/>
        <v>1</v>
      </c>
      <c r="AU117" s="95">
        <f t="shared" si="35"/>
        <v>2.5</v>
      </c>
      <c r="AV117" s="95">
        <f t="shared" si="36"/>
        <v>4.2</v>
      </c>
      <c r="AW117" s="307">
        <f t="shared" si="37"/>
        <v>2.5666666666666669</v>
      </c>
      <c r="AX117" s="164" t="str">
        <f t="shared" si="38"/>
        <v>B</v>
      </c>
      <c r="AY117" s="417">
        <f t="shared" si="39"/>
        <v>2.5</v>
      </c>
      <c r="AZ117" s="415"/>
      <c r="BA117" s="415">
        <f t="shared" si="40"/>
        <v>2.5</v>
      </c>
      <c r="BB117" s="416">
        <f t="shared" si="41"/>
        <v>2.5</v>
      </c>
    </row>
    <row r="118" spans="1:54" x14ac:dyDescent="0.25">
      <c r="A118" s="32">
        <v>1</v>
      </c>
      <c r="B118" s="48">
        <v>70020</v>
      </c>
      <c r="C118" s="16" t="s">
        <v>103</v>
      </c>
      <c r="D118" s="57">
        <f>'2020 Расклад'!J110</f>
        <v>4.2740999999999998</v>
      </c>
      <c r="E118" s="174">
        <f t="shared" ref="E118:E126" si="87">$D$128</f>
        <v>3.83</v>
      </c>
      <c r="F118" s="222" t="str">
        <f t="shared" si="84"/>
        <v>B</v>
      </c>
      <c r="G118" s="216">
        <f>'2020 Расклад'!P110</f>
        <v>3.8055000000000003</v>
      </c>
      <c r="H118" s="174">
        <f t="shared" ref="H118:H126" si="88">$G$128</f>
        <v>3.39</v>
      </c>
      <c r="I118" s="58" t="str">
        <f t="shared" si="85"/>
        <v>B</v>
      </c>
      <c r="J118" s="57">
        <f>'2020 Расклад'!V110</f>
        <v>3.9345999999999997</v>
      </c>
      <c r="K118" s="174">
        <f t="shared" ref="K118:K126" si="89">$J$128</f>
        <v>3.72</v>
      </c>
      <c r="L118" s="59" t="str">
        <f t="shared" si="86"/>
        <v>B</v>
      </c>
      <c r="M118" s="384"/>
      <c r="N118" s="175"/>
      <c r="O118" s="58"/>
      <c r="P118" s="385"/>
      <c r="Q118" s="386"/>
      <c r="R118" s="59"/>
      <c r="S118" s="403" t="str">
        <f t="shared" si="45"/>
        <v>B</v>
      </c>
      <c r="T118" s="70">
        <f t="shared" si="46"/>
        <v>2.5</v>
      </c>
      <c r="U118" s="70">
        <f t="shared" si="47"/>
        <v>2.5</v>
      </c>
      <c r="V118" s="70">
        <f t="shared" si="48"/>
        <v>2.5</v>
      </c>
      <c r="W118" s="70"/>
      <c r="X118" s="70"/>
      <c r="Y118" s="84">
        <f t="shared" si="49"/>
        <v>2.5</v>
      </c>
      <c r="Z118" s="88"/>
      <c r="AA118" s="176"/>
      <c r="AB118" s="59"/>
      <c r="AC118" s="235"/>
      <c r="AD118" s="176"/>
      <c r="AE118" s="58"/>
      <c r="AF118" s="251"/>
      <c r="AG118" s="258"/>
      <c r="AH118" s="272"/>
      <c r="AI118" s="265"/>
      <c r="AJ118" s="332"/>
      <c r="AK118" s="177"/>
      <c r="AL118" s="59"/>
      <c r="AM118" s="706">
        <v>63.8</v>
      </c>
      <c r="AN118" s="178">
        <v>52.27</v>
      </c>
      <c r="AO118" s="58" t="str">
        <f t="shared" si="53"/>
        <v>B</v>
      </c>
      <c r="AP118" s="723">
        <v>77.72</v>
      </c>
      <c r="AQ118" s="731">
        <v>68.349999999999994</v>
      </c>
      <c r="AR118" s="732" t="str">
        <f t="shared" si="54"/>
        <v>A</v>
      </c>
      <c r="AS118" s="194" t="str">
        <f t="shared" si="55"/>
        <v>B</v>
      </c>
      <c r="AT118" s="92">
        <f t="shared" si="34"/>
        <v>1</v>
      </c>
      <c r="AU118" s="92">
        <f t="shared" si="35"/>
        <v>2.5</v>
      </c>
      <c r="AV118" s="92">
        <f t="shared" ref="AV118:AV123" si="90">IF(AR118="A",4.2,IF(AR118="B",2.5,IF(AR118="C",2,1)))</f>
        <v>4.2</v>
      </c>
      <c r="AW118" s="308">
        <f t="shared" si="37"/>
        <v>2.5666666666666669</v>
      </c>
      <c r="AX118" s="194" t="str">
        <f t="shared" si="38"/>
        <v>B</v>
      </c>
      <c r="AY118" s="417">
        <f t="shared" si="39"/>
        <v>2.5</v>
      </c>
      <c r="AZ118" s="415"/>
      <c r="BA118" s="415">
        <f t="shared" si="40"/>
        <v>2.5</v>
      </c>
      <c r="BB118" s="416">
        <f t="shared" si="41"/>
        <v>2.5</v>
      </c>
    </row>
    <row r="119" spans="1:54" x14ac:dyDescent="0.25">
      <c r="A119" s="32">
        <v>2</v>
      </c>
      <c r="B119" s="49">
        <v>70110</v>
      </c>
      <c r="C119" s="26" t="s">
        <v>106</v>
      </c>
      <c r="D119" s="226">
        <f>'2020 Расклад'!J111</f>
        <v>4.2274000000000003</v>
      </c>
      <c r="E119" s="60">
        <f t="shared" si="87"/>
        <v>3.83</v>
      </c>
      <c r="F119" s="223" t="str">
        <f t="shared" si="84"/>
        <v>B</v>
      </c>
      <c r="G119" s="218">
        <f>'2020 Расклад'!P111</f>
        <v>3.7300999999999997</v>
      </c>
      <c r="H119" s="60">
        <f t="shared" si="88"/>
        <v>3.39</v>
      </c>
      <c r="I119" s="61" t="str">
        <f t="shared" si="85"/>
        <v>B</v>
      </c>
      <c r="J119" s="226">
        <f>'2020 Расклад'!V111</f>
        <v>3.8873000000000002</v>
      </c>
      <c r="K119" s="60">
        <f t="shared" si="89"/>
        <v>3.72</v>
      </c>
      <c r="L119" s="62" t="str">
        <f t="shared" si="86"/>
        <v>B</v>
      </c>
      <c r="M119" s="387"/>
      <c r="N119" s="55"/>
      <c r="O119" s="61"/>
      <c r="P119" s="388"/>
      <c r="Q119" s="389"/>
      <c r="R119" s="62"/>
      <c r="S119" s="403" t="str">
        <f t="shared" si="45"/>
        <v>B</v>
      </c>
      <c r="T119" s="70">
        <f t="shared" si="46"/>
        <v>2.5</v>
      </c>
      <c r="U119" s="70">
        <f t="shared" si="47"/>
        <v>2.5</v>
      </c>
      <c r="V119" s="70">
        <f t="shared" si="48"/>
        <v>2.5</v>
      </c>
      <c r="W119" s="70"/>
      <c r="X119" s="70"/>
      <c r="Y119" s="84">
        <f t="shared" si="49"/>
        <v>2.5</v>
      </c>
      <c r="Z119" s="85"/>
      <c r="AA119" s="56"/>
      <c r="AB119" s="62"/>
      <c r="AC119" s="233"/>
      <c r="AD119" s="56"/>
      <c r="AE119" s="61"/>
      <c r="AF119" s="252"/>
      <c r="AG119" s="259"/>
      <c r="AH119" s="273"/>
      <c r="AI119" s="266"/>
      <c r="AJ119" s="329"/>
      <c r="AK119" s="172"/>
      <c r="AL119" s="62"/>
      <c r="AM119" s="703">
        <v>48.44</v>
      </c>
      <c r="AN119" s="173">
        <v>52.27</v>
      </c>
      <c r="AO119" s="61" t="str">
        <f t="shared" si="53"/>
        <v>C</v>
      </c>
      <c r="AP119" s="707">
        <v>70.69</v>
      </c>
      <c r="AQ119" s="336">
        <v>68.349999999999994</v>
      </c>
      <c r="AR119" s="62" t="str">
        <f t="shared" si="54"/>
        <v>B</v>
      </c>
      <c r="AS119" s="98" t="str">
        <f t="shared" si="55"/>
        <v>C</v>
      </c>
      <c r="AT119" s="92">
        <f t="shared" si="34"/>
        <v>1</v>
      </c>
      <c r="AU119" s="92">
        <f t="shared" si="35"/>
        <v>2</v>
      </c>
      <c r="AV119" s="92">
        <f t="shared" si="90"/>
        <v>2.5</v>
      </c>
      <c r="AW119" s="308">
        <f t="shared" si="37"/>
        <v>1.8333333333333333</v>
      </c>
      <c r="AX119" s="98" t="str">
        <f t="shared" si="38"/>
        <v>C</v>
      </c>
      <c r="AY119" s="417">
        <f t="shared" si="39"/>
        <v>2.5</v>
      </c>
      <c r="AZ119" s="415"/>
      <c r="BA119" s="415">
        <f t="shared" si="40"/>
        <v>2</v>
      </c>
      <c r="BB119" s="416">
        <f t="shared" si="41"/>
        <v>2.25</v>
      </c>
    </row>
    <row r="120" spans="1:54" x14ac:dyDescent="0.25">
      <c r="A120" s="32">
        <v>3</v>
      </c>
      <c r="B120" s="49">
        <v>70021</v>
      </c>
      <c r="C120" s="26" t="s">
        <v>104</v>
      </c>
      <c r="D120" s="226">
        <f>'2020 Расклад'!J112</f>
        <v>4.4945000000000004</v>
      </c>
      <c r="E120" s="60">
        <f t="shared" si="87"/>
        <v>3.83</v>
      </c>
      <c r="F120" s="223" t="str">
        <f t="shared" si="84"/>
        <v>B</v>
      </c>
      <c r="G120" s="218">
        <f>'2020 Расклад'!P112</f>
        <v>3.2614999999999998</v>
      </c>
      <c r="H120" s="60">
        <f t="shared" si="88"/>
        <v>3.39</v>
      </c>
      <c r="I120" s="61" t="str">
        <f t="shared" si="85"/>
        <v>D</v>
      </c>
      <c r="J120" s="226">
        <f>'2020 Расклад'!V112</f>
        <v>4.3292000000000002</v>
      </c>
      <c r="K120" s="60">
        <f t="shared" si="89"/>
        <v>3.72</v>
      </c>
      <c r="L120" s="62" t="str">
        <f t="shared" si="86"/>
        <v>B</v>
      </c>
      <c r="M120" s="387"/>
      <c r="N120" s="55"/>
      <c r="O120" s="61"/>
      <c r="P120" s="388"/>
      <c r="Q120" s="389"/>
      <c r="R120" s="62"/>
      <c r="S120" s="403" t="str">
        <f t="shared" si="45"/>
        <v>C</v>
      </c>
      <c r="T120" s="70">
        <f t="shared" si="46"/>
        <v>2.5</v>
      </c>
      <c r="U120" s="70">
        <f t="shared" si="47"/>
        <v>1</v>
      </c>
      <c r="V120" s="70">
        <f t="shared" si="48"/>
        <v>2.5</v>
      </c>
      <c r="W120" s="70"/>
      <c r="X120" s="70"/>
      <c r="Y120" s="84">
        <f t="shared" si="49"/>
        <v>2</v>
      </c>
      <c r="Z120" s="85"/>
      <c r="AA120" s="56"/>
      <c r="AB120" s="62"/>
      <c r="AC120" s="233"/>
      <c r="AD120" s="56"/>
      <c r="AE120" s="61"/>
      <c r="AF120" s="252"/>
      <c r="AG120" s="259"/>
      <c r="AH120" s="273"/>
      <c r="AI120" s="266"/>
      <c r="AJ120" s="329"/>
      <c r="AK120" s="172"/>
      <c r="AL120" s="62"/>
      <c r="AM120" s="706">
        <v>62.02</v>
      </c>
      <c r="AN120" s="173">
        <v>52.27</v>
      </c>
      <c r="AO120" s="61" t="str">
        <f t="shared" si="53"/>
        <v>B</v>
      </c>
      <c r="AP120" s="708">
        <v>77.47</v>
      </c>
      <c r="AQ120" s="336">
        <v>68.349999999999994</v>
      </c>
      <c r="AR120" s="62" t="str">
        <f t="shared" si="54"/>
        <v>A</v>
      </c>
      <c r="AS120" s="98" t="str">
        <f t="shared" si="55"/>
        <v>B</v>
      </c>
      <c r="AT120" s="92">
        <f t="shared" si="34"/>
        <v>1</v>
      </c>
      <c r="AU120" s="92">
        <f t="shared" si="35"/>
        <v>2.5</v>
      </c>
      <c r="AV120" s="92">
        <f t="shared" si="90"/>
        <v>4.2</v>
      </c>
      <c r="AW120" s="308">
        <f t="shared" si="37"/>
        <v>2.5666666666666669</v>
      </c>
      <c r="AX120" s="98" t="str">
        <f t="shared" si="38"/>
        <v>C</v>
      </c>
      <c r="AY120" s="417">
        <f t="shared" si="39"/>
        <v>2</v>
      </c>
      <c r="AZ120" s="415"/>
      <c r="BA120" s="415">
        <f t="shared" si="40"/>
        <v>2.5</v>
      </c>
      <c r="BB120" s="416">
        <f t="shared" si="41"/>
        <v>2.25</v>
      </c>
    </row>
    <row r="121" spans="1:54" x14ac:dyDescent="0.25">
      <c r="A121" s="32">
        <v>4</v>
      </c>
      <c r="B121" s="49">
        <v>70040</v>
      </c>
      <c r="C121" s="26" t="s">
        <v>105</v>
      </c>
      <c r="D121" s="226">
        <f>'2020 Расклад'!J113</f>
        <v>4.0997000000000003</v>
      </c>
      <c r="E121" s="60">
        <f t="shared" si="87"/>
        <v>3.83</v>
      </c>
      <c r="F121" s="223" t="str">
        <f t="shared" si="84"/>
        <v>B</v>
      </c>
      <c r="G121" s="218">
        <f>'2020 Расклад'!P113</f>
        <v>3.6189999999999998</v>
      </c>
      <c r="H121" s="60">
        <f t="shared" si="88"/>
        <v>3.39</v>
      </c>
      <c r="I121" s="61" t="str">
        <f t="shared" si="85"/>
        <v>B</v>
      </c>
      <c r="J121" s="226">
        <f>'2020 Расклад'!V113</f>
        <v>3.9221999999999997</v>
      </c>
      <c r="K121" s="60">
        <f t="shared" si="89"/>
        <v>3.72</v>
      </c>
      <c r="L121" s="62" t="str">
        <f t="shared" si="86"/>
        <v>B</v>
      </c>
      <c r="M121" s="387"/>
      <c r="N121" s="55"/>
      <c r="O121" s="61"/>
      <c r="P121" s="388"/>
      <c r="Q121" s="389"/>
      <c r="R121" s="62"/>
      <c r="S121" s="403" t="str">
        <f t="shared" si="45"/>
        <v>B</v>
      </c>
      <c r="T121" s="70">
        <f t="shared" si="46"/>
        <v>2.5</v>
      </c>
      <c r="U121" s="70">
        <f t="shared" si="47"/>
        <v>2.5</v>
      </c>
      <c r="V121" s="70">
        <f t="shared" si="48"/>
        <v>2.5</v>
      </c>
      <c r="W121" s="70"/>
      <c r="X121" s="70"/>
      <c r="Y121" s="84">
        <f t="shared" si="49"/>
        <v>2.5</v>
      </c>
      <c r="Z121" s="85"/>
      <c r="AA121" s="56"/>
      <c r="AB121" s="62"/>
      <c r="AC121" s="233"/>
      <c r="AD121" s="56"/>
      <c r="AE121" s="61"/>
      <c r="AF121" s="252"/>
      <c r="AG121" s="259"/>
      <c r="AH121" s="273"/>
      <c r="AI121" s="266"/>
      <c r="AJ121" s="329"/>
      <c r="AK121" s="172"/>
      <c r="AL121" s="62"/>
      <c r="AM121" s="703">
        <v>42.67</v>
      </c>
      <c r="AN121" s="173">
        <v>52.27</v>
      </c>
      <c r="AO121" s="61" t="str">
        <f t="shared" si="53"/>
        <v>C</v>
      </c>
      <c r="AP121" s="710">
        <v>64.89</v>
      </c>
      <c r="AQ121" s="336">
        <v>68.349999999999994</v>
      </c>
      <c r="AR121" s="62" t="str">
        <f t="shared" si="54"/>
        <v>B</v>
      </c>
      <c r="AS121" s="98" t="str">
        <f t="shared" si="55"/>
        <v>C</v>
      </c>
      <c r="AT121" s="92">
        <f t="shared" si="34"/>
        <v>1</v>
      </c>
      <c r="AU121" s="92">
        <f t="shared" si="35"/>
        <v>2</v>
      </c>
      <c r="AV121" s="92">
        <f t="shared" si="90"/>
        <v>2.5</v>
      </c>
      <c r="AW121" s="308">
        <f t="shared" si="37"/>
        <v>1.8333333333333333</v>
      </c>
      <c r="AX121" s="98" t="str">
        <f t="shared" si="38"/>
        <v>C</v>
      </c>
      <c r="AY121" s="417">
        <f t="shared" si="39"/>
        <v>2.5</v>
      </c>
      <c r="AZ121" s="415"/>
      <c r="BA121" s="415">
        <f t="shared" si="40"/>
        <v>2</v>
      </c>
      <c r="BB121" s="416">
        <f t="shared" si="41"/>
        <v>2.25</v>
      </c>
    </row>
    <row r="122" spans="1:54" x14ac:dyDescent="0.25">
      <c r="A122" s="32">
        <v>5</v>
      </c>
      <c r="B122" s="49">
        <v>70100</v>
      </c>
      <c r="C122" s="26" t="s">
        <v>126</v>
      </c>
      <c r="D122" s="226">
        <f>'2020 Расклад'!J114</f>
        <v>4.1375000000000002</v>
      </c>
      <c r="E122" s="60">
        <f t="shared" si="87"/>
        <v>3.83</v>
      </c>
      <c r="F122" s="223" t="str">
        <f t="shared" si="84"/>
        <v>B</v>
      </c>
      <c r="G122" s="218">
        <f>'2020 Расклад'!P114</f>
        <v>3.4422000000000001</v>
      </c>
      <c r="H122" s="60">
        <f t="shared" si="88"/>
        <v>3.39</v>
      </c>
      <c r="I122" s="61" t="str">
        <f t="shared" si="85"/>
        <v>B</v>
      </c>
      <c r="J122" s="226">
        <f>'2020 Расклад'!V114</f>
        <v>4.2435999999999998</v>
      </c>
      <c r="K122" s="60">
        <f t="shared" si="89"/>
        <v>3.72</v>
      </c>
      <c r="L122" s="62" t="str">
        <f t="shared" si="86"/>
        <v>B</v>
      </c>
      <c r="M122" s="387"/>
      <c r="N122" s="55"/>
      <c r="O122" s="61"/>
      <c r="P122" s="388"/>
      <c r="Q122" s="389"/>
      <c r="R122" s="62"/>
      <c r="S122" s="403" t="str">
        <f t="shared" si="45"/>
        <v>B</v>
      </c>
      <c r="T122" s="70">
        <f t="shared" si="46"/>
        <v>2.5</v>
      </c>
      <c r="U122" s="70">
        <f t="shared" si="47"/>
        <v>2.5</v>
      </c>
      <c r="V122" s="70">
        <f t="shared" si="48"/>
        <v>2.5</v>
      </c>
      <c r="W122" s="70"/>
      <c r="X122" s="70"/>
      <c r="Y122" s="84">
        <f t="shared" si="49"/>
        <v>2.5</v>
      </c>
      <c r="Z122" s="85"/>
      <c r="AA122" s="56"/>
      <c r="AB122" s="62"/>
      <c r="AC122" s="233"/>
      <c r="AD122" s="56"/>
      <c r="AE122" s="61"/>
      <c r="AF122" s="252"/>
      <c r="AG122" s="259"/>
      <c r="AH122" s="273"/>
      <c r="AI122" s="266"/>
      <c r="AJ122" s="329"/>
      <c r="AK122" s="172"/>
      <c r="AL122" s="62"/>
      <c r="AM122" s="706">
        <v>61.2</v>
      </c>
      <c r="AN122" s="173">
        <v>52.27</v>
      </c>
      <c r="AO122" s="61" t="str">
        <f t="shared" si="53"/>
        <v>B</v>
      </c>
      <c r="AP122" s="708">
        <v>75.709999999999994</v>
      </c>
      <c r="AQ122" s="336">
        <v>68.349999999999994</v>
      </c>
      <c r="AR122" s="62" t="str">
        <f t="shared" si="54"/>
        <v>A</v>
      </c>
      <c r="AS122" s="98" t="str">
        <f t="shared" si="55"/>
        <v>B</v>
      </c>
      <c r="AT122" s="92">
        <f t="shared" si="34"/>
        <v>1</v>
      </c>
      <c r="AU122" s="92">
        <f t="shared" si="35"/>
        <v>2.5</v>
      </c>
      <c r="AV122" s="92">
        <f t="shared" si="90"/>
        <v>4.2</v>
      </c>
      <c r="AW122" s="308">
        <f t="shared" si="37"/>
        <v>2.5666666666666669</v>
      </c>
      <c r="AX122" s="98" t="str">
        <f t="shared" si="38"/>
        <v>B</v>
      </c>
      <c r="AY122" s="417">
        <f t="shared" si="39"/>
        <v>2.5</v>
      </c>
      <c r="AZ122" s="415"/>
      <c r="BA122" s="415">
        <f t="shared" si="40"/>
        <v>2.5</v>
      </c>
      <c r="BB122" s="416">
        <f t="shared" si="41"/>
        <v>2.5</v>
      </c>
    </row>
    <row r="123" spans="1:54" x14ac:dyDescent="0.25">
      <c r="A123" s="32">
        <v>6</v>
      </c>
      <c r="B123" s="49">
        <v>70270</v>
      </c>
      <c r="C123" s="26" t="s">
        <v>107</v>
      </c>
      <c r="D123" s="226">
        <f>'2020 Расклад'!J115</f>
        <v>4.2725999999999997</v>
      </c>
      <c r="E123" s="60">
        <f t="shared" si="87"/>
        <v>3.83</v>
      </c>
      <c r="F123" s="223" t="str">
        <f t="shared" si="84"/>
        <v>B</v>
      </c>
      <c r="G123" s="218">
        <f>'2020 Расклад'!P115</f>
        <v>3.7834000000000003</v>
      </c>
      <c r="H123" s="60">
        <f t="shared" si="88"/>
        <v>3.39</v>
      </c>
      <c r="I123" s="61" t="str">
        <f t="shared" si="85"/>
        <v>B</v>
      </c>
      <c r="J123" s="226">
        <f>'2020 Расклад'!V115</f>
        <v>3.9995999999999996</v>
      </c>
      <c r="K123" s="60">
        <f t="shared" si="89"/>
        <v>3.72</v>
      </c>
      <c r="L123" s="62" t="str">
        <f t="shared" si="86"/>
        <v>B</v>
      </c>
      <c r="M123" s="387"/>
      <c r="N123" s="55"/>
      <c r="O123" s="61"/>
      <c r="P123" s="388"/>
      <c r="Q123" s="389"/>
      <c r="R123" s="62"/>
      <c r="S123" s="403" t="str">
        <f t="shared" si="45"/>
        <v>B</v>
      </c>
      <c r="T123" s="70">
        <f t="shared" si="46"/>
        <v>2.5</v>
      </c>
      <c r="U123" s="70">
        <f t="shared" si="47"/>
        <v>2.5</v>
      </c>
      <c r="V123" s="70">
        <f t="shared" si="48"/>
        <v>2.5</v>
      </c>
      <c r="W123" s="70"/>
      <c r="X123" s="70"/>
      <c r="Y123" s="84">
        <f t="shared" si="49"/>
        <v>2.5</v>
      </c>
      <c r="Z123" s="85"/>
      <c r="AA123" s="56"/>
      <c r="AB123" s="62"/>
      <c r="AC123" s="233"/>
      <c r="AD123" s="56"/>
      <c r="AE123" s="61"/>
      <c r="AF123" s="252"/>
      <c r="AG123" s="259"/>
      <c r="AH123" s="273"/>
      <c r="AI123" s="266"/>
      <c r="AJ123" s="329"/>
      <c r="AK123" s="172"/>
      <c r="AL123" s="62"/>
      <c r="AM123" s="706">
        <v>54.89</v>
      </c>
      <c r="AN123" s="173">
        <v>52.27</v>
      </c>
      <c r="AO123" s="61" t="str">
        <f t="shared" si="53"/>
        <v>B</v>
      </c>
      <c r="AP123" s="707">
        <v>73.510000000000005</v>
      </c>
      <c r="AQ123" s="336">
        <v>68.349999999999994</v>
      </c>
      <c r="AR123" s="62" t="str">
        <f t="shared" si="54"/>
        <v>A</v>
      </c>
      <c r="AS123" s="98" t="str">
        <f t="shared" si="55"/>
        <v>B</v>
      </c>
      <c r="AT123" s="92">
        <f t="shared" si="34"/>
        <v>1</v>
      </c>
      <c r="AU123" s="92">
        <f t="shared" si="35"/>
        <v>2.5</v>
      </c>
      <c r="AV123" s="92">
        <f t="shared" si="90"/>
        <v>4.2</v>
      </c>
      <c r="AW123" s="308">
        <f t="shared" si="37"/>
        <v>2.5666666666666669</v>
      </c>
      <c r="AX123" s="98" t="str">
        <f t="shared" si="38"/>
        <v>B</v>
      </c>
      <c r="AY123" s="417">
        <f t="shared" si="39"/>
        <v>2.5</v>
      </c>
      <c r="AZ123" s="415"/>
      <c r="BA123" s="415">
        <f t="shared" si="40"/>
        <v>2.5</v>
      </c>
      <c r="BB123" s="416">
        <f t="shared" si="41"/>
        <v>2.5</v>
      </c>
    </row>
    <row r="124" spans="1:54" x14ac:dyDescent="0.25">
      <c r="A124" s="32">
        <v>7</v>
      </c>
      <c r="B124" s="53">
        <v>70510</v>
      </c>
      <c r="C124" s="26" t="s">
        <v>108</v>
      </c>
      <c r="D124" s="226">
        <f>'2020 Расклад'!J116</f>
        <v>3.6775000000000002</v>
      </c>
      <c r="E124" s="60">
        <f t="shared" si="87"/>
        <v>3.83</v>
      </c>
      <c r="F124" s="223" t="str">
        <f t="shared" si="84"/>
        <v>C</v>
      </c>
      <c r="G124" s="218">
        <f>'2020 Расклад'!P116</f>
        <v>3.0417000000000001</v>
      </c>
      <c r="H124" s="60">
        <f t="shared" si="88"/>
        <v>3.39</v>
      </c>
      <c r="I124" s="61" t="str">
        <f t="shared" si="85"/>
        <v>D</v>
      </c>
      <c r="J124" s="226">
        <f>'2020 Расклад'!V116</f>
        <v>3.3665999999999996</v>
      </c>
      <c r="K124" s="60">
        <f t="shared" si="89"/>
        <v>3.72</v>
      </c>
      <c r="L124" s="62" t="str">
        <f t="shared" si="86"/>
        <v>D</v>
      </c>
      <c r="M124" s="387"/>
      <c r="N124" s="55"/>
      <c r="O124" s="61"/>
      <c r="P124" s="388"/>
      <c r="Q124" s="389"/>
      <c r="R124" s="62"/>
      <c r="S124" s="403" t="str">
        <f t="shared" si="45"/>
        <v>D</v>
      </c>
      <c r="T124" s="70">
        <f t="shared" si="46"/>
        <v>2</v>
      </c>
      <c r="U124" s="70">
        <f t="shared" si="47"/>
        <v>1</v>
      </c>
      <c r="V124" s="70">
        <f t="shared" si="48"/>
        <v>1</v>
      </c>
      <c r="W124" s="70"/>
      <c r="X124" s="70"/>
      <c r="Y124" s="84">
        <f t="shared" si="49"/>
        <v>1.3333333333333333</v>
      </c>
      <c r="Z124" s="85"/>
      <c r="AA124" s="56"/>
      <c r="AB124" s="62"/>
      <c r="AC124" s="233"/>
      <c r="AD124" s="56"/>
      <c r="AE124" s="61"/>
      <c r="AF124" s="252"/>
      <c r="AG124" s="259"/>
      <c r="AH124" s="273"/>
      <c r="AI124" s="266"/>
      <c r="AJ124" s="329"/>
      <c r="AK124" s="172"/>
      <c r="AL124" s="62"/>
      <c r="AM124" s="342"/>
      <c r="AN124" s="173">
        <v>52.27</v>
      </c>
      <c r="AO124" s="61"/>
      <c r="AP124" s="343"/>
      <c r="AQ124" s="336">
        <v>68.349999999999994</v>
      </c>
      <c r="AR124" s="62"/>
      <c r="AS124" s="98"/>
      <c r="AT124" s="92"/>
      <c r="AU124" s="92"/>
      <c r="AV124" s="92"/>
      <c r="AW124" s="308"/>
      <c r="AX124" s="98" t="str">
        <f t="shared" si="38"/>
        <v>D</v>
      </c>
      <c r="AY124" s="417">
        <f t="shared" si="39"/>
        <v>1</v>
      </c>
      <c r="AZ124" s="415"/>
      <c r="BA124" s="415"/>
      <c r="BB124" s="416">
        <f t="shared" si="41"/>
        <v>1</v>
      </c>
    </row>
    <row r="125" spans="1:54" ht="15" customHeight="1" x14ac:dyDescent="0.25">
      <c r="A125" s="30">
        <v>8</v>
      </c>
      <c r="B125" s="53">
        <v>10880</v>
      </c>
      <c r="C125" s="27" t="s">
        <v>240</v>
      </c>
      <c r="D125" s="689">
        <f>'2020 Расклад'!J117</f>
        <v>3.7378999999999998</v>
      </c>
      <c r="E125" s="184">
        <f t="shared" si="87"/>
        <v>3.83</v>
      </c>
      <c r="F125" s="224" t="str">
        <f t="shared" si="84"/>
        <v>C</v>
      </c>
      <c r="G125" s="690">
        <f>'2020 Расклад'!P117</f>
        <v>3.4190999999999998</v>
      </c>
      <c r="H125" s="184">
        <f t="shared" si="88"/>
        <v>3.39</v>
      </c>
      <c r="I125" s="63" t="str">
        <f t="shared" si="85"/>
        <v>B</v>
      </c>
      <c r="J125" s="689">
        <f>'2020 Расклад'!V117</f>
        <v>3.6746999999999996</v>
      </c>
      <c r="K125" s="184">
        <f t="shared" si="89"/>
        <v>3.72</v>
      </c>
      <c r="L125" s="64" t="str">
        <f t="shared" si="86"/>
        <v>C</v>
      </c>
      <c r="M125" s="691"/>
      <c r="N125" s="185"/>
      <c r="O125" s="63"/>
      <c r="P125" s="692"/>
      <c r="Q125" s="396"/>
      <c r="R125" s="64"/>
      <c r="S125" s="693" t="str">
        <f t="shared" ref="S125" si="91">IF(Y125&gt;=3.5,"A",IF(Y125&gt;=2.5,"B",IF(Y125&gt;=1.5,"C","D")))</f>
        <v>C</v>
      </c>
      <c r="T125" s="92">
        <f t="shared" ref="T125" si="92">IF(F125="A",4.2,IF(F125="B",2.5,IF(F125="C",2,1)))</f>
        <v>2</v>
      </c>
      <c r="U125" s="92">
        <f t="shared" ref="U125" si="93">IF(I125="A",4.2,IF(I125="B",2.5,IF(I125="C",2,1)))</f>
        <v>2.5</v>
      </c>
      <c r="V125" s="92">
        <f t="shared" ref="V125" si="94">IF(L125="A",4.2,IF(L125="B",2.5,IF(L125="C",2,1)))</f>
        <v>2</v>
      </c>
      <c r="W125" s="92"/>
      <c r="X125" s="92"/>
      <c r="Y125" s="93">
        <f t="shared" ref="Y125" si="95">AVERAGE(T125:X125)</f>
        <v>2.1666666666666665</v>
      </c>
      <c r="Z125" s="87"/>
      <c r="AA125" s="187"/>
      <c r="AB125" s="64"/>
      <c r="AC125" s="234"/>
      <c r="AD125" s="187"/>
      <c r="AE125" s="63"/>
      <c r="AF125" s="253"/>
      <c r="AG125" s="260"/>
      <c r="AH125" s="274"/>
      <c r="AI125" s="267"/>
      <c r="AJ125" s="330"/>
      <c r="AK125" s="188"/>
      <c r="AL125" s="64"/>
      <c r="AM125" s="753">
        <v>48.87</v>
      </c>
      <c r="AN125" s="189">
        <v>52.27</v>
      </c>
      <c r="AO125" s="63" t="str">
        <f t="shared" si="53"/>
        <v>C</v>
      </c>
      <c r="AP125" s="710">
        <v>67.88</v>
      </c>
      <c r="AQ125" s="339">
        <v>68.349999999999994</v>
      </c>
      <c r="AR125" s="64" t="str">
        <f t="shared" si="54"/>
        <v>B</v>
      </c>
      <c r="AS125" s="192" t="str">
        <f t="shared" si="55"/>
        <v>C</v>
      </c>
      <c r="AT125" s="92">
        <f t="shared" ref="AT125" si="96">IF(AL125="A",4.2,IF(AL125="B",2.5,IF(AL125="C",2,1)))</f>
        <v>1</v>
      </c>
      <c r="AU125" s="92">
        <f t="shared" ref="AU125" si="97">IF(AO125="A",4.2,IF(AO125="B",2.5,IF(AO125="C",2,1)))</f>
        <v>2</v>
      </c>
      <c r="AV125" s="92">
        <f>IF(AR125="A",4.2,IF(AR125="B",2.5,IF(AR125="C",2,1)))</f>
        <v>2.5</v>
      </c>
      <c r="AW125" s="308">
        <f t="shared" ref="AW125" si="98">AVERAGE(AT125:AV125)</f>
        <v>1.8333333333333333</v>
      </c>
      <c r="AX125" s="192" t="str">
        <f t="shared" ref="AX125" si="99">IF(BB125&gt;=3.5,"A",IF(BB125&gt;=2.33,"B",IF(BB125&gt;=1.5,"C","D")))</f>
        <v>C</v>
      </c>
      <c r="AY125" s="417">
        <f t="shared" si="39"/>
        <v>2</v>
      </c>
      <c r="AZ125" s="415"/>
      <c r="BA125" s="415"/>
      <c r="BB125" s="416">
        <f t="shared" si="41"/>
        <v>2</v>
      </c>
    </row>
    <row r="126" spans="1:54" ht="15" customHeight="1" thickBot="1" x14ac:dyDescent="0.3">
      <c r="A126" s="31">
        <v>9</v>
      </c>
      <c r="B126" s="54">
        <v>71550</v>
      </c>
      <c r="C126" s="681" t="s">
        <v>247</v>
      </c>
      <c r="D126" s="227">
        <f>'2020 Расклад'!J118</f>
        <v>3.8889999999999998</v>
      </c>
      <c r="E126" s="210">
        <f t="shared" si="87"/>
        <v>3.83</v>
      </c>
      <c r="F126" s="228" t="str">
        <f t="shared" si="84"/>
        <v>B</v>
      </c>
      <c r="G126" s="219">
        <f>'2020 Расклад'!P118</f>
        <v>3.3064</v>
      </c>
      <c r="H126" s="210">
        <f t="shared" si="88"/>
        <v>3.39</v>
      </c>
      <c r="I126" s="65" t="str">
        <f t="shared" si="85"/>
        <v>D</v>
      </c>
      <c r="J126" s="227">
        <f>'2020 Расклад'!V118</f>
        <v>3.8003999999999998</v>
      </c>
      <c r="K126" s="210">
        <f t="shared" si="89"/>
        <v>3.72</v>
      </c>
      <c r="L126" s="66" t="str">
        <f t="shared" si="86"/>
        <v>B</v>
      </c>
      <c r="M126" s="390"/>
      <c r="N126" s="211"/>
      <c r="O126" s="65"/>
      <c r="P126" s="391"/>
      <c r="Q126" s="392"/>
      <c r="R126" s="66"/>
      <c r="S126" s="406" t="str">
        <f t="shared" si="45"/>
        <v>C</v>
      </c>
      <c r="T126" s="97">
        <f t="shared" si="46"/>
        <v>2.5</v>
      </c>
      <c r="U126" s="97">
        <f t="shared" si="47"/>
        <v>1</v>
      </c>
      <c r="V126" s="97">
        <f t="shared" si="48"/>
        <v>2.5</v>
      </c>
      <c r="W126" s="97"/>
      <c r="X126" s="97"/>
      <c r="Y126" s="170">
        <f t="shared" si="49"/>
        <v>2</v>
      </c>
      <c r="Z126" s="240"/>
      <c r="AA126" s="212"/>
      <c r="AB126" s="66"/>
      <c r="AC126" s="239"/>
      <c r="AD126" s="212"/>
      <c r="AE126" s="65"/>
      <c r="AF126" s="255"/>
      <c r="AG126" s="262"/>
      <c r="AH126" s="276"/>
      <c r="AI126" s="269"/>
      <c r="AJ126" s="344"/>
      <c r="AK126" s="213"/>
      <c r="AL126" s="66"/>
      <c r="AM126" s="702"/>
      <c r="AN126" s="214">
        <v>52.27</v>
      </c>
      <c r="AO126" s="65"/>
      <c r="AP126" s="733"/>
      <c r="AQ126" s="345">
        <v>68.349999999999994</v>
      </c>
      <c r="AR126" s="66"/>
      <c r="AS126" s="99"/>
      <c r="AT126" s="97"/>
      <c r="AU126" s="97"/>
      <c r="AV126" s="97"/>
      <c r="AW126" s="309"/>
      <c r="AX126" s="99" t="str">
        <f t="shared" si="38"/>
        <v>C</v>
      </c>
      <c r="AY126" s="417">
        <f t="shared" si="39"/>
        <v>2</v>
      </c>
      <c r="AZ126" s="415"/>
      <c r="BA126" s="415">
        <f t="shared" si="40"/>
        <v>1</v>
      </c>
      <c r="BB126" s="416">
        <f t="shared" si="41"/>
        <v>1.5</v>
      </c>
    </row>
    <row r="127" spans="1:54" ht="15.75" thickBot="1" x14ac:dyDescent="0.3">
      <c r="C127" s="310" t="s">
        <v>114</v>
      </c>
      <c r="D127" s="167">
        <f>AVERAGE(D8,D10:D18,D20:D31,D33:D49,D51:D69,D71:D84,D86:D116,D118:D126)</f>
        <v>3.8294585585585583</v>
      </c>
      <c r="E127" s="168"/>
      <c r="F127" s="80"/>
      <c r="G127" s="167">
        <f>AVERAGE(G8,G10:G18,G20:G31,G33:G49,G51:G69,G71:G84,G86:G116,G118:G126)</f>
        <v>3.393272727272727</v>
      </c>
      <c r="H127" s="169"/>
      <c r="I127" s="169"/>
      <c r="J127" s="167">
        <f>AVERAGE(J8,J10:J18,J20:J31,J33:J49,J51:J69,J71:J84,J86:J116,J118:J126)</f>
        <v>3.6860792792792805</v>
      </c>
      <c r="K127" s="169"/>
      <c r="L127" s="169"/>
      <c r="M127" s="167"/>
      <c r="N127" s="169"/>
      <c r="O127" s="169"/>
      <c r="P127" s="167"/>
      <c r="Q127" s="169"/>
      <c r="R127" s="169"/>
      <c r="S127" s="169"/>
      <c r="T127" s="169"/>
      <c r="U127" s="169"/>
      <c r="V127" s="169"/>
      <c r="W127" s="169"/>
      <c r="X127" s="169"/>
      <c r="Y127" s="169"/>
      <c r="Z127" s="167"/>
      <c r="AA127" s="169"/>
      <c r="AB127" s="169"/>
      <c r="AC127" s="167"/>
      <c r="AD127" s="169"/>
      <c r="AE127" s="169"/>
      <c r="AF127" s="409"/>
      <c r="AG127" s="409"/>
      <c r="AH127" s="409"/>
      <c r="AI127" s="409"/>
      <c r="AJ127" s="418"/>
      <c r="AK127" s="409"/>
      <c r="AL127" s="409"/>
      <c r="AM127" s="418">
        <f>AVERAGE(AM8,AM10:AM18,AM20:AM31,AM33:AM49,AM51:AM69,AM71:AM84,AM86:AM116,AM118:AM126)</f>
        <v>52.269072164948476</v>
      </c>
      <c r="AN127" s="409"/>
      <c r="AO127" s="409"/>
      <c r="AP127" s="418">
        <f>AVERAGE(AP8,AP10:AP18,AP20:AP31,AP33:AP49,AP51:AP69,AP71:AP84,AP86:AP116,AP118:AP126)</f>
        <v>68.348762886597967</v>
      </c>
      <c r="AQ127" s="410"/>
      <c r="AR127" s="410"/>
      <c r="AS127" s="327"/>
    </row>
    <row r="128" spans="1:54" ht="15.75" thickBot="1" x14ac:dyDescent="0.3">
      <c r="C128" s="171" t="s">
        <v>198</v>
      </c>
      <c r="D128" s="106">
        <f>'2020 Расклад'!J121</f>
        <v>3.83</v>
      </c>
      <c r="E128" s="168"/>
      <c r="F128" s="80"/>
      <c r="G128" s="106">
        <f>'2020 Расклад'!P121</f>
        <v>3.39</v>
      </c>
      <c r="H128" s="169"/>
      <c r="I128" s="169"/>
      <c r="J128" s="106">
        <f>'2020 Расклад'!V121</f>
        <v>3.72</v>
      </c>
      <c r="K128" s="169"/>
      <c r="L128" s="169"/>
      <c r="M128" s="106">
        <f>'2020 Расклад'!AF121</f>
        <v>0</v>
      </c>
      <c r="N128" s="169"/>
      <c r="O128" s="169"/>
      <c r="P128" s="106">
        <f>'2020 Расклад'!AN121</f>
        <v>0</v>
      </c>
      <c r="Q128" s="169"/>
      <c r="R128" s="169"/>
      <c r="S128" s="169"/>
      <c r="T128" s="169"/>
      <c r="U128" s="169"/>
      <c r="V128" s="169"/>
      <c r="W128" s="169"/>
      <c r="X128" s="169"/>
      <c r="Y128" s="169"/>
      <c r="Z128" s="106">
        <f>'2020 Расклад'!AT121</f>
        <v>0</v>
      </c>
      <c r="AA128" s="169"/>
      <c r="AB128" s="169"/>
      <c r="AC128" s="106">
        <f>'2020 Расклад'!AZ121</f>
        <v>0</v>
      </c>
      <c r="AD128" s="169"/>
      <c r="AE128" s="169"/>
      <c r="AF128" s="411"/>
      <c r="AG128" s="411"/>
      <c r="AH128" s="411"/>
      <c r="AI128" s="411"/>
      <c r="AJ128" s="106">
        <f>'2020 Расклад'!BF121</f>
        <v>0</v>
      </c>
      <c r="AK128" s="411"/>
      <c r="AL128" s="411"/>
      <c r="AM128" s="106">
        <f>'2020 Расклад'!BM121</f>
        <v>0</v>
      </c>
      <c r="AN128" s="411"/>
      <c r="AO128" s="411"/>
      <c r="AP128" s="106">
        <f>'2020 Расклад'!BU121</f>
        <v>0</v>
      </c>
      <c r="AQ128" s="82"/>
      <c r="AR128" s="82"/>
      <c r="AS128" s="327"/>
    </row>
    <row r="129" spans="2:44" ht="15.75" x14ac:dyDescent="0.25">
      <c r="B129" s="399" t="s">
        <v>115</v>
      </c>
      <c r="C129" s="43" t="s">
        <v>127</v>
      </c>
      <c r="D129" s="78">
        <v>4.5</v>
      </c>
      <c r="E129" s="79"/>
      <c r="F129" s="80"/>
      <c r="G129" s="78">
        <v>4.5</v>
      </c>
      <c r="H129" s="80"/>
      <c r="I129" s="80"/>
      <c r="J129" s="78">
        <v>4.5</v>
      </c>
      <c r="K129" s="80"/>
      <c r="L129" s="80"/>
      <c r="M129" s="812">
        <v>90</v>
      </c>
      <c r="N129" s="812"/>
      <c r="O129" s="812"/>
      <c r="P129" s="812">
        <v>90</v>
      </c>
      <c r="Q129" s="80"/>
      <c r="R129" s="80"/>
      <c r="S129" s="80"/>
      <c r="T129" s="80"/>
      <c r="U129" s="80"/>
      <c r="V129" s="80"/>
      <c r="W129" s="80"/>
      <c r="X129" s="80"/>
      <c r="Y129" s="80"/>
      <c r="Z129" s="78">
        <v>4.5</v>
      </c>
      <c r="AA129" s="80"/>
      <c r="AB129" s="80"/>
      <c r="AC129" s="78">
        <v>4.5</v>
      </c>
      <c r="AD129" s="812"/>
      <c r="AE129" s="812"/>
      <c r="AF129" s="812"/>
      <c r="AG129" s="812"/>
      <c r="AH129" s="812"/>
      <c r="AI129" s="812"/>
      <c r="AJ129" s="78">
        <v>4.5</v>
      </c>
      <c r="AK129" s="812"/>
      <c r="AL129" s="812"/>
      <c r="AM129" s="812">
        <v>68</v>
      </c>
      <c r="AN129" s="812"/>
      <c r="AO129" s="812"/>
      <c r="AP129" s="812">
        <v>72</v>
      </c>
      <c r="AQ129" s="815"/>
      <c r="AR129" s="815"/>
    </row>
    <row r="130" spans="2:44" ht="15.75" x14ac:dyDescent="0.25">
      <c r="B130" s="44" t="s">
        <v>119</v>
      </c>
      <c r="C130" s="43" t="s">
        <v>128</v>
      </c>
      <c r="D130" s="81">
        <f>D127</f>
        <v>3.8294585585585583</v>
      </c>
      <c r="E130" s="82"/>
      <c r="F130" s="82"/>
      <c r="G130" s="81">
        <f>G127</f>
        <v>3.393272727272727</v>
      </c>
      <c r="H130" s="82"/>
      <c r="I130" s="82"/>
      <c r="J130" s="81">
        <f>J127-0.003</f>
        <v>3.6830792792792804</v>
      </c>
      <c r="K130" s="82"/>
      <c r="L130" s="82"/>
      <c r="M130" s="813">
        <v>80</v>
      </c>
      <c r="N130" s="814"/>
      <c r="O130" s="813"/>
      <c r="P130" s="813">
        <v>80</v>
      </c>
      <c r="Q130" s="82"/>
      <c r="R130" s="82"/>
      <c r="S130" s="82"/>
      <c r="T130" s="82"/>
      <c r="U130" s="82"/>
      <c r="V130" s="82"/>
      <c r="W130" s="82"/>
      <c r="X130" s="82"/>
      <c r="Y130" s="82"/>
      <c r="Z130" s="81">
        <f>Z127</f>
        <v>0</v>
      </c>
      <c r="AA130" s="82"/>
      <c r="AB130" s="82"/>
      <c r="AC130" s="81">
        <f>AC127</f>
        <v>0</v>
      </c>
      <c r="AD130" s="815"/>
      <c r="AE130" s="815"/>
      <c r="AF130" s="815"/>
      <c r="AG130" s="815"/>
      <c r="AH130" s="815"/>
      <c r="AI130" s="815"/>
      <c r="AJ130" s="816">
        <f>AJ127</f>
        <v>0</v>
      </c>
      <c r="AK130" s="815"/>
      <c r="AL130" s="815"/>
      <c r="AM130" s="815">
        <v>50</v>
      </c>
      <c r="AN130" s="815"/>
      <c r="AO130" s="815"/>
      <c r="AP130" s="815">
        <v>57</v>
      </c>
      <c r="AQ130" s="815"/>
      <c r="AR130" s="815"/>
    </row>
    <row r="131" spans="2:44" ht="15.75" x14ac:dyDescent="0.25">
      <c r="B131" s="400" t="s">
        <v>117</v>
      </c>
      <c r="C131" s="43" t="s">
        <v>129</v>
      </c>
      <c r="D131" s="81">
        <v>3.5</v>
      </c>
      <c r="E131" s="82"/>
      <c r="F131" s="82"/>
      <c r="G131" s="81">
        <v>3.5</v>
      </c>
      <c r="H131" s="82"/>
      <c r="I131" s="82"/>
      <c r="J131" s="81">
        <v>3.5</v>
      </c>
      <c r="K131" s="82"/>
      <c r="L131" s="82"/>
      <c r="M131" s="815">
        <v>70</v>
      </c>
      <c r="N131" s="812"/>
      <c r="O131" s="812"/>
      <c r="P131" s="815">
        <v>70</v>
      </c>
      <c r="Q131" s="80"/>
      <c r="R131" s="80"/>
      <c r="S131" s="80"/>
      <c r="T131" s="80"/>
      <c r="U131" s="80"/>
      <c r="V131" s="80"/>
      <c r="W131" s="80"/>
      <c r="X131" s="80"/>
      <c r="Y131" s="80"/>
      <c r="Z131" s="81">
        <v>3.5</v>
      </c>
      <c r="AA131" s="80"/>
      <c r="AB131" s="80"/>
      <c r="AC131" s="81">
        <v>3.5</v>
      </c>
      <c r="AD131" s="812"/>
      <c r="AE131" s="812"/>
      <c r="AF131" s="812"/>
      <c r="AG131" s="812"/>
      <c r="AH131" s="812"/>
      <c r="AI131" s="812"/>
      <c r="AJ131" s="816">
        <v>3.5</v>
      </c>
      <c r="AK131" s="812"/>
      <c r="AL131" s="812"/>
      <c r="AM131" s="812">
        <v>27</v>
      </c>
      <c r="AN131" s="812"/>
      <c r="AO131" s="812"/>
      <c r="AP131" s="812">
        <v>36</v>
      </c>
      <c r="AQ131" s="815"/>
      <c r="AR131" s="815"/>
    </row>
    <row r="132" spans="2:44" x14ac:dyDescent="0.25">
      <c r="B132" s="45" t="s">
        <v>121</v>
      </c>
      <c r="C132" s="29"/>
      <c r="AD132" s="817"/>
      <c r="AE132" s="817"/>
      <c r="AF132" s="817"/>
      <c r="AG132" s="817"/>
      <c r="AH132" s="817"/>
      <c r="AI132" s="817"/>
      <c r="AJ132" s="818" t="s">
        <v>225</v>
      </c>
      <c r="AK132" s="817" t="s">
        <v>176</v>
      </c>
      <c r="AL132" s="817"/>
      <c r="AM132" s="817"/>
      <c r="AN132" s="817"/>
      <c r="AO132" s="817"/>
      <c r="AP132" s="817"/>
      <c r="AQ132" s="817"/>
      <c r="AR132" s="817"/>
    </row>
    <row r="133" spans="2:44" x14ac:dyDescent="0.25">
      <c r="C133" s="29"/>
    </row>
    <row r="134" spans="2:44" x14ac:dyDescent="0.25">
      <c r="C134" s="29"/>
    </row>
    <row r="135" spans="2:44" x14ac:dyDescent="0.25">
      <c r="C135" s="29"/>
    </row>
  </sheetData>
  <mergeCells count="21">
    <mergeCell ref="AY5:BB5"/>
    <mergeCell ref="AJ5:AL5"/>
    <mergeCell ref="AM5:AO5"/>
    <mergeCell ref="AP5:AR5"/>
    <mergeCell ref="AS5:AS6"/>
    <mergeCell ref="AX5:AX6"/>
    <mergeCell ref="AT5:AW5"/>
    <mergeCell ref="AG5:AI5"/>
    <mergeCell ref="T5:Y5"/>
    <mergeCell ref="J5:L5"/>
    <mergeCell ref="A5:A6"/>
    <mergeCell ref="B5:B6"/>
    <mergeCell ref="C5:C6"/>
    <mergeCell ref="D5:F5"/>
    <mergeCell ref="G5:I5"/>
    <mergeCell ref="AF5:AF6"/>
    <mergeCell ref="M5:O5"/>
    <mergeCell ref="S5:S6"/>
    <mergeCell ref="P5:R5"/>
    <mergeCell ref="Z5:AB5"/>
    <mergeCell ref="AC5:AE5"/>
  </mergeCells>
  <conditionalFormatting sqref="F7:F9 I7:I9 L7:L83 O7:O126 R7:S126 AL7:AL126 AO7:AO126 AR7:AS126 L85:L126 I11:I126 F11:F126">
    <cfRule type="containsBlanks" dxfId="105" priority="46" stopIfTrue="1">
      <formula>LEN(TRIM(F7))=0</formula>
    </cfRule>
    <cfRule type="cellIs" dxfId="104" priority="2791" stopIfTrue="1" operator="equal">
      <formula>"D"</formula>
    </cfRule>
    <cfRule type="cellIs" dxfId="103" priority="2792" stopIfTrue="1" operator="equal">
      <formula>"C"</formula>
    </cfRule>
    <cfRule type="cellIs" dxfId="102" priority="2793" stopIfTrue="1" operator="equal">
      <formula>"B"</formula>
    </cfRule>
    <cfRule type="cellIs" dxfId="101" priority="2794" stopIfTrue="1" operator="equal">
      <formula>"A"</formula>
    </cfRule>
  </conditionalFormatting>
  <conditionalFormatting sqref="AX7:AX9 AX11:AX126">
    <cfRule type="cellIs" dxfId="100" priority="63" stopIfTrue="1" operator="equal">
      <formula>"D"</formula>
    </cfRule>
    <cfRule type="cellIs" dxfId="99" priority="64" stopIfTrue="1" operator="equal">
      <formula>"C"</formula>
    </cfRule>
    <cfRule type="cellIs" dxfId="98" priority="65" stopIfTrue="1" operator="equal">
      <formula>"B"</formula>
    </cfRule>
    <cfRule type="cellIs" dxfId="97" priority="66" stopIfTrue="1" operator="equal">
      <formula>"A"</formula>
    </cfRule>
  </conditionalFormatting>
  <conditionalFormatting sqref="Z7:Z127">
    <cfRule type="containsBlanks" dxfId="96" priority="4284" stopIfTrue="1">
      <formula>LEN(TRIM(Z7))=0</formula>
    </cfRule>
    <cfRule type="cellIs" dxfId="95" priority="4285" stopIfTrue="1" operator="equal">
      <formula>$Z$127</formula>
    </cfRule>
    <cfRule type="cellIs" dxfId="94" priority="4286" stopIfTrue="1" operator="greaterThanOrEqual">
      <formula>$Z$129</formula>
    </cfRule>
    <cfRule type="cellIs" dxfId="93" priority="4287" stopIfTrue="1" operator="between">
      <formula>$Z$130</formula>
      <formula>$Z$129</formula>
    </cfRule>
    <cfRule type="cellIs" dxfId="92" priority="4288" stopIfTrue="1" operator="between">
      <formula>$Z$131</formula>
      <formula>$Z$130</formula>
    </cfRule>
    <cfRule type="cellIs" dxfId="91" priority="4289" stopIfTrue="1" operator="lessThan">
      <formula>$Z$131</formula>
    </cfRule>
  </conditionalFormatting>
  <conditionalFormatting sqref="M7:M127">
    <cfRule type="containsBlanks" dxfId="90" priority="4296" stopIfTrue="1">
      <formula>LEN(TRIM(M7))=0</formula>
    </cfRule>
    <cfRule type="cellIs" dxfId="89" priority="4297" stopIfTrue="1" operator="greaterThanOrEqual">
      <formula>$M$129</formula>
    </cfRule>
    <cfRule type="cellIs" dxfId="88" priority="4298" stopIfTrue="1" operator="between">
      <formula>$M$130</formula>
      <formula>$M$129</formula>
    </cfRule>
    <cfRule type="cellIs" dxfId="87" priority="4299" stopIfTrue="1" operator="between">
      <formula>$M$131</formula>
      <formula>$M$130</formula>
    </cfRule>
    <cfRule type="cellIs" dxfId="86" priority="4300" stopIfTrue="1" operator="lessThan">
      <formula>$M$131</formula>
    </cfRule>
  </conditionalFormatting>
  <conditionalFormatting sqref="P7:P127">
    <cfRule type="containsBlanks" dxfId="85" priority="4306" stopIfTrue="1">
      <formula>LEN(TRIM(P7))=0</formula>
    </cfRule>
    <cfRule type="cellIs" dxfId="84" priority="4307" stopIfTrue="1" operator="greaterThanOrEqual">
      <formula>$P$129</formula>
    </cfRule>
    <cfRule type="cellIs" dxfId="83" priority="4308" stopIfTrue="1" operator="between">
      <formula>$P$130</formula>
      <formula>$P$129</formula>
    </cfRule>
    <cfRule type="cellIs" dxfId="82" priority="4309" stopIfTrue="1" operator="between">
      <formula>$P$131</formula>
      <formula>$P$130</formula>
    </cfRule>
    <cfRule type="cellIs" dxfId="81" priority="4310" stopIfTrue="1" operator="lessThan">
      <formula>$P$131</formula>
    </cfRule>
  </conditionalFormatting>
  <conditionalFormatting sqref="D7:D9 D11:D127">
    <cfRule type="cellIs" dxfId="80" priority="4316" stopIfTrue="1" operator="equal">
      <formula>$D$130</formula>
    </cfRule>
    <cfRule type="cellIs" dxfId="79" priority="4317" stopIfTrue="1" operator="lessThan">
      <formula>$D$131</formula>
    </cfRule>
    <cfRule type="cellIs" dxfId="78" priority="4318" stopIfTrue="1" operator="between">
      <formula>$D$131</formula>
      <formula>$D$130</formula>
    </cfRule>
    <cfRule type="cellIs" dxfId="77" priority="4319" stopIfTrue="1" operator="between">
      <formula>$D$130</formula>
      <formula>$D$129</formula>
    </cfRule>
    <cfRule type="cellIs" dxfId="76" priority="4320" stopIfTrue="1" operator="greaterThanOrEqual">
      <formula>$D$129</formula>
    </cfRule>
  </conditionalFormatting>
  <conditionalFormatting sqref="G7:G9 G11:G127">
    <cfRule type="cellIs" dxfId="75" priority="4326" stopIfTrue="1" operator="equal">
      <formula>$G$130</formula>
    </cfRule>
    <cfRule type="cellIs" dxfId="74" priority="4327" stopIfTrue="1" operator="lessThan">
      <formula>$G$131</formula>
    </cfRule>
    <cfRule type="cellIs" dxfId="73" priority="4328" stopIfTrue="1" operator="between">
      <formula>$G$131</formula>
      <formula>$G$130</formula>
    </cfRule>
    <cfRule type="cellIs" dxfId="72" priority="4329" stopIfTrue="1" operator="between">
      <formula>$G$130</formula>
      <formula>$G$129</formula>
    </cfRule>
    <cfRule type="cellIs" dxfId="71" priority="4330" stopIfTrue="1" operator="greaterThanOrEqual">
      <formula>$G$129</formula>
    </cfRule>
  </conditionalFormatting>
  <conditionalFormatting sqref="J7:J9 J11:J127">
    <cfRule type="cellIs" dxfId="70" priority="4336" stopIfTrue="1" operator="between">
      <formula>$J$130</formula>
      <formula>3.646</formula>
    </cfRule>
    <cfRule type="cellIs" dxfId="69" priority="4337" stopIfTrue="1" operator="lessThan">
      <formula>$J$131</formula>
    </cfRule>
    <cfRule type="cellIs" dxfId="68" priority="4338" stopIfTrue="1" operator="between">
      <formula>$J$131</formula>
      <formula>$J$130</formula>
    </cfRule>
    <cfRule type="cellIs" dxfId="67" priority="4339" stopIfTrue="1" operator="between">
      <formula>$J$130</formula>
      <formula>$J$129</formula>
    </cfRule>
    <cfRule type="cellIs" dxfId="66" priority="4340" stopIfTrue="1" operator="greaterThanOrEqual">
      <formula>$J$129</formula>
    </cfRule>
  </conditionalFormatting>
  <conditionalFormatting sqref="AP7:AP127">
    <cfRule type="cellIs" dxfId="65" priority="4275" stopIfTrue="1" operator="lessThan">
      <formula>$AP$131</formula>
    </cfRule>
    <cfRule type="cellIs" dxfId="64" priority="4276" stopIfTrue="1" operator="between">
      <formula>$AP$131</formula>
      <formula>$AP$130</formula>
    </cfRule>
    <cfRule type="cellIs" dxfId="63" priority="4277" stopIfTrue="1" operator="between">
      <formula>$AP$130</formula>
      <formula>$AP$129</formula>
    </cfRule>
    <cfRule type="cellIs" dxfId="62" priority="4278" stopIfTrue="1" operator="greaterThanOrEqual">
      <formula>$AP$129</formula>
    </cfRule>
    <cfRule type="containsBlanks" dxfId="61" priority="4274" stopIfTrue="1">
      <formula>LEN(TRIM(AP7))=0</formula>
    </cfRule>
  </conditionalFormatting>
  <conditionalFormatting sqref="AM7:AM127">
    <cfRule type="cellIs" dxfId="60" priority="4265" stopIfTrue="1" operator="lessThan">
      <formula>$AM$131</formula>
    </cfRule>
    <cfRule type="cellIs" dxfId="59" priority="4266" stopIfTrue="1" operator="between">
      <formula>$AM$131</formula>
      <formula>$AM$130</formula>
    </cfRule>
    <cfRule type="cellIs" dxfId="58" priority="4267" stopIfTrue="1" operator="between">
      <formula>$AM$130</formula>
      <formula>$AM$129</formula>
    </cfRule>
    <cfRule type="cellIs" dxfId="57" priority="4268" stopIfTrue="1" operator="greaterThanOrEqual">
      <formula>$AM$129</formula>
    </cfRule>
    <cfRule type="containsBlanks" dxfId="56" priority="4264" stopIfTrue="1">
      <formula>LEN(TRIM(AM7))=0</formula>
    </cfRule>
  </conditionalFormatting>
  <conditionalFormatting sqref="AX10">
    <cfRule type="containsBlanks" dxfId="55" priority="11" stopIfTrue="1">
      <formula>LEN(TRIM(AX10))=0</formula>
    </cfRule>
    <cfRule type="cellIs" dxfId="54" priority="12" stopIfTrue="1" operator="equal">
      <formula>"D"</formula>
    </cfRule>
    <cfRule type="cellIs" dxfId="53" priority="13" stopIfTrue="1" operator="equal">
      <formula>"C"</formula>
    </cfRule>
    <cfRule type="cellIs" dxfId="52" priority="14" stopIfTrue="1" operator="equal">
      <formula>"B"</formula>
    </cfRule>
    <cfRule type="cellIs" dxfId="51" priority="15" stopIfTrue="1" operator="equal">
      <formula>"A"</formula>
    </cfRule>
  </conditionalFormatting>
  <conditionalFormatting sqref="D10:K10">
    <cfRule type="containsBlanks" dxfId="50" priority="6" stopIfTrue="1">
      <formula>LEN(TRIM(D10))=0</formula>
    </cfRule>
    <cfRule type="cellIs" dxfId="49" priority="7" stopIfTrue="1" operator="equal">
      <formula>"D"</formula>
    </cfRule>
    <cfRule type="cellIs" dxfId="48" priority="8" stopIfTrue="1" operator="equal">
      <formula>"C"</formula>
    </cfRule>
    <cfRule type="cellIs" dxfId="47" priority="9" stopIfTrue="1" operator="equal">
      <formula>"B"</formula>
    </cfRule>
    <cfRule type="cellIs" dxfId="46" priority="10" stopIfTrue="1" operator="equal">
      <formula>"A"</formula>
    </cfRule>
  </conditionalFormatting>
  <conditionalFormatting sqref="N13">
    <cfRule type="containsBlanks" dxfId="45" priority="1" stopIfTrue="1">
      <formula>LEN(TRIM(N13))=0</formula>
    </cfRule>
    <cfRule type="cellIs" dxfId="44" priority="2" stopIfTrue="1" operator="equal">
      <formula>"D"</formula>
    </cfRule>
    <cfRule type="cellIs" dxfId="43" priority="3" stopIfTrue="1" operator="equal">
      <formula>"C"</formula>
    </cfRule>
    <cfRule type="cellIs" dxfId="42" priority="4" stopIfTrue="1" operator="equal">
      <formula>"B"</formula>
    </cfRule>
    <cfRule type="cellIs" dxfId="41" priority="5" stopIfTrue="1" operator="equal">
      <formula>"A"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topLeftCell="A10" zoomScale="90" zoomScaleNormal="90" workbookViewId="0">
      <selection activeCell="A254" sqref="A254"/>
    </sheetView>
  </sheetViews>
  <sheetFormatPr defaultRowHeight="15" x14ac:dyDescent="0.25"/>
  <cols>
    <col min="3" max="3" width="9.140625" customWidth="1"/>
  </cols>
  <sheetData>
    <row r="1" spans="12:12" ht="18.75" customHeight="1" x14ac:dyDescent="0.25">
      <c r="L1" s="166" t="s">
        <v>130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6" sqref="A6"/>
      <selection pane="bottomRight" activeCell="C5" sqref="C5:C6"/>
    </sheetView>
  </sheetViews>
  <sheetFormatPr defaultRowHeight="15" x14ac:dyDescent="0.25"/>
  <cols>
    <col min="1" max="1" width="5.7109375" customWidth="1"/>
    <col min="2" max="2" width="8.7109375" customWidth="1"/>
    <col min="3" max="3" width="18.140625" customWidth="1"/>
    <col min="4" max="4" width="31.7109375" customWidth="1"/>
    <col min="5" max="5" width="9" customWidth="1"/>
    <col min="6" max="9" width="7.7109375" customWidth="1"/>
    <col min="10" max="10" width="8.7109375" style="2" customWidth="1"/>
    <col min="11" max="11" width="9.28515625" bestFit="1" customWidth="1"/>
    <col min="12" max="13" width="9.7109375" bestFit="1" customWidth="1"/>
    <col min="14" max="14" width="10.7109375" customWidth="1"/>
    <col min="15" max="15" width="10.85546875" bestFit="1" customWidth="1"/>
    <col min="24" max="24" width="10.85546875" customWidth="1"/>
    <col min="25" max="25" width="7.85546875" customWidth="1"/>
    <col min="26" max="26" width="9.7109375" customWidth="1"/>
    <col min="27" max="27" width="7.7109375" customWidth="1"/>
    <col min="28" max="28" width="8.7109375" customWidth="1"/>
    <col min="29" max="29" width="7.7109375" customWidth="1"/>
    <col min="30" max="30" width="10" customWidth="1"/>
    <col min="31" max="31" width="7.7109375" customWidth="1"/>
    <col min="32" max="32" width="9.7109375" customWidth="1"/>
    <col min="34" max="34" width="9.7109375" customWidth="1"/>
    <col min="35" max="35" width="7.7109375" customWidth="1"/>
    <col min="36" max="36" width="9.7109375" customWidth="1"/>
    <col min="37" max="37" width="7.7109375" customWidth="1"/>
    <col min="38" max="38" width="10" customWidth="1"/>
    <col min="39" max="39" width="7.7109375" customWidth="1"/>
    <col min="40" max="40" width="9.5703125" customWidth="1"/>
    <col min="41" max="41" width="8.7109375" customWidth="1"/>
    <col min="42" max="45" width="7.7109375" customWidth="1"/>
    <col min="48" max="51" width="7.7109375" customWidth="1"/>
    <col min="54" max="57" width="7.7109375" customWidth="1"/>
    <col min="60" max="64" width="7.7109375" customWidth="1"/>
    <col min="67" max="72" width="7.7109375" customWidth="1"/>
  </cols>
  <sheetData>
    <row r="1" spans="1:73" x14ac:dyDescent="0.25">
      <c r="B1" s="381"/>
      <c r="C1" s="18" t="s">
        <v>218</v>
      </c>
    </row>
    <row r="2" spans="1:73" ht="15.75" x14ac:dyDescent="0.25">
      <c r="B2" s="449"/>
      <c r="C2" s="18" t="s">
        <v>219</v>
      </c>
      <c r="D2" s="408" t="s">
        <v>243</v>
      </c>
      <c r="F2" s="100"/>
      <c r="G2" s="100"/>
      <c r="H2" s="100"/>
      <c r="I2" s="100"/>
      <c r="J2" s="4"/>
      <c r="AP2" s="573"/>
    </row>
    <row r="3" spans="1:73" x14ac:dyDescent="0.25">
      <c r="B3" s="448"/>
      <c r="C3" s="18" t="s">
        <v>220</v>
      </c>
      <c r="E3" s="100"/>
      <c r="F3" s="100"/>
      <c r="G3" s="100"/>
      <c r="H3" s="100"/>
      <c r="I3" s="100"/>
      <c r="J3" s="4"/>
    </row>
    <row r="4" spans="1:73" ht="15.75" thickBot="1" x14ac:dyDescent="0.3">
      <c r="B4" s="19"/>
      <c r="C4" s="18" t="s">
        <v>221</v>
      </c>
      <c r="D4" s="101"/>
      <c r="E4" s="878" t="s">
        <v>8</v>
      </c>
      <c r="F4" s="878"/>
      <c r="G4" s="878"/>
      <c r="H4" s="878"/>
      <c r="I4" s="878"/>
      <c r="J4" s="155">
        <v>2020</v>
      </c>
      <c r="K4" s="877" t="s">
        <v>178</v>
      </c>
      <c r="L4" s="877"/>
      <c r="M4" s="877"/>
      <c r="N4" s="877"/>
      <c r="O4" s="877"/>
      <c r="P4" s="155">
        <v>2020</v>
      </c>
      <c r="Q4" s="877" t="s">
        <v>179</v>
      </c>
      <c r="R4" s="877"/>
      <c r="S4" s="877"/>
      <c r="T4" s="877"/>
      <c r="U4" s="877"/>
      <c r="V4" s="155">
        <v>2020</v>
      </c>
      <c r="W4" s="878" t="s">
        <v>185</v>
      </c>
      <c r="X4" s="878"/>
      <c r="Y4" s="878"/>
      <c r="Z4" s="878"/>
      <c r="AA4" s="878"/>
      <c r="AB4" s="878"/>
      <c r="AC4" s="878"/>
      <c r="AD4" s="878"/>
      <c r="AE4" s="878"/>
      <c r="AF4" s="155">
        <v>2020</v>
      </c>
      <c r="AG4" s="878" t="s">
        <v>186</v>
      </c>
      <c r="AH4" s="878"/>
      <c r="AI4" s="878"/>
      <c r="AJ4" s="878"/>
      <c r="AK4" s="878"/>
      <c r="AL4" s="878"/>
      <c r="AM4" s="878"/>
      <c r="AN4" s="155">
        <v>2020</v>
      </c>
      <c r="AO4" s="877" t="s">
        <v>188</v>
      </c>
      <c r="AP4" s="877"/>
      <c r="AQ4" s="877"/>
      <c r="AR4" s="877"/>
      <c r="AS4" s="877"/>
      <c r="AT4" s="155">
        <v>2020</v>
      </c>
      <c r="AU4" s="877" t="s">
        <v>189</v>
      </c>
      <c r="AV4" s="877"/>
      <c r="AW4" s="877"/>
      <c r="AX4" s="877"/>
      <c r="AY4" s="877"/>
      <c r="AZ4" s="155">
        <v>2020</v>
      </c>
      <c r="BA4" s="877" t="s">
        <v>215</v>
      </c>
      <c r="BB4" s="877"/>
      <c r="BC4" s="877"/>
      <c r="BD4" s="877"/>
      <c r="BE4" s="877"/>
      <c r="BF4" s="155">
        <v>2020</v>
      </c>
      <c r="BG4" s="877" t="s">
        <v>216</v>
      </c>
      <c r="BH4" s="877"/>
      <c r="BI4" s="877"/>
      <c r="BJ4" s="877"/>
      <c r="BK4" s="877"/>
      <c r="BL4" s="877"/>
      <c r="BM4" s="155">
        <v>2020</v>
      </c>
      <c r="BN4" s="877" t="s">
        <v>194</v>
      </c>
      <c r="BO4" s="877"/>
      <c r="BP4" s="877"/>
      <c r="BQ4" s="877"/>
      <c r="BR4" s="877"/>
      <c r="BS4" s="877"/>
      <c r="BT4" s="877"/>
      <c r="BU4" s="158">
        <v>2020</v>
      </c>
    </row>
    <row r="5" spans="1:73" ht="18" customHeight="1" x14ac:dyDescent="0.25">
      <c r="A5" s="849" t="s">
        <v>0</v>
      </c>
      <c r="B5" s="856" t="s">
        <v>9</v>
      </c>
      <c r="C5" s="856" t="s">
        <v>10</v>
      </c>
      <c r="D5" s="856" t="s">
        <v>11</v>
      </c>
      <c r="E5" s="858" t="s">
        <v>12</v>
      </c>
      <c r="F5" s="851" t="s">
        <v>14</v>
      </c>
      <c r="G5" s="852"/>
      <c r="H5" s="852"/>
      <c r="I5" s="853"/>
      <c r="J5" s="854" t="s">
        <v>13</v>
      </c>
      <c r="K5" s="849" t="s">
        <v>12</v>
      </c>
      <c r="L5" s="851" t="s">
        <v>14</v>
      </c>
      <c r="M5" s="852"/>
      <c r="N5" s="852"/>
      <c r="O5" s="853"/>
      <c r="P5" s="854" t="s">
        <v>13</v>
      </c>
      <c r="Q5" s="849" t="s">
        <v>12</v>
      </c>
      <c r="R5" s="851" t="s">
        <v>14</v>
      </c>
      <c r="S5" s="852"/>
      <c r="T5" s="852"/>
      <c r="U5" s="853"/>
      <c r="V5" s="854" t="s">
        <v>13</v>
      </c>
      <c r="W5" s="833" t="s">
        <v>12</v>
      </c>
      <c r="X5" s="860" t="s">
        <v>180</v>
      </c>
      <c r="Y5" s="861"/>
      <c r="Z5" s="861"/>
      <c r="AA5" s="861"/>
      <c r="AB5" s="861"/>
      <c r="AC5" s="861"/>
      <c r="AD5" s="861"/>
      <c r="AE5" s="861"/>
      <c r="AF5" s="862"/>
      <c r="AG5" s="833" t="s">
        <v>12</v>
      </c>
      <c r="AH5" s="860" t="s">
        <v>180</v>
      </c>
      <c r="AI5" s="861"/>
      <c r="AJ5" s="861"/>
      <c r="AK5" s="861"/>
      <c r="AL5" s="861"/>
      <c r="AM5" s="861"/>
      <c r="AN5" s="862"/>
      <c r="AO5" s="849" t="s">
        <v>12</v>
      </c>
      <c r="AP5" s="851" t="s">
        <v>180</v>
      </c>
      <c r="AQ5" s="852"/>
      <c r="AR5" s="852"/>
      <c r="AS5" s="853"/>
      <c r="AT5" s="854" t="s">
        <v>13</v>
      </c>
      <c r="AU5" s="849" t="s">
        <v>12</v>
      </c>
      <c r="AV5" s="851" t="s">
        <v>180</v>
      </c>
      <c r="AW5" s="852"/>
      <c r="AX5" s="852"/>
      <c r="AY5" s="853"/>
      <c r="AZ5" s="854" t="s">
        <v>13</v>
      </c>
      <c r="BA5" s="849" t="s">
        <v>12</v>
      </c>
      <c r="BB5" s="851" t="s">
        <v>180</v>
      </c>
      <c r="BC5" s="852"/>
      <c r="BD5" s="852"/>
      <c r="BE5" s="853"/>
      <c r="BF5" s="864" t="s">
        <v>13</v>
      </c>
      <c r="BG5" s="833" t="s">
        <v>12</v>
      </c>
      <c r="BH5" s="866" t="s">
        <v>180</v>
      </c>
      <c r="BI5" s="867"/>
      <c r="BJ5" s="867"/>
      <c r="BK5" s="867"/>
      <c r="BL5" s="868"/>
      <c r="BM5" s="869" t="s">
        <v>13</v>
      </c>
      <c r="BN5" s="833" t="s">
        <v>12</v>
      </c>
      <c r="BO5" s="874" t="s">
        <v>180</v>
      </c>
      <c r="BP5" s="875"/>
      <c r="BQ5" s="875"/>
      <c r="BR5" s="875"/>
      <c r="BS5" s="875"/>
      <c r="BT5" s="876"/>
      <c r="BU5" s="871" t="s">
        <v>193</v>
      </c>
    </row>
    <row r="6" spans="1:73" ht="27" customHeight="1" thickBot="1" x14ac:dyDescent="0.3">
      <c r="A6" s="850"/>
      <c r="B6" s="857"/>
      <c r="C6" s="857"/>
      <c r="D6" s="857"/>
      <c r="E6" s="859"/>
      <c r="F6" s="3">
        <v>2</v>
      </c>
      <c r="G6" s="3">
        <v>3</v>
      </c>
      <c r="H6" s="3">
        <v>4</v>
      </c>
      <c r="I6" s="3">
        <v>5</v>
      </c>
      <c r="J6" s="855"/>
      <c r="K6" s="850"/>
      <c r="L6" s="3">
        <v>2</v>
      </c>
      <c r="M6" s="3">
        <v>3</v>
      </c>
      <c r="N6" s="3">
        <v>4</v>
      </c>
      <c r="O6" s="3">
        <v>5</v>
      </c>
      <c r="P6" s="855"/>
      <c r="Q6" s="850"/>
      <c r="R6" s="3">
        <v>2</v>
      </c>
      <c r="S6" s="3">
        <v>3</v>
      </c>
      <c r="T6" s="3">
        <v>4</v>
      </c>
      <c r="U6" s="3">
        <v>5</v>
      </c>
      <c r="V6" s="855"/>
      <c r="W6" s="834"/>
      <c r="X6" s="108" t="s">
        <v>226</v>
      </c>
      <c r="Y6" s="108" t="s">
        <v>181</v>
      </c>
      <c r="Z6" s="108" t="s">
        <v>227</v>
      </c>
      <c r="AA6" s="108" t="s">
        <v>181</v>
      </c>
      <c r="AB6" s="109" t="s">
        <v>182</v>
      </c>
      <c r="AC6" s="109" t="s">
        <v>181</v>
      </c>
      <c r="AD6" s="110" t="s">
        <v>183</v>
      </c>
      <c r="AE6" s="109" t="s">
        <v>181</v>
      </c>
      <c r="AF6" s="111" t="s">
        <v>184</v>
      </c>
      <c r="AG6" s="834"/>
      <c r="AH6" s="108" t="s">
        <v>187</v>
      </c>
      <c r="AI6" s="108" t="s">
        <v>181</v>
      </c>
      <c r="AJ6" s="109" t="s">
        <v>182</v>
      </c>
      <c r="AK6" s="109" t="s">
        <v>181</v>
      </c>
      <c r="AL6" s="110" t="s">
        <v>183</v>
      </c>
      <c r="AM6" s="109" t="s">
        <v>181</v>
      </c>
      <c r="AN6" s="111" t="s">
        <v>184</v>
      </c>
      <c r="AO6" s="850"/>
      <c r="AP6" s="3">
        <v>2</v>
      </c>
      <c r="AQ6" s="3">
        <v>3</v>
      </c>
      <c r="AR6" s="3">
        <v>4</v>
      </c>
      <c r="AS6" s="3">
        <v>5</v>
      </c>
      <c r="AT6" s="855"/>
      <c r="AU6" s="850"/>
      <c r="AV6" s="3">
        <v>2</v>
      </c>
      <c r="AW6" s="3">
        <v>3</v>
      </c>
      <c r="AX6" s="3">
        <v>4</v>
      </c>
      <c r="AY6" s="3">
        <v>5</v>
      </c>
      <c r="AZ6" s="855"/>
      <c r="BA6" s="850"/>
      <c r="BB6" s="3">
        <v>2</v>
      </c>
      <c r="BC6" s="3">
        <v>3</v>
      </c>
      <c r="BD6" s="3">
        <v>4</v>
      </c>
      <c r="BE6" s="3">
        <v>5</v>
      </c>
      <c r="BF6" s="865"/>
      <c r="BG6" s="834"/>
      <c r="BH6" s="450" t="s">
        <v>190</v>
      </c>
      <c r="BI6" s="450" t="s">
        <v>210</v>
      </c>
      <c r="BJ6" s="450" t="s">
        <v>211</v>
      </c>
      <c r="BK6" s="450" t="s">
        <v>191</v>
      </c>
      <c r="BL6" s="695">
        <v>100</v>
      </c>
      <c r="BM6" s="870"/>
      <c r="BN6" s="834"/>
      <c r="BO6" s="154" t="s">
        <v>192</v>
      </c>
      <c r="BP6" s="154" t="s">
        <v>214</v>
      </c>
      <c r="BQ6" s="154" t="s">
        <v>241</v>
      </c>
      <c r="BR6" s="154" t="s">
        <v>242</v>
      </c>
      <c r="BS6" s="154" t="s">
        <v>191</v>
      </c>
      <c r="BT6" s="154">
        <v>100</v>
      </c>
      <c r="BU6" s="872"/>
    </row>
    <row r="7" spans="1:73" s="1" customFormat="1" ht="15" customHeight="1" thickBot="1" x14ac:dyDescent="0.3">
      <c r="A7" s="451">
        <v>1</v>
      </c>
      <c r="B7" s="452">
        <v>50050</v>
      </c>
      <c r="C7" s="452" t="s">
        <v>6</v>
      </c>
      <c r="D7" s="453" t="s">
        <v>68</v>
      </c>
      <c r="E7" s="604">
        <v>84</v>
      </c>
      <c r="F7" s="640"/>
      <c r="G7" s="640">
        <v>9.52</v>
      </c>
      <c r="H7" s="640">
        <v>58.33</v>
      </c>
      <c r="I7" s="640">
        <v>32.14</v>
      </c>
      <c r="J7" s="454">
        <f>(2*F7+3*G7+4*H7+5*I7)/100</f>
        <v>4.2257999999999996</v>
      </c>
      <c r="K7" s="639">
        <v>74</v>
      </c>
      <c r="L7" s="646"/>
      <c r="M7" s="646">
        <v>24.32</v>
      </c>
      <c r="N7" s="646">
        <v>56.76</v>
      </c>
      <c r="O7" s="646">
        <v>18.920000000000002</v>
      </c>
      <c r="P7" s="454">
        <f>(2*L7+3*M7+4*N7+5*O7)/100</f>
        <v>3.9460000000000002</v>
      </c>
      <c r="Q7" s="639">
        <v>83</v>
      </c>
      <c r="R7" s="646"/>
      <c r="S7" s="646">
        <v>1.2</v>
      </c>
      <c r="T7" s="646">
        <v>63.86</v>
      </c>
      <c r="U7" s="646">
        <v>34.94</v>
      </c>
      <c r="V7" s="454">
        <f>(2*R7+3*S7+4*T7+5*U7)/100</f>
        <v>4.3373999999999997</v>
      </c>
      <c r="W7" s="475"/>
      <c r="X7" s="520"/>
      <c r="Y7" s="479"/>
      <c r="Z7" s="478"/>
      <c r="AA7" s="479"/>
      <c r="AB7" s="478"/>
      <c r="AC7" s="479"/>
      <c r="AD7" s="478"/>
      <c r="AE7" s="479"/>
      <c r="AF7" s="468"/>
      <c r="AG7" s="475"/>
      <c r="AH7" s="476"/>
      <c r="AI7" s="477"/>
      <c r="AJ7" s="478"/>
      <c r="AK7" s="479"/>
      <c r="AL7" s="478"/>
      <c r="AM7" s="479"/>
      <c r="AN7" s="462"/>
      <c r="AO7" s="455"/>
      <c r="AP7" s="456"/>
      <c r="AQ7" s="456"/>
      <c r="AR7" s="456"/>
      <c r="AS7" s="456"/>
      <c r="AT7" s="457"/>
      <c r="AU7" s="458"/>
      <c r="AV7" s="459"/>
      <c r="AW7" s="459"/>
      <c r="AX7" s="459"/>
      <c r="AY7" s="460"/>
      <c r="AZ7" s="461"/>
      <c r="BA7" s="311"/>
      <c r="BB7" s="311"/>
      <c r="BC7" s="311"/>
      <c r="BD7" s="311"/>
      <c r="BE7" s="311"/>
      <c r="BF7" s="766"/>
      <c r="BG7" s="782">
        <v>18</v>
      </c>
      <c r="BH7" s="311"/>
      <c r="BI7" s="311"/>
      <c r="BJ7" s="311"/>
      <c r="BK7" s="311"/>
      <c r="BL7" s="312"/>
      <c r="BM7" s="746">
        <v>61.22</v>
      </c>
      <c r="BN7" s="796">
        <v>26</v>
      </c>
      <c r="BO7" s="346"/>
      <c r="BP7" s="346"/>
      <c r="BQ7" s="346"/>
      <c r="BR7" s="346"/>
      <c r="BS7" s="346"/>
      <c r="BT7" s="346"/>
      <c r="BU7" s="745">
        <v>71.540000000000006</v>
      </c>
    </row>
    <row r="8" spans="1:73" s="1" customFormat="1" ht="15" customHeight="1" x14ac:dyDescent="0.25">
      <c r="A8" s="10">
        <v>1</v>
      </c>
      <c r="B8" s="11">
        <v>10003</v>
      </c>
      <c r="C8" s="11" t="s">
        <v>1</v>
      </c>
      <c r="D8" s="422" t="s">
        <v>17</v>
      </c>
      <c r="E8" s="324"/>
      <c r="F8" s="548"/>
      <c r="G8" s="548"/>
      <c r="H8" s="548"/>
      <c r="I8" s="548"/>
      <c r="J8" s="20">
        <f>(2*F8+3*G8+4*H8+5*I8)/100</f>
        <v>0</v>
      </c>
      <c r="K8" s="556"/>
      <c r="L8" s="548"/>
      <c r="M8" s="548"/>
      <c r="N8" s="548"/>
      <c r="O8" s="548"/>
      <c r="P8" s="554">
        <f t="shared" ref="P8:P9" si="0">(2*L8+3*M8+4*N8+5*O8)/100</f>
        <v>0</v>
      </c>
      <c r="Q8" s="555"/>
      <c r="R8" s="548"/>
      <c r="S8" s="548"/>
      <c r="T8" s="548"/>
      <c r="U8" s="548"/>
      <c r="V8" s="20">
        <f>(2*R8+3*S8+4*T8+5*U8)/100</f>
        <v>0</v>
      </c>
      <c r="W8" s="521"/>
      <c r="X8" s="522"/>
      <c r="Y8" s="523"/>
      <c r="Z8" s="524"/>
      <c r="AA8" s="525"/>
      <c r="AB8" s="524"/>
      <c r="AC8" s="523"/>
      <c r="AD8" s="524"/>
      <c r="AE8" s="523"/>
      <c r="AF8" s="469"/>
      <c r="AG8" s="480"/>
      <c r="AH8" s="481"/>
      <c r="AI8" s="482"/>
      <c r="AJ8" s="480"/>
      <c r="AK8" s="483"/>
      <c r="AL8" s="480"/>
      <c r="AM8" s="484"/>
      <c r="AN8" s="463"/>
      <c r="AO8" s="115"/>
      <c r="AP8" s="287"/>
      <c r="AQ8" s="287"/>
      <c r="AR8" s="287"/>
      <c r="AS8" s="287"/>
      <c r="AT8" s="116"/>
      <c r="AU8" s="134"/>
      <c r="AV8" s="288"/>
      <c r="AW8" s="138"/>
      <c r="AX8" s="138"/>
      <c r="AY8" s="288"/>
      <c r="AZ8" s="139"/>
      <c r="BA8" s="313"/>
      <c r="BB8" s="313"/>
      <c r="BC8" s="313"/>
      <c r="BD8" s="313"/>
      <c r="BE8" s="313"/>
      <c r="BF8" s="767"/>
      <c r="BG8" s="783"/>
      <c r="BH8" s="784"/>
      <c r="BI8" s="784"/>
      <c r="BJ8" s="784"/>
      <c r="BK8" s="784"/>
      <c r="BL8" s="785"/>
      <c r="BM8" s="786"/>
      <c r="BN8" s="797"/>
      <c r="BO8" s="798"/>
      <c r="BP8" s="798"/>
      <c r="BQ8" s="798"/>
      <c r="BR8" s="798"/>
      <c r="BS8" s="798"/>
      <c r="BT8" s="798"/>
      <c r="BU8" s="799"/>
    </row>
    <row r="9" spans="1:73" s="1" customFormat="1" ht="15" customHeight="1" x14ac:dyDescent="0.25">
      <c r="A9" s="12">
        <v>2</v>
      </c>
      <c r="B9" s="5">
        <v>10002</v>
      </c>
      <c r="C9" s="5" t="s">
        <v>1</v>
      </c>
      <c r="D9" s="423" t="s">
        <v>16</v>
      </c>
      <c r="E9" s="577">
        <v>86</v>
      </c>
      <c r="F9" s="640">
        <v>6.98</v>
      </c>
      <c r="G9" s="640">
        <v>15.12</v>
      </c>
      <c r="H9" s="640">
        <v>50</v>
      </c>
      <c r="I9" s="640">
        <v>27.91</v>
      </c>
      <c r="J9" s="23">
        <f t="shared" ref="J9:J65" si="1">(2*F9+3*G9+4*H9+5*I9)/100</f>
        <v>3.9887000000000001</v>
      </c>
      <c r="K9" s="639">
        <v>87</v>
      </c>
      <c r="L9" s="646">
        <v>18.39</v>
      </c>
      <c r="M9" s="646">
        <v>36.78</v>
      </c>
      <c r="N9" s="646">
        <v>41.38</v>
      </c>
      <c r="O9" s="646">
        <v>3.45</v>
      </c>
      <c r="P9" s="21">
        <f t="shared" si="0"/>
        <v>3.2988999999999997</v>
      </c>
      <c r="Q9" s="639">
        <v>89</v>
      </c>
      <c r="R9" s="646">
        <v>3.37</v>
      </c>
      <c r="S9" s="646">
        <v>15.73</v>
      </c>
      <c r="T9" s="646">
        <v>56.18</v>
      </c>
      <c r="U9" s="646">
        <v>24.72</v>
      </c>
      <c r="V9" s="23">
        <f>(2*R9+3*S9+4*T9+5*U9)/100</f>
        <v>4.0225</v>
      </c>
      <c r="W9" s="526"/>
      <c r="X9" s="527"/>
      <c r="Y9" s="528"/>
      <c r="Z9" s="529"/>
      <c r="AA9" s="528"/>
      <c r="AB9" s="529"/>
      <c r="AC9" s="528"/>
      <c r="AD9" s="529"/>
      <c r="AE9" s="528"/>
      <c r="AF9" s="470"/>
      <c r="AG9" s="485"/>
      <c r="AH9" s="486"/>
      <c r="AI9" s="487"/>
      <c r="AJ9" s="485"/>
      <c r="AK9" s="488"/>
      <c r="AL9" s="328"/>
      <c r="AM9" s="489"/>
      <c r="AN9" s="464"/>
      <c r="AO9" s="431"/>
      <c r="AP9" s="432"/>
      <c r="AQ9" s="432"/>
      <c r="AR9" s="432"/>
      <c r="AS9" s="432"/>
      <c r="AT9" s="112"/>
      <c r="AU9" s="127"/>
      <c r="AV9" s="132"/>
      <c r="AW9" s="132"/>
      <c r="AX9" s="132"/>
      <c r="AY9" s="285"/>
      <c r="AZ9" s="129"/>
      <c r="BA9" s="314"/>
      <c r="BB9" s="314"/>
      <c r="BC9" s="314"/>
      <c r="BD9" s="314"/>
      <c r="BE9" s="314"/>
      <c r="BF9" s="768"/>
      <c r="BG9" s="787">
        <v>30</v>
      </c>
      <c r="BH9" s="314"/>
      <c r="BI9" s="314"/>
      <c r="BJ9" s="314"/>
      <c r="BK9" s="314"/>
      <c r="BL9" s="315"/>
      <c r="BM9" s="737">
        <v>44.8</v>
      </c>
      <c r="BN9" s="744">
        <v>48</v>
      </c>
      <c r="BO9" s="347"/>
      <c r="BP9" s="347"/>
      <c r="BQ9" s="347"/>
      <c r="BR9" s="347"/>
      <c r="BS9" s="347"/>
      <c r="BT9" s="347"/>
      <c r="BU9" s="734">
        <v>70.209999999999994</v>
      </c>
    </row>
    <row r="10" spans="1:73" s="1" customFormat="1" ht="15" customHeight="1" x14ac:dyDescent="0.25">
      <c r="A10" s="12">
        <v>3</v>
      </c>
      <c r="B10" s="5">
        <v>10090</v>
      </c>
      <c r="C10" s="5" t="s">
        <v>1</v>
      </c>
      <c r="D10" s="424" t="s">
        <v>19</v>
      </c>
      <c r="E10" s="605">
        <v>138</v>
      </c>
      <c r="F10" s="640">
        <v>10.87</v>
      </c>
      <c r="G10" s="640">
        <v>16.670000000000002</v>
      </c>
      <c r="H10" s="640">
        <v>43.48</v>
      </c>
      <c r="I10" s="640">
        <v>28.99</v>
      </c>
      <c r="J10" s="21">
        <f t="shared" si="1"/>
        <v>3.9062000000000001</v>
      </c>
      <c r="K10" s="639">
        <v>152</v>
      </c>
      <c r="L10" s="646">
        <v>0</v>
      </c>
      <c r="M10" s="646">
        <v>0</v>
      </c>
      <c r="N10" s="646">
        <v>0</v>
      </c>
      <c r="O10" s="646">
        <v>0</v>
      </c>
      <c r="P10" s="23">
        <f t="shared" ref="P10:P65" si="2">(2*L10+3*M10+4*N10+5*O10)/100</f>
        <v>0</v>
      </c>
      <c r="Q10" s="639">
        <v>147</v>
      </c>
      <c r="R10" s="646">
        <v>0.68</v>
      </c>
      <c r="S10" s="646">
        <v>27.89</v>
      </c>
      <c r="T10" s="646">
        <v>63.27</v>
      </c>
      <c r="U10" s="646">
        <v>8.16</v>
      </c>
      <c r="V10" s="23">
        <f>(2*R10+3*S10+4*T10+5*U10)/100</f>
        <v>3.7891000000000004</v>
      </c>
      <c r="W10" s="526"/>
      <c r="X10" s="527"/>
      <c r="Y10" s="528"/>
      <c r="Z10" s="529"/>
      <c r="AA10" s="528"/>
      <c r="AB10" s="529"/>
      <c r="AC10" s="528"/>
      <c r="AD10" s="529"/>
      <c r="AE10" s="528"/>
      <c r="AF10" s="470"/>
      <c r="AG10" s="485"/>
      <c r="AH10" s="486"/>
      <c r="AI10" s="487"/>
      <c r="AJ10" s="485"/>
      <c r="AK10" s="488"/>
      <c r="AL10" s="490"/>
      <c r="AM10" s="489"/>
      <c r="AN10" s="464"/>
      <c r="AO10" s="433"/>
      <c r="AP10" s="434"/>
      <c r="AQ10" s="434"/>
      <c r="AR10" s="434"/>
      <c r="AS10" s="434"/>
      <c r="AT10" s="113"/>
      <c r="AU10" s="128"/>
      <c r="AV10" s="53"/>
      <c r="AW10" s="53"/>
      <c r="AX10" s="53"/>
      <c r="AY10" s="53"/>
      <c r="AZ10" s="130"/>
      <c r="BA10" s="314"/>
      <c r="BB10" s="314"/>
      <c r="BC10" s="314"/>
      <c r="BD10" s="314"/>
      <c r="BE10" s="314"/>
      <c r="BF10" s="768"/>
      <c r="BG10" s="787">
        <v>45</v>
      </c>
      <c r="BH10" s="314"/>
      <c r="BI10" s="314"/>
      <c r="BJ10" s="314"/>
      <c r="BK10" s="314"/>
      <c r="BL10" s="315"/>
      <c r="BM10" s="736">
        <v>51.51</v>
      </c>
      <c r="BN10" s="748">
        <v>88</v>
      </c>
      <c r="BO10" s="347"/>
      <c r="BP10" s="347"/>
      <c r="BQ10" s="347"/>
      <c r="BR10" s="347"/>
      <c r="BS10" s="347"/>
      <c r="BT10" s="347"/>
      <c r="BU10" s="734">
        <v>69.83</v>
      </c>
    </row>
    <row r="11" spans="1:73" s="1" customFormat="1" ht="15" customHeight="1" x14ac:dyDescent="0.25">
      <c r="A11" s="12">
        <v>4</v>
      </c>
      <c r="B11" s="5">
        <v>10004</v>
      </c>
      <c r="C11" s="5" t="s">
        <v>1</v>
      </c>
      <c r="D11" s="424" t="s">
        <v>18</v>
      </c>
      <c r="E11" s="574">
        <v>138</v>
      </c>
      <c r="F11" s="640"/>
      <c r="G11" s="640">
        <v>14.49</v>
      </c>
      <c r="H11" s="640">
        <v>41.3</v>
      </c>
      <c r="I11" s="640">
        <v>44.2</v>
      </c>
      <c r="J11" s="21">
        <f>(2*F11+3*G11+4*H11+5*I11)/100</f>
        <v>4.2966999999999995</v>
      </c>
      <c r="K11" s="639">
        <v>132</v>
      </c>
      <c r="L11" s="646">
        <v>2.27</v>
      </c>
      <c r="M11" s="646">
        <v>12.12</v>
      </c>
      <c r="N11" s="646">
        <v>53.03</v>
      </c>
      <c r="O11" s="646">
        <v>32.58</v>
      </c>
      <c r="P11" s="21">
        <f>(2*L11+3*M11+4*N11+5*O11)/100</f>
        <v>4.1591999999999993</v>
      </c>
      <c r="Q11" s="639">
        <v>138</v>
      </c>
      <c r="R11" s="646"/>
      <c r="S11" s="646">
        <v>2.9</v>
      </c>
      <c r="T11" s="646">
        <v>55.07</v>
      </c>
      <c r="U11" s="646">
        <v>42.03</v>
      </c>
      <c r="V11" s="21">
        <f t="shared" ref="V11:V65" si="3">(2*R11+3*S11+4*T11+5*U11)/100</f>
        <v>4.3913000000000002</v>
      </c>
      <c r="W11" s="530"/>
      <c r="X11" s="531"/>
      <c r="Y11" s="528"/>
      <c r="Z11" s="532"/>
      <c r="AA11" s="528"/>
      <c r="AB11" s="532"/>
      <c r="AC11" s="533"/>
      <c r="AD11" s="532"/>
      <c r="AE11" s="533"/>
      <c r="AF11" s="471"/>
      <c r="AG11" s="485"/>
      <c r="AH11" s="486"/>
      <c r="AI11" s="487"/>
      <c r="AJ11" s="485"/>
      <c r="AK11" s="488"/>
      <c r="AL11" s="485"/>
      <c r="AM11" s="489"/>
      <c r="AN11" s="464"/>
      <c r="AO11" s="433"/>
      <c r="AP11" s="434"/>
      <c r="AQ11" s="434"/>
      <c r="AR11" s="434"/>
      <c r="AS11" s="434"/>
      <c r="AT11" s="113"/>
      <c r="AU11" s="128"/>
      <c r="AV11" s="53"/>
      <c r="AW11" s="53"/>
      <c r="AX11" s="53"/>
      <c r="AY11" s="53"/>
      <c r="AZ11" s="131"/>
      <c r="BA11" s="314"/>
      <c r="BB11" s="314"/>
      <c r="BC11" s="314"/>
      <c r="BD11" s="314"/>
      <c r="BE11" s="314"/>
      <c r="BF11" s="769"/>
      <c r="BG11" s="787">
        <v>95</v>
      </c>
      <c r="BH11" s="314"/>
      <c r="BI11" s="314"/>
      <c r="BJ11" s="314"/>
      <c r="BK11" s="314"/>
      <c r="BL11" s="315"/>
      <c r="BM11" s="746">
        <v>67.38</v>
      </c>
      <c r="BN11" s="747">
        <v>121</v>
      </c>
      <c r="BO11" s="347"/>
      <c r="BP11" s="347"/>
      <c r="BQ11" s="347"/>
      <c r="BR11" s="347"/>
      <c r="BS11" s="347"/>
      <c r="BT11" s="347"/>
      <c r="BU11" s="757">
        <v>73.86</v>
      </c>
    </row>
    <row r="12" spans="1:73" s="1" customFormat="1" ht="15" customHeight="1" x14ac:dyDescent="0.25">
      <c r="A12" s="12">
        <v>5</v>
      </c>
      <c r="B12" s="15">
        <v>10001</v>
      </c>
      <c r="C12" s="15" t="s">
        <v>1</v>
      </c>
      <c r="D12" s="423" t="s">
        <v>15</v>
      </c>
      <c r="E12" s="576">
        <v>60</v>
      </c>
      <c r="F12" s="640">
        <v>1.67</v>
      </c>
      <c r="G12" s="640">
        <v>13.33</v>
      </c>
      <c r="H12" s="640">
        <v>50</v>
      </c>
      <c r="I12" s="640">
        <v>35</v>
      </c>
      <c r="J12" s="23">
        <f>(2*F12+3*G12+4*H12+5*I12)/100</f>
        <v>4.1833</v>
      </c>
      <c r="K12" s="639">
        <v>61</v>
      </c>
      <c r="L12" s="646">
        <v>8.1999999999999993</v>
      </c>
      <c r="M12" s="646">
        <v>27.87</v>
      </c>
      <c r="N12" s="646">
        <v>52.46</v>
      </c>
      <c r="O12" s="646">
        <v>11.48</v>
      </c>
      <c r="P12" s="21">
        <f t="shared" ref="P12:P13" si="4">(2*L12+3*M12+4*N12+5*O12)/100</f>
        <v>3.6724999999999999</v>
      </c>
      <c r="Q12" s="639">
        <v>62</v>
      </c>
      <c r="R12" s="646"/>
      <c r="S12" s="646">
        <v>25.81</v>
      </c>
      <c r="T12" s="646">
        <v>53.23</v>
      </c>
      <c r="U12" s="646">
        <v>20.97</v>
      </c>
      <c r="V12" s="21">
        <f t="shared" si="3"/>
        <v>3.9519999999999995</v>
      </c>
      <c r="W12" s="526"/>
      <c r="X12" s="527"/>
      <c r="Y12" s="528"/>
      <c r="Z12" s="529"/>
      <c r="AA12" s="528"/>
      <c r="AB12" s="529"/>
      <c r="AC12" s="528"/>
      <c r="AD12" s="529"/>
      <c r="AE12" s="528"/>
      <c r="AF12" s="470"/>
      <c r="AG12" s="485"/>
      <c r="AH12" s="486"/>
      <c r="AI12" s="487"/>
      <c r="AJ12" s="485"/>
      <c r="AK12" s="488"/>
      <c r="AL12" s="485"/>
      <c r="AM12" s="489"/>
      <c r="AN12" s="464"/>
      <c r="AO12" s="431"/>
      <c r="AP12" s="432"/>
      <c r="AQ12" s="432"/>
      <c r="AR12" s="432"/>
      <c r="AS12" s="432"/>
      <c r="AT12" s="112"/>
      <c r="AU12" s="127"/>
      <c r="AV12" s="132"/>
      <c r="AW12" s="132"/>
      <c r="AX12" s="132"/>
      <c r="AY12" s="132"/>
      <c r="AZ12" s="129"/>
      <c r="BA12" s="317"/>
      <c r="BB12" s="317"/>
      <c r="BC12" s="317"/>
      <c r="BD12" s="317"/>
      <c r="BE12" s="317"/>
      <c r="BF12" s="770"/>
      <c r="BG12" s="788">
        <v>31</v>
      </c>
      <c r="BH12" s="317"/>
      <c r="BI12" s="317"/>
      <c r="BJ12" s="317"/>
      <c r="BK12" s="317"/>
      <c r="BL12" s="318"/>
      <c r="BM12" s="750">
        <v>59.03</v>
      </c>
      <c r="BN12" s="748">
        <v>49</v>
      </c>
      <c r="BO12" s="349"/>
      <c r="BP12" s="349"/>
      <c r="BQ12" s="349"/>
      <c r="BR12" s="349"/>
      <c r="BS12" s="349"/>
      <c r="BT12" s="349"/>
      <c r="BU12" s="734">
        <v>70.41</v>
      </c>
    </row>
    <row r="13" spans="1:73" s="1" customFormat="1" ht="15" customHeight="1" x14ac:dyDescent="0.25">
      <c r="A13" s="12">
        <v>6</v>
      </c>
      <c r="B13" s="5">
        <v>10120</v>
      </c>
      <c r="C13" s="5" t="s">
        <v>1</v>
      </c>
      <c r="D13" s="424" t="s">
        <v>20</v>
      </c>
      <c r="E13" s="578">
        <v>63</v>
      </c>
      <c r="F13" s="640"/>
      <c r="G13" s="640">
        <v>23.81</v>
      </c>
      <c r="H13" s="640">
        <v>42.86</v>
      </c>
      <c r="I13" s="640">
        <v>33.33</v>
      </c>
      <c r="J13" s="21">
        <f t="shared" si="1"/>
        <v>4.0952000000000002</v>
      </c>
      <c r="K13" s="639">
        <v>60</v>
      </c>
      <c r="L13" s="646">
        <v>1.67</v>
      </c>
      <c r="M13" s="646">
        <v>76.67</v>
      </c>
      <c r="N13" s="646">
        <v>21.67</v>
      </c>
      <c r="O13" s="646"/>
      <c r="P13" s="21">
        <f t="shared" si="4"/>
        <v>3.2002999999999999</v>
      </c>
      <c r="Q13" s="639">
        <v>77</v>
      </c>
      <c r="R13" s="646"/>
      <c r="S13" s="646">
        <v>20.78</v>
      </c>
      <c r="T13" s="646">
        <v>49.35</v>
      </c>
      <c r="U13" s="646">
        <v>29.87</v>
      </c>
      <c r="V13" s="21">
        <f t="shared" si="3"/>
        <v>4.0909000000000004</v>
      </c>
      <c r="W13" s="526"/>
      <c r="X13" s="527"/>
      <c r="Y13" s="528"/>
      <c r="Z13" s="529"/>
      <c r="AA13" s="528"/>
      <c r="AB13" s="529"/>
      <c r="AC13" s="528"/>
      <c r="AD13" s="529"/>
      <c r="AE13" s="528"/>
      <c r="AF13" s="470"/>
      <c r="AG13" s="485"/>
      <c r="AH13" s="486"/>
      <c r="AI13" s="487"/>
      <c r="AJ13" s="485"/>
      <c r="AK13" s="488"/>
      <c r="AL13" s="485"/>
      <c r="AM13" s="489"/>
      <c r="AN13" s="464"/>
      <c r="AO13" s="433"/>
      <c r="AP13" s="434"/>
      <c r="AQ13" s="434"/>
      <c r="AR13" s="434"/>
      <c r="AS13" s="434"/>
      <c r="AT13" s="113"/>
      <c r="AU13" s="128"/>
      <c r="AV13" s="53"/>
      <c r="AW13" s="53"/>
      <c r="AX13" s="53"/>
      <c r="AY13" s="53"/>
      <c r="AZ13" s="130"/>
      <c r="BA13" s="314"/>
      <c r="BB13" s="314"/>
      <c r="BC13" s="314"/>
      <c r="BD13" s="314"/>
      <c r="BE13" s="314"/>
      <c r="BF13" s="771"/>
      <c r="BG13" s="787">
        <v>10</v>
      </c>
      <c r="BH13" s="314"/>
      <c r="BI13" s="314"/>
      <c r="BJ13" s="314"/>
      <c r="BK13" s="314"/>
      <c r="BL13" s="315"/>
      <c r="BM13" s="737">
        <v>49</v>
      </c>
      <c r="BN13" s="748">
        <v>22</v>
      </c>
      <c r="BO13" s="347"/>
      <c r="BP13" s="347"/>
      <c r="BQ13" s="347"/>
      <c r="BR13" s="347"/>
      <c r="BS13" s="347"/>
      <c r="BT13" s="347"/>
      <c r="BU13" s="758">
        <v>68</v>
      </c>
    </row>
    <row r="14" spans="1:73" s="1" customFormat="1" ht="15" customHeight="1" x14ac:dyDescent="0.25">
      <c r="A14" s="12">
        <v>7</v>
      </c>
      <c r="B14" s="5">
        <v>10190</v>
      </c>
      <c r="C14" s="5" t="s">
        <v>1</v>
      </c>
      <c r="D14" s="424" t="s">
        <v>21</v>
      </c>
      <c r="E14" s="579">
        <v>96</v>
      </c>
      <c r="F14" s="640">
        <v>8.33</v>
      </c>
      <c r="G14" s="640">
        <v>25</v>
      </c>
      <c r="H14" s="640">
        <v>51.04</v>
      </c>
      <c r="I14" s="640">
        <v>15.63</v>
      </c>
      <c r="J14" s="21">
        <f t="shared" si="1"/>
        <v>3.7397000000000005</v>
      </c>
      <c r="K14" s="639">
        <v>90</v>
      </c>
      <c r="L14" s="646">
        <v>16.670000000000002</v>
      </c>
      <c r="M14" s="646">
        <v>40</v>
      </c>
      <c r="N14" s="646">
        <v>40</v>
      </c>
      <c r="O14" s="646">
        <v>3.33</v>
      </c>
      <c r="P14" s="21">
        <f t="shared" si="2"/>
        <v>3.2999000000000001</v>
      </c>
      <c r="Q14" s="639">
        <v>111</v>
      </c>
      <c r="R14" s="646">
        <v>2.7</v>
      </c>
      <c r="S14" s="646">
        <v>44.14</v>
      </c>
      <c r="T14" s="646">
        <v>44.14</v>
      </c>
      <c r="U14" s="646">
        <v>9.01</v>
      </c>
      <c r="V14" s="21">
        <f t="shared" si="3"/>
        <v>3.5943000000000001</v>
      </c>
      <c r="W14" s="526"/>
      <c r="X14" s="527"/>
      <c r="Y14" s="528"/>
      <c r="Z14" s="529"/>
      <c r="AA14" s="528"/>
      <c r="AB14" s="529"/>
      <c r="AC14" s="528"/>
      <c r="AD14" s="529"/>
      <c r="AE14" s="528"/>
      <c r="AF14" s="470"/>
      <c r="AG14" s="485"/>
      <c r="AH14" s="486"/>
      <c r="AI14" s="487"/>
      <c r="AJ14" s="485"/>
      <c r="AK14" s="488"/>
      <c r="AL14" s="485"/>
      <c r="AM14" s="489"/>
      <c r="AN14" s="464"/>
      <c r="AO14" s="433"/>
      <c r="AP14" s="435"/>
      <c r="AQ14" s="435"/>
      <c r="AR14" s="435"/>
      <c r="AS14" s="435"/>
      <c r="AT14" s="113"/>
      <c r="AU14" s="128"/>
      <c r="AV14" s="53"/>
      <c r="AW14" s="53"/>
      <c r="AX14" s="53"/>
      <c r="AY14" s="53"/>
      <c r="AZ14" s="130"/>
      <c r="BA14" s="314"/>
      <c r="BB14" s="314"/>
      <c r="BC14" s="314"/>
      <c r="BD14" s="314"/>
      <c r="BE14" s="314"/>
      <c r="BF14" s="768"/>
      <c r="BG14" s="787">
        <v>30</v>
      </c>
      <c r="BH14" s="314"/>
      <c r="BI14" s="314"/>
      <c r="BJ14" s="314"/>
      <c r="BK14" s="314"/>
      <c r="BL14" s="315"/>
      <c r="BM14" s="746">
        <v>59</v>
      </c>
      <c r="BN14" s="748">
        <v>48</v>
      </c>
      <c r="BO14" s="347"/>
      <c r="BP14" s="347"/>
      <c r="BQ14" s="347"/>
      <c r="BR14" s="347"/>
      <c r="BS14" s="347"/>
      <c r="BT14" s="347"/>
      <c r="BU14" s="741">
        <v>75</v>
      </c>
    </row>
    <row r="15" spans="1:73" s="1" customFormat="1" ht="15" customHeight="1" x14ac:dyDescent="0.25">
      <c r="A15" s="12">
        <v>8</v>
      </c>
      <c r="B15" s="5">
        <v>10320</v>
      </c>
      <c r="C15" s="5" t="s">
        <v>1</v>
      </c>
      <c r="D15" s="424" t="s">
        <v>22</v>
      </c>
      <c r="E15" s="606">
        <v>91</v>
      </c>
      <c r="F15" s="640"/>
      <c r="G15" s="640">
        <v>2.2000000000000002</v>
      </c>
      <c r="H15" s="640">
        <v>54.95</v>
      </c>
      <c r="I15" s="640">
        <v>42.86</v>
      </c>
      <c r="J15" s="564">
        <f t="shared" si="1"/>
        <v>4.407</v>
      </c>
      <c r="K15" s="672">
        <v>77</v>
      </c>
      <c r="L15" s="646"/>
      <c r="M15" s="646">
        <v>25.97</v>
      </c>
      <c r="N15" s="646">
        <v>70.13</v>
      </c>
      <c r="O15" s="674">
        <v>3.9</v>
      </c>
      <c r="P15" s="21">
        <f t="shared" si="2"/>
        <v>3.7792999999999997</v>
      </c>
      <c r="Q15" s="639">
        <v>91</v>
      </c>
      <c r="R15" s="646"/>
      <c r="S15" s="646">
        <v>3.3</v>
      </c>
      <c r="T15" s="646">
        <v>84.62</v>
      </c>
      <c r="U15" s="646">
        <v>12.09</v>
      </c>
      <c r="V15" s="21">
        <f t="shared" si="3"/>
        <v>4.0883000000000003</v>
      </c>
      <c r="W15" s="526"/>
      <c r="X15" s="527"/>
      <c r="Y15" s="528"/>
      <c r="Z15" s="529"/>
      <c r="AA15" s="528"/>
      <c r="AB15" s="529"/>
      <c r="AC15" s="528"/>
      <c r="AD15" s="529"/>
      <c r="AE15" s="528"/>
      <c r="AF15" s="470"/>
      <c r="AG15" s="485"/>
      <c r="AH15" s="486"/>
      <c r="AI15" s="487"/>
      <c r="AJ15" s="485"/>
      <c r="AK15" s="488"/>
      <c r="AL15" s="485"/>
      <c r="AM15" s="489"/>
      <c r="AN15" s="464"/>
      <c r="AO15" s="433"/>
      <c r="AP15" s="434"/>
      <c r="AQ15" s="434"/>
      <c r="AR15" s="434"/>
      <c r="AS15" s="434"/>
      <c r="AT15" s="114"/>
      <c r="AU15" s="128"/>
      <c r="AV15" s="133"/>
      <c r="AW15" s="133"/>
      <c r="AX15" s="133"/>
      <c r="AY15" s="133"/>
      <c r="AZ15" s="130"/>
      <c r="BA15" s="314"/>
      <c r="BB15" s="314"/>
      <c r="BC15" s="314"/>
      <c r="BD15" s="314"/>
      <c r="BE15" s="314"/>
      <c r="BF15" s="771"/>
      <c r="BG15" s="787">
        <v>19</v>
      </c>
      <c r="BH15" s="314"/>
      <c r="BI15" s="314"/>
      <c r="BJ15" s="314"/>
      <c r="BK15" s="314"/>
      <c r="BL15" s="315"/>
      <c r="BM15" s="737">
        <v>38.630000000000003</v>
      </c>
      <c r="BN15" s="748">
        <v>32</v>
      </c>
      <c r="BO15" s="347"/>
      <c r="BP15" s="347"/>
      <c r="BQ15" s="347"/>
      <c r="BR15" s="347"/>
      <c r="BS15" s="347"/>
      <c r="BT15" s="347"/>
      <c r="BU15" s="758">
        <v>64.19</v>
      </c>
    </row>
    <row r="16" spans="1:73" s="1" customFormat="1" ht="15" customHeight="1" thickBot="1" x14ac:dyDescent="0.3">
      <c r="A16" s="13">
        <v>9</v>
      </c>
      <c r="B16" s="14">
        <v>10860</v>
      </c>
      <c r="C16" s="14" t="s">
        <v>1</v>
      </c>
      <c r="D16" s="425" t="s">
        <v>229</v>
      </c>
      <c r="E16" s="575">
        <v>78</v>
      </c>
      <c r="F16" s="641"/>
      <c r="G16" s="641">
        <v>14.1</v>
      </c>
      <c r="H16" s="641">
        <v>41.03</v>
      </c>
      <c r="I16" s="641">
        <v>44.87</v>
      </c>
      <c r="J16" s="22">
        <f t="shared" si="1"/>
        <v>4.3076999999999996</v>
      </c>
      <c r="K16" s="671">
        <v>76</v>
      </c>
      <c r="L16" s="675">
        <v>5.26</v>
      </c>
      <c r="M16" s="675">
        <v>32.89</v>
      </c>
      <c r="N16" s="675">
        <v>48.68</v>
      </c>
      <c r="O16" s="676">
        <v>13.16</v>
      </c>
      <c r="P16" s="22">
        <f t="shared" si="2"/>
        <v>3.6970999999999998</v>
      </c>
      <c r="Q16" s="679">
        <v>78</v>
      </c>
      <c r="R16" s="668"/>
      <c r="S16" s="668">
        <v>15.38</v>
      </c>
      <c r="T16" s="668">
        <v>66.67</v>
      </c>
      <c r="U16" s="680">
        <v>17.95</v>
      </c>
      <c r="V16" s="22">
        <f t="shared" si="3"/>
        <v>4.0256999999999996</v>
      </c>
      <c r="W16" s="534"/>
      <c r="X16" s="535"/>
      <c r="Y16" s="536"/>
      <c r="Z16" s="537"/>
      <c r="AA16" s="538"/>
      <c r="AB16" s="537"/>
      <c r="AC16" s="536"/>
      <c r="AD16" s="537"/>
      <c r="AE16" s="536"/>
      <c r="AF16" s="472"/>
      <c r="AG16" s="491"/>
      <c r="AH16" s="492"/>
      <c r="AI16" s="493"/>
      <c r="AJ16" s="494"/>
      <c r="AK16" s="495"/>
      <c r="AL16" s="494"/>
      <c r="AM16" s="496"/>
      <c r="AN16" s="465"/>
      <c r="AO16" s="436"/>
      <c r="AP16" s="437"/>
      <c r="AQ16" s="437"/>
      <c r="AR16" s="437"/>
      <c r="AS16" s="437"/>
      <c r="AT16" s="118"/>
      <c r="AU16" s="135"/>
      <c r="AV16" s="145"/>
      <c r="AW16" s="145"/>
      <c r="AX16" s="145"/>
      <c r="AY16" s="145"/>
      <c r="AZ16" s="147"/>
      <c r="BA16" s="319"/>
      <c r="BB16" s="319"/>
      <c r="BC16" s="319"/>
      <c r="BD16" s="319"/>
      <c r="BE16" s="319"/>
      <c r="BF16" s="772"/>
      <c r="BG16" s="789">
        <v>24</v>
      </c>
      <c r="BH16" s="319"/>
      <c r="BI16" s="319"/>
      <c r="BJ16" s="319"/>
      <c r="BK16" s="319"/>
      <c r="BL16" s="320"/>
      <c r="BM16" s="740">
        <v>47.25</v>
      </c>
      <c r="BN16" s="754">
        <v>37</v>
      </c>
      <c r="BO16" s="351"/>
      <c r="BP16" s="351"/>
      <c r="BQ16" s="351"/>
      <c r="BR16" s="351"/>
      <c r="BS16" s="351"/>
      <c r="BT16" s="351"/>
      <c r="BU16" s="745">
        <v>70.349999999999994</v>
      </c>
    </row>
    <row r="17" spans="1:73" s="1" customFormat="1" ht="15" customHeight="1" x14ac:dyDescent="0.25">
      <c r="A17" s="17">
        <v>1</v>
      </c>
      <c r="B17" s="15">
        <v>20040</v>
      </c>
      <c r="C17" s="15" t="s">
        <v>3</v>
      </c>
      <c r="D17" s="423" t="s">
        <v>23</v>
      </c>
      <c r="E17" s="582">
        <v>80</v>
      </c>
      <c r="F17" s="640">
        <v>2.5</v>
      </c>
      <c r="G17" s="640">
        <v>16.25</v>
      </c>
      <c r="H17" s="640">
        <v>57.5</v>
      </c>
      <c r="I17" s="640">
        <v>23.75</v>
      </c>
      <c r="J17" s="23">
        <f t="shared" si="1"/>
        <v>4.0250000000000004</v>
      </c>
      <c r="K17" s="649">
        <v>74</v>
      </c>
      <c r="L17" s="650">
        <v>14.86</v>
      </c>
      <c r="M17" s="650">
        <v>31.08</v>
      </c>
      <c r="N17" s="650">
        <v>31.08</v>
      </c>
      <c r="O17" s="650">
        <v>22.97</v>
      </c>
      <c r="P17" s="23">
        <f t="shared" si="2"/>
        <v>3.6212999999999997</v>
      </c>
      <c r="Q17" s="649">
        <v>77</v>
      </c>
      <c r="R17" s="650">
        <v>2.6</v>
      </c>
      <c r="S17" s="650">
        <v>33.770000000000003</v>
      </c>
      <c r="T17" s="650">
        <v>57.14</v>
      </c>
      <c r="U17" s="650">
        <v>6.49</v>
      </c>
      <c r="V17" s="23">
        <f t="shared" si="3"/>
        <v>3.6751999999999998</v>
      </c>
      <c r="W17" s="521"/>
      <c r="X17" s="522"/>
      <c r="Y17" s="523"/>
      <c r="Z17" s="524"/>
      <c r="AA17" s="525"/>
      <c r="AB17" s="524"/>
      <c r="AC17" s="523"/>
      <c r="AD17" s="524"/>
      <c r="AE17" s="523"/>
      <c r="AF17" s="469"/>
      <c r="AG17" s="497"/>
      <c r="AH17" s="498"/>
      <c r="AI17" s="499"/>
      <c r="AJ17" s="497"/>
      <c r="AK17" s="500"/>
      <c r="AL17" s="497"/>
      <c r="AM17" s="501"/>
      <c r="AN17" s="466"/>
      <c r="AO17" s="431"/>
      <c r="AP17" s="286"/>
      <c r="AQ17" s="286"/>
      <c r="AR17" s="286"/>
      <c r="AS17" s="286"/>
      <c r="AT17" s="112"/>
      <c r="AU17" s="127"/>
      <c r="AV17" s="286"/>
      <c r="AW17" s="286"/>
      <c r="AX17" s="286"/>
      <c r="AY17" s="286"/>
      <c r="AZ17" s="112"/>
      <c r="BA17" s="557"/>
      <c r="BB17" s="557"/>
      <c r="BC17" s="557"/>
      <c r="BD17" s="557"/>
      <c r="BE17" s="557"/>
      <c r="BF17" s="770"/>
      <c r="BG17" s="788">
        <v>46</v>
      </c>
      <c r="BH17" s="317"/>
      <c r="BI17" s="317"/>
      <c r="BJ17" s="317"/>
      <c r="BK17" s="317"/>
      <c r="BL17" s="318"/>
      <c r="BM17" s="751">
        <v>48.48</v>
      </c>
      <c r="BN17" s="800">
        <v>79</v>
      </c>
      <c r="BO17" s="349"/>
      <c r="BP17" s="349"/>
      <c r="BQ17" s="349"/>
      <c r="BR17" s="349"/>
      <c r="BS17" s="349"/>
      <c r="BT17" s="349"/>
      <c r="BU17" s="765">
        <v>69.989999999999995</v>
      </c>
    </row>
    <row r="18" spans="1:73" s="1" customFormat="1" ht="15" customHeight="1" x14ac:dyDescent="0.25">
      <c r="A18" s="12">
        <v>2</v>
      </c>
      <c r="B18" s="5">
        <v>20061</v>
      </c>
      <c r="C18" s="5" t="s">
        <v>3</v>
      </c>
      <c r="D18" s="424" t="s">
        <v>25</v>
      </c>
      <c r="E18" s="608">
        <v>65</v>
      </c>
      <c r="F18" s="640">
        <v>6.15</v>
      </c>
      <c r="G18" s="640">
        <v>24.62</v>
      </c>
      <c r="H18" s="640">
        <v>44.62</v>
      </c>
      <c r="I18" s="640">
        <v>24.62</v>
      </c>
      <c r="J18" s="21">
        <f>(2*F18+3*G18+4*H18+5*I18)/100</f>
        <v>3.8774000000000002</v>
      </c>
      <c r="K18" s="639">
        <v>63</v>
      </c>
      <c r="L18" s="646">
        <v>11.11</v>
      </c>
      <c r="M18" s="646">
        <v>34.92</v>
      </c>
      <c r="N18" s="646">
        <v>42.86</v>
      </c>
      <c r="O18" s="646">
        <v>11.11</v>
      </c>
      <c r="P18" s="21">
        <f>(2*L18+3*M18+4*N18+5*O18)/100</f>
        <v>3.5397000000000003</v>
      </c>
      <c r="Q18" s="639">
        <v>68</v>
      </c>
      <c r="R18" s="646">
        <v>1.47</v>
      </c>
      <c r="S18" s="646">
        <v>30.88</v>
      </c>
      <c r="T18" s="646">
        <v>55.88</v>
      </c>
      <c r="U18" s="646">
        <v>11.76</v>
      </c>
      <c r="V18" s="21">
        <f>(2*R18+3*S18+4*T18+5*U18)/100</f>
        <v>3.7790000000000004</v>
      </c>
      <c r="W18" s="526"/>
      <c r="X18" s="527"/>
      <c r="Y18" s="528"/>
      <c r="Z18" s="529"/>
      <c r="AA18" s="528"/>
      <c r="AB18" s="529"/>
      <c r="AC18" s="528"/>
      <c r="AD18" s="529"/>
      <c r="AE18" s="528"/>
      <c r="AF18" s="470"/>
      <c r="AG18" s="485"/>
      <c r="AH18" s="486"/>
      <c r="AI18" s="487"/>
      <c r="AJ18" s="485"/>
      <c r="AK18" s="488"/>
      <c r="AL18" s="485"/>
      <c r="AM18" s="489"/>
      <c r="AN18" s="464"/>
      <c r="AO18" s="433"/>
      <c r="AP18" s="117"/>
      <c r="AQ18" s="117"/>
      <c r="AR18" s="117"/>
      <c r="AS18" s="117"/>
      <c r="AT18" s="113"/>
      <c r="AU18" s="128"/>
      <c r="AV18" s="49"/>
      <c r="AW18" s="49"/>
      <c r="AX18" s="49"/>
      <c r="AY18" s="49"/>
      <c r="AZ18" s="113"/>
      <c r="BA18" s="558"/>
      <c r="BB18" s="558"/>
      <c r="BC18" s="558"/>
      <c r="BD18" s="558"/>
      <c r="BE18" s="558"/>
      <c r="BF18" s="768"/>
      <c r="BG18" s="787">
        <v>22</v>
      </c>
      <c r="BH18" s="314"/>
      <c r="BI18" s="314"/>
      <c r="BJ18" s="314"/>
      <c r="BK18" s="314"/>
      <c r="BL18" s="315"/>
      <c r="BM18" s="737">
        <v>48.82</v>
      </c>
      <c r="BN18" s="744">
        <v>42</v>
      </c>
      <c r="BO18" s="347"/>
      <c r="BP18" s="347"/>
      <c r="BQ18" s="347"/>
      <c r="BR18" s="347"/>
      <c r="BS18" s="347"/>
      <c r="BT18" s="347"/>
      <c r="BU18" s="758">
        <v>67.38</v>
      </c>
    </row>
    <row r="19" spans="1:73" s="1" customFormat="1" ht="15" customHeight="1" x14ac:dyDescent="0.25">
      <c r="A19" s="12">
        <v>3</v>
      </c>
      <c r="B19" s="5">
        <v>21020</v>
      </c>
      <c r="C19" s="5" t="s">
        <v>3</v>
      </c>
      <c r="D19" s="424" t="s">
        <v>33</v>
      </c>
      <c r="E19" s="611">
        <v>74</v>
      </c>
      <c r="F19" s="640"/>
      <c r="G19" s="640">
        <v>13.51</v>
      </c>
      <c r="H19" s="640">
        <v>55.41</v>
      </c>
      <c r="I19" s="640">
        <v>31.08</v>
      </c>
      <c r="J19" s="21">
        <f>(2*F19+3*G19+4*H19+5*I19)/100</f>
        <v>4.1756999999999991</v>
      </c>
      <c r="K19" s="639">
        <v>76</v>
      </c>
      <c r="L19" s="646">
        <v>10.53</v>
      </c>
      <c r="M19" s="646">
        <v>30.26</v>
      </c>
      <c r="N19" s="646">
        <v>46.05</v>
      </c>
      <c r="O19" s="646">
        <v>13.16</v>
      </c>
      <c r="P19" s="21">
        <f>(2*L19+3*M19+4*N19+5*O19)/100</f>
        <v>3.6183999999999998</v>
      </c>
      <c r="Q19" s="639">
        <v>70</v>
      </c>
      <c r="R19" s="646"/>
      <c r="S19" s="646">
        <v>15.71</v>
      </c>
      <c r="T19" s="646">
        <v>65.709999999999994</v>
      </c>
      <c r="U19" s="646">
        <v>18.57</v>
      </c>
      <c r="V19" s="21">
        <f>(2*R19+3*S19+4*T19+5*U19)/100</f>
        <v>4.0281999999999991</v>
      </c>
      <c r="W19" s="526"/>
      <c r="X19" s="527"/>
      <c r="Y19" s="528"/>
      <c r="Z19" s="529"/>
      <c r="AA19" s="528"/>
      <c r="AB19" s="529"/>
      <c r="AC19" s="528"/>
      <c r="AD19" s="529"/>
      <c r="AE19" s="528"/>
      <c r="AF19" s="470"/>
      <c r="AG19" s="485"/>
      <c r="AH19" s="486"/>
      <c r="AI19" s="487"/>
      <c r="AJ19" s="485"/>
      <c r="AK19" s="488"/>
      <c r="AL19" s="485"/>
      <c r="AM19" s="489"/>
      <c r="AN19" s="464"/>
      <c r="AO19" s="433"/>
      <c r="AP19" s="117"/>
      <c r="AQ19" s="117"/>
      <c r="AR19" s="117"/>
      <c r="AS19" s="117"/>
      <c r="AT19" s="113"/>
      <c r="AU19" s="128"/>
      <c r="AV19" s="49"/>
      <c r="AW19" s="49"/>
      <c r="AX19" s="49"/>
      <c r="AY19" s="49"/>
      <c r="AZ19" s="113"/>
      <c r="BA19" s="558"/>
      <c r="BB19" s="558"/>
      <c r="BC19" s="558"/>
      <c r="BD19" s="558"/>
      <c r="BE19" s="558"/>
      <c r="BF19" s="768"/>
      <c r="BG19" s="787">
        <v>42</v>
      </c>
      <c r="BH19" s="314"/>
      <c r="BI19" s="314"/>
      <c r="BJ19" s="314"/>
      <c r="BK19" s="314"/>
      <c r="BL19" s="315"/>
      <c r="BM19" s="746">
        <v>59.83</v>
      </c>
      <c r="BN19" s="747">
        <v>63</v>
      </c>
      <c r="BO19" s="347"/>
      <c r="BP19" s="347"/>
      <c r="BQ19" s="347"/>
      <c r="BR19" s="347"/>
      <c r="BS19" s="347"/>
      <c r="BT19" s="347"/>
      <c r="BU19" s="757">
        <v>74.239999999999995</v>
      </c>
    </row>
    <row r="20" spans="1:73" s="1" customFormat="1" ht="15" customHeight="1" x14ac:dyDescent="0.25">
      <c r="A20" s="12">
        <v>4</v>
      </c>
      <c r="B20" s="5">
        <v>20060</v>
      </c>
      <c r="C20" s="5" t="s">
        <v>3</v>
      </c>
      <c r="D20" s="424" t="s">
        <v>24</v>
      </c>
      <c r="E20" s="607">
        <v>148</v>
      </c>
      <c r="F20" s="640">
        <v>0.68</v>
      </c>
      <c r="G20" s="640">
        <v>4.05</v>
      </c>
      <c r="H20" s="640">
        <v>42.57</v>
      </c>
      <c r="I20" s="640">
        <v>52.7</v>
      </c>
      <c r="J20" s="21">
        <f t="shared" si="1"/>
        <v>4.4728999999999992</v>
      </c>
      <c r="K20" s="639">
        <v>142</v>
      </c>
      <c r="L20" s="646">
        <v>1.41</v>
      </c>
      <c r="M20" s="646">
        <v>30.99</v>
      </c>
      <c r="N20" s="646">
        <v>60.56</v>
      </c>
      <c r="O20" s="646">
        <v>7.04</v>
      </c>
      <c r="P20" s="21">
        <f t="shared" si="2"/>
        <v>3.7322999999999995</v>
      </c>
      <c r="Q20" s="639">
        <v>143</v>
      </c>
      <c r="R20" s="646"/>
      <c r="S20" s="646">
        <v>9.09</v>
      </c>
      <c r="T20" s="646">
        <v>72.03</v>
      </c>
      <c r="U20" s="646">
        <v>18.88</v>
      </c>
      <c r="V20" s="21">
        <f t="shared" si="3"/>
        <v>4.0978999999999992</v>
      </c>
      <c r="W20" s="526"/>
      <c r="X20" s="527"/>
      <c r="Y20" s="528"/>
      <c r="Z20" s="529"/>
      <c r="AA20" s="528"/>
      <c r="AB20" s="529"/>
      <c r="AC20" s="528"/>
      <c r="AD20" s="529"/>
      <c r="AE20" s="528"/>
      <c r="AF20" s="470"/>
      <c r="AG20" s="485"/>
      <c r="AH20" s="486"/>
      <c r="AI20" s="487"/>
      <c r="AJ20" s="485"/>
      <c r="AK20" s="488"/>
      <c r="AL20" s="485"/>
      <c r="AM20" s="489"/>
      <c r="AN20" s="464"/>
      <c r="AO20" s="433"/>
      <c r="AP20" s="117"/>
      <c r="AQ20" s="117"/>
      <c r="AR20" s="117"/>
      <c r="AS20" s="117"/>
      <c r="AT20" s="113"/>
      <c r="AU20" s="128"/>
      <c r="AV20" s="117"/>
      <c r="AW20" s="117"/>
      <c r="AX20" s="117"/>
      <c r="AY20" s="117"/>
      <c r="AZ20" s="113"/>
      <c r="BA20" s="558"/>
      <c r="BB20" s="558"/>
      <c r="BC20" s="558"/>
      <c r="BD20" s="558"/>
      <c r="BE20" s="558"/>
      <c r="BF20" s="768"/>
      <c r="BG20" s="787">
        <v>71</v>
      </c>
      <c r="BH20" s="314"/>
      <c r="BI20" s="314"/>
      <c r="BJ20" s="314"/>
      <c r="BK20" s="314"/>
      <c r="BL20" s="315"/>
      <c r="BM20" s="746">
        <v>63.66</v>
      </c>
      <c r="BN20" s="748">
        <v>83</v>
      </c>
      <c r="BO20" s="347"/>
      <c r="BP20" s="347"/>
      <c r="BQ20" s="347"/>
      <c r="BR20" s="347"/>
      <c r="BS20" s="347"/>
      <c r="BT20" s="347"/>
      <c r="BU20" s="734">
        <v>74.12</v>
      </c>
    </row>
    <row r="21" spans="1:73" s="1" customFormat="1" ht="15" customHeight="1" x14ac:dyDescent="0.25">
      <c r="A21" s="12">
        <v>5</v>
      </c>
      <c r="B21" s="5">
        <v>20400</v>
      </c>
      <c r="C21" s="5" t="s">
        <v>3</v>
      </c>
      <c r="D21" s="424" t="s">
        <v>27</v>
      </c>
      <c r="E21" s="581">
        <v>131</v>
      </c>
      <c r="F21" s="640">
        <v>4.58</v>
      </c>
      <c r="G21" s="640">
        <v>25.19</v>
      </c>
      <c r="H21" s="640">
        <v>38.93</v>
      </c>
      <c r="I21" s="640">
        <v>31.3</v>
      </c>
      <c r="J21" s="419">
        <f>(2*F21+3*G21+4*H21+5*I21)/100</f>
        <v>3.9695</v>
      </c>
      <c r="K21" s="639">
        <v>135</v>
      </c>
      <c r="L21" s="646">
        <v>22.96</v>
      </c>
      <c r="M21" s="646">
        <v>42.22</v>
      </c>
      <c r="N21" s="646">
        <v>33.33</v>
      </c>
      <c r="O21" s="646">
        <v>1.48</v>
      </c>
      <c r="P21" s="420">
        <f t="shared" si="2"/>
        <v>3.1329999999999996</v>
      </c>
      <c r="Q21" s="639">
        <v>130</v>
      </c>
      <c r="R21" s="646"/>
      <c r="S21" s="646">
        <v>34.619999999999997</v>
      </c>
      <c r="T21" s="646">
        <v>55.38</v>
      </c>
      <c r="U21" s="646">
        <v>10</v>
      </c>
      <c r="V21" s="21">
        <f>(2*R21+3*S21+4*T21+5*U21)/100</f>
        <v>3.7538</v>
      </c>
      <c r="W21" s="526"/>
      <c r="X21" s="527"/>
      <c r="Y21" s="528"/>
      <c r="Z21" s="529"/>
      <c r="AA21" s="528"/>
      <c r="AB21" s="529"/>
      <c r="AC21" s="528"/>
      <c r="AD21" s="529"/>
      <c r="AE21" s="528"/>
      <c r="AF21" s="470"/>
      <c r="AG21" s="485"/>
      <c r="AH21" s="486"/>
      <c r="AI21" s="487"/>
      <c r="AJ21" s="485"/>
      <c r="AK21" s="488"/>
      <c r="AL21" s="485"/>
      <c r="AM21" s="489"/>
      <c r="AN21" s="464"/>
      <c r="AO21" s="433"/>
      <c r="AP21" s="117"/>
      <c r="AQ21" s="117"/>
      <c r="AR21" s="117"/>
      <c r="AS21" s="117"/>
      <c r="AT21" s="113"/>
      <c r="AU21" s="128"/>
      <c r="AV21" s="49"/>
      <c r="AW21" s="49"/>
      <c r="AX21" s="49"/>
      <c r="AY21" s="49"/>
      <c r="AZ21" s="113"/>
      <c r="BA21" s="558"/>
      <c r="BB21" s="558"/>
      <c r="BC21" s="558"/>
      <c r="BD21" s="558"/>
      <c r="BE21" s="558"/>
      <c r="BF21" s="773"/>
      <c r="BG21" s="787">
        <v>40</v>
      </c>
      <c r="BH21" s="314"/>
      <c r="BI21" s="314"/>
      <c r="BJ21" s="314"/>
      <c r="BK21" s="314"/>
      <c r="BL21" s="315"/>
      <c r="BM21" s="746">
        <v>58.58</v>
      </c>
      <c r="BN21" s="748">
        <v>59</v>
      </c>
      <c r="BO21" s="347"/>
      <c r="BP21" s="347"/>
      <c r="BQ21" s="347"/>
      <c r="BR21" s="347"/>
      <c r="BS21" s="347"/>
      <c r="BT21" s="347"/>
      <c r="BU21" s="734">
        <v>69.150000000000006</v>
      </c>
    </row>
    <row r="22" spans="1:73" s="1" customFormat="1" ht="15" customHeight="1" x14ac:dyDescent="0.25">
      <c r="A22" s="12">
        <v>6</v>
      </c>
      <c r="B22" s="5">
        <v>20080</v>
      </c>
      <c r="C22" s="5" t="s">
        <v>3</v>
      </c>
      <c r="D22" s="424" t="s">
        <v>26</v>
      </c>
      <c r="E22" s="609">
        <v>82</v>
      </c>
      <c r="F22" s="640">
        <v>4.88</v>
      </c>
      <c r="G22" s="640">
        <v>29.27</v>
      </c>
      <c r="H22" s="640">
        <v>41.46</v>
      </c>
      <c r="I22" s="640">
        <v>24.39</v>
      </c>
      <c r="J22" s="21">
        <f t="shared" si="1"/>
        <v>3.8536000000000001</v>
      </c>
      <c r="K22" s="639">
        <v>73</v>
      </c>
      <c r="L22" s="646">
        <v>23.29</v>
      </c>
      <c r="M22" s="646">
        <v>32.880000000000003</v>
      </c>
      <c r="N22" s="646">
        <v>30.14</v>
      </c>
      <c r="O22" s="646">
        <v>13.7</v>
      </c>
      <c r="P22" s="21">
        <f t="shared" si="2"/>
        <v>3.3428000000000004</v>
      </c>
      <c r="Q22" s="639">
        <v>82</v>
      </c>
      <c r="R22" s="646">
        <v>1.22</v>
      </c>
      <c r="S22" s="646">
        <v>43.9</v>
      </c>
      <c r="T22" s="646">
        <v>51.22</v>
      </c>
      <c r="U22" s="646">
        <v>3.66</v>
      </c>
      <c r="V22" s="21">
        <f t="shared" si="3"/>
        <v>3.5731999999999999</v>
      </c>
      <c r="W22" s="526"/>
      <c r="X22" s="527"/>
      <c r="Y22" s="528"/>
      <c r="Z22" s="529"/>
      <c r="AA22" s="539"/>
      <c r="AB22" s="529"/>
      <c r="AC22" s="528"/>
      <c r="AD22" s="529"/>
      <c r="AE22" s="528"/>
      <c r="AF22" s="470"/>
      <c r="AG22" s="485"/>
      <c r="AH22" s="486"/>
      <c r="AI22" s="487"/>
      <c r="AJ22" s="485"/>
      <c r="AK22" s="488"/>
      <c r="AL22" s="485"/>
      <c r="AM22" s="489"/>
      <c r="AN22" s="464"/>
      <c r="AO22" s="433"/>
      <c r="AP22" s="117"/>
      <c r="AQ22" s="117"/>
      <c r="AR22" s="117"/>
      <c r="AS22" s="117"/>
      <c r="AT22" s="113"/>
      <c r="AU22" s="128"/>
      <c r="AV22" s="49"/>
      <c r="AW22" s="49"/>
      <c r="AX22" s="49"/>
      <c r="AY22" s="49"/>
      <c r="AZ22" s="113"/>
      <c r="BA22" s="558"/>
      <c r="BB22" s="558"/>
      <c r="BC22" s="558"/>
      <c r="BD22" s="558"/>
      <c r="BE22" s="558"/>
      <c r="BF22" s="771"/>
      <c r="BG22" s="787">
        <v>16</v>
      </c>
      <c r="BH22" s="314"/>
      <c r="BI22" s="314"/>
      <c r="BJ22" s="314"/>
      <c r="BK22" s="314"/>
      <c r="BL22" s="315"/>
      <c r="BM22" s="736">
        <v>52.13</v>
      </c>
      <c r="BN22" s="748">
        <v>25</v>
      </c>
      <c r="BO22" s="347"/>
      <c r="BP22" s="347"/>
      <c r="BQ22" s="347"/>
      <c r="BR22" s="347"/>
      <c r="BS22" s="347"/>
      <c r="BT22" s="347"/>
      <c r="BU22" s="734">
        <v>68.599999999999994</v>
      </c>
    </row>
    <row r="23" spans="1:73" s="1" customFormat="1" ht="15" customHeight="1" x14ac:dyDescent="0.25">
      <c r="A23" s="12">
        <v>7</v>
      </c>
      <c r="B23" s="5">
        <v>20460</v>
      </c>
      <c r="C23" s="5" t="s">
        <v>3</v>
      </c>
      <c r="D23" s="424" t="s">
        <v>28</v>
      </c>
      <c r="E23" s="609">
        <v>107</v>
      </c>
      <c r="F23" s="640">
        <v>12.15</v>
      </c>
      <c r="G23" s="640">
        <v>25.23</v>
      </c>
      <c r="H23" s="640">
        <v>40.19</v>
      </c>
      <c r="I23" s="640">
        <v>22.43</v>
      </c>
      <c r="J23" s="21">
        <f t="shared" si="1"/>
        <v>3.7289999999999996</v>
      </c>
      <c r="K23" s="639">
        <v>100</v>
      </c>
      <c r="L23" s="646">
        <v>15</v>
      </c>
      <c r="M23" s="646">
        <v>41</v>
      </c>
      <c r="N23" s="646">
        <v>33</v>
      </c>
      <c r="O23" s="646">
        <v>11</v>
      </c>
      <c r="P23" s="21">
        <f t="shared" si="2"/>
        <v>3.4</v>
      </c>
      <c r="Q23" s="639">
        <v>110</v>
      </c>
      <c r="R23" s="646">
        <v>1.82</v>
      </c>
      <c r="S23" s="646">
        <v>36.36</v>
      </c>
      <c r="T23" s="646">
        <v>51.82</v>
      </c>
      <c r="U23" s="646">
        <v>10</v>
      </c>
      <c r="V23" s="21">
        <f t="shared" si="3"/>
        <v>3.7</v>
      </c>
      <c r="W23" s="526"/>
      <c r="X23" s="527"/>
      <c r="Y23" s="528"/>
      <c r="Z23" s="529"/>
      <c r="AA23" s="528"/>
      <c r="AB23" s="529"/>
      <c r="AC23" s="528"/>
      <c r="AD23" s="529"/>
      <c r="AE23" s="528"/>
      <c r="AF23" s="470"/>
      <c r="AG23" s="485"/>
      <c r="AH23" s="486"/>
      <c r="AI23" s="487"/>
      <c r="AJ23" s="485"/>
      <c r="AK23" s="488"/>
      <c r="AL23" s="485"/>
      <c r="AM23" s="489"/>
      <c r="AN23" s="464"/>
      <c r="AO23" s="433"/>
      <c r="AP23" s="117"/>
      <c r="AQ23" s="117"/>
      <c r="AR23" s="117"/>
      <c r="AS23" s="117"/>
      <c r="AT23" s="113"/>
      <c r="AU23" s="128"/>
      <c r="AV23" s="49"/>
      <c r="AW23" s="49"/>
      <c r="AX23" s="49"/>
      <c r="AY23" s="49"/>
      <c r="AZ23" s="113"/>
      <c r="BA23" s="558"/>
      <c r="BB23" s="558"/>
      <c r="BC23" s="558"/>
      <c r="BD23" s="558"/>
      <c r="BE23" s="558"/>
      <c r="BF23" s="771"/>
      <c r="BG23" s="787">
        <v>27</v>
      </c>
      <c r="BH23" s="314"/>
      <c r="BI23" s="314"/>
      <c r="BJ23" s="314"/>
      <c r="BK23" s="314"/>
      <c r="BL23" s="315"/>
      <c r="BM23" s="746">
        <v>53.59</v>
      </c>
      <c r="BN23" s="748">
        <v>37</v>
      </c>
      <c r="BO23" s="347"/>
      <c r="BP23" s="347"/>
      <c r="BQ23" s="347"/>
      <c r="BR23" s="347"/>
      <c r="BS23" s="347"/>
      <c r="BT23" s="347"/>
      <c r="BU23" s="758">
        <v>63.32</v>
      </c>
    </row>
    <row r="24" spans="1:73" s="1" customFormat="1" ht="15" customHeight="1" x14ac:dyDescent="0.25">
      <c r="A24" s="12">
        <v>8</v>
      </c>
      <c r="B24" s="5">
        <v>20550</v>
      </c>
      <c r="C24" s="5" t="s">
        <v>3</v>
      </c>
      <c r="D24" s="424" t="s">
        <v>29</v>
      </c>
      <c r="E24" s="610">
        <v>63</v>
      </c>
      <c r="F24" s="640">
        <v>15.87</v>
      </c>
      <c r="G24" s="640">
        <v>26.98</v>
      </c>
      <c r="H24" s="640">
        <v>42.86</v>
      </c>
      <c r="I24" s="640">
        <v>14.29</v>
      </c>
      <c r="J24" s="21">
        <f t="shared" si="1"/>
        <v>3.5556999999999999</v>
      </c>
      <c r="K24" s="639">
        <v>59</v>
      </c>
      <c r="L24" s="646">
        <v>10.17</v>
      </c>
      <c r="M24" s="646">
        <v>37.29</v>
      </c>
      <c r="N24" s="646">
        <v>42.37</v>
      </c>
      <c r="O24" s="646">
        <v>10.17</v>
      </c>
      <c r="P24" s="21">
        <f t="shared" si="2"/>
        <v>3.5254000000000003</v>
      </c>
      <c r="Q24" s="639">
        <v>61</v>
      </c>
      <c r="R24" s="646">
        <v>1.64</v>
      </c>
      <c r="S24" s="646">
        <v>24.59</v>
      </c>
      <c r="T24" s="646">
        <v>57.38</v>
      </c>
      <c r="U24" s="646">
        <v>16.39</v>
      </c>
      <c r="V24" s="21">
        <f t="shared" si="3"/>
        <v>3.8851999999999998</v>
      </c>
      <c r="W24" s="526"/>
      <c r="X24" s="527"/>
      <c r="Y24" s="528"/>
      <c r="Z24" s="529"/>
      <c r="AA24" s="528"/>
      <c r="AB24" s="529"/>
      <c r="AC24" s="528"/>
      <c r="AD24" s="529"/>
      <c r="AE24" s="528"/>
      <c r="AF24" s="470"/>
      <c r="AG24" s="485"/>
      <c r="AH24" s="486"/>
      <c r="AI24" s="487"/>
      <c r="AJ24" s="485"/>
      <c r="AK24" s="488"/>
      <c r="AL24" s="485"/>
      <c r="AM24" s="489"/>
      <c r="AN24" s="464"/>
      <c r="AO24" s="433"/>
      <c r="AP24" s="117"/>
      <c r="AQ24" s="117"/>
      <c r="AR24" s="117"/>
      <c r="AS24" s="117"/>
      <c r="AT24" s="113"/>
      <c r="AU24" s="128"/>
      <c r="AV24" s="49"/>
      <c r="AW24" s="49"/>
      <c r="AX24" s="49"/>
      <c r="AY24" s="49"/>
      <c r="AZ24" s="113"/>
      <c r="BA24" s="558"/>
      <c r="BB24" s="558"/>
      <c r="BC24" s="558"/>
      <c r="BD24" s="558"/>
      <c r="BE24" s="558"/>
      <c r="BF24" s="771"/>
      <c r="BG24" s="787"/>
      <c r="BH24" s="314"/>
      <c r="BI24" s="314"/>
      <c r="BJ24" s="314"/>
      <c r="BK24" s="314"/>
      <c r="BL24" s="315"/>
      <c r="BM24" s="739"/>
      <c r="BN24" s="801"/>
      <c r="BO24" s="347"/>
      <c r="BP24" s="347"/>
      <c r="BQ24" s="347"/>
      <c r="BR24" s="347"/>
      <c r="BS24" s="347"/>
      <c r="BT24" s="347"/>
      <c r="BU24" s="348"/>
    </row>
    <row r="25" spans="1:73" s="1" customFormat="1" ht="15" customHeight="1" x14ac:dyDescent="0.25">
      <c r="A25" s="12">
        <v>9</v>
      </c>
      <c r="B25" s="5">
        <v>20630</v>
      </c>
      <c r="C25" s="5" t="s">
        <v>3</v>
      </c>
      <c r="D25" s="424" t="s">
        <v>30</v>
      </c>
      <c r="E25" s="610">
        <v>87</v>
      </c>
      <c r="F25" s="640">
        <v>10.34</v>
      </c>
      <c r="G25" s="640">
        <v>41.38</v>
      </c>
      <c r="H25" s="640">
        <v>32.18</v>
      </c>
      <c r="I25" s="640">
        <v>16.09</v>
      </c>
      <c r="J25" s="21">
        <f t="shared" si="1"/>
        <v>3.5399000000000003</v>
      </c>
      <c r="K25" s="639">
        <v>87</v>
      </c>
      <c r="L25" s="646">
        <v>21.84</v>
      </c>
      <c r="M25" s="646">
        <v>43.68</v>
      </c>
      <c r="N25" s="646">
        <v>31.03</v>
      </c>
      <c r="O25" s="646">
        <v>3.45</v>
      </c>
      <c r="P25" s="21">
        <f t="shared" si="2"/>
        <v>3.1609000000000003</v>
      </c>
      <c r="Q25" s="639">
        <v>85</v>
      </c>
      <c r="R25" s="646">
        <v>7.06</v>
      </c>
      <c r="S25" s="646">
        <v>43.53</v>
      </c>
      <c r="T25" s="646">
        <v>41.18</v>
      </c>
      <c r="U25" s="646">
        <v>8.24</v>
      </c>
      <c r="V25" s="21">
        <f t="shared" si="3"/>
        <v>3.5063</v>
      </c>
      <c r="W25" s="526"/>
      <c r="X25" s="527"/>
      <c r="Y25" s="528"/>
      <c r="Z25" s="529"/>
      <c r="AA25" s="528"/>
      <c r="AB25" s="529"/>
      <c r="AC25" s="528"/>
      <c r="AD25" s="529"/>
      <c r="AE25" s="528"/>
      <c r="AF25" s="470"/>
      <c r="AG25" s="485"/>
      <c r="AH25" s="486"/>
      <c r="AI25" s="487"/>
      <c r="AJ25" s="485"/>
      <c r="AK25" s="488"/>
      <c r="AL25" s="485"/>
      <c r="AM25" s="489"/>
      <c r="AN25" s="464"/>
      <c r="AO25" s="433"/>
      <c r="AP25" s="117"/>
      <c r="AQ25" s="117"/>
      <c r="AR25" s="117"/>
      <c r="AS25" s="117"/>
      <c r="AT25" s="113"/>
      <c r="AU25" s="128"/>
      <c r="AV25" s="49"/>
      <c r="AW25" s="49"/>
      <c r="AX25" s="49"/>
      <c r="AY25" s="49"/>
      <c r="AZ25" s="113"/>
      <c r="BA25" s="558"/>
      <c r="BB25" s="558"/>
      <c r="BC25" s="558"/>
      <c r="BD25" s="558"/>
      <c r="BE25" s="558"/>
      <c r="BF25" s="768"/>
      <c r="BG25" s="787">
        <v>10</v>
      </c>
      <c r="BH25" s="314"/>
      <c r="BI25" s="314"/>
      <c r="BJ25" s="314"/>
      <c r="BK25" s="314"/>
      <c r="BL25" s="315"/>
      <c r="BM25" s="746">
        <v>56.1</v>
      </c>
      <c r="BN25" s="744">
        <v>12</v>
      </c>
      <c r="BO25" s="347"/>
      <c r="BP25" s="347"/>
      <c r="BQ25" s="347"/>
      <c r="BR25" s="347"/>
      <c r="BS25" s="347"/>
      <c r="BT25" s="347"/>
      <c r="BU25" s="758">
        <v>63.08</v>
      </c>
    </row>
    <row r="26" spans="1:73" s="1" customFormat="1" ht="15" customHeight="1" x14ac:dyDescent="0.25">
      <c r="A26" s="12">
        <v>10</v>
      </c>
      <c r="B26" s="5">
        <v>20810</v>
      </c>
      <c r="C26" s="5" t="s">
        <v>3</v>
      </c>
      <c r="D26" s="424" t="s">
        <v>31</v>
      </c>
      <c r="E26" s="610">
        <v>69</v>
      </c>
      <c r="F26" s="640">
        <v>7.25</v>
      </c>
      <c r="G26" s="640">
        <v>42.03</v>
      </c>
      <c r="H26" s="640">
        <v>44.93</v>
      </c>
      <c r="I26" s="640">
        <v>5.8</v>
      </c>
      <c r="J26" s="21">
        <f t="shared" si="1"/>
        <v>3.4931000000000001</v>
      </c>
      <c r="K26" s="639">
        <v>72</v>
      </c>
      <c r="L26" s="646">
        <v>13.89</v>
      </c>
      <c r="M26" s="646">
        <v>34.72</v>
      </c>
      <c r="N26" s="646">
        <v>47.22</v>
      </c>
      <c r="O26" s="646">
        <v>4.17</v>
      </c>
      <c r="P26" s="21">
        <f t="shared" si="2"/>
        <v>3.4167000000000001</v>
      </c>
      <c r="Q26" s="639">
        <v>60</v>
      </c>
      <c r="R26" s="646"/>
      <c r="S26" s="646">
        <v>61.67</v>
      </c>
      <c r="T26" s="646">
        <v>33.33</v>
      </c>
      <c r="U26" s="646">
        <v>5</v>
      </c>
      <c r="V26" s="21">
        <f t="shared" si="3"/>
        <v>3.4333</v>
      </c>
      <c r="W26" s="526"/>
      <c r="X26" s="527"/>
      <c r="Y26" s="528"/>
      <c r="Z26" s="529"/>
      <c r="AA26" s="528"/>
      <c r="AB26" s="529"/>
      <c r="AC26" s="528"/>
      <c r="AD26" s="529"/>
      <c r="AE26" s="528"/>
      <c r="AF26" s="470"/>
      <c r="AG26" s="485"/>
      <c r="AH26" s="486"/>
      <c r="AI26" s="487"/>
      <c r="AJ26" s="485"/>
      <c r="AK26" s="488"/>
      <c r="AL26" s="485"/>
      <c r="AM26" s="489"/>
      <c r="AN26" s="464"/>
      <c r="AO26" s="433"/>
      <c r="AP26" s="117"/>
      <c r="AQ26" s="117"/>
      <c r="AR26" s="117"/>
      <c r="AS26" s="117"/>
      <c r="AT26" s="113"/>
      <c r="AU26" s="128"/>
      <c r="AV26" s="49"/>
      <c r="AW26" s="49"/>
      <c r="AX26" s="49"/>
      <c r="AY26" s="49"/>
      <c r="AZ26" s="113"/>
      <c r="BA26" s="558"/>
      <c r="BB26" s="558"/>
      <c r="BC26" s="558"/>
      <c r="BD26" s="558"/>
      <c r="BE26" s="558"/>
      <c r="BF26" s="768"/>
      <c r="BG26" s="787">
        <v>12</v>
      </c>
      <c r="BH26" s="314"/>
      <c r="BI26" s="314"/>
      <c r="BJ26" s="314"/>
      <c r="BK26" s="314"/>
      <c r="BL26" s="315"/>
      <c r="BM26" s="737">
        <v>41.25</v>
      </c>
      <c r="BN26" s="748">
        <v>21</v>
      </c>
      <c r="BO26" s="347"/>
      <c r="BP26" s="347"/>
      <c r="BQ26" s="347"/>
      <c r="BR26" s="347"/>
      <c r="BS26" s="347"/>
      <c r="BT26" s="347"/>
      <c r="BU26" s="758">
        <v>59.71</v>
      </c>
    </row>
    <row r="27" spans="1:73" s="1" customFormat="1" ht="15" customHeight="1" x14ac:dyDescent="0.25">
      <c r="A27" s="12">
        <v>11</v>
      </c>
      <c r="B27" s="5">
        <v>20900</v>
      </c>
      <c r="C27" s="5" t="s">
        <v>3</v>
      </c>
      <c r="D27" s="424" t="s">
        <v>32</v>
      </c>
      <c r="E27" s="610">
        <v>107</v>
      </c>
      <c r="F27" s="640">
        <v>10.28</v>
      </c>
      <c r="G27" s="640">
        <v>20.56</v>
      </c>
      <c r="H27" s="640">
        <v>38.32</v>
      </c>
      <c r="I27" s="640">
        <v>30.84</v>
      </c>
      <c r="J27" s="21">
        <f t="shared" si="1"/>
        <v>3.8971999999999998</v>
      </c>
      <c r="K27" s="639">
        <v>100</v>
      </c>
      <c r="L27" s="646">
        <v>19</v>
      </c>
      <c r="M27" s="646">
        <v>42</v>
      </c>
      <c r="N27" s="646">
        <v>35</v>
      </c>
      <c r="O27" s="646">
        <v>4</v>
      </c>
      <c r="P27" s="21">
        <f t="shared" si="2"/>
        <v>3.24</v>
      </c>
      <c r="Q27" s="639">
        <v>105</v>
      </c>
      <c r="R27" s="646">
        <v>3.81</v>
      </c>
      <c r="S27" s="646">
        <v>39.049999999999997</v>
      </c>
      <c r="T27" s="646">
        <v>51.43</v>
      </c>
      <c r="U27" s="646">
        <v>5.71</v>
      </c>
      <c r="V27" s="21">
        <f t="shared" si="3"/>
        <v>3.5904000000000003</v>
      </c>
      <c r="W27" s="526"/>
      <c r="X27" s="527"/>
      <c r="Y27" s="528"/>
      <c r="Z27" s="529"/>
      <c r="AA27" s="528"/>
      <c r="AB27" s="529"/>
      <c r="AC27" s="528"/>
      <c r="AD27" s="529"/>
      <c r="AE27" s="528"/>
      <c r="AF27" s="470"/>
      <c r="AG27" s="485"/>
      <c r="AH27" s="486"/>
      <c r="AI27" s="487"/>
      <c r="AJ27" s="485"/>
      <c r="AK27" s="488"/>
      <c r="AL27" s="485"/>
      <c r="AM27" s="489"/>
      <c r="AN27" s="464"/>
      <c r="AO27" s="433"/>
      <c r="AP27" s="117"/>
      <c r="AQ27" s="117"/>
      <c r="AR27" s="117"/>
      <c r="AS27" s="117"/>
      <c r="AT27" s="113"/>
      <c r="AU27" s="128"/>
      <c r="AV27" s="49"/>
      <c r="AW27" s="49"/>
      <c r="AX27" s="49"/>
      <c r="AY27" s="49"/>
      <c r="AZ27" s="113"/>
      <c r="BA27" s="558"/>
      <c r="BB27" s="558"/>
      <c r="BC27" s="558"/>
      <c r="BD27" s="558"/>
      <c r="BE27" s="558"/>
      <c r="BF27" s="771"/>
      <c r="BG27" s="787">
        <v>12</v>
      </c>
      <c r="BH27" s="314"/>
      <c r="BI27" s="314"/>
      <c r="BJ27" s="314"/>
      <c r="BK27" s="314"/>
      <c r="BL27" s="315"/>
      <c r="BM27" s="737">
        <v>32.67</v>
      </c>
      <c r="BN27" s="748">
        <v>19</v>
      </c>
      <c r="BO27" s="347"/>
      <c r="BP27" s="347"/>
      <c r="BQ27" s="347"/>
      <c r="BR27" s="347"/>
      <c r="BS27" s="347"/>
      <c r="BT27" s="347"/>
      <c r="BU27" s="758">
        <v>64.37</v>
      </c>
    </row>
    <row r="28" spans="1:73" s="1" customFormat="1" ht="15" customHeight="1" thickBot="1" x14ac:dyDescent="0.3">
      <c r="A28" s="12">
        <v>12</v>
      </c>
      <c r="B28" s="7">
        <v>21350</v>
      </c>
      <c r="C28" s="7" t="s">
        <v>3</v>
      </c>
      <c r="D28" s="426" t="s">
        <v>34</v>
      </c>
      <c r="E28" s="612">
        <v>59</v>
      </c>
      <c r="F28" s="642">
        <v>20.34</v>
      </c>
      <c r="G28" s="642">
        <v>32.200000000000003</v>
      </c>
      <c r="H28" s="642">
        <v>40.68</v>
      </c>
      <c r="I28" s="643">
        <v>6.78</v>
      </c>
      <c r="J28" s="24">
        <f t="shared" si="1"/>
        <v>3.339</v>
      </c>
      <c r="K28" s="671">
        <v>59</v>
      </c>
      <c r="L28" s="675">
        <v>13.56</v>
      </c>
      <c r="M28" s="675">
        <v>35.590000000000003</v>
      </c>
      <c r="N28" s="675">
        <v>49.15</v>
      </c>
      <c r="O28" s="676">
        <v>1.69</v>
      </c>
      <c r="P28" s="24">
        <f t="shared" si="2"/>
        <v>3.3894000000000002</v>
      </c>
      <c r="Q28" s="671">
        <v>59</v>
      </c>
      <c r="R28" s="675">
        <v>6.78</v>
      </c>
      <c r="S28" s="675">
        <v>72.88</v>
      </c>
      <c r="T28" s="675">
        <v>20.34</v>
      </c>
      <c r="U28" s="676"/>
      <c r="V28" s="24">
        <f t="shared" si="3"/>
        <v>3.1356000000000002</v>
      </c>
      <c r="W28" s="534"/>
      <c r="X28" s="535"/>
      <c r="Y28" s="536"/>
      <c r="Z28" s="537"/>
      <c r="AA28" s="536"/>
      <c r="AB28" s="537"/>
      <c r="AC28" s="536"/>
      <c r="AD28" s="537"/>
      <c r="AE28" s="536"/>
      <c r="AF28" s="472"/>
      <c r="AG28" s="491"/>
      <c r="AH28" s="492"/>
      <c r="AI28" s="493"/>
      <c r="AJ28" s="494"/>
      <c r="AK28" s="495"/>
      <c r="AL28" s="494"/>
      <c r="AM28" s="496"/>
      <c r="AN28" s="465"/>
      <c r="AO28" s="438"/>
      <c r="AP28" s="439"/>
      <c r="AQ28" s="439"/>
      <c r="AR28" s="439"/>
      <c r="AS28" s="439"/>
      <c r="AT28" s="290"/>
      <c r="AU28" s="136"/>
      <c r="AV28" s="52"/>
      <c r="AW28" s="52"/>
      <c r="AX28" s="52"/>
      <c r="AY28" s="52"/>
      <c r="AZ28" s="290"/>
      <c r="BA28" s="559"/>
      <c r="BB28" s="559"/>
      <c r="BC28" s="559"/>
      <c r="BD28" s="559"/>
      <c r="BE28" s="559"/>
      <c r="BF28" s="774"/>
      <c r="BG28" s="790">
        <v>5</v>
      </c>
      <c r="BH28" s="321"/>
      <c r="BI28" s="321"/>
      <c r="BJ28" s="321"/>
      <c r="BK28" s="321"/>
      <c r="BL28" s="322"/>
      <c r="BM28" s="740">
        <v>46.2</v>
      </c>
      <c r="BN28" s="754">
        <v>17</v>
      </c>
      <c r="BO28" s="352"/>
      <c r="BP28" s="352"/>
      <c r="BQ28" s="352"/>
      <c r="BR28" s="352"/>
      <c r="BS28" s="352"/>
      <c r="BT28" s="352"/>
      <c r="BU28" s="763">
        <v>58</v>
      </c>
    </row>
    <row r="29" spans="1:73" s="1" customFormat="1" ht="15" customHeight="1" x14ac:dyDescent="0.25">
      <c r="A29" s="10">
        <v>1</v>
      </c>
      <c r="B29" s="11">
        <v>30070</v>
      </c>
      <c r="C29" s="11" t="s">
        <v>4</v>
      </c>
      <c r="D29" s="422" t="s">
        <v>36</v>
      </c>
      <c r="E29" s="580">
        <v>141</v>
      </c>
      <c r="F29" s="644">
        <v>5.67</v>
      </c>
      <c r="G29" s="644">
        <v>28.37</v>
      </c>
      <c r="H29" s="644">
        <v>53.19</v>
      </c>
      <c r="I29" s="644">
        <v>12.77</v>
      </c>
      <c r="J29" s="20">
        <f t="shared" si="1"/>
        <v>3.7305999999999995</v>
      </c>
      <c r="K29" s="649">
        <v>138</v>
      </c>
      <c r="L29" s="650">
        <v>16.670000000000002</v>
      </c>
      <c r="M29" s="650">
        <v>46.38</v>
      </c>
      <c r="N29" s="650">
        <v>35.51</v>
      </c>
      <c r="O29" s="650">
        <v>1.45</v>
      </c>
      <c r="P29" s="20">
        <f t="shared" si="2"/>
        <v>3.2176999999999998</v>
      </c>
      <c r="Q29" s="649">
        <v>138</v>
      </c>
      <c r="R29" s="650">
        <v>5.8</v>
      </c>
      <c r="S29" s="650">
        <v>35.51</v>
      </c>
      <c r="T29" s="650">
        <v>52.9</v>
      </c>
      <c r="U29" s="650">
        <v>5.8</v>
      </c>
      <c r="V29" s="20">
        <f t="shared" si="3"/>
        <v>3.5873000000000004</v>
      </c>
      <c r="W29" s="540"/>
      <c r="X29" s="522"/>
      <c r="Y29" s="523"/>
      <c r="Z29" s="522"/>
      <c r="AA29" s="523"/>
      <c r="AB29" s="524"/>
      <c r="AC29" s="523"/>
      <c r="AD29" s="524"/>
      <c r="AE29" s="523"/>
      <c r="AF29" s="469"/>
      <c r="AG29" s="497"/>
      <c r="AH29" s="498"/>
      <c r="AI29" s="499"/>
      <c r="AJ29" s="497"/>
      <c r="AK29" s="500"/>
      <c r="AL29" s="497"/>
      <c r="AM29" s="501"/>
      <c r="AN29" s="466"/>
      <c r="AO29" s="115"/>
      <c r="AP29" s="287"/>
      <c r="AQ29" s="287"/>
      <c r="AR29" s="287"/>
      <c r="AS29" s="287"/>
      <c r="AT29" s="116"/>
      <c r="AU29" s="134"/>
      <c r="AV29" s="138"/>
      <c r="AW29" s="138"/>
      <c r="AX29" s="138"/>
      <c r="AY29" s="138"/>
      <c r="AZ29" s="139"/>
      <c r="BA29" s="313"/>
      <c r="BB29" s="313"/>
      <c r="BC29" s="313"/>
      <c r="BD29" s="313"/>
      <c r="BE29" s="313"/>
      <c r="BF29" s="775"/>
      <c r="BG29" s="783">
        <v>41</v>
      </c>
      <c r="BH29" s="784"/>
      <c r="BI29" s="784"/>
      <c r="BJ29" s="784"/>
      <c r="BK29" s="784"/>
      <c r="BL29" s="785"/>
      <c r="BM29" s="746">
        <v>53.39</v>
      </c>
      <c r="BN29" s="800">
        <v>79</v>
      </c>
      <c r="BO29" s="798"/>
      <c r="BP29" s="798"/>
      <c r="BQ29" s="798"/>
      <c r="BR29" s="798"/>
      <c r="BS29" s="798"/>
      <c r="BT29" s="798"/>
      <c r="BU29" s="765">
        <v>70.53</v>
      </c>
    </row>
    <row r="30" spans="1:73" s="1" customFormat="1" ht="15" customHeight="1" x14ac:dyDescent="0.25">
      <c r="A30" s="12">
        <v>2</v>
      </c>
      <c r="B30" s="5">
        <v>30480</v>
      </c>
      <c r="C30" s="5" t="s">
        <v>4</v>
      </c>
      <c r="D30" s="424" t="s">
        <v>230</v>
      </c>
      <c r="E30" s="616">
        <v>105</v>
      </c>
      <c r="F30" s="640">
        <v>1.9</v>
      </c>
      <c r="G30" s="640">
        <v>22.86</v>
      </c>
      <c r="H30" s="640">
        <v>43.81</v>
      </c>
      <c r="I30" s="640">
        <v>31.43</v>
      </c>
      <c r="J30" s="21">
        <f>(2*F30+3*G30+4*H30+5*I30)/100</f>
        <v>4.0476999999999999</v>
      </c>
      <c r="K30" s="639">
        <v>125</v>
      </c>
      <c r="L30" s="646">
        <v>3.2</v>
      </c>
      <c r="M30" s="646">
        <v>24</v>
      </c>
      <c r="N30" s="646">
        <v>47.2</v>
      </c>
      <c r="O30" s="646">
        <v>25.6</v>
      </c>
      <c r="P30" s="21">
        <f>(2*L30+3*M30+4*N30+5*O30)/100</f>
        <v>3.9520000000000004</v>
      </c>
      <c r="Q30" s="639">
        <v>126</v>
      </c>
      <c r="R30" s="646">
        <v>2.38</v>
      </c>
      <c r="S30" s="646">
        <v>41.27</v>
      </c>
      <c r="T30" s="646">
        <v>48.41</v>
      </c>
      <c r="U30" s="646">
        <v>7.94</v>
      </c>
      <c r="V30" s="21">
        <f>(2*R30+3*S30+4*T30+5*U30)/100</f>
        <v>3.6190999999999995</v>
      </c>
      <c r="W30" s="541"/>
      <c r="X30" s="542"/>
      <c r="Y30" s="528"/>
      <c r="Z30" s="328"/>
      <c r="AA30" s="528"/>
      <c r="AB30" s="529"/>
      <c r="AC30" s="528"/>
      <c r="AD30" s="529"/>
      <c r="AE30" s="528"/>
      <c r="AF30" s="470"/>
      <c r="AG30" s="485"/>
      <c r="AH30" s="486"/>
      <c r="AI30" s="487"/>
      <c r="AJ30" s="485"/>
      <c r="AK30" s="488"/>
      <c r="AL30" s="485"/>
      <c r="AM30" s="489"/>
      <c r="AN30" s="464"/>
      <c r="AO30" s="433"/>
      <c r="AP30" s="434"/>
      <c r="AQ30" s="434"/>
      <c r="AR30" s="434"/>
      <c r="AS30" s="434"/>
      <c r="AT30" s="113"/>
      <c r="AU30" s="128"/>
      <c r="AV30" s="53"/>
      <c r="AW30" s="53"/>
      <c r="AX30" s="53"/>
      <c r="AY30" s="53"/>
      <c r="AZ30" s="130"/>
      <c r="BA30" s="314"/>
      <c r="BB30" s="314"/>
      <c r="BC30" s="314"/>
      <c r="BD30" s="314"/>
      <c r="BE30" s="314"/>
      <c r="BF30" s="771"/>
      <c r="BG30" s="787">
        <v>53</v>
      </c>
      <c r="BH30" s="314"/>
      <c r="BI30" s="314"/>
      <c r="BJ30" s="314"/>
      <c r="BK30" s="314"/>
      <c r="BL30" s="315"/>
      <c r="BM30" s="746">
        <v>55.62</v>
      </c>
      <c r="BN30" s="744">
        <v>71</v>
      </c>
      <c r="BO30" s="347"/>
      <c r="BP30" s="347"/>
      <c r="BQ30" s="347"/>
      <c r="BR30" s="347"/>
      <c r="BS30" s="347"/>
      <c r="BT30" s="347"/>
      <c r="BU30" s="734">
        <v>70.680000000000007</v>
      </c>
    </row>
    <row r="31" spans="1:73" s="1" customFormat="1" ht="15" customHeight="1" x14ac:dyDescent="0.25">
      <c r="A31" s="12">
        <v>3</v>
      </c>
      <c r="B31" s="5">
        <v>30460</v>
      </c>
      <c r="C31" s="5" t="s">
        <v>4</v>
      </c>
      <c r="D31" s="424" t="s">
        <v>41</v>
      </c>
      <c r="E31" s="615">
        <v>111</v>
      </c>
      <c r="F31" s="640">
        <v>3.6</v>
      </c>
      <c r="G31" s="640">
        <v>23.42</v>
      </c>
      <c r="H31" s="640">
        <v>46.85</v>
      </c>
      <c r="I31" s="640">
        <v>26.13</v>
      </c>
      <c r="J31" s="21">
        <f>(2*F31+3*G31+4*H31+5*I31)/100</f>
        <v>3.9550999999999998</v>
      </c>
      <c r="K31" s="639">
        <v>94</v>
      </c>
      <c r="L31" s="646">
        <v>23.4</v>
      </c>
      <c r="M31" s="646">
        <v>44.68</v>
      </c>
      <c r="N31" s="646">
        <v>30.85</v>
      </c>
      <c r="O31" s="646">
        <v>1.06</v>
      </c>
      <c r="P31" s="21">
        <f>(2*L31+3*M31+4*N31+5*O31)/100</f>
        <v>3.0954000000000002</v>
      </c>
      <c r="Q31" s="639">
        <v>123</v>
      </c>
      <c r="R31" s="646">
        <v>1.63</v>
      </c>
      <c r="S31" s="646">
        <v>39.840000000000003</v>
      </c>
      <c r="T31" s="646">
        <v>51.22</v>
      </c>
      <c r="U31" s="646">
        <v>7.32</v>
      </c>
      <c r="V31" s="21">
        <f>(2*R31+3*S31+4*T31+5*U31)/100</f>
        <v>3.6426000000000003</v>
      </c>
      <c r="W31" s="541"/>
      <c r="X31" s="542"/>
      <c r="Y31" s="528"/>
      <c r="Z31" s="328"/>
      <c r="AA31" s="528"/>
      <c r="AB31" s="529"/>
      <c r="AC31" s="528"/>
      <c r="AD31" s="529"/>
      <c r="AE31" s="528"/>
      <c r="AF31" s="470"/>
      <c r="AG31" s="502"/>
      <c r="AH31" s="503"/>
      <c r="AI31" s="504"/>
      <c r="AJ31" s="502"/>
      <c r="AK31" s="488"/>
      <c r="AL31" s="502"/>
      <c r="AM31" s="505"/>
      <c r="AN31" s="467"/>
      <c r="AO31" s="433"/>
      <c r="AP31" s="434"/>
      <c r="AQ31" s="434"/>
      <c r="AR31" s="434"/>
      <c r="AS31" s="434"/>
      <c r="AT31" s="113"/>
      <c r="AU31" s="128"/>
      <c r="AV31" s="53"/>
      <c r="AW31" s="53"/>
      <c r="AX31" s="53"/>
      <c r="AY31" s="53"/>
      <c r="AZ31" s="130"/>
      <c r="BA31" s="314"/>
      <c r="BB31" s="314"/>
      <c r="BC31" s="314"/>
      <c r="BD31" s="314"/>
      <c r="BE31" s="314"/>
      <c r="BF31" s="768"/>
      <c r="BG31" s="787">
        <v>24</v>
      </c>
      <c r="BH31" s="314"/>
      <c r="BI31" s="314"/>
      <c r="BJ31" s="314"/>
      <c r="BK31" s="314"/>
      <c r="BL31" s="315"/>
      <c r="BM31" s="746">
        <v>54.63</v>
      </c>
      <c r="BN31" s="748">
        <v>45</v>
      </c>
      <c r="BO31" s="347"/>
      <c r="BP31" s="347"/>
      <c r="BQ31" s="347"/>
      <c r="BR31" s="347"/>
      <c r="BS31" s="347"/>
      <c r="BT31" s="347"/>
      <c r="BU31" s="741">
        <v>75.56</v>
      </c>
    </row>
    <row r="32" spans="1:73" s="1" customFormat="1" ht="15" customHeight="1" x14ac:dyDescent="0.25">
      <c r="A32" s="12">
        <v>4</v>
      </c>
      <c r="B32" s="15">
        <v>30030</v>
      </c>
      <c r="C32" s="15" t="s">
        <v>4</v>
      </c>
      <c r="D32" s="423" t="s">
        <v>35</v>
      </c>
      <c r="E32" s="583">
        <v>75</v>
      </c>
      <c r="F32" s="640">
        <v>2.67</v>
      </c>
      <c r="G32" s="640">
        <v>18.670000000000002</v>
      </c>
      <c r="H32" s="640">
        <v>52</v>
      </c>
      <c r="I32" s="640">
        <v>26.67</v>
      </c>
      <c r="J32" s="23">
        <f>(2*F32+3*G32+4*H32+5*I32)/100</f>
        <v>4.0270000000000001</v>
      </c>
      <c r="K32" s="639">
        <v>71</v>
      </c>
      <c r="L32" s="646">
        <v>14.08</v>
      </c>
      <c r="M32" s="646">
        <v>38.03</v>
      </c>
      <c r="N32" s="646">
        <v>40.85</v>
      </c>
      <c r="O32" s="646">
        <v>7.04</v>
      </c>
      <c r="P32" s="23">
        <f>(2*L32+3*M32+4*N32+5*O32)/100</f>
        <v>3.4084999999999996</v>
      </c>
      <c r="Q32" s="639">
        <v>76</v>
      </c>
      <c r="R32" s="646">
        <v>6.58</v>
      </c>
      <c r="S32" s="646">
        <v>43.42</v>
      </c>
      <c r="T32" s="646">
        <v>48.68</v>
      </c>
      <c r="U32" s="646">
        <v>1.32</v>
      </c>
      <c r="V32" s="23">
        <f>(2*R32+3*S32+4*T32+5*U32)/100</f>
        <v>3.4474</v>
      </c>
      <c r="W32" s="526"/>
      <c r="X32" s="527"/>
      <c r="Y32" s="528"/>
      <c r="Z32" s="529"/>
      <c r="AA32" s="539"/>
      <c r="AB32" s="543"/>
      <c r="AC32" s="539"/>
      <c r="AD32" s="543"/>
      <c r="AE32" s="539"/>
      <c r="AF32" s="473"/>
      <c r="AG32" s="485"/>
      <c r="AH32" s="486"/>
      <c r="AI32" s="487"/>
      <c r="AJ32" s="485"/>
      <c r="AK32" s="488"/>
      <c r="AL32" s="485"/>
      <c r="AM32" s="489"/>
      <c r="AN32" s="464"/>
      <c r="AO32" s="431"/>
      <c r="AP32" s="432"/>
      <c r="AQ32" s="432"/>
      <c r="AR32" s="432"/>
      <c r="AS32" s="432"/>
      <c r="AT32" s="112"/>
      <c r="AU32" s="127"/>
      <c r="AV32" s="132"/>
      <c r="AW32" s="132"/>
      <c r="AX32" s="132"/>
      <c r="AY32" s="132"/>
      <c r="AZ32" s="130"/>
      <c r="BA32" s="317"/>
      <c r="BB32" s="317"/>
      <c r="BC32" s="317"/>
      <c r="BD32" s="317"/>
      <c r="BE32" s="317"/>
      <c r="BF32" s="770"/>
      <c r="BG32" s="788">
        <v>20</v>
      </c>
      <c r="BH32" s="317"/>
      <c r="BI32" s="317"/>
      <c r="BJ32" s="317"/>
      <c r="BK32" s="317"/>
      <c r="BL32" s="318"/>
      <c r="BM32" s="750">
        <v>68.8</v>
      </c>
      <c r="BN32" s="748">
        <v>26</v>
      </c>
      <c r="BO32" s="349"/>
      <c r="BP32" s="349"/>
      <c r="BQ32" s="349"/>
      <c r="BR32" s="349"/>
      <c r="BS32" s="349"/>
      <c r="BT32" s="349"/>
      <c r="BU32" s="741">
        <v>75.69</v>
      </c>
    </row>
    <row r="33" spans="1:73" s="1" customFormat="1" ht="15" customHeight="1" x14ac:dyDescent="0.25">
      <c r="A33" s="12">
        <v>5</v>
      </c>
      <c r="B33" s="5">
        <v>31000</v>
      </c>
      <c r="C33" s="5" t="s">
        <v>4</v>
      </c>
      <c r="D33" s="424" t="s">
        <v>49</v>
      </c>
      <c r="E33" s="584">
        <v>99</v>
      </c>
      <c r="F33" s="640">
        <v>4.04</v>
      </c>
      <c r="G33" s="640">
        <v>20.2</v>
      </c>
      <c r="H33" s="640">
        <v>34.340000000000003</v>
      </c>
      <c r="I33" s="640">
        <v>41.41</v>
      </c>
      <c r="J33" s="21">
        <f>(2*F33+3*G33+4*H33+5*I33)/100</f>
        <v>4.1309000000000005</v>
      </c>
      <c r="K33" s="639">
        <v>100</v>
      </c>
      <c r="L33" s="646">
        <v>6</v>
      </c>
      <c r="M33" s="646">
        <v>23</v>
      </c>
      <c r="N33" s="646">
        <v>53</v>
      </c>
      <c r="O33" s="646">
        <v>18</v>
      </c>
      <c r="P33" s="21">
        <f>(2*L33+3*M33+4*N33+5*O33)/100</f>
        <v>3.83</v>
      </c>
      <c r="Q33" s="639">
        <v>99</v>
      </c>
      <c r="R33" s="646"/>
      <c r="S33" s="646">
        <v>7.07</v>
      </c>
      <c r="T33" s="646">
        <v>52.53</v>
      </c>
      <c r="U33" s="646">
        <v>40.4</v>
      </c>
      <c r="V33" s="21">
        <f>(2*R33+3*S33+4*T33+5*U33)/100</f>
        <v>4.3333000000000004</v>
      </c>
      <c r="W33" s="526"/>
      <c r="X33" s="527"/>
      <c r="Y33" s="528"/>
      <c r="Z33" s="527"/>
      <c r="AA33" s="528"/>
      <c r="AB33" s="529"/>
      <c r="AC33" s="528"/>
      <c r="AD33" s="529"/>
      <c r="AE33" s="528"/>
      <c r="AF33" s="470"/>
      <c r="AG33" s="485"/>
      <c r="AH33" s="486"/>
      <c r="AI33" s="487"/>
      <c r="AJ33" s="485"/>
      <c r="AK33" s="488"/>
      <c r="AL33" s="485"/>
      <c r="AM33" s="489"/>
      <c r="AN33" s="464"/>
      <c r="AO33" s="433"/>
      <c r="AP33" s="434"/>
      <c r="AQ33" s="434"/>
      <c r="AR33" s="434"/>
      <c r="AS33" s="434"/>
      <c r="AT33" s="113"/>
      <c r="AU33" s="128"/>
      <c r="AV33" s="53"/>
      <c r="AW33" s="53"/>
      <c r="AX33" s="53"/>
      <c r="AY33" s="53"/>
      <c r="AZ33" s="130"/>
      <c r="BA33" s="314"/>
      <c r="BB33" s="314"/>
      <c r="BC33" s="314"/>
      <c r="BD33" s="314"/>
      <c r="BE33" s="314"/>
      <c r="BF33" s="768"/>
      <c r="BG33" s="787">
        <v>45</v>
      </c>
      <c r="BH33" s="314"/>
      <c r="BI33" s="314"/>
      <c r="BJ33" s="314"/>
      <c r="BK33" s="314"/>
      <c r="BL33" s="315"/>
      <c r="BM33" s="736">
        <v>51.69</v>
      </c>
      <c r="BN33" s="748">
        <v>70</v>
      </c>
      <c r="BO33" s="347"/>
      <c r="BP33" s="347"/>
      <c r="BQ33" s="347"/>
      <c r="BR33" s="347"/>
      <c r="BS33" s="347"/>
      <c r="BT33" s="347"/>
      <c r="BU33" s="758">
        <v>65.489999999999995</v>
      </c>
    </row>
    <row r="34" spans="1:73" s="1" customFormat="1" ht="15" customHeight="1" x14ac:dyDescent="0.25">
      <c r="A34" s="12">
        <v>6</v>
      </c>
      <c r="B34" s="5">
        <v>30130</v>
      </c>
      <c r="C34" s="5" t="s">
        <v>4</v>
      </c>
      <c r="D34" s="424" t="s">
        <v>37</v>
      </c>
      <c r="E34" s="613">
        <v>47</v>
      </c>
      <c r="F34" s="640">
        <v>8.51</v>
      </c>
      <c r="G34" s="640">
        <v>48.94</v>
      </c>
      <c r="H34" s="640">
        <v>31.91</v>
      </c>
      <c r="I34" s="640">
        <v>10.64</v>
      </c>
      <c r="J34" s="21">
        <f t="shared" si="1"/>
        <v>3.4468000000000001</v>
      </c>
      <c r="K34" s="639">
        <v>44</v>
      </c>
      <c r="L34" s="646">
        <v>40.909999999999997</v>
      </c>
      <c r="M34" s="646">
        <v>38.64</v>
      </c>
      <c r="N34" s="646">
        <v>20.45</v>
      </c>
      <c r="O34" s="646"/>
      <c r="P34" s="21">
        <f t="shared" si="2"/>
        <v>2.7954000000000003</v>
      </c>
      <c r="Q34" s="639">
        <v>49</v>
      </c>
      <c r="R34" s="646">
        <v>4.08</v>
      </c>
      <c r="S34" s="646">
        <v>59.18</v>
      </c>
      <c r="T34" s="646">
        <v>36.729999999999997</v>
      </c>
      <c r="U34" s="646"/>
      <c r="V34" s="21">
        <f t="shared" si="3"/>
        <v>3.3262</v>
      </c>
      <c r="W34" s="526"/>
      <c r="X34" s="527"/>
      <c r="Y34" s="528"/>
      <c r="Z34" s="527"/>
      <c r="AA34" s="528"/>
      <c r="AB34" s="529"/>
      <c r="AC34" s="528"/>
      <c r="AD34" s="529"/>
      <c r="AE34" s="528"/>
      <c r="AF34" s="470"/>
      <c r="AG34" s="485"/>
      <c r="AH34" s="486"/>
      <c r="AI34" s="487"/>
      <c r="AJ34" s="485"/>
      <c r="AK34" s="488"/>
      <c r="AL34" s="485"/>
      <c r="AM34" s="489"/>
      <c r="AN34" s="464"/>
      <c r="AO34" s="433"/>
      <c r="AP34" s="434"/>
      <c r="AQ34" s="434"/>
      <c r="AR34" s="434"/>
      <c r="AS34" s="434"/>
      <c r="AT34" s="113"/>
      <c r="AU34" s="128"/>
      <c r="AV34" s="53"/>
      <c r="AW34" s="53"/>
      <c r="AX34" s="53"/>
      <c r="AY34" s="53"/>
      <c r="AZ34" s="130"/>
      <c r="BA34" s="314"/>
      <c r="BB34" s="314"/>
      <c r="BC34" s="314"/>
      <c r="BD34" s="314"/>
      <c r="BE34" s="314"/>
      <c r="BF34" s="771"/>
      <c r="BG34" s="787"/>
      <c r="BH34" s="314"/>
      <c r="BI34" s="314"/>
      <c r="BJ34" s="314"/>
      <c r="BK34" s="314"/>
      <c r="BL34" s="315"/>
      <c r="BM34" s="739"/>
      <c r="BN34" s="801"/>
      <c r="BO34" s="347"/>
      <c r="BP34" s="347"/>
      <c r="BQ34" s="347"/>
      <c r="BR34" s="347"/>
      <c r="BS34" s="347"/>
      <c r="BT34" s="347"/>
      <c r="BU34" s="348"/>
    </row>
    <row r="35" spans="1:73" s="1" customFormat="1" ht="15" customHeight="1" x14ac:dyDescent="0.25">
      <c r="A35" s="12">
        <v>7</v>
      </c>
      <c r="B35" s="5">
        <v>30160</v>
      </c>
      <c r="C35" s="5" t="s">
        <v>4</v>
      </c>
      <c r="D35" s="424" t="s">
        <v>38</v>
      </c>
      <c r="E35" s="585">
        <v>104</v>
      </c>
      <c r="F35" s="640">
        <v>20.190000000000001</v>
      </c>
      <c r="G35" s="640">
        <v>35.58</v>
      </c>
      <c r="H35" s="640">
        <v>35.58</v>
      </c>
      <c r="I35" s="640">
        <v>8.65</v>
      </c>
      <c r="J35" s="21">
        <f t="shared" si="1"/>
        <v>3.3269000000000002</v>
      </c>
      <c r="K35" s="639">
        <v>104</v>
      </c>
      <c r="L35" s="646">
        <v>63.46</v>
      </c>
      <c r="M35" s="646">
        <v>28.85</v>
      </c>
      <c r="N35" s="646">
        <v>7.69</v>
      </c>
      <c r="O35" s="646"/>
      <c r="P35" s="21">
        <f t="shared" si="2"/>
        <v>2.4423000000000004</v>
      </c>
      <c r="Q35" s="639">
        <v>98</v>
      </c>
      <c r="R35" s="646">
        <v>2.04</v>
      </c>
      <c r="S35" s="646">
        <v>59.18</v>
      </c>
      <c r="T35" s="646">
        <v>38.78</v>
      </c>
      <c r="U35" s="646"/>
      <c r="V35" s="21">
        <f t="shared" si="3"/>
        <v>3.3673999999999999</v>
      </c>
      <c r="W35" s="526"/>
      <c r="X35" s="527"/>
      <c r="Y35" s="528"/>
      <c r="Z35" s="529"/>
      <c r="AA35" s="528"/>
      <c r="AB35" s="529"/>
      <c r="AC35" s="528"/>
      <c r="AD35" s="529"/>
      <c r="AE35" s="528"/>
      <c r="AF35" s="470"/>
      <c r="AG35" s="485"/>
      <c r="AH35" s="486"/>
      <c r="AI35" s="487"/>
      <c r="AJ35" s="485"/>
      <c r="AK35" s="488"/>
      <c r="AL35" s="485"/>
      <c r="AM35" s="489"/>
      <c r="AN35" s="464"/>
      <c r="AO35" s="433"/>
      <c r="AP35" s="434"/>
      <c r="AQ35" s="434"/>
      <c r="AR35" s="434"/>
      <c r="AS35" s="434"/>
      <c r="AT35" s="113"/>
      <c r="AU35" s="128"/>
      <c r="AV35" s="53"/>
      <c r="AW35" s="53"/>
      <c r="AX35" s="53"/>
      <c r="AY35" s="53"/>
      <c r="AZ35" s="130"/>
      <c r="BA35" s="314"/>
      <c r="BB35" s="314"/>
      <c r="BC35" s="314"/>
      <c r="BD35" s="314"/>
      <c r="BE35" s="314"/>
      <c r="BF35" s="768"/>
      <c r="BG35" s="787">
        <v>10</v>
      </c>
      <c r="BH35" s="314"/>
      <c r="BI35" s="314"/>
      <c r="BJ35" s="314"/>
      <c r="BK35" s="314"/>
      <c r="BL35" s="315"/>
      <c r="BM35" s="737">
        <v>40.200000000000003</v>
      </c>
      <c r="BN35" s="744">
        <v>16</v>
      </c>
      <c r="BO35" s="347"/>
      <c r="BP35" s="347"/>
      <c r="BQ35" s="347"/>
      <c r="BR35" s="347"/>
      <c r="BS35" s="347"/>
      <c r="BT35" s="347"/>
      <c r="BU35" s="758">
        <v>62.81</v>
      </c>
    </row>
    <row r="36" spans="1:73" s="1" customFormat="1" ht="15" customHeight="1" x14ac:dyDescent="0.25">
      <c r="A36" s="12">
        <v>8</v>
      </c>
      <c r="B36" s="5">
        <v>30310</v>
      </c>
      <c r="C36" s="5" t="s">
        <v>4</v>
      </c>
      <c r="D36" s="5" t="s">
        <v>39</v>
      </c>
      <c r="E36" s="614">
        <v>65</v>
      </c>
      <c r="F36" s="640">
        <v>12.31</v>
      </c>
      <c r="G36" s="640">
        <v>47.69</v>
      </c>
      <c r="H36" s="640">
        <v>27.69</v>
      </c>
      <c r="I36" s="640">
        <v>12.31</v>
      </c>
      <c r="J36" s="21">
        <f t="shared" si="1"/>
        <v>3.4</v>
      </c>
      <c r="K36" s="639">
        <v>68</v>
      </c>
      <c r="L36" s="646">
        <v>14.71</v>
      </c>
      <c r="M36" s="646">
        <v>45.59</v>
      </c>
      <c r="N36" s="646">
        <v>35.29</v>
      </c>
      <c r="O36" s="646">
        <v>4.41</v>
      </c>
      <c r="P36" s="21">
        <f t="shared" si="2"/>
        <v>3.2940000000000005</v>
      </c>
      <c r="Q36" s="639">
        <v>65</v>
      </c>
      <c r="R36" s="646">
        <v>1.54</v>
      </c>
      <c r="S36" s="646">
        <v>60</v>
      </c>
      <c r="T36" s="646">
        <v>36.92</v>
      </c>
      <c r="U36" s="646">
        <v>1.54</v>
      </c>
      <c r="V36" s="21">
        <f t="shared" si="3"/>
        <v>3.3845999999999998</v>
      </c>
      <c r="W36" s="544"/>
      <c r="X36" s="509"/>
      <c r="Y36" s="528"/>
      <c r="Z36" s="485"/>
      <c r="AA36" s="528"/>
      <c r="AB36" s="485"/>
      <c r="AC36" s="488"/>
      <c r="AD36" s="485"/>
      <c r="AE36" s="488"/>
      <c r="AF36" s="470"/>
      <c r="AG36" s="485"/>
      <c r="AH36" s="486"/>
      <c r="AI36" s="487"/>
      <c r="AJ36" s="485"/>
      <c r="AK36" s="488"/>
      <c r="AL36" s="485"/>
      <c r="AM36" s="489"/>
      <c r="AN36" s="464"/>
      <c r="AO36" s="433"/>
      <c r="AP36" s="434"/>
      <c r="AQ36" s="434"/>
      <c r="AR36" s="434"/>
      <c r="AS36" s="434"/>
      <c r="AT36" s="113"/>
      <c r="AU36" s="128"/>
      <c r="AV36" s="53"/>
      <c r="AW36" s="53"/>
      <c r="AX36" s="53"/>
      <c r="AY36" s="53"/>
      <c r="AZ36" s="130"/>
      <c r="BA36" s="314"/>
      <c r="BB36" s="314"/>
      <c r="BC36" s="314"/>
      <c r="BD36" s="314"/>
      <c r="BE36" s="314"/>
      <c r="BF36" s="771"/>
      <c r="BG36" s="787">
        <v>11</v>
      </c>
      <c r="BH36" s="314"/>
      <c r="BI36" s="314"/>
      <c r="BJ36" s="314"/>
      <c r="BK36" s="314"/>
      <c r="BL36" s="315"/>
      <c r="BM36" s="746">
        <v>58.73</v>
      </c>
      <c r="BN36" s="748">
        <v>17</v>
      </c>
      <c r="BO36" s="347"/>
      <c r="BP36" s="347"/>
      <c r="BQ36" s="347"/>
      <c r="BR36" s="347"/>
      <c r="BS36" s="347"/>
      <c r="BT36" s="347"/>
      <c r="BU36" s="734">
        <v>69.709999999999994</v>
      </c>
    </row>
    <row r="37" spans="1:73" s="1" customFormat="1" ht="15" customHeight="1" x14ac:dyDescent="0.25">
      <c r="A37" s="12">
        <v>9</v>
      </c>
      <c r="B37" s="5">
        <v>30440</v>
      </c>
      <c r="C37" s="5" t="s">
        <v>4</v>
      </c>
      <c r="D37" s="424" t="s">
        <v>40</v>
      </c>
      <c r="E37" s="586">
        <v>91</v>
      </c>
      <c r="F37" s="640">
        <v>10.99</v>
      </c>
      <c r="G37" s="640">
        <v>35.159999999999997</v>
      </c>
      <c r="H37" s="640">
        <v>40.659999999999997</v>
      </c>
      <c r="I37" s="640">
        <v>13.19</v>
      </c>
      <c r="J37" s="21">
        <f t="shared" si="1"/>
        <v>3.5604999999999993</v>
      </c>
      <c r="K37" s="639">
        <v>72</v>
      </c>
      <c r="L37" s="646">
        <v>31.94</v>
      </c>
      <c r="M37" s="646">
        <v>54.17</v>
      </c>
      <c r="N37" s="646">
        <v>11.11</v>
      </c>
      <c r="O37" s="646">
        <v>2.78</v>
      </c>
      <c r="P37" s="21">
        <f t="shared" si="2"/>
        <v>2.8472999999999997</v>
      </c>
      <c r="Q37" s="639">
        <v>87</v>
      </c>
      <c r="R37" s="646">
        <v>2.2999999999999998</v>
      </c>
      <c r="S37" s="646">
        <v>35.630000000000003</v>
      </c>
      <c r="T37" s="646">
        <v>52.87</v>
      </c>
      <c r="U37" s="646">
        <v>9.1999999999999993</v>
      </c>
      <c r="V37" s="21">
        <f t="shared" si="3"/>
        <v>3.6897000000000002</v>
      </c>
      <c r="W37" s="526"/>
      <c r="X37" s="527"/>
      <c r="Y37" s="528"/>
      <c r="Z37" s="529"/>
      <c r="AA37" s="528"/>
      <c r="AB37" s="529"/>
      <c r="AC37" s="528"/>
      <c r="AD37" s="529"/>
      <c r="AE37" s="528"/>
      <c r="AF37" s="470"/>
      <c r="AG37" s="485"/>
      <c r="AH37" s="486"/>
      <c r="AI37" s="487"/>
      <c r="AJ37" s="485"/>
      <c r="AK37" s="488"/>
      <c r="AL37" s="485"/>
      <c r="AM37" s="489"/>
      <c r="AN37" s="464"/>
      <c r="AO37" s="433"/>
      <c r="AP37" s="434"/>
      <c r="AQ37" s="434"/>
      <c r="AR37" s="434"/>
      <c r="AS37" s="434"/>
      <c r="AT37" s="113"/>
      <c r="AU37" s="128"/>
      <c r="AV37" s="53"/>
      <c r="AW37" s="53"/>
      <c r="AX37" s="53"/>
      <c r="AY37" s="53"/>
      <c r="AZ37" s="130"/>
      <c r="BA37" s="314"/>
      <c r="BB37" s="314"/>
      <c r="BC37" s="314"/>
      <c r="BD37" s="314"/>
      <c r="BE37" s="314"/>
      <c r="BF37" s="771"/>
      <c r="BG37" s="787">
        <v>14</v>
      </c>
      <c r="BH37" s="314"/>
      <c r="BI37" s="314"/>
      <c r="BJ37" s="314"/>
      <c r="BK37" s="314"/>
      <c r="BL37" s="315"/>
      <c r="BM37" s="737">
        <v>47.86</v>
      </c>
      <c r="BN37" s="748">
        <v>24</v>
      </c>
      <c r="BO37" s="347"/>
      <c r="BP37" s="347"/>
      <c r="BQ37" s="347"/>
      <c r="BR37" s="347"/>
      <c r="BS37" s="347"/>
      <c r="BT37" s="347"/>
      <c r="BU37" s="758">
        <v>65.67</v>
      </c>
    </row>
    <row r="38" spans="1:73" s="1" customFormat="1" ht="15" customHeight="1" x14ac:dyDescent="0.25">
      <c r="A38" s="12">
        <v>10</v>
      </c>
      <c r="B38" s="5">
        <v>30500</v>
      </c>
      <c r="C38" s="5" t="s">
        <v>4</v>
      </c>
      <c r="D38" s="424" t="s">
        <v>42</v>
      </c>
      <c r="E38" s="617">
        <v>35</v>
      </c>
      <c r="F38" s="640">
        <v>17.14</v>
      </c>
      <c r="G38" s="640">
        <v>48.57</v>
      </c>
      <c r="H38" s="640">
        <v>20</v>
      </c>
      <c r="I38" s="640">
        <v>14.29</v>
      </c>
      <c r="J38" s="21">
        <f t="shared" si="1"/>
        <v>3.3144</v>
      </c>
      <c r="K38" s="639">
        <v>37</v>
      </c>
      <c r="L38" s="646">
        <v>10.81</v>
      </c>
      <c r="M38" s="646">
        <v>45.95</v>
      </c>
      <c r="N38" s="646">
        <v>40.54</v>
      </c>
      <c r="O38" s="646">
        <v>2.7</v>
      </c>
      <c r="P38" s="21">
        <f t="shared" si="2"/>
        <v>3.3513000000000002</v>
      </c>
      <c r="Q38" s="639">
        <v>37</v>
      </c>
      <c r="R38" s="646">
        <v>8.11</v>
      </c>
      <c r="S38" s="646">
        <v>62.16</v>
      </c>
      <c r="T38" s="646">
        <v>27.03</v>
      </c>
      <c r="U38" s="646">
        <v>2.7</v>
      </c>
      <c r="V38" s="21">
        <f t="shared" si="3"/>
        <v>3.2431999999999999</v>
      </c>
      <c r="W38" s="526"/>
      <c r="X38" s="527"/>
      <c r="Y38" s="528"/>
      <c r="Z38" s="529"/>
      <c r="AA38" s="528"/>
      <c r="AB38" s="529"/>
      <c r="AC38" s="528"/>
      <c r="AD38" s="529"/>
      <c r="AE38" s="528"/>
      <c r="AF38" s="470"/>
      <c r="AG38" s="485"/>
      <c r="AH38" s="486"/>
      <c r="AI38" s="487"/>
      <c r="AJ38" s="485"/>
      <c r="AK38" s="488"/>
      <c r="AL38" s="485"/>
      <c r="AM38" s="489"/>
      <c r="AN38" s="464"/>
      <c r="AO38" s="433"/>
      <c r="AP38" s="434"/>
      <c r="AQ38" s="434"/>
      <c r="AR38" s="434"/>
      <c r="AS38" s="434"/>
      <c r="AT38" s="113"/>
      <c r="AU38" s="128"/>
      <c r="AV38" s="53"/>
      <c r="AW38" s="53"/>
      <c r="AX38" s="53"/>
      <c r="AY38" s="53"/>
      <c r="AZ38" s="130"/>
      <c r="BA38" s="314"/>
      <c r="BB38" s="314"/>
      <c r="BC38" s="314"/>
      <c r="BD38" s="314"/>
      <c r="BE38" s="314"/>
      <c r="BF38" s="771"/>
      <c r="BG38" s="787"/>
      <c r="BH38" s="314"/>
      <c r="BI38" s="314"/>
      <c r="BJ38" s="314"/>
      <c r="BK38" s="314"/>
      <c r="BL38" s="315"/>
      <c r="BM38" s="316"/>
      <c r="BN38" s="802"/>
      <c r="BO38" s="347"/>
      <c r="BP38" s="347"/>
      <c r="BQ38" s="347"/>
      <c r="BR38" s="347"/>
      <c r="BS38" s="347"/>
      <c r="BT38" s="347"/>
      <c r="BU38" s="348"/>
    </row>
    <row r="39" spans="1:73" s="1" customFormat="1" ht="15" customHeight="1" x14ac:dyDescent="0.25">
      <c r="A39" s="12">
        <v>11</v>
      </c>
      <c r="B39" s="5">
        <v>30530</v>
      </c>
      <c r="C39" s="5" t="s">
        <v>4</v>
      </c>
      <c r="D39" s="424" t="s">
        <v>43</v>
      </c>
      <c r="E39" s="587">
        <v>148</v>
      </c>
      <c r="F39" s="640">
        <v>8.11</v>
      </c>
      <c r="G39" s="640">
        <v>32.43</v>
      </c>
      <c r="H39" s="640">
        <v>43.92</v>
      </c>
      <c r="I39" s="640">
        <v>15.54</v>
      </c>
      <c r="J39" s="21">
        <f t="shared" si="1"/>
        <v>3.6688999999999998</v>
      </c>
      <c r="K39" s="639">
        <v>137</v>
      </c>
      <c r="L39" s="646">
        <v>32.85</v>
      </c>
      <c r="M39" s="646">
        <v>42.34</v>
      </c>
      <c r="N39" s="646">
        <v>21.9</v>
      </c>
      <c r="O39" s="646">
        <v>2.92</v>
      </c>
      <c r="P39" s="21">
        <f t="shared" si="2"/>
        <v>2.9492000000000007</v>
      </c>
      <c r="Q39" s="639">
        <v>142</v>
      </c>
      <c r="R39" s="646">
        <v>6.34</v>
      </c>
      <c r="S39" s="646">
        <v>53.52</v>
      </c>
      <c r="T39" s="646">
        <v>32.39</v>
      </c>
      <c r="U39" s="646">
        <v>7.75</v>
      </c>
      <c r="V39" s="21">
        <f t="shared" si="3"/>
        <v>3.4155000000000002</v>
      </c>
      <c r="W39" s="526"/>
      <c r="X39" s="527"/>
      <c r="Y39" s="528"/>
      <c r="Z39" s="529"/>
      <c r="AA39" s="528"/>
      <c r="AB39" s="529"/>
      <c r="AC39" s="528"/>
      <c r="AD39" s="529"/>
      <c r="AE39" s="528"/>
      <c r="AF39" s="470"/>
      <c r="AG39" s="485"/>
      <c r="AH39" s="486"/>
      <c r="AI39" s="487"/>
      <c r="AJ39" s="485"/>
      <c r="AK39" s="488"/>
      <c r="AL39" s="485"/>
      <c r="AM39" s="489"/>
      <c r="AN39" s="464"/>
      <c r="AO39" s="433"/>
      <c r="AP39" s="434"/>
      <c r="AQ39" s="434"/>
      <c r="AR39" s="434"/>
      <c r="AS39" s="434"/>
      <c r="AT39" s="113"/>
      <c r="AU39" s="128"/>
      <c r="AV39" s="53"/>
      <c r="AW39" s="53"/>
      <c r="AX39" s="53"/>
      <c r="AY39" s="53"/>
      <c r="AZ39" s="130"/>
      <c r="BA39" s="314"/>
      <c r="BB39" s="314"/>
      <c r="BC39" s="314"/>
      <c r="BD39" s="314"/>
      <c r="BE39" s="314"/>
      <c r="BF39" s="776"/>
      <c r="BG39" s="787">
        <v>23</v>
      </c>
      <c r="BH39" s="314"/>
      <c r="BI39" s="314"/>
      <c r="BJ39" s="314"/>
      <c r="BK39" s="314"/>
      <c r="BL39" s="315"/>
      <c r="BM39" s="737">
        <v>37.04</v>
      </c>
      <c r="BN39" s="744">
        <v>38</v>
      </c>
      <c r="BO39" s="347"/>
      <c r="BP39" s="347"/>
      <c r="BQ39" s="347"/>
      <c r="BR39" s="347"/>
      <c r="BS39" s="347"/>
      <c r="BT39" s="347"/>
      <c r="BU39" s="758">
        <v>57.68</v>
      </c>
    </row>
    <row r="40" spans="1:73" s="1" customFormat="1" ht="15" customHeight="1" x14ac:dyDescent="0.25">
      <c r="A40" s="12">
        <v>12</v>
      </c>
      <c r="B40" s="5">
        <v>30640</v>
      </c>
      <c r="C40" s="5" t="s">
        <v>4</v>
      </c>
      <c r="D40" s="424" t="s">
        <v>44</v>
      </c>
      <c r="E40" s="588">
        <v>83</v>
      </c>
      <c r="F40" s="640">
        <v>12.05</v>
      </c>
      <c r="G40" s="640">
        <v>25.3</v>
      </c>
      <c r="H40" s="640">
        <v>31.33</v>
      </c>
      <c r="I40" s="640">
        <v>31.33</v>
      </c>
      <c r="J40" s="21">
        <f t="shared" si="1"/>
        <v>3.8196999999999997</v>
      </c>
      <c r="K40" s="639">
        <v>79</v>
      </c>
      <c r="L40" s="646">
        <v>12.66</v>
      </c>
      <c r="M40" s="646">
        <v>54.43</v>
      </c>
      <c r="N40" s="646">
        <v>25.32</v>
      </c>
      <c r="O40" s="646">
        <v>7.59</v>
      </c>
      <c r="P40" s="21">
        <f t="shared" si="2"/>
        <v>3.2783999999999995</v>
      </c>
      <c r="Q40" s="639">
        <v>82</v>
      </c>
      <c r="R40" s="646">
        <v>2.44</v>
      </c>
      <c r="S40" s="646">
        <v>32.93</v>
      </c>
      <c r="T40" s="646">
        <v>50</v>
      </c>
      <c r="U40" s="646">
        <v>14.63</v>
      </c>
      <c r="V40" s="21">
        <f t="shared" si="3"/>
        <v>3.7681999999999993</v>
      </c>
      <c r="W40" s="526"/>
      <c r="X40" s="527"/>
      <c r="Y40" s="528"/>
      <c r="Z40" s="529"/>
      <c r="AA40" s="528"/>
      <c r="AB40" s="529"/>
      <c r="AC40" s="528"/>
      <c r="AD40" s="529"/>
      <c r="AE40" s="528"/>
      <c r="AF40" s="470"/>
      <c r="AG40" s="485"/>
      <c r="AH40" s="486"/>
      <c r="AI40" s="487"/>
      <c r="AJ40" s="485"/>
      <c r="AK40" s="488"/>
      <c r="AL40" s="485"/>
      <c r="AM40" s="489"/>
      <c r="AN40" s="464"/>
      <c r="AO40" s="433"/>
      <c r="AP40" s="434"/>
      <c r="AQ40" s="434"/>
      <c r="AR40" s="434"/>
      <c r="AS40" s="434"/>
      <c r="AT40" s="113"/>
      <c r="AU40" s="128"/>
      <c r="AV40" s="53"/>
      <c r="AW40" s="53"/>
      <c r="AX40" s="53"/>
      <c r="AY40" s="53"/>
      <c r="AZ40" s="130"/>
      <c r="BA40" s="314"/>
      <c r="BB40" s="314"/>
      <c r="BC40" s="314"/>
      <c r="BD40" s="314"/>
      <c r="BE40" s="314"/>
      <c r="BF40" s="768"/>
      <c r="BG40" s="787">
        <v>13</v>
      </c>
      <c r="BH40" s="314"/>
      <c r="BI40" s="314"/>
      <c r="BJ40" s="314"/>
      <c r="BK40" s="314"/>
      <c r="BL40" s="315"/>
      <c r="BM40" s="746">
        <v>60.92</v>
      </c>
      <c r="BN40" s="748">
        <v>25</v>
      </c>
      <c r="BO40" s="347"/>
      <c r="BP40" s="347"/>
      <c r="BQ40" s="347"/>
      <c r="BR40" s="347"/>
      <c r="BS40" s="347"/>
      <c r="BT40" s="347"/>
      <c r="BU40" s="734">
        <v>73.92</v>
      </c>
    </row>
    <row r="41" spans="1:73" s="1" customFormat="1" ht="15" customHeight="1" x14ac:dyDescent="0.25">
      <c r="A41" s="12">
        <v>13</v>
      </c>
      <c r="B41" s="5">
        <v>30650</v>
      </c>
      <c r="C41" s="5" t="s">
        <v>4</v>
      </c>
      <c r="D41" s="424" t="s">
        <v>45</v>
      </c>
      <c r="E41" s="588">
        <v>55</v>
      </c>
      <c r="F41" s="640">
        <v>7.27</v>
      </c>
      <c r="G41" s="640">
        <v>50.91</v>
      </c>
      <c r="H41" s="640">
        <v>30.91</v>
      </c>
      <c r="I41" s="640">
        <v>10.91</v>
      </c>
      <c r="J41" s="21">
        <f t="shared" si="1"/>
        <v>3.4545999999999997</v>
      </c>
      <c r="K41" s="639">
        <v>55</v>
      </c>
      <c r="L41" s="646">
        <v>20</v>
      </c>
      <c r="M41" s="646">
        <v>49.09</v>
      </c>
      <c r="N41" s="646">
        <v>30.91</v>
      </c>
      <c r="O41" s="646"/>
      <c r="P41" s="21">
        <f t="shared" si="2"/>
        <v>3.1091000000000002</v>
      </c>
      <c r="Q41" s="639">
        <v>55</v>
      </c>
      <c r="R41" s="646">
        <v>1.82</v>
      </c>
      <c r="S41" s="646">
        <v>30.91</v>
      </c>
      <c r="T41" s="646">
        <v>65.45</v>
      </c>
      <c r="U41" s="646">
        <v>1.82</v>
      </c>
      <c r="V41" s="21">
        <f t="shared" si="3"/>
        <v>3.6727000000000003</v>
      </c>
      <c r="W41" s="526"/>
      <c r="X41" s="527"/>
      <c r="Y41" s="528"/>
      <c r="Z41" s="529"/>
      <c r="AA41" s="528"/>
      <c r="AB41" s="529"/>
      <c r="AC41" s="528"/>
      <c r="AD41" s="529"/>
      <c r="AE41" s="528"/>
      <c r="AF41" s="470"/>
      <c r="AG41" s="485"/>
      <c r="AH41" s="486"/>
      <c r="AI41" s="487"/>
      <c r="AJ41" s="485"/>
      <c r="AK41" s="488"/>
      <c r="AL41" s="485"/>
      <c r="AM41" s="489"/>
      <c r="AN41" s="464"/>
      <c r="AO41" s="433"/>
      <c r="AP41" s="434"/>
      <c r="AQ41" s="434"/>
      <c r="AR41" s="434"/>
      <c r="AS41" s="434"/>
      <c r="AT41" s="113"/>
      <c r="AU41" s="128"/>
      <c r="AV41" s="53"/>
      <c r="AW41" s="53"/>
      <c r="AX41" s="53"/>
      <c r="AY41" s="53"/>
      <c r="AZ41" s="130"/>
      <c r="BA41" s="314"/>
      <c r="BB41" s="314"/>
      <c r="BC41" s="314"/>
      <c r="BD41" s="314"/>
      <c r="BE41" s="314"/>
      <c r="BF41" s="768"/>
      <c r="BG41" s="787">
        <v>6</v>
      </c>
      <c r="BH41" s="314"/>
      <c r="BI41" s="314"/>
      <c r="BJ41" s="314"/>
      <c r="BK41" s="314"/>
      <c r="BL41" s="315"/>
      <c r="BM41" s="746">
        <v>55.5</v>
      </c>
      <c r="BN41" s="801"/>
      <c r="BO41" s="347"/>
      <c r="BP41" s="347"/>
      <c r="BQ41" s="347"/>
      <c r="BR41" s="347"/>
      <c r="BS41" s="347"/>
      <c r="BT41" s="347"/>
      <c r="BU41" s="348"/>
    </row>
    <row r="42" spans="1:73" s="1" customFormat="1" ht="15" customHeight="1" x14ac:dyDescent="0.25">
      <c r="A42" s="12">
        <v>14</v>
      </c>
      <c r="B42" s="5">
        <v>30790</v>
      </c>
      <c r="C42" s="5" t="s">
        <v>4</v>
      </c>
      <c r="D42" s="424" t="s">
        <v>46</v>
      </c>
      <c r="E42" s="618">
        <v>55</v>
      </c>
      <c r="F42" s="640">
        <v>0</v>
      </c>
      <c r="G42" s="640">
        <v>0</v>
      </c>
      <c r="H42" s="640">
        <v>0</v>
      </c>
      <c r="I42" s="640">
        <v>0</v>
      </c>
      <c r="J42" s="21">
        <f t="shared" si="1"/>
        <v>0</v>
      </c>
      <c r="K42" s="639">
        <v>58</v>
      </c>
      <c r="L42" s="646">
        <v>20.69</v>
      </c>
      <c r="M42" s="646">
        <v>39.659999999999997</v>
      </c>
      <c r="N42" s="646">
        <v>25.86</v>
      </c>
      <c r="O42" s="646">
        <v>13.79</v>
      </c>
      <c r="P42" s="21">
        <f t="shared" si="2"/>
        <v>3.3274999999999992</v>
      </c>
      <c r="Q42" s="639">
        <v>62</v>
      </c>
      <c r="R42" s="646">
        <v>9.68</v>
      </c>
      <c r="S42" s="646">
        <v>32.26</v>
      </c>
      <c r="T42" s="646">
        <v>51.61</v>
      </c>
      <c r="U42" s="646">
        <v>6.45</v>
      </c>
      <c r="V42" s="21">
        <f t="shared" si="3"/>
        <v>3.5482999999999998</v>
      </c>
      <c r="W42" s="526"/>
      <c r="X42" s="527"/>
      <c r="Y42" s="528"/>
      <c r="Z42" s="529"/>
      <c r="AA42" s="528"/>
      <c r="AB42" s="529"/>
      <c r="AC42" s="528"/>
      <c r="AD42" s="529"/>
      <c r="AE42" s="528"/>
      <c r="AF42" s="470"/>
      <c r="AG42" s="485"/>
      <c r="AH42" s="486"/>
      <c r="AI42" s="487"/>
      <c r="AJ42" s="485"/>
      <c r="AK42" s="488"/>
      <c r="AL42" s="485"/>
      <c r="AM42" s="489"/>
      <c r="AN42" s="464"/>
      <c r="AO42" s="433"/>
      <c r="AP42" s="434"/>
      <c r="AQ42" s="434"/>
      <c r="AR42" s="434"/>
      <c r="AS42" s="434"/>
      <c r="AT42" s="113"/>
      <c r="AU42" s="128"/>
      <c r="AV42" s="53"/>
      <c r="AW42" s="53"/>
      <c r="AX42" s="53"/>
      <c r="AY42" s="53"/>
      <c r="AZ42" s="130"/>
      <c r="BA42" s="314"/>
      <c r="BB42" s="314"/>
      <c r="BC42" s="314"/>
      <c r="BD42" s="314"/>
      <c r="BE42" s="314"/>
      <c r="BF42" s="771"/>
      <c r="BG42" s="787"/>
      <c r="BH42" s="314"/>
      <c r="BI42" s="314"/>
      <c r="BJ42" s="314"/>
      <c r="BK42" s="314"/>
      <c r="BL42" s="315"/>
      <c r="BM42" s="739"/>
      <c r="BN42" s="801"/>
      <c r="BO42" s="347"/>
      <c r="BP42" s="347"/>
      <c r="BQ42" s="347"/>
      <c r="BR42" s="347"/>
      <c r="BS42" s="347"/>
      <c r="BT42" s="347"/>
      <c r="BU42" s="348"/>
    </row>
    <row r="43" spans="1:73" s="1" customFormat="1" ht="15" customHeight="1" x14ac:dyDescent="0.25">
      <c r="A43" s="12">
        <v>15</v>
      </c>
      <c r="B43" s="5">
        <v>30890</v>
      </c>
      <c r="C43" s="5" t="s">
        <v>4</v>
      </c>
      <c r="D43" s="424" t="s">
        <v>47</v>
      </c>
      <c r="E43" s="589">
        <v>49</v>
      </c>
      <c r="F43" s="640">
        <v>14.29</v>
      </c>
      <c r="G43" s="640">
        <v>40.82</v>
      </c>
      <c r="H43" s="640">
        <v>38.78</v>
      </c>
      <c r="I43" s="640">
        <v>6.12</v>
      </c>
      <c r="J43" s="21">
        <f t="shared" si="1"/>
        <v>3.3676000000000004</v>
      </c>
      <c r="K43" s="639">
        <v>50</v>
      </c>
      <c r="L43" s="646">
        <v>14</v>
      </c>
      <c r="M43" s="646">
        <v>30</v>
      </c>
      <c r="N43" s="646">
        <v>50</v>
      </c>
      <c r="O43" s="646">
        <v>6</v>
      </c>
      <c r="P43" s="21">
        <f t="shared" si="2"/>
        <v>3.48</v>
      </c>
      <c r="Q43" s="639">
        <v>49</v>
      </c>
      <c r="R43" s="646">
        <v>0</v>
      </c>
      <c r="S43" s="646">
        <v>0</v>
      </c>
      <c r="T43" s="646">
        <v>0</v>
      </c>
      <c r="U43" s="646">
        <v>0</v>
      </c>
      <c r="V43" s="21">
        <f t="shared" si="3"/>
        <v>0</v>
      </c>
      <c r="W43" s="526"/>
      <c r="X43" s="527"/>
      <c r="Y43" s="528"/>
      <c r="Z43" s="529"/>
      <c r="AA43" s="528"/>
      <c r="AB43" s="529"/>
      <c r="AC43" s="528"/>
      <c r="AD43" s="529"/>
      <c r="AE43" s="528"/>
      <c r="AF43" s="470"/>
      <c r="AG43" s="485"/>
      <c r="AH43" s="486"/>
      <c r="AI43" s="487"/>
      <c r="AJ43" s="485"/>
      <c r="AK43" s="488"/>
      <c r="AL43" s="485"/>
      <c r="AM43" s="489"/>
      <c r="AN43" s="464"/>
      <c r="AO43" s="433"/>
      <c r="AP43" s="434"/>
      <c r="AQ43" s="434"/>
      <c r="AR43" s="434"/>
      <c r="AS43" s="434"/>
      <c r="AT43" s="119"/>
      <c r="AU43" s="128"/>
      <c r="AV43" s="53"/>
      <c r="AW43" s="53"/>
      <c r="AX43" s="53"/>
      <c r="AY43" s="53"/>
      <c r="AZ43" s="130"/>
      <c r="BA43" s="314"/>
      <c r="BB43" s="314"/>
      <c r="BC43" s="314"/>
      <c r="BD43" s="314"/>
      <c r="BE43" s="314"/>
      <c r="BF43" s="768"/>
      <c r="BG43" s="787">
        <v>6</v>
      </c>
      <c r="BH43" s="314"/>
      <c r="BI43" s="314"/>
      <c r="BJ43" s="314"/>
      <c r="BK43" s="314"/>
      <c r="BL43" s="315"/>
      <c r="BM43" s="737">
        <v>42.83</v>
      </c>
      <c r="BN43" s="744">
        <v>8</v>
      </c>
      <c r="BO43" s="347"/>
      <c r="BP43" s="347"/>
      <c r="BQ43" s="347"/>
      <c r="BR43" s="347"/>
      <c r="BS43" s="347"/>
      <c r="BT43" s="347"/>
      <c r="BU43" s="758">
        <v>62.75</v>
      </c>
    </row>
    <row r="44" spans="1:73" s="1" customFormat="1" ht="15" customHeight="1" x14ac:dyDescent="0.25">
      <c r="A44" s="12">
        <v>16</v>
      </c>
      <c r="B44" s="5">
        <v>30940</v>
      </c>
      <c r="C44" s="5" t="s">
        <v>4</v>
      </c>
      <c r="D44" s="424" t="s">
        <v>48</v>
      </c>
      <c r="E44" s="589">
        <v>100</v>
      </c>
      <c r="F44" s="640">
        <v>7</v>
      </c>
      <c r="G44" s="640">
        <v>27</v>
      </c>
      <c r="H44" s="640">
        <v>44</v>
      </c>
      <c r="I44" s="640">
        <v>22</v>
      </c>
      <c r="J44" s="21">
        <f t="shared" si="1"/>
        <v>3.81</v>
      </c>
      <c r="K44" s="639">
        <v>93</v>
      </c>
      <c r="L44" s="646">
        <v>20.43</v>
      </c>
      <c r="M44" s="646">
        <v>41.94</v>
      </c>
      <c r="N44" s="646">
        <v>33.33</v>
      </c>
      <c r="O44" s="646">
        <v>4.3</v>
      </c>
      <c r="P44" s="21">
        <f t="shared" si="2"/>
        <v>3.2149999999999999</v>
      </c>
      <c r="Q44" s="639">
        <v>96</v>
      </c>
      <c r="R44" s="646">
        <v>10.42</v>
      </c>
      <c r="S44" s="646">
        <v>56.25</v>
      </c>
      <c r="T44" s="646">
        <v>32.29</v>
      </c>
      <c r="U44" s="646">
        <v>1.04</v>
      </c>
      <c r="V44" s="21">
        <f t="shared" si="3"/>
        <v>3.2395</v>
      </c>
      <c r="W44" s="526"/>
      <c r="X44" s="527"/>
      <c r="Y44" s="528"/>
      <c r="Z44" s="529"/>
      <c r="AA44" s="528"/>
      <c r="AB44" s="529"/>
      <c r="AC44" s="528"/>
      <c r="AD44" s="529"/>
      <c r="AE44" s="528"/>
      <c r="AF44" s="470"/>
      <c r="AG44" s="485"/>
      <c r="AH44" s="486"/>
      <c r="AI44" s="487"/>
      <c r="AJ44" s="485"/>
      <c r="AK44" s="488"/>
      <c r="AL44" s="485"/>
      <c r="AM44" s="489"/>
      <c r="AN44" s="464"/>
      <c r="AO44" s="433"/>
      <c r="AP44" s="434"/>
      <c r="AQ44" s="434"/>
      <c r="AR44" s="434"/>
      <c r="AS44" s="434"/>
      <c r="AT44" s="113"/>
      <c r="AU44" s="128"/>
      <c r="AV44" s="53"/>
      <c r="AW44" s="53"/>
      <c r="AX44" s="53"/>
      <c r="AY44" s="53"/>
      <c r="AZ44" s="130"/>
      <c r="BA44" s="314"/>
      <c r="BB44" s="314"/>
      <c r="BC44" s="314"/>
      <c r="BD44" s="314"/>
      <c r="BE44" s="314"/>
      <c r="BF44" s="771"/>
      <c r="BG44" s="787">
        <v>32</v>
      </c>
      <c r="BH44" s="314"/>
      <c r="BI44" s="314"/>
      <c r="BJ44" s="314"/>
      <c r="BK44" s="314"/>
      <c r="BL44" s="315"/>
      <c r="BM44" s="737">
        <v>46.31</v>
      </c>
      <c r="BN44" s="748">
        <v>61</v>
      </c>
      <c r="BO44" s="347"/>
      <c r="BP44" s="347"/>
      <c r="BQ44" s="347"/>
      <c r="BR44" s="347"/>
      <c r="BS44" s="347"/>
      <c r="BT44" s="347"/>
      <c r="BU44" s="758">
        <v>67.41</v>
      </c>
    </row>
    <row r="45" spans="1:73" s="1" customFormat="1" ht="15" customHeight="1" thickBot="1" x14ac:dyDescent="0.3">
      <c r="A45" s="12">
        <v>17</v>
      </c>
      <c r="B45" s="14">
        <v>31480</v>
      </c>
      <c r="C45" s="14" t="s">
        <v>4</v>
      </c>
      <c r="D45" s="425" t="s">
        <v>50</v>
      </c>
      <c r="E45" s="612">
        <v>118</v>
      </c>
      <c r="F45" s="642">
        <v>5.08</v>
      </c>
      <c r="G45" s="642">
        <v>26.27</v>
      </c>
      <c r="H45" s="642">
        <v>42.37</v>
      </c>
      <c r="I45" s="643">
        <v>26.27</v>
      </c>
      <c r="J45" s="22">
        <f t="shared" si="1"/>
        <v>3.8979999999999997</v>
      </c>
      <c r="K45" s="671">
        <v>97</v>
      </c>
      <c r="L45" s="675">
        <v>10.31</v>
      </c>
      <c r="M45" s="675">
        <v>50.52</v>
      </c>
      <c r="N45" s="675">
        <v>32.99</v>
      </c>
      <c r="O45" s="676">
        <v>6.19</v>
      </c>
      <c r="P45" s="22">
        <f t="shared" si="2"/>
        <v>3.3508999999999998</v>
      </c>
      <c r="Q45" s="671">
        <v>100</v>
      </c>
      <c r="R45" s="675">
        <v>2</v>
      </c>
      <c r="S45" s="675">
        <v>44</v>
      </c>
      <c r="T45" s="675">
        <v>53</v>
      </c>
      <c r="U45" s="676">
        <v>1</v>
      </c>
      <c r="V45" s="22">
        <f t="shared" si="3"/>
        <v>3.53</v>
      </c>
      <c r="W45" s="530"/>
      <c r="X45" s="535"/>
      <c r="Y45" s="536"/>
      <c r="Z45" s="537"/>
      <c r="AA45" s="536"/>
      <c r="AB45" s="537"/>
      <c r="AC45" s="536"/>
      <c r="AD45" s="537"/>
      <c r="AE45" s="536"/>
      <c r="AF45" s="472"/>
      <c r="AG45" s="494"/>
      <c r="AH45" s="492"/>
      <c r="AI45" s="493"/>
      <c r="AJ45" s="494"/>
      <c r="AK45" s="495"/>
      <c r="AL45" s="494"/>
      <c r="AM45" s="496"/>
      <c r="AN45" s="465"/>
      <c r="AO45" s="436"/>
      <c r="AP45" s="437"/>
      <c r="AQ45" s="437"/>
      <c r="AR45" s="437"/>
      <c r="AS45" s="437"/>
      <c r="AT45" s="118"/>
      <c r="AU45" s="135"/>
      <c r="AV45" s="145"/>
      <c r="AW45" s="145"/>
      <c r="AX45" s="145"/>
      <c r="AY45" s="145"/>
      <c r="AZ45" s="147"/>
      <c r="BA45" s="319"/>
      <c r="BB45" s="319"/>
      <c r="BC45" s="319"/>
      <c r="BD45" s="319"/>
      <c r="BE45" s="319"/>
      <c r="BF45" s="777"/>
      <c r="BG45" s="789">
        <v>40</v>
      </c>
      <c r="BH45" s="319"/>
      <c r="BI45" s="319"/>
      <c r="BJ45" s="319"/>
      <c r="BK45" s="319"/>
      <c r="BL45" s="320"/>
      <c r="BM45" s="740">
        <v>40.33</v>
      </c>
      <c r="BN45" s="754">
        <v>51</v>
      </c>
      <c r="BO45" s="351"/>
      <c r="BP45" s="351"/>
      <c r="BQ45" s="351"/>
      <c r="BR45" s="351"/>
      <c r="BS45" s="351"/>
      <c r="BT45" s="351"/>
      <c r="BU45" s="763">
        <v>58.82</v>
      </c>
    </row>
    <row r="46" spans="1:73" s="1" customFormat="1" ht="15" customHeight="1" x14ac:dyDescent="0.25">
      <c r="A46" s="10">
        <v>1</v>
      </c>
      <c r="B46" s="11">
        <v>40010</v>
      </c>
      <c r="C46" s="11" t="s">
        <v>5</v>
      </c>
      <c r="D46" s="422" t="s">
        <v>51</v>
      </c>
      <c r="E46" s="580">
        <v>189</v>
      </c>
      <c r="F46" s="644">
        <v>1.06</v>
      </c>
      <c r="G46" s="644">
        <v>15.34</v>
      </c>
      <c r="H46" s="644">
        <v>50.26</v>
      </c>
      <c r="I46" s="644">
        <v>33.33</v>
      </c>
      <c r="J46" s="20">
        <f t="shared" si="1"/>
        <v>4.1582999999999997</v>
      </c>
      <c r="K46" s="649">
        <v>146</v>
      </c>
      <c r="L46" s="650">
        <v>2.0499999999999998</v>
      </c>
      <c r="M46" s="650">
        <v>42.47</v>
      </c>
      <c r="N46" s="650">
        <v>47.95</v>
      </c>
      <c r="O46" s="650">
        <v>7.53</v>
      </c>
      <c r="P46" s="20">
        <f t="shared" si="2"/>
        <v>3.6095999999999999</v>
      </c>
      <c r="Q46" s="649">
        <v>187</v>
      </c>
      <c r="R46" s="650">
        <v>1.07</v>
      </c>
      <c r="S46" s="650">
        <v>17.649999999999999</v>
      </c>
      <c r="T46" s="650">
        <v>58.29</v>
      </c>
      <c r="U46" s="650">
        <v>22.99</v>
      </c>
      <c r="V46" s="20">
        <f t="shared" si="3"/>
        <v>4.032</v>
      </c>
      <c r="W46" s="521"/>
      <c r="X46" s="522"/>
      <c r="Y46" s="523"/>
      <c r="Z46" s="524"/>
      <c r="AA46" s="523"/>
      <c r="AB46" s="524"/>
      <c r="AC46" s="523"/>
      <c r="AD46" s="524"/>
      <c r="AE46" s="523"/>
      <c r="AF46" s="469"/>
      <c r="AG46" s="480"/>
      <c r="AH46" s="481"/>
      <c r="AI46" s="482"/>
      <c r="AJ46" s="480"/>
      <c r="AK46" s="483"/>
      <c r="AL46" s="480"/>
      <c r="AM46" s="484"/>
      <c r="AN46" s="463"/>
      <c r="AO46" s="431"/>
      <c r="AP46" s="432"/>
      <c r="AQ46" s="432"/>
      <c r="AR46" s="432"/>
      <c r="AS46" s="432"/>
      <c r="AT46" s="120"/>
      <c r="AU46" s="134"/>
      <c r="AV46" s="138"/>
      <c r="AW46" s="138"/>
      <c r="AX46" s="138"/>
      <c r="AY46" s="138"/>
      <c r="AZ46" s="139"/>
      <c r="BA46" s="317"/>
      <c r="BB46" s="317"/>
      <c r="BC46" s="317"/>
      <c r="BD46" s="317"/>
      <c r="BE46" s="317"/>
      <c r="BF46" s="778"/>
      <c r="BG46" s="788">
        <v>96</v>
      </c>
      <c r="BH46" s="317"/>
      <c r="BI46" s="317"/>
      <c r="BJ46" s="317"/>
      <c r="BK46" s="317"/>
      <c r="BL46" s="318"/>
      <c r="BM46" s="750">
        <v>64.569999999999993</v>
      </c>
      <c r="BN46" s="803">
        <v>162</v>
      </c>
      <c r="BO46" s="349"/>
      <c r="BP46" s="349"/>
      <c r="BQ46" s="349"/>
      <c r="BR46" s="349"/>
      <c r="BS46" s="349"/>
      <c r="BT46" s="349"/>
      <c r="BU46" s="804">
        <v>75.25</v>
      </c>
    </row>
    <row r="47" spans="1:73" s="1" customFormat="1" ht="15" customHeight="1" x14ac:dyDescent="0.25">
      <c r="A47" s="12">
        <v>2</v>
      </c>
      <c r="B47" s="5">
        <v>40030</v>
      </c>
      <c r="C47" s="5" t="s">
        <v>5</v>
      </c>
      <c r="D47" s="424" t="s">
        <v>231</v>
      </c>
      <c r="E47" s="620">
        <v>52</v>
      </c>
      <c r="F47" s="640">
        <v>1.92</v>
      </c>
      <c r="G47" s="640">
        <v>13.46</v>
      </c>
      <c r="H47" s="640">
        <v>67.31</v>
      </c>
      <c r="I47" s="640">
        <v>17.309999999999999</v>
      </c>
      <c r="J47" s="21">
        <f>(2*F47+3*G47+4*H47+5*I47)/100</f>
        <v>4.0001000000000007</v>
      </c>
      <c r="K47" s="639">
        <v>53</v>
      </c>
      <c r="L47" s="646">
        <v>5.66</v>
      </c>
      <c r="M47" s="646">
        <v>39.619999999999997</v>
      </c>
      <c r="N47" s="646">
        <v>41.51</v>
      </c>
      <c r="O47" s="646">
        <v>13.21</v>
      </c>
      <c r="P47" s="21">
        <f>(2*L47+3*M47+4*N47+5*O47)/100</f>
        <v>3.6227</v>
      </c>
      <c r="Q47" s="639">
        <v>55</v>
      </c>
      <c r="R47" s="646"/>
      <c r="S47" s="646">
        <v>20</v>
      </c>
      <c r="T47" s="646">
        <v>56.36</v>
      </c>
      <c r="U47" s="646">
        <v>23.64</v>
      </c>
      <c r="V47" s="21">
        <f>(2*R47+3*S47+4*T47+5*U47)/100</f>
        <v>4.0363999999999995</v>
      </c>
      <c r="W47" s="526"/>
      <c r="X47" s="527"/>
      <c r="Y47" s="528"/>
      <c r="Z47" s="529"/>
      <c r="AA47" s="528"/>
      <c r="AB47" s="529"/>
      <c r="AC47" s="528"/>
      <c r="AD47" s="529"/>
      <c r="AE47" s="528"/>
      <c r="AF47" s="470"/>
      <c r="AG47" s="485"/>
      <c r="AH47" s="486"/>
      <c r="AI47" s="487"/>
      <c r="AJ47" s="485"/>
      <c r="AK47" s="488"/>
      <c r="AL47" s="485"/>
      <c r="AM47" s="489"/>
      <c r="AN47" s="464"/>
      <c r="AO47" s="433"/>
      <c r="AP47" s="434"/>
      <c r="AQ47" s="434"/>
      <c r="AR47" s="434"/>
      <c r="AS47" s="434"/>
      <c r="AT47" s="121"/>
      <c r="AU47" s="128"/>
      <c r="AV47" s="53"/>
      <c r="AW47" s="53"/>
      <c r="AX47" s="53"/>
      <c r="AY47" s="53"/>
      <c r="AZ47" s="140"/>
      <c r="BA47" s="314"/>
      <c r="BB47" s="314"/>
      <c r="BC47" s="314"/>
      <c r="BD47" s="314"/>
      <c r="BE47" s="314"/>
      <c r="BF47" s="768"/>
      <c r="BG47" s="787">
        <v>28</v>
      </c>
      <c r="BH47" s="314"/>
      <c r="BI47" s="314"/>
      <c r="BJ47" s="314"/>
      <c r="BK47" s="314"/>
      <c r="BL47" s="315"/>
      <c r="BM47" s="746">
        <v>58.64</v>
      </c>
      <c r="BN47" s="744">
        <v>44</v>
      </c>
      <c r="BO47" s="347"/>
      <c r="BP47" s="347"/>
      <c r="BQ47" s="347"/>
      <c r="BR47" s="347"/>
      <c r="BS47" s="347"/>
      <c r="BT47" s="347"/>
      <c r="BU47" s="734">
        <v>72.52</v>
      </c>
    </row>
    <row r="48" spans="1:73" s="1" customFormat="1" ht="15" customHeight="1" x14ac:dyDescent="0.25">
      <c r="A48" s="12">
        <v>3</v>
      </c>
      <c r="B48" s="5">
        <v>40410</v>
      </c>
      <c r="C48" s="5" t="s">
        <v>5</v>
      </c>
      <c r="D48" s="424" t="s">
        <v>60</v>
      </c>
      <c r="E48" s="624">
        <v>171</v>
      </c>
      <c r="F48" s="640"/>
      <c r="G48" s="640">
        <v>14.62</v>
      </c>
      <c r="H48" s="640">
        <v>47.95</v>
      </c>
      <c r="I48" s="640">
        <v>37.43</v>
      </c>
      <c r="J48" s="21">
        <f>(2*F48+3*G48+4*H48+5*I48)/100</f>
        <v>4.2281000000000004</v>
      </c>
      <c r="K48" s="639">
        <v>132</v>
      </c>
      <c r="L48" s="646">
        <v>1.52</v>
      </c>
      <c r="M48" s="646">
        <v>18.18</v>
      </c>
      <c r="N48" s="646">
        <v>56.82</v>
      </c>
      <c r="O48" s="646">
        <v>23.48</v>
      </c>
      <c r="P48" s="21">
        <f>(2*L48+3*M48+4*N48+5*O48)/100</f>
        <v>4.0225999999999997</v>
      </c>
      <c r="Q48" s="639">
        <v>176</v>
      </c>
      <c r="R48" s="646">
        <v>1.1399999999999999</v>
      </c>
      <c r="S48" s="646">
        <v>28.41</v>
      </c>
      <c r="T48" s="646">
        <v>55.68</v>
      </c>
      <c r="U48" s="646">
        <v>14.77</v>
      </c>
      <c r="V48" s="21">
        <f>(2*R48+3*S48+4*T48+5*U48)/100</f>
        <v>3.8408000000000002</v>
      </c>
      <c r="W48" s="526"/>
      <c r="X48" s="527"/>
      <c r="Y48" s="528"/>
      <c r="Z48" s="529"/>
      <c r="AA48" s="528"/>
      <c r="AB48" s="529"/>
      <c r="AC48" s="528"/>
      <c r="AD48" s="529"/>
      <c r="AE48" s="528"/>
      <c r="AF48" s="470"/>
      <c r="AG48" s="485"/>
      <c r="AH48" s="486"/>
      <c r="AI48" s="487"/>
      <c r="AJ48" s="485"/>
      <c r="AK48" s="488"/>
      <c r="AL48" s="485"/>
      <c r="AM48" s="489"/>
      <c r="AN48" s="464"/>
      <c r="AO48" s="433"/>
      <c r="AP48" s="434"/>
      <c r="AQ48" s="434"/>
      <c r="AR48" s="434"/>
      <c r="AS48" s="434"/>
      <c r="AT48" s="121"/>
      <c r="AU48" s="128"/>
      <c r="AV48" s="53"/>
      <c r="AW48" s="53"/>
      <c r="AX48" s="53"/>
      <c r="AY48" s="53"/>
      <c r="AZ48" s="130"/>
      <c r="BA48" s="314"/>
      <c r="BB48" s="314"/>
      <c r="BC48" s="314"/>
      <c r="BD48" s="314"/>
      <c r="BE48" s="314"/>
      <c r="BF48" s="768"/>
      <c r="BG48" s="787">
        <v>104</v>
      </c>
      <c r="BH48" s="314"/>
      <c r="BI48" s="314"/>
      <c r="BJ48" s="314"/>
      <c r="BK48" s="314"/>
      <c r="BL48" s="315"/>
      <c r="BM48" s="746">
        <v>67.45</v>
      </c>
      <c r="BN48" s="805">
        <v>141</v>
      </c>
      <c r="BO48" s="347"/>
      <c r="BP48" s="347"/>
      <c r="BQ48" s="347"/>
      <c r="BR48" s="347"/>
      <c r="BS48" s="347"/>
      <c r="BT48" s="347"/>
      <c r="BU48" s="761">
        <v>72.89</v>
      </c>
    </row>
    <row r="49" spans="1:73" s="1" customFormat="1" ht="15" customHeight="1" x14ac:dyDescent="0.25">
      <c r="A49" s="12">
        <v>4</v>
      </c>
      <c r="B49" s="5">
        <v>40011</v>
      </c>
      <c r="C49" s="5" t="s">
        <v>5</v>
      </c>
      <c r="D49" s="424" t="s">
        <v>52</v>
      </c>
      <c r="E49" s="619">
        <v>217</v>
      </c>
      <c r="F49" s="640">
        <v>7.37</v>
      </c>
      <c r="G49" s="640">
        <v>20.74</v>
      </c>
      <c r="H49" s="640">
        <v>41.01</v>
      </c>
      <c r="I49" s="640">
        <v>30.88</v>
      </c>
      <c r="J49" s="21">
        <f t="shared" si="1"/>
        <v>3.9539999999999997</v>
      </c>
      <c r="K49" s="639">
        <v>202</v>
      </c>
      <c r="L49" s="646">
        <v>14.36</v>
      </c>
      <c r="M49" s="646">
        <v>25.74</v>
      </c>
      <c r="N49" s="646">
        <v>53.47</v>
      </c>
      <c r="O49" s="646">
        <v>6.44</v>
      </c>
      <c r="P49" s="21">
        <f t="shared" si="2"/>
        <v>3.5202</v>
      </c>
      <c r="Q49" s="639">
        <v>213</v>
      </c>
      <c r="R49" s="646">
        <v>3.76</v>
      </c>
      <c r="S49" s="646">
        <v>39.44</v>
      </c>
      <c r="T49" s="646">
        <v>53.05</v>
      </c>
      <c r="U49" s="646">
        <v>3.76</v>
      </c>
      <c r="V49" s="21">
        <f t="shared" si="3"/>
        <v>3.5683999999999996</v>
      </c>
      <c r="W49" s="526"/>
      <c r="X49" s="527"/>
      <c r="Y49" s="528"/>
      <c r="Z49" s="529"/>
      <c r="AA49" s="528"/>
      <c r="AB49" s="529"/>
      <c r="AC49" s="528"/>
      <c r="AD49" s="529"/>
      <c r="AE49" s="528"/>
      <c r="AF49" s="470"/>
      <c r="AG49" s="485"/>
      <c r="AH49" s="486"/>
      <c r="AI49" s="487"/>
      <c r="AJ49" s="485"/>
      <c r="AK49" s="488"/>
      <c r="AL49" s="485"/>
      <c r="AM49" s="489"/>
      <c r="AN49" s="464"/>
      <c r="AO49" s="433"/>
      <c r="AP49" s="434"/>
      <c r="AQ49" s="434"/>
      <c r="AR49" s="434"/>
      <c r="AS49" s="434"/>
      <c r="AT49" s="121"/>
      <c r="AU49" s="128"/>
      <c r="AV49" s="53"/>
      <c r="AW49" s="53"/>
      <c r="AX49" s="53"/>
      <c r="AY49" s="53"/>
      <c r="AZ49" s="130"/>
      <c r="BA49" s="314"/>
      <c r="BB49" s="314"/>
      <c r="BC49" s="314"/>
      <c r="BD49" s="314"/>
      <c r="BE49" s="314"/>
      <c r="BF49" s="768"/>
      <c r="BG49" s="787">
        <v>68</v>
      </c>
      <c r="BH49" s="314"/>
      <c r="BI49" s="314"/>
      <c r="BJ49" s="314"/>
      <c r="BK49" s="314"/>
      <c r="BL49" s="315"/>
      <c r="BM49" s="746">
        <v>52.78</v>
      </c>
      <c r="BN49" s="747">
        <v>116</v>
      </c>
      <c r="BO49" s="347"/>
      <c r="BP49" s="347"/>
      <c r="BQ49" s="347"/>
      <c r="BR49" s="347"/>
      <c r="BS49" s="347"/>
      <c r="BT49" s="347"/>
      <c r="BU49" s="757">
        <v>70.92</v>
      </c>
    </row>
    <row r="50" spans="1:73" s="1" customFormat="1" ht="15" customHeight="1" x14ac:dyDescent="0.25">
      <c r="A50" s="12">
        <v>5</v>
      </c>
      <c r="B50" s="5">
        <v>40080</v>
      </c>
      <c r="C50" s="5" t="s">
        <v>5</v>
      </c>
      <c r="D50" s="424" t="s">
        <v>110</v>
      </c>
      <c r="E50" s="590">
        <v>123</v>
      </c>
      <c r="F50" s="640"/>
      <c r="G50" s="640">
        <v>28.46</v>
      </c>
      <c r="H50" s="640">
        <v>46.34</v>
      </c>
      <c r="I50" s="640">
        <v>25.2</v>
      </c>
      <c r="J50" s="21">
        <f>(2*F50+3*G50+4*H50+5*I50)/100</f>
        <v>3.9674</v>
      </c>
      <c r="K50" s="639">
        <v>106</v>
      </c>
      <c r="L50" s="646">
        <v>0.94</v>
      </c>
      <c r="M50" s="646">
        <v>35.85</v>
      </c>
      <c r="N50" s="646">
        <v>49.06</v>
      </c>
      <c r="O50" s="646">
        <v>14.15</v>
      </c>
      <c r="P50" s="21">
        <f>(2*L50+3*M50+4*N50+5*O50)/100</f>
        <v>3.7642000000000002</v>
      </c>
      <c r="Q50" s="639">
        <v>116</v>
      </c>
      <c r="R50" s="646"/>
      <c r="S50" s="646">
        <v>18.97</v>
      </c>
      <c r="T50" s="646">
        <v>62.93</v>
      </c>
      <c r="U50" s="646">
        <v>18.100000000000001</v>
      </c>
      <c r="V50" s="21">
        <f>(2*R50+3*S50+4*T50+5*U50)/100</f>
        <v>3.9912999999999998</v>
      </c>
      <c r="W50" s="526"/>
      <c r="X50" s="527"/>
      <c r="Y50" s="528"/>
      <c r="Z50" s="529"/>
      <c r="AA50" s="528"/>
      <c r="AB50" s="529"/>
      <c r="AC50" s="528"/>
      <c r="AD50" s="529"/>
      <c r="AE50" s="528"/>
      <c r="AF50" s="470"/>
      <c r="AG50" s="485"/>
      <c r="AH50" s="486"/>
      <c r="AI50" s="487"/>
      <c r="AJ50" s="485"/>
      <c r="AK50" s="488"/>
      <c r="AL50" s="485"/>
      <c r="AM50" s="489"/>
      <c r="AN50" s="464"/>
      <c r="AO50" s="433"/>
      <c r="AP50" s="434"/>
      <c r="AQ50" s="434"/>
      <c r="AR50" s="434"/>
      <c r="AS50" s="434"/>
      <c r="AT50" s="121"/>
      <c r="AU50" s="128"/>
      <c r="AV50" s="53"/>
      <c r="AW50" s="53"/>
      <c r="AX50" s="53"/>
      <c r="AY50" s="53"/>
      <c r="AZ50" s="130"/>
      <c r="BA50" s="314"/>
      <c r="BB50" s="314"/>
      <c r="BC50" s="314"/>
      <c r="BD50" s="314"/>
      <c r="BE50" s="314"/>
      <c r="BF50" s="768"/>
      <c r="BG50" s="787">
        <v>29</v>
      </c>
      <c r="BH50" s="314"/>
      <c r="BI50" s="314"/>
      <c r="BJ50" s="314"/>
      <c r="BK50" s="314"/>
      <c r="BL50" s="315"/>
      <c r="BM50" s="746">
        <v>60.14</v>
      </c>
      <c r="BN50" s="748">
        <v>50</v>
      </c>
      <c r="BO50" s="347"/>
      <c r="BP50" s="347"/>
      <c r="BQ50" s="347"/>
      <c r="BR50" s="347"/>
      <c r="BS50" s="347"/>
      <c r="BT50" s="347"/>
      <c r="BU50" s="734">
        <v>70.48</v>
      </c>
    </row>
    <row r="51" spans="1:73" s="1" customFormat="1" ht="15" customHeight="1" x14ac:dyDescent="0.25">
      <c r="A51" s="12">
        <v>6</v>
      </c>
      <c r="B51" s="5">
        <v>40100</v>
      </c>
      <c r="C51" s="5" t="s">
        <v>5</v>
      </c>
      <c r="D51" s="424" t="s">
        <v>54</v>
      </c>
      <c r="E51" s="621">
        <v>86</v>
      </c>
      <c r="F51" s="640">
        <v>2.33</v>
      </c>
      <c r="G51" s="640">
        <v>17.440000000000001</v>
      </c>
      <c r="H51" s="640">
        <v>43.02</v>
      </c>
      <c r="I51" s="640">
        <v>37.21</v>
      </c>
      <c r="J51" s="21">
        <f>(2*F51+3*G51+4*H51+5*I51)/100</f>
        <v>4.1511000000000005</v>
      </c>
      <c r="K51" s="639">
        <v>94</v>
      </c>
      <c r="L51" s="646">
        <v>8.51</v>
      </c>
      <c r="M51" s="646">
        <v>47.87</v>
      </c>
      <c r="N51" s="646">
        <v>40.43</v>
      </c>
      <c r="O51" s="646">
        <v>3.19</v>
      </c>
      <c r="P51" s="21">
        <f>(2*L51+3*M51+4*N51+5*O51)/100</f>
        <v>3.383</v>
      </c>
      <c r="Q51" s="639">
        <v>76</v>
      </c>
      <c r="R51" s="646">
        <v>1.32</v>
      </c>
      <c r="S51" s="646">
        <v>21.05</v>
      </c>
      <c r="T51" s="646">
        <v>69.739999999999995</v>
      </c>
      <c r="U51" s="646">
        <v>7.89</v>
      </c>
      <c r="V51" s="21">
        <f>(2*R51+3*S51+4*T51+5*U51)/100</f>
        <v>3.8420000000000001</v>
      </c>
      <c r="W51" s="526"/>
      <c r="X51" s="527"/>
      <c r="Y51" s="528"/>
      <c r="Z51" s="529"/>
      <c r="AA51" s="528"/>
      <c r="AB51" s="529"/>
      <c r="AC51" s="528"/>
      <c r="AD51" s="529"/>
      <c r="AE51" s="528"/>
      <c r="AF51" s="470"/>
      <c r="AG51" s="485"/>
      <c r="AH51" s="486"/>
      <c r="AI51" s="487"/>
      <c r="AJ51" s="485"/>
      <c r="AK51" s="488"/>
      <c r="AL51" s="485"/>
      <c r="AM51" s="489"/>
      <c r="AN51" s="464"/>
      <c r="AO51" s="433"/>
      <c r="AP51" s="434"/>
      <c r="AQ51" s="434"/>
      <c r="AR51" s="434"/>
      <c r="AS51" s="434"/>
      <c r="AT51" s="121"/>
      <c r="AU51" s="128"/>
      <c r="AV51" s="53"/>
      <c r="AW51" s="53"/>
      <c r="AX51" s="53"/>
      <c r="AY51" s="53"/>
      <c r="AZ51" s="130"/>
      <c r="BA51" s="314"/>
      <c r="BB51" s="314"/>
      <c r="BC51" s="314"/>
      <c r="BD51" s="314"/>
      <c r="BE51" s="314"/>
      <c r="BF51" s="768"/>
      <c r="BG51" s="787">
        <v>32</v>
      </c>
      <c r="BH51" s="314"/>
      <c r="BI51" s="314"/>
      <c r="BJ51" s="314"/>
      <c r="BK51" s="314"/>
      <c r="BL51" s="315"/>
      <c r="BM51" s="746">
        <v>60.22</v>
      </c>
      <c r="BN51" s="748">
        <v>44</v>
      </c>
      <c r="BO51" s="347"/>
      <c r="BP51" s="347"/>
      <c r="BQ51" s="347"/>
      <c r="BR51" s="347"/>
      <c r="BS51" s="347"/>
      <c r="BT51" s="347"/>
      <c r="BU51" s="734">
        <v>69.25</v>
      </c>
    </row>
    <row r="52" spans="1:73" s="1" customFormat="1" ht="15" customHeight="1" x14ac:dyDescent="0.25">
      <c r="A52" s="12">
        <v>7</v>
      </c>
      <c r="B52" s="5">
        <v>40020</v>
      </c>
      <c r="C52" s="5" t="s">
        <v>5</v>
      </c>
      <c r="D52" s="424" t="s">
        <v>234</v>
      </c>
      <c r="E52" s="594">
        <v>25</v>
      </c>
      <c r="F52" s="640">
        <v>20</v>
      </c>
      <c r="G52" s="640">
        <v>16</v>
      </c>
      <c r="H52" s="640">
        <v>32</v>
      </c>
      <c r="I52" s="640">
        <v>32</v>
      </c>
      <c r="J52" s="21">
        <f t="shared" si="1"/>
        <v>3.76</v>
      </c>
      <c r="K52" s="639">
        <v>25</v>
      </c>
      <c r="L52" s="646">
        <v>4</v>
      </c>
      <c r="M52" s="646">
        <v>24</v>
      </c>
      <c r="N52" s="646">
        <v>56</v>
      </c>
      <c r="O52" s="646">
        <v>16</v>
      </c>
      <c r="P52" s="21">
        <f t="shared" si="2"/>
        <v>3.84</v>
      </c>
      <c r="Q52" s="639">
        <v>25</v>
      </c>
      <c r="R52" s="646"/>
      <c r="S52" s="646">
        <v>32</v>
      </c>
      <c r="T52" s="646">
        <v>48</v>
      </c>
      <c r="U52" s="646">
        <v>20</v>
      </c>
      <c r="V52" s="21">
        <f t="shared" si="3"/>
        <v>3.88</v>
      </c>
      <c r="W52" s="526"/>
      <c r="X52" s="527"/>
      <c r="Y52" s="528"/>
      <c r="Z52" s="529"/>
      <c r="AA52" s="528"/>
      <c r="AB52" s="529"/>
      <c r="AC52" s="528"/>
      <c r="AD52" s="529"/>
      <c r="AE52" s="528"/>
      <c r="AF52" s="470"/>
      <c r="AG52" s="485"/>
      <c r="AH52" s="486"/>
      <c r="AI52" s="487"/>
      <c r="AJ52" s="485"/>
      <c r="AK52" s="488"/>
      <c r="AL52" s="485"/>
      <c r="AM52" s="489"/>
      <c r="AN52" s="464"/>
      <c r="AO52" s="433"/>
      <c r="AP52" s="440"/>
      <c r="AQ52" s="440"/>
      <c r="AR52" s="440"/>
      <c r="AS52" s="440"/>
      <c r="AT52" s="421"/>
      <c r="AU52" s="128"/>
      <c r="AV52" s="141"/>
      <c r="AW52" s="141"/>
      <c r="AX52" s="141"/>
      <c r="AY52" s="141"/>
      <c r="AZ52" s="130"/>
      <c r="BA52" s="314"/>
      <c r="BB52" s="314"/>
      <c r="BC52" s="314"/>
      <c r="BD52" s="314"/>
      <c r="BE52" s="314"/>
      <c r="BF52" s="769"/>
      <c r="BG52" s="787">
        <v>15</v>
      </c>
      <c r="BH52" s="314"/>
      <c r="BI52" s="314"/>
      <c r="BJ52" s="314"/>
      <c r="BK52" s="314"/>
      <c r="BL52" s="315"/>
      <c r="BM52" s="746">
        <v>55.87</v>
      </c>
      <c r="BN52" s="748">
        <v>22</v>
      </c>
      <c r="BO52" s="347"/>
      <c r="BP52" s="347"/>
      <c r="BQ52" s="347"/>
      <c r="BR52" s="347"/>
      <c r="BS52" s="347"/>
      <c r="BT52" s="347"/>
      <c r="BU52" s="758">
        <v>66.09</v>
      </c>
    </row>
    <row r="53" spans="1:73" s="1" customFormat="1" ht="15" customHeight="1" x14ac:dyDescent="0.25">
      <c r="A53" s="12">
        <v>8</v>
      </c>
      <c r="B53" s="5">
        <v>40031</v>
      </c>
      <c r="C53" s="5" t="s">
        <v>5</v>
      </c>
      <c r="D53" s="424" t="s">
        <v>53</v>
      </c>
      <c r="E53" s="591">
        <v>112</v>
      </c>
      <c r="F53" s="640">
        <v>4.46</v>
      </c>
      <c r="G53" s="640">
        <v>28.57</v>
      </c>
      <c r="H53" s="640">
        <v>44.64</v>
      </c>
      <c r="I53" s="640">
        <v>22.32</v>
      </c>
      <c r="J53" s="21">
        <f t="shared" si="1"/>
        <v>3.8478999999999997</v>
      </c>
      <c r="K53" s="639">
        <v>107</v>
      </c>
      <c r="L53" s="646">
        <v>14.02</v>
      </c>
      <c r="M53" s="646">
        <v>38.32</v>
      </c>
      <c r="N53" s="646">
        <v>41.12</v>
      </c>
      <c r="O53" s="646">
        <v>6.54</v>
      </c>
      <c r="P53" s="21">
        <f t="shared" si="2"/>
        <v>3.4018000000000002</v>
      </c>
      <c r="Q53" s="639">
        <v>108</v>
      </c>
      <c r="R53" s="646">
        <v>1.85</v>
      </c>
      <c r="S53" s="646">
        <v>24.07</v>
      </c>
      <c r="T53" s="646">
        <v>59.26</v>
      </c>
      <c r="U53" s="646">
        <v>14.81</v>
      </c>
      <c r="V53" s="21">
        <f t="shared" si="3"/>
        <v>3.87</v>
      </c>
      <c r="W53" s="526"/>
      <c r="X53" s="527"/>
      <c r="Y53" s="528"/>
      <c r="Z53" s="529"/>
      <c r="AA53" s="528"/>
      <c r="AB53" s="529"/>
      <c r="AC53" s="528"/>
      <c r="AD53" s="529"/>
      <c r="AE53" s="528"/>
      <c r="AF53" s="470"/>
      <c r="AG53" s="485"/>
      <c r="AH53" s="486"/>
      <c r="AI53" s="487"/>
      <c r="AJ53" s="485"/>
      <c r="AK53" s="488"/>
      <c r="AL53" s="485"/>
      <c r="AM53" s="489"/>
      <c r="AN53" s="464"/>
      <c r="AO53" s="433"/>
      <c r="AP53" s="434"/>
      <c r="AQ53" s="434"/>
      <c r="AR53" s="434"/>
      <c r="AS53" s="434"/>
      <c r="AT53" s="121"/>
      <c r="AU53" s="128"/>
      <c r="AV53" s="53"/>
      <c r="AW53" s="53"/>
      <c r="AX53" s="53"/>
      <c r="AY53" s="53"/>
      <c r="AZ53" s="130"/>
      <c r="BA53" s="314"/>
      <c r="BB53" s="314"/>
      <c r="BC53" s="314"/>
      <c r="BD53" s="314"/>
      <c r="BE53" s="314"/>
      <c r="BF53" s="771"/>
      <c r="BG53" s="787">
        <v>15</v>
      </c>
      <c r="BH53" s="314"/>
      <c r="BI53" s="314"/>
      <c r="BJ53" s="314"/>
      <c r="BK53" s="314"/>
      <c r="BL53" s="315"/>
      <c r="BM53" s="746">
        <v>61.07</v>
      </c>
      <c r="BN53" s="748">
        <v>26</v>
      </c>
      <c r="BO53" s="347"/>
      <c r="BP53" s="347"/>
      <c r="BQ53" s="347"/>
      <c r="BR53" s="347"/>
      <c r="BS53" s="347"/>
      <c r="BT53" s="347"/>
      <c r="BU53" s="734">
        <v>69.849999999999994</v>
      </c>
    </row>
    <row r="54" spans="1:73" s="1" customFormat="1" ht="15" customHeight="1" x14ac:dyDescent="0.25">
      <c r="A54" s="12">
        <v>9</v>
      </c>
      <c r="B54" s="5">
        <v>40210</v>
      </c>
      <c r="C54" s="5" t="s">
        <v>5</v>
      </c>
      <c r="D54" s="424" t="s">
        <v>56</v>
      </c>
      <c r="E54" s="591">
        <v>42</v>
      </c>
      <c r="F54" s="640">
        <v>7.14</v>
      </c>
      <c r="G54" s="640">
        <v>19.05</v>
      </c>
      <c r="H54" s="640">
        <v>38.1</v>
      </c>
      <c r="I54" s="640">
        <v>35.71</v>
      </c>
      <c r="J54" s="21">
        <f t="shared" si="1"/>
        <v>4.0237999999999996</v>
      </c>
      <c r="K54" s="639">
        <v>44</v>
      </c>
      <c r="L54" s="646">
        <v>13.64</v>
      </c>
      <c r="M54" s="646">
        <v>22.73</v>
      </c>
      <c r="N54" s="646">
        <v>52.27</v>
      </c>
      <c r="O54" s="646">
        <v>11.36</v>
      </c>
      <c r="P54" s="21">
        <f t="shared" si="2"/>
        <v>3.6135000000000002</v>
      </c>
      <c r="Q54" s="639">
        <v>45</v>
      </c>
      <c r="R54" s="646">
        <v>6.67</v>
      </c>
      <c r="S54" s="646">
        <v>37.78</v>
      </c>
      <c r="T54" s="646">
        <v>53.33</v>
      </c>
      <c r="U54" s="646">
        <v>2.2200000000000002</v>
      </c>
      <c r="V54" s="21">
        <f t="shared" si="3"/>
        <v>3.5110000000000001</v>
      </c>
      <c r="W54" s="526"/>
      <c r="X54" s="527"/>
      <c r="Y54" s="528"/>
      <c r="Z54" s="529"/>
      <c r="AA54" s="528"/>
      <c r="AB54" s="529"/>
      <c r="AC54" s="528"/>
      <c r="AD54" s="529"/>
      <c r="AE54" s="528"/>
      <c r="AF54" s="470"/>
      <c r="AG54" s="485"/>
      <c r="AH54" s="486"/>
      <c r="AI54" s="487"/>
      <c r="AJ54" s="485"/>
      <c r="AK54" s="488"/>
      <c r="AL54" s="485"/>
      <c r="AM54" s="489"/>
      <c r="AN54" s="464"/>
      <c r="AO54" s="433"/>
      <c r="AP54" s="434"/>
      <c r="AQ54" s="434"/>
      <c r="AR54" s="434"/>
      <c r="AS54" s="434"/>
      <c r="AT54" s="121"/>
      <c r="AU54" s="128"/>
      <c r="AV54" s="53"/>
      <c r="AW54" s="53"/>
      <c r="AX54" s="53"/>
      <c r="AY54" s="53"/>
      <c r="AZ54" s="130"/>
      <c r="BA54" s="314"/>
      <c r="BB54" s="314"/>
      <c r="BC54" s="314"/>
      <c r="BD54" s="314"/>
      <c r="BE54" s="314"/>
      <c r="BF54" s="771"/>
      <c r="BG54" s="787">
        <v>21</v>
      </c>
      <c r="BH54" s="314"/>
      <c r="BI54" s="314"/>
      <c r="BJ54" s="314"/>
      <c r="BK54" s="314"/>
      <c r="BL54" s="315"/>
      <c r="BM54" s="737">
        <v>47.52</v>
      </c>
      <c r="BN54" s="748">
        <v>38</v>
      </c>
      <c r="BO54" s="347"/>
      <c r="BP54" s="347"/>
      <c r="BQ54" s="347"/>
      <c r="BR54" s="347"/>
      <c r="BS54" s="347"/>
      <c r="BT54" s="347"/>
      <c r="BU54" s="758">
        <v>62.03</v>
      </c>
    </row>
    <row r="55" spans="1:73" s="1" customFormat="1" ht="15" customHeight="1" x14ac:dyDescent="0.25">
      <c r="A55" s="12">
        <v>10</v>
      </c>
      <c r="B55" s="5">
        <v>40300</v>
      </c>
      <c r="C55" s="5" t="s">
        <v>5</v>
      </c>
      <c r="D55" s="424" t="s">
        <v>57</v>
      </c>
      <c r="E55" s="622">
        <v>21</v>
      </c>
      <c r="F55" s="640"/>
      <c r="G55" s="640">
        <v>23.81</v>
      </c>
      <c r="H55" s="640">
        <v>47.62</v>
      </c>
      <c r="I55" s="640">
        <v>28.57</v>
      </c>
      <c r="J55" s="21">
        <f t="shared" si="1"/>
        <v>4.0476000000000001</v>
      </c>
      <c r="K55" s="639">
        <v>15</v>
      </c>
      <c r="L55" s="646"/>
      <c r="M55" s="646">
        <v>13.33</v>
      </c>
      <c r="N55" s="646">
        <v>53.33</v>
      </c>
      <c r="O55" s="646">
        <v>33.33</v>
      </c>
      <c r="P55" s="21">
        <f t="shared" si="2"/>
        <v>4.1996000000000002</v>
      </c>
      <c r="Q55" s="639">
        <v>20</v>
      </c>
      <c r="R55" s="646"/>
      <c r="S55" s="646">
        <v>25</v>
      </c>
      <c r="T55" s="646">
        <v>70</v>
      </c>
      <c r="U55" s="646">
        <v>5</v>
      </c>
      <c r="V55" s="21">
        <f t="shared" si="3"/>
        <v>3.8</v>
      </c>
      <c r="W55" s="526"/>
      <c r="X55" s="527"/>
      <c r="Y55" s="528"/>
      <c r="Z55" s="529"/>
      <c r="AA55" s="528"/>
      <c r="AB55" s="529"/>
      <c r="AC55" s="528"/>
      <c r="AD55" s="529"/>
      <c r="AE55" s="528"/>
      <c r="AF55" s="470"/>
      <c r="AG55" s="485"/>
      <c r="AH55" s="486"/>
      <c r="AI55" s="487"/>
      <c r="AJ55" s="485"/>
      <c r="AK55" s="488"/>
      <c r="AL55" s="485"/>
      <c r="AM55" s="489"/>
      <c r="AN55" s="464"/>
      <c r="AO55" s="433"/>
      <c r="AP55" s="434"/>
      <c r="AQ55" s="434"/>
      <c r="AR55" s="434"/>
      <c r="AS55" s="434"/>
      <c r="AT55" s="121"/>
      <c r="AU55" s="128"/>
      <c r="AV55" s="53"/>
      <c r="AW55" s="53"/>
      <c r="AX55" s="53"/>
      <c r="AY55" s="53"/>
      <c r="AZ55" s="130"/>
      <c r="BA55" s="314"/>
      <c r="BB55" s="314"/>
      <c r="BC55" s="314"/>
      <c r="BD55" s="314"/>
      <c r="BE55" s="314"/>
      <c r="BF55" s="771"/>
      <c r="BG55" s="787">
        <v>7</v>
      </c>
      <c r="BH55" s="314"/>
      <c r="BI55" s="314"/>
      <c r="BJ55" s="314"/>
      <c r="BK55" s="314"/>
      <c r="BL55" s="315"/>
      <c r="BM55" s="746">
        <v>55.71</v>
      </c>
      <c r="BN55" s="748">
        <v>12</v>
      </c>
      <c r="BO55" s="347"/>
      <c r="BP55" s="347"/>
      <c r="BQ55" s="347"/>
      <c r="BR55" s="347"/>
      <c r="BS55" s="347"/>
      <c r="BT55" s="347"/>
      <c r="BU55" s="758">
        <v>58.42</v>
      </c>
    </row>
    <row r="56" spans="1:73" s="1" customFormat="1" ht="15" customHeight="1" x14ac:dyDescent="0.25">
      <c r="A56" s="12">
        <v>11</v>
      </c>
      <c r="B56" s="5">
        <v>40360</v>
      </c>
      <c r="C56" s="5" t="s">
        <v>5</v>
      </c>
      <c r="D56" s="424" t="s">
        <v>58</v>
      </c>
      <c r="E56" s="592">
        <v>46</v>
      </c>
      <c r="F56" s="640">
        <v>10.87</v>
      </c>
      <c r="G56" s="640">
        <v>36.96</v>
      </c>
      <c r="H56" s="640">
        <v>41.3</v>
      </c>
      <c r="I56" s="640">
        <v>10.87</v>
      </c>
      <c r="J56" s="21">
        <f t="shared" si="1"/>
        <v>3.5216999999999996</v>
      </c>
      <c r="K56" s="639">
        <v>43</v>
      </c>
      <c r="L56" s="646">
        <v>30.23</v>
      </c>
      <c r="M56" s="646">
        <v>37.21</v>
      </c>
      <c r="N56" s="646">
        <v>25.58</v>
      </c>
      <c r="O56" s="646">
        <v>6.98</v>
      </c>
      <c r="P56" s="21">
        <f t="shared" si="2"/>
        <v>3.0930999999999993</v>
      </c>
      <c r="Q56" s="639">
        <v>44</v>
      </c>
      <c r="R56" s="646"/>
      <c r="S56" s="646">
        <v>20.45</v>
      </c>
      <c r="T56" s="646">
        <v>65.91</v>
      </c>
      <c r="U56" s="646">
        <v>13.64</v>
      </c>
      <c r="V56" s="21">
        <f t="shared" si="3"/>
        <v>3.9319000000000002</v>
      </c>
      <c r="W56" s="526"/>
      <c r="X56" s="527"/>
      <c r="Y56" s="528"/>
      <c r="Z56" s="529"/>
      <c r="AA56" s="528"/>
      <c r="AB56" s="529"/>
      <c r="AC56" s="528"/>
      <c r="AD56" s="529"/>
      <c r="AE56" s="528"/>
      <c r="AF56" s="470"/>
      <c r="AG56" s="485"/>
      <c r="AH56" s="486"/>
      <c r="AI56" s="487"/>
      <c r="AJ56" s="485"/>
      <c r="AK56" s="488"/>
      <c r="AL56" s="485"/>
      <c r="AM56" s="489"/>
      <c r="AN56" s="464"/>
      <c r="AO56" s="433"/>
      <c r="AP56" s="434"/>
      <c r="AQ56" s="434"/>
      <c r="AR56" s="434"/>
      <c r="AS56" s="434"/>
      <c r="AT56" s="121"/>
      <c r="AU56" s="128"/>
      <c r="AV56" s="53"/>
      <c r="AW56" s="53"/>
      <c r="AX56" s="53"/>
      <c r="AY56" s="53"/>
      <c r="AZ56" s="130"/>
      <c r="BA56" s="314"/>
      <c r="BB56" s="314"/>
      <c r="BC56" s="314"/>
      <c r="BD56" s="314"/>
      <c r="BE56" s="314"/>
      <c r="BF56" s="771"/>
      <c r="BG56" s="787"/>
      <c r="BH56" s="314"/>
      <c r="BI56" s="314"/>
      <c r="BJ56" s="314"/>
      <c r="BK56" s="314"/>
      <c r="BL56" s="315"/>
      <c r="BM56" s="316"/>
      <c r="BN56" s="801"/>
      <c r="BO56" s="347"/>
      <c r="BP56" s="347"/>
      <c r="BQ56" s="347"/>
      <c r="BR56" s="347"/>
      <c r="BS56" s="347"/>
      <c r="BT56" s="347"/>
      <c r="BU56" s="348"/>
    </row>
    <row r="57" spans="1:73" s="1" customFormat="1" ht="15" customHeight="1" x14ac:dyDescent="0.25">
      <c r="A57" s="12">
        <v>12</v>
      </c>
      <c r="B57" s="5">
        <v>40390</v>
      </c>
      <c r="C57" s="5" t="s">
        <v>5</v>
      </c>
      <c r="D57" s="424" t="s">
        <v>59</v>
      </c>
      <c r="E57" s="623">
        <v>71</v>
      </c>
      <c r="F57" s="640">
        <v>11.27</v>
      </c>
      <c r="G57" s="640">
        <v>23.94</v>
      </c>
      <c r="H57" s="640">
        <v>29.58</v>
      </c>
      <c r="I57" s="640">
        <v>35.21</v>
      </c>
      <c r="J57" s="21">
        <f t="shared" si="1"/>
        <v>3.8873000000000002</v>
      </c>
      <c r="K57" s="639">
        <v>76</v>
      </c>
      <c r="L57" s="646">
        <v>10.53</v>
      </c>
      <c r="M57" s="646">
        <v>60.53</v>
      </c>
      <c r="N57" s="646">
        <v>23.68</v>
      </c>
      <c r="O57" s="646">
        <v>5.26</v>
      </c>
      <c r="P57" s="21">
        <f t="shared" si="2"/>
        <v>3.2367000000000004</v>
      </c>
      <c r="Q57" s="639">
        <v>78</v>
      </c>
      <c r="R57" s="646">
        <v>11.54</v>
      </c>
      <c r="S57" s="646">
        <v>60.26</v>
      </c>
      <c r="T57" s="646">
        <v>26.92</v>
      </c>
      <c r="U57" s="646">
        <v>1.28</v>
      </c>
      <c r="V57" s="21">
        <f t="shared" si="3"/>
        <v>3.1793999999999998</v>
      </c>
      <c r="W57" s="526"/>
      <c r="X57" s="527"/>
      <c r="Y57" s="528"/>
      <c r="Z57" s="529"/>
      <c r="AA57" s="528"/>
      <c r="AB57" s="529"/>
      <c r="AC57" s="528"/>
      <c r="AD57" s="529"/>
      <c r="AE57" s="528"/>
      <c r="AF57" s="470"/>
      <c r="AG57" s="485"/>
      <c r="AH57" s="486"/>
      <c r="AI57" s="487"/>
      <c r="AJ57" s="485"/>
      <c r="AK57" s="488"/>
      <c r="AL57" s="485"/>
      <c r="AM57" s="489"/>
      <c r="AN57" s="464"/>
      <c r="AO57" s="433"/>
      <c r="AP57" s="434"/>
      <c r="AQ57" s="434"/>
      <c r="AR57" s="434"/>
      <c r="AS57" s="434"/>
      <c r="AT57" s="121"/>
      <c r="AU57" s="128"/>
      <c r="AV57" s="53"/>
      <c r="AW57" s="53"/>
      <c r="AX57" s="53"/>
      <c r="AY57" s="53"/>
      <c r="AZ57" s="130"/>
      <c r="BA57" s="314"/>
      <c r="BB57" s="314"/>
      <c r="BC57" s="314"/>
      <c r="BD57" s="314"/>
      <c r="BE57" s="314"/>
      <c r="BF57" s="771"/>
      <c r="BG57" s="787"/>
      <c r="BH57" s="314"/>
      <c r="BI57" s="314"/>
      <c r="BJ57" s="314"/>
      <c r="BK57" s="314"/>
      <c r="BL57" s="315"/>
      <c r="BM57" s="316"/>
      <c r="BN57" s="802"/>
      <c r="BO57" s="347"/>
      <c r="BP57" s="347"/>
      <c r="BQ57" s="347"/>
      <c r="BR57" s="347"/>
      <c r="BS57" s="347"/>
      <c r="BT57" s="347"/>
      <c r="BU57" s="348"/>
    </row>
    <row r="58" spans="1:73" s="1" customFormat="1" ht="15" customHeight="1" x14ac:dyDescent="0.25">
      <c r="A58" s="12">
        <v>13</v>
      </c>
      <c r="B58" s="5">
        <v>40720</v>
      </c>
      <c r="C58" s="5" t="s">
        <v>5</v>
      </c>
      <c r="D58" s="424" t="s">
        <v>233</v>
      </c>
      <c r="E58" s="625">
        <v>81</v>
      </c>
      <c r="F58" s="640">
        <v>9.8800000000000008</v>
      </c>
      <c r="G58" s="640">
        <v>34.57</v>
      </c>
      <c r="H58" s="640">
        <v>44.44</v>
      </c>
      <c r="I58" s="640">
        <v>11.11</v>
      </c>
      <c r="J58" s="21">
        <f t="shared" si="1"/>
        <v>3.5678000000000001</v>
      </c>
      <c r="K58" s="639">
        <v>78</v>
      </c>
      <c r="L58" s="646">
        <v>16.670000000000002</v>
      </c>
      <c r="M58" s="646">
        <v>30.77</v>
      </c>
      <c r="N58" s="646">
        <v>47.44</v>
      </c>
      <c r="O58" s="646">
        <v>5.13</v>
      </c>
      <c r="P58" s="21">
        <f t="shared" si="2"/>
        <v>3.4105999999999996</v>
      </c>
      <c r="Q58" s="639">
        <v>79</v>
      </c>
      <c r="R58" s="646">
        <v>1.27</v>
      </c>
      <c r="S58" s="646">
        <v>12.66</v>
      </c>
      <c r="T58" s="646">
        <v>64.56</v>
      </c>
      <c r="U58" s="646">
        <v>21.52</v>
      </c>
      <c r="V58" s="21">
        <f t="shared" si="3"/>
        <v>4.0636000000000001</v>
      </c>
      <c r="W58" s="526"/>
      <c r="X58" s="527"/>
      <c r="Y58" s="528"/>
      <c r="Z58" s="529"/>
      <c r="AA58" s="528"/>
      <c r="AB58" s="529"/>
      <c r="AC58" s="528"/>
      <c r="AD58" s="529"/>
      <c r="AE58" s="528"/>
      <c r="AF58" s="470"/>
      <c r="AG58" s="485"/>
      <c r="AH58" s="486"/>
      <c r="AI58" s="487"/>
      <c r="AJ58" s="485"/>
      <c r="AK58" s="488"/>
      <c r="AL58" s="485"/>
      <c r="AM58" s="489"/>
      <c r="AN58" s="464"/>
      <c r="AO58" s="433"/>
      <c r="AP58" s="441"/>
      <c r="AQ58" s="441"/>
      <c r="AR58" s="441"/>
      <c r="AS58" s="441"/>
      <c r="AT58" s="122"/>
      <c r="AU58" s="128"/>
      <c r="AV58" s="142"/>
      <c r="AW58" s="142"/>
      <c r="AX58" s="142"/>
      <c r="AY58" s="142"/>
      <c r="AZ58" s="143"/>
      <c r="BA58" s="314"/>
      <c r="BB58" s="314"/>
      <c r="BC58" s="314"/>
      <c r="BD58" s="314"/>
      <c r="BE58" s="314"/>
      <c r="BF58" s="769"/>
      <c r="BG58" s="787">
        <v>20</v>
      </c>
      <c r="BH58" s="314"/>
      <c r="BI58" s="314"/>
      <c r="BJ58" s="314"/>
      <c r="BK58" s="314"/>
      <c r="BL58" s="315"/>
      <c r="BM58" s="746">
        <v>63.4</v>
      </c>
      <c r="BN58" s="744">
        <v>43</v>
      </c>
      <c r="BO58" s="347"/>
      <c r="BP58" s="347"/>
      <c r="BQ58" s="347"/>
      <c r="BR58" s="347"/>
      <c r="BS58" s="347"/>
      <c r="BT58" s="347"/>
      <c r="BU58" s="734">
        <v>68.650000000000006</v>
      </c>
    </row>
    <row r="59" spans="1:73" s="1" customFormat="1" ht="15" customHeight="1" x14ac:dyDescent="0.25">
      <c r="A59" s="12">
        <v>14</v>
      </c>
      <c r="B59" s="5">
        <v>40730</v>
      </c>
      <c r="C59" s="5" t="s">
        <v>5</v>
      </c>
      <c r="D59" s="424" t="s">
        <v>61</v>
      </c>
      <c r="E59" s="625">
        <v>16</v>
      </c>
      <c r="F59" s="640">
        <v>25</v>
      </c>
      <c r="G59" s="640">
        <v>43.75</v>
      </c>
      <c r="H59" s="640">
        <v>31.25</v>
      </c>
      <c r="I59" s="640"/>
      <c r="J59" s="21">
        <f t="shared" si="1"/>
        <v>3.0625</v>
      </c>
      <c r="K59" s="639">
        <v>14</v>
      </c>
      <c r="L59" s="646">
        <v>42.86</v>
      </c>
      <c r="M59" s="646">
        <v>21.43</v>
      </c>
      <c r="N59" s="646">
        <v>35.71</v>
      </c>
      <c r="O59" s="646"/>
      <c r="P59" s="21">
        <f t="shared" si="2"/>
        <v>2.9285000000000001</v>
      </c>
      <c r="Q59" s="639">
        <v>18</v>
      </c>
      <c r="R59" s="646">
        <v>5.56</v>
      </c>
      <c r="S59" s="646">
        <v>22.22</v>
      </c>
      <c r="T59" s="646">
        <v>55.56</v>
      </c>
      <c r="U59" s="646">
        <v>16.670000000000002</v>
      </c>
      <c r="V59" s="21">
        <f t="shared" si="3"/>
        <v>3.8336999999999999</v>
      </c>
      <c r="W59" s="526"/>
      <c r="X59" s="527"/>
      <c r="Y59" s="528"/>
      <c r="Z59" s="529"/>
      <c r="AA59" s="528"/>
      <c r="AB59" s="529"/>
      <c r="AC59" s="528"/>
      <c r="AD59" s="529"/>
      <c r="AE59" s="528"/>
      <c r="AF59" s="470"/>
      <c r="AG59" s="485"/>
      <c r="AH59" s="486"/>
      <c r="AI59" s="487"/>
      <c r="AJ59" s="485"/>
      <c r="AK59" s="488"/>
      <c r="AL59" s="485"/>
      <c r="AM59" s="489"/>
      <c r="AN59" s="464"/>
      <c r="AO59" s="433"/>
      <c r="AP59" s="434"/>
      <c r="AQ59" s="434"/>
      <c r="AR59" s="434"/>
      <c r="AS59" s="434"/>
      <c r="AT59" s="121"/>
      <c r="AU59" s="128"/>
      <c r="AV59" s="53"/>
      <c r="AW59" s="53"/>
      <c r="AX59" s="53"/>
      <c r="AY59" s="53"/>
      <c r="AZ59" s="130"/>
      <c r="BA59" s="314"/>
      <c r="BB59" s="314"/>
      <c r="BC59" s="314"/>
      <c r="BD59" s="314"/>
      <c r="BE59" s="314"/>
      <c r="BF59" s="771"/>
      <c r="BG59" s="787"/>
      <c r="BH59" s="314"/>
      <c r="BI59" s="314"/>
      <c r="BJ59" s="314"/>
      <c r="BK59" s="314"/>
      <c r="BL59" s="315"/>
      <c r="BM59" s="316"/>
      <c r="BN59" s="748">
        <v>5</v>
      </c>
      <c r="BO59" s="347"/>
      <c r="BP59" s="347"/>
      <c r="BQ59" s="347"/>
      <c r="BR59" s="347"/>
      <c r="BS59" s="347"/>
      <c r="BT59" s="347"/>
      <c r="BU59" s="758">
        <v>59.4</v>
      </c>
    </row>
    <row r="60" spans="1:73" s="1" customFormat="1" ht="15" customHeight="1" x14ac:dyDescent="0.25">
      <c r="A60" s="12">
        <v>15</v>
      </c>
      <c r="B60" s="5">
        <v>40820</v>
      </c>
      <c r="C60" s="5" t="s">
        <v>5</v>
      </c>
      <c r="D60" s="424" t="s">
        <v>62</v>
      </c>
      <c r="E60" s="593">
        <v>75</v>
      </c>
      <c r="F60" s="640">
        <v>2.67</v>
      </c>
      <c r="G60" s="640">
        <v>10.67</v>
      </c>
      <c r="H60" s="640">
        <v>37.33</v>
      </c>
      <c r="I60" s="640">
        <v>49.33</v>
      </c>
      <c r="J60" s="21">
        <f t="shared" si="1"/>
        <v>4.3331999999999997</v>
      </c>
      <c r="K60" s="639">
        <v>76</v>
      </c>
      <c r="L60" s="646">
        <v>5.26</v>
      </c>
      <c r="M60" s="646">
        <v>27.63</v>
      </c>
      <c r="N60" s="646">
        <v>43.42</v>
      </c>
      <c r="O60" s="646">
        <v>23.68</v>
      </c>
      <c r="P60" s="21">
        <f t="shared" si="2"/>
        <v>3.8549000000000002</v>
      </c>
      <c r="Q60" s="639">
        <v>72</v>
      </c>
      <c r="R60" s="646"/>
      <c r="S60" s="646">
        <v>8.33</v>
      </c>
      <c r="T60" s="646">
        <v>68.06</v>
      </c>
      <c r="U60" s="646">
        <v>23.61</v>
      </c>
      <c r="V60" s="21">
        <f t="shared" si="3"/>
        <v>4.1528</v>
      </c>
      <c r="W60" s="526"/>
      <c r="X60" s="527"/>
      <c r="Y60" s="528"/>
      <c r="Z60" s="529"/>
      <c r="AA60" s="528"/>
      <c r="AB60" s="529"/>
      <c r="AC60" s="528"/>
      <c r="AD60" s="529"/>
      <c r="AE60" s="528"/>
      <c r="AF60" s="470"/>
      <c r="AG60" s="485"/>
      <c r="AH60" s="486"/>
      <c r="AI60" s="487"/>
      <c r="AJ60" s="485"/>
      <c r="AK60" s="488"/>
      <c r="AL60" s="485"/>
      <c r="AM60" s="489"/>
      <c r="AN60" s="464"/>
      <c r="AO60" s="433"/>
      <c r="AP60" s="434"/>
      <c r="AQ60" s="434"/>
      <c r="AR60" s="434"/>
      <c r="AS60" s="434"/>
      <c r="AT60" s="121"/>
      <c r="AU60" s="128"/>
      <c r="AV60" s="53"/>
      <c r="AW60" s="53"/>
      <c r="AX60" s="53"/>
      <c r="AY60" s="53"/>
      <c r="AZ60" s="130"/>
      <c r="BA60" s="314"/>
      <c r="BB60" s="314"/>
      <c r="BC60" s="314"/>
      <c r="BD60" s="314"/>
      <c r="BE60" s="314"/>
      <c r="BF60" s="768"/>
      <c r="BG60" s="787">
        <v>16</v>
      </c>
      <c r="BH60" s="314"/>
      <c r="BI60" s="314"/>
      <c r="BJ60" s="314"/>
      <c r="BK60" s="314"/>
      <c r="BL60" s="315"/>
      <c r="BM60" s="746">
        <v>55.88</v>
      </c>
      <c r="BN60" s="748">
        <v>27</v>
      </c>
      <c r="BO60" s="347"/>
      <c r="BP60" s="347"/>
      <c r="BQ60" s="347"/>
      <c r="BR60" s="347"/>
      <c r="BS60" s="347"/>
      <c r="BT60" s="347"/>
      <c r="BU60" s="734">
        <v>70.59</v>
      </c>
    </row>
    <row r="61" spans="1:73" s="1" customFormat="1" ht="15" customHeight="1" x14ac:dyDescent="0.25">
      <c r="A61" s="12">
        <v>16</v>
      </c>
      <c r="B61" s="5">
        <v>40840</v>
      </c>
      <c r="C61" s="5" t="s">
        <v>5</v>
      </c>
      <c r="D61" s="424" t="s">
        <v>63</v>
      </c>
      <c r="E61" s="593">
        <v>81</v>
      </c>
      <c r="F61" s="640">
        <v>19.75</v>
      </c>
      <c r="G61" s="640">
        <v>38.270000000000003</v>
      </c>
      <c r="H61" s="640">
        <v>33.33</v>
      </c>
      <c r="I61" s="640">
        <v>8.64</v>
      </c>
      <c r="J61" s="21">
        <f t="shared" si="1"/>
        <v>3.3083</v>
      </c>
      <c r="K61" s="639">
        <v>73</v>
      </c>
      <c r="L61" s="646">
        <v>43.84</v>
      </c>
      <c r="M61" s="646">
        <v>36.99</v>
      </c>
      <c r="N61" s="646">
        <v>16.440000000000001</v>
      </c>
      <c r="O61" s="646">
        <v>2.74</v>
      </c>
      <c r="P61" s="21">
        <f t="shared" si="2"/>
        <v>2.7811000000000003</v>
      </c>
      <c r="Q61" s="639">
        <v>90</v>
      </c>
      <c r="R61" s="646">
        <v>4.4400000000000004</v>
      </c>
      <c r="S61" s="646">
        <v>50</v>
      </c>
      <c r="T61" s="646">
        <v>42.22</v>
      </c>
      <c r="U61" s="646">
        <v>3.33</v>
      </c>
      <c r="V61" s="21">
        <f t="shared" si="3"/>
        <v>3.4440999999999997</v>
      </c>
      <c r="W61" s="526"/>
      <c r="X61" s="527"/>
      <c r="Y61" s="528"/>
      <c r="Z61" s="529"/>
      <c r="AA61" s="528"/>
      <c r="AB61" s="529"/>
      <c r="AC61" s="528"/>
      <c r="AD61" s="529"/>
      <c r="AE61" s="528"/>
      <c r="AF61" s="470"/>
      <c r="AG61" s="485"/>
      <c r="AH61" s="486"/>
      <c r="AI61" s="487"/>
      <c r="AJ61" s="485"/>
      <c r="AK61" s="488"/>
      <c r="AL61" s="485"/>
      <c r="AM61" s="489"/>
      <c r="AN61" s="464"/>
      <c r="AO61" s="433"/>
      <c r="AP61" s="434"/>
      <c r="AQ61" s="434"/>
      <c r="AR61" s="434"/>
      <c r="AS61" s="434"/>
      <c r="AT61" s="121"/>
      <c r="AU61" s="128"/>
      <c r="AV61" s="53"/>
      <c r="AW61" s="53"/>
      <c r="AX61" s="53"/>
      <c r="AY61" s="53"/>
      <c r="AZ61" s="130"/>
      <c r="BA61" s="328"/>
      <c r="BB61" s="328"/>
      <c r="BC61" s="328"/>
      <c r="BD61" s="328"/>
      <c r="BE61" s="328"/>
      <c r="BF61" s="771"/>
      <c r="BG61" s="787">
        <v>8</v>
      </c>
      <c r="BH61" s="314"/>
      <c r="BI61" s="314"/>
      <c r="BJ61" s="314"/>
      <c r="BK61" s="314"/>
      <c r="BL61" s="315"/>
      <c r="BM61" s="746">
        <v>53.5</v>
      </c>
      <c r="BN61" s="748">
        <v>21</v>
      </c>
      <c r="BO61" s="347"/>
      <c r="BP61" s="347"/>
      <c r="BQ61" s="347"/>
      <c r="BR61" s="347"/>
      <c r="BS61" s="347"/>
      <c r="BT61" s="347"/>
      <c r="BU61" s="758">
        <v>64.81</v>
      </c>
    </row>
    <row r="62" spans="1:73" s="1" customFormat="1" ht="15" customHeight="1" x14ac:dyDescent="0.25">
      <c r="A62" s="12">
        <v>17</v>
      </c>
      <c r="B62" s="5">
        <v>40950</v>
      </c>
      <c r="C62" s="5" t="s">
        <v>5</v>
      </c>
      <c r="D62" s="424" t="s">
        <v>64</v>
      </c>
      <c r="E62" s="593">
        <v>90</v>
      </c>
      <c r="F62" s="640">
        <v>7.78</v>
      </c>
      <c r="G62" s="640">
        <v>34.44</v>
      </c>
      <c r="H62" s="640">
        <v>41.11</v>
      </c>
      <c r="I62" s="640">
        <v>16.670000000000002</v>
      </c>
      <c r="J62" s="21">
        <f t="shared" si="1"/>
        <v>3.6667000000000001</v>
      </c>
      <c r="K62" s="639">
        <v>81</v>
      </c>
      <c r="L62" s="646">
        <v>33.33</v>
      </c>
      <c r="M62" s="646">
        <v>30.86</v>
      </c>
      <c r="N62" s="646">
        <v>29.63</v>
      </c>
      <c r="O62" s="646">
        <v>6.17</v>
      </c>
      <c r="P62" s="21">
        <f t="shared" si="2"/>
        <v>3.0861000000000001</v>
      </c>
      <c r="Q62" s="639">
        <v>99</v>
      </c>
      <c r="R62" s="646">
        <v>19.190000000000001</v>
      </c>
      <c r="S62" s="646">
        <v>47.47</v>
      </c>
      <c r="T62" s="646">
        <v>30.3</v>
      </c>
      <c r="U62" s="646">
        <v>3.03</v>
      </c>
      <c r="V62" s="21">
        <f t="shared" si="3"/>
        <v>3.1713999999999998</v>
      </c>
      <c r="W62" s="526"/>
      <c r="X62" s="527"/>
      <c r="Y62" s="528"/>
      <c r="Z62" s="529"/>
      <c r="AA62" s="528"/>
      <c r="AB62" s="529"/>
      <c r="AC62" s="528"/>
      <c r="AD62" s="529"/>
      <c r="AE62" s="528"/>
      <c r="AF62" s="470"/>
      <c r="AG62" s="485"/>
      <c r="AH62" s="486"/>
      <c r="AI62" s="487"/>
      <c r="AJ62" s="485"/>
      <c r="AK62" s="488"/>
      <c r="AL62" s="485"/>
      <c r="AM62" s="489"/>
      <c r="AN62" s="464"/>
      <c r="AO62" s="433"/>
      <c r="AP62" s="434"/>
      <c r="AQ62" s="434"/>
      <c r="AR62" s="434"/>
      <c r="AS62" s="434"/>
      <c r="AT62" s="121"/>
      <c r="AU62" s="128"/>
      <c r="AV62" s="53"/>
      <c r="AW62" s="53"/>
      <c r="AX62" s="53"/>
      <c r="AY62" s="53"/>
      <c r="AZ62" s="130"/>
      <c r="BA62" s="314"/>
      <c r="BB62" s="314"/>
      <c r="BC62" s="314"/>
      <c r="BD62" s="314"/>
      <c r="BE62" s="314"/>
      <c r="BF62" s="771"/>
      <c r="BG62" s="787">
        <v>13</v>
      </c>
      <c r="BH62" s="314"/>
      <c r="BI62" s="314"/>
      <c r="BJ62" s="314"/>
      <c r="BK62" s="314"/>
      <c r="BL62" s="315"/>
      <c r="BM62" s="737">
        <v>42.85</v>
      </c>
      <c r="BN62" s="748">
        <v>22</v>
      </c>
      <c r="BO62" s="347"/>
      <c r="BP62" s="347"/>
      <c r="BQ62" s="347"/>
      <c r="BR62" s="347"/>
      <c r="BS62" s="347"/>
      <c r="BT62" s="347"/>
      <c r="BU62" s="758">
        <v>62.27</v>
      </c>
    </row>
    <row r="63" spans="1:73" s="1" customFormat="1" ht="15" customHeight="1" x14ac:dyDescent="0.25">
      <c r="A63" s="12">
        <v>18</v>
      </c>
      <c r="B63" s="5">
        <v>40990</v>
      </c>
      <c r="C63" s="5" t="s">
        <v>5</v>
      </c>
      <c r="D63" s="424" t="s">
        <v>65</v>
      </c>
      <c r="E63" s="593">
        <v>101</v>
      </c>
      <c r="F63" s="640">
        <v>1.98</v>
      </c>
      <c r="G63" s="640">
        <v>8.91</v>
      </c>
      <c r="H63" s="640">
        <v>41.58</v>
      </c>
      <c r="I63" s="640">
        <v>47.52</v>
      </c>
      <c r="J63" s="21">
        <f t="shared" si="1"/>
        <v>4.3460999999999999</v>
      </c>
      <c r="K63" s="672">
        <v>106</v>
      </c>
      <c r="L63" s="646">
        <v>9.43</v>
      </c>
      <c r="M63" s="646">
        <v>31.13</v>
      </c>
      <c r="N63" s="646">
        <v>45.28</v>
      </c>
      <c r="O63" s="674">
        <v>14.15</v>
      </c>
      <c r="P63" s="21">
        <f t="shared" si="2"/>
        <v>3.6412</v>
      </c>
      <c r="Q63" s="639">
        <v>106</v>
      </c>
      <c r="R63" s="646"/>
      <c r="S63" s="646">
        <v>12.26</v>
      </c>
      <c r="T63" s="646">
        <v>63.21</v>
      </c>
      <c r="U63" s="646">
        <v>24.53</v>
      </c>
      <c r="V63" s="21">
        <f t="shared" si="3"/>
        <v>4.1227</v>
      </c>
      <c r="W63" s="526"/>
      <c r="X63" s="527"/>
      <c r="Y63" s="528"/>
      <c r="Z63" s="529"/>
      <c r="AA63" s="528"/>
      <c r="AB63" s="529"/>
      <c r="AC63" s="528"/>
      <c r="AD63" s="529"/>
      <c r="AE63" s="528"/>
      <c r="AF63" s="470"/>
      <c r="AG63" s="485"/>
      <c r="AH63" s="486"/>
      <c r="AI63" s="487"/>
      <c r="AJ63" s="485"/>
      <c r="AK63" s="488"/>
      <c r="AL63" s="485"/>
      <c r="AM63" s="489"/>
      <c r="AN63" s="464"/>
      <c r="AO63" s="433"/>
      <c r="AP63" s="434"/>
      <c r="AQ63" s="434"/>
      <c r="AR63" s="434"/>
      <c r="AS63" s="434"/>
      <c r="AT63" s="123"/>
      <c r="AU63" s="128"/>
      <c r="AV63" s="53"/>
      <c r="AW63" s="53"/>
      <c r="AX63" s="53"/>
      <c r="AY63" s="53"/>
      <c r="AZ63" s="144"/>
      <c r="BA63" s="321"/>
      <c r="BB63" s="321"/>
      <c r="BC63" s="321"/>
      <c r="BD63" s="321"/>
      <c r="BE63" s="321"/>
      <c r="BF63" s="774"/>
      <c r="BG63" s="787">
        <v>32</v>
      </c>
      <c r="BH63" s="314"/>
      <c r="BI63" s="314"/>
      <c r="BJ63" s="314"/>
      <c r="BK63" s="314"/>
      <c r="BL63" s="315"/>
      <c r="BM63" s="746">
        <v>60.34</v>
      </c>
      <c r="BN63" s="748">
        <v>48</v>
      </c>
      <c r="BO63" s="352"/>
      <c r="BP63" s="352"/>
      <c r="BQ63" s="352"/>
      <c r="BR63" s="352"/>
      <c r="BS63" s="352"/>
      <c r="BT63" s="352"/>
      <c r="BU63" s="734">
        <v>73.27</v>
      </c>
    </row>
    <row r="64" spans="1:73" s="1" customFormat="1" ht="15" customHeight="1" thickBot="1" x14ac:dyDescent="0.3">
      <c r="A64" s="289">
        <v>19</v>
      </c>
      <c r="B64" s="7">
        <v>40133</v>
      </c>
      <c r="C64" s="7" t="s">
        <v>5</v>
      </c>
      <c r="D64" s="426" t="s">
        <v>55</v>
      </c>
      <c r="E64" s="612">
        <v>59</v>
      </c>
      <c r="F64" s="642">
        <v>15.25</v>
      </c>
      <c r="G64" s="642">
        <v>27.12</v>
      </c>
      <c r="H64" s="642">
        <v>42.37</v>
      </c>
      <c r="I64" s="643">
        <v>15.25</v>
      </c>
      <c r="J64" s="24">
        <f>(2*F64+3*G64+4*H64+5*I64)/100</f>
        <v>3.5758999999999999</v>
      </c>
      <c r="K64" s="671">
        <v>51</v>
      </c>
      <c r="L64" s="675">
        <v>25.49</v>
      </c>
      <c r="M64" s="675">
        <v>45.1</v>
      </c>
      <c r="N64" s="675">
        <v>29.41</v>
      </c>
      <c r="O64" s="676"/>
      <c r="P64" s="24">
        <f>(2*L64+3*M64+4*N64+5*O64)/100</f>
        <v>3.0392000000000001</v>
      </c>
      <c r="Q64" s="671">
        <v>51</v>
      </c>
      <c r="R64" s="675">
        <v>3.92</v>
      </c>
      <c r="S64" s="675">
        <v>47.06</v>
      </c>
      <c r="T64" s="675">
        <v>43.14</v>
      </c>
      <c r="U64" s="676">
        <v>5.88</v>
      </c>
      <c r="V64" s="24">
        <f>(2*R64+3*S64+4*T64+5*U64)/100</f>
        <v>3.5098000000000003</v>
      </c>
      <c r="W64" s="534"/>
      <c r="X64" s="535"/>
      <c r="Y64" s="536"/>
      <c r="Z64" s="537"/>
      <c r="AA64" s="536"/>
      <c r="AB64" s="537"/>
      <c r="AC64" s="536"/>
      <c r="AD64" s="537"/>
      <c r="AE64" s="536"/>
      <c r="AF64" s="472"/>
      <c r="AG64" s="494"/>
      <c r="AH64" s="492"/>
      <c r="AI64" s="493"/>
      <c r="AJ64" s="494"/>
      <c r="AK64" s="495"/>
      <c r="AL64" s="494"/>
      <c r="AM64" s="496"/>
      <c r="AN64" s="465"/>
      <c r="AO64" s="438"/>
      <c r="AP64" s="442"/>
      <c r="AQ64" s="442"/>
      <c r="AR64" s="442"/>
      <c r="AS64" s="442"/>
      <c r="AT64" s="291"/>
      <c r="AU64" s="136"/>
      <c r="AV64" s="137"/>
      <c r="AW64" s="137"/>
      <c r="AX64" s="137"/>
      <c r="AY64" s="137"/>
      <c r="AZ64" s="292"/>
      <c r="BA64" s="321"/>
      <c r="BB64" s="321"/>
      <c r="BC64" s="321"/>
      <c r="BD64" s="321"/>
      <c r="BE64" s="321"/>
      <c r="BF64" s="774"/>
      <c r="BG64" s="790">
        <v>7</v>
      </c>
      <c r="BH64" s="321"/>
      <c r="BI64" s="321"/>
      <c r="BJ64" s="321"/>
      <c r="BK64" s="321"/>
      <c r="BL64" s="322"/>
      <c r="BM64" s="740">
        <v>37.57</v>
      </c>
      <c r="BN64" s="754">
        <v>19</v>
      </c>
      <c r="BO64" s="352"/>
      <c r="BP64" s="352"/>
      <c r="BQ64" s="352"/>
      <c r="BR64" s="352"/>
      <c r="BS64" s="352"/>
      <c r="BT64" s="352"/>
      <c r="BU64" s="745">
        <v>70.37</v>
      </c>
    </row>
    <row r="65" spans="1:74" s="1" customFormat="1" ht="15" customHeight="1" x14ac:dyDescent="0.25">
      <c r="A65" s="10">
        <v>1</v>
      </c>
      <c r="B65" s="293">
        <v>50040</v>
      </c>
      <c r="C65" s="11" t="s">
        <v>6</v>
      </c>
      <c r="D65" s="422" t="s">
        <v>67</v>
      </c>
      <c r="E65" s="580">
        <v>95</v>
      </c>
      <c r="F65" s="644"/>
      <c r="G65" s="644">
        <v>13.68</v>
      </c>
      <c r="H65" s="644">
        <v>49.47</v>
      </c>
      <c r="I65" s="644">
        <v>36.840000000000003</v>
      </c>
      <c r="J65" s="20">
        <f t="shared" si="1"/>
        <v>4.2312000000000003</v>
      </c>
      <c r="K65" s="649">
        <v>93</v>
      </c>
      <c r="L65" s="650"/>
      <c r="M65" s="650">
        <v>22.58</v>
      </c>
      <c r="N65" s="650">
        <v>63.44</v>
      </c>
      <c r="O65" s="650">
        <v>13.98</v>
      </c>
      <c r="P65" s="20">
        <f t="shared" si="2"/>
        <v>3.9139999999999997</v>
      </c>
      <c r="Q65" s="649">
        <v>93</v>
      </c>
      <c r="R65" s="650"/>
      <c r="S65" s="650">
        <v>3.23</v>
      </c>
      <c r="T65" s="650">
        <v>69.89</v>
      </c>
      <c r="U65" s="650">
        <v>26.88</v>
      </c>
      <c r="V65" s="20">
        <f t="shared" si="3"/>
        <v>4.2364999999999995</v>
      </c>
      <c r="W65" s="521"/>
      <c r="X65" s="522"/>
      <c r="Y65" s="523"/>
      <c r="Z65" s="524"/>
      <c r="AA65" s="523"/>
      <c r="AB65" s="524"/>
      <c r="AC65" s="523"/>
      <c r="AD65" s="524"/>
      <c r="AE65" s="523"/>
      <c r="AF65" s="469"/>
      <c r="AG65" s="480"/>
      <c r="AH65" s="481"/>
      <c r="AI65" s="506"/>
      <c r="AJ65" s="480"/>
      <c r="AK65" s="483"/>
      <c r="AL65" s="480"/>
      <c r="AM65" s="484"/>
      <c r="AN65" s="463"/>
      <c r="AO65" s="115"/>
      <c r="AP65" s="287"/>
      <c r="AQ65" s="287"/>
      <c r="AR65" s="287"/>
      <c r="AS65" s="287"/>
      <c r="AT65" s="116"/>
      <c r="AU65" s="134"/>
      <c r="AV65" s="138"/>
      <c r="AW65" s="138"/>
      <c r="AX65" s="138"/>
      <c r="AY65" s="138"/>
      <c r="AZ65" s="139"/>
      <c r="BA65" s="313"/>
      <c r="BB65" s="313"/>
      <c r="BC65" s="313"/>
      <c r="BD65" s="313"/>
      <c r="BE65" s="313"/>
      <c r="BF65" s="767"/>
      <c r="BG65" s="783">
        <v>37</v>
      </c>
      <c r="BH65" s="784"/>
      <c r="BI65" s="784"/>
      <c r="BJ65" s="784"/>
      <c r="BK65" s="784"/>
      <c r="BL65" s="785"/>
      <c r="BM65" s="752">
        <v>58.65</v>
      </c>
      <c r="BN65" s="800">
        <v>60</v>
      </c>
      <c r="BO65" s="798"/>
      <c r="BP65" s="798"/>
      <c r="BQ65" s="798"/>
      <c r="BR65" s="798"/>
      <c r="BS65" s="798"/>
      <c r="BT65" s="798"/>
      <c r="BU65" s="765">
        <v>71.67</v>
      </c>
    </row>
    <row r="66" spans="1:74" s="1" customFormat="1" ht="15" customHeight="1" x14ac:dyDescent="0.25">
      <c r="A66" s="12">
        <v>2</v>
      </c>
      <c r="B66" s="49">
        <v>50003</v>
      </c>
      <c r="C66" s="5" t="s">
        <v>6</v>
      </c>
      <c r="D66" s="424" t="s">
        <v>113</v>
      </c>
      <c r="E66" s="627">
        <v>84</v>
      </c>
      <c r="F66" s="640">
        <v>1.19</v>
      </c>
      <c r="G66" s="640">
        <v>5.95</v>
      </c>
      <c r="H66" s="640">
        <v>54.76</v>
      </c>
      <c r="I66" s="640">
        <v>38.1</v>
      </c>
      <c r="J66" s="21">
        <f>(2*F66+3*G66+4*H66+5*I66)/100</f>
        <v>4.2976999999999999</v>
      </c>
      <c r="K66" s="639">
        <v>77</v>
      </c>
      <c r="L66" s="646">
        <v>5.19</v>
      </c>
      <c r="M66" s="646">
        <v>29.87</v>
      </c>
      <c r="N66" s="646">
        <v>45.45</v>
      </c>
      <c r="O66" s="646">
        <v>19.48</v>
      </c>
      <c r="P66" s="21">
        <f>(2*L66+3*M66+4*N66+5*O66)/100</f>
        <v>3.7919000000000005</v>
      </c>
      <c r="Q66" s="639">
        <v>84</v>
      </c>
      <c r="R66" s="646"/>
      <c r="S66" s="646">
        <v>34.520000000000003</v>
      </c>
      <c r="T66" s="646">
        <v>54.76</v>
      </c>
      <c r="U66" s="646">
        <v>10.71</v>
      </c>
      <c r="V66" s="21">
        <f>(2*R66+3*S66+4*T66+5*U66)/100</f>
        <v>3.7615000000000003</v>
      </c>
      <c r="W66" s="526"/>
      <c r="X66" s="527"/>
      <c r="Y66" s="528"/>
      <c r="Z66" s="529"/>
      <c r="AA66" s="528"/>
      <c r="AB66" s="529"/>
      <c r="AC66" s="528"/>
      <c r="AD66" s="529"/>
      <c r="AE66" s="528"/>
      <c r="AF66" s="470"/>
      <c r="AG66" s="485"/>
      <c r="AH66" s="486"/>
      <c r="AI66" s="487"/>
      <c r="AJ66" s="485"/>
      <c r="AK66" s="488"/>
      <c r="AL66" s="485"/>
      <c r="AM66" s="489"/>
      <c r="AN66" s="464"/>
      <c r="AO66" s="433"/>
      <c r="AP66" s="434"/>
      <c r="AQ66" s="434"/>
      <c r="AR66" s="434"/>
      <c r="AS66" s="434"/>
      <c r="AT66" s="113"/>
      <c r="AU66" s="128"/>
      <c r="AV66" s="53"/>
      <c r="AW66" s="53"/>
      <c r="AX66" s="53"/>
      <c r="AY66" s="53"/>
      <c r="AZ66" s="130"/>
      <c r="BA66" s="317"/>
      <c r="BB66" s="317"/>
      <c r="BC66" s="317"/>
      <c r="BD66" s="317"/>
      <c r="BE66" s="317"/>
      <c r="BF66" s="770"/>
      <c r="BG66" s="787">
        <v>44</v>
      </c>
      <c r="BH66" s="314"/>
      <c r="BI66" s="314"/>
      <c r="BJ66" s="314"/>
      <c r="BK66" s="314"/>
      <c r="BL66" s="315"/>
      <c r="BM66" s="746">
        <v>62.32</v>
      </c>
      <c r="BN66" s="744">
        <v>83</v>
      </c>
      <c r="BO66" s="349"/>
      <c r="BP66" s="349"/>
      <c r="BQ66" s="349"/>
      <c r="BR66" s="349"/>
      <c r="BS66" s="349"/>
      <c r="BT66" s="349"/>
      <c r="BU66" s="734">
        <v>70.47</v>
      </c>
    </row>
    <row r="67" spans="1:74" s="1" customFormat="1" ht="15" customHeight="1" x14ac:dyDescent="0.25">
      <c r="A67" s="12">
        <v>3</v>
      </c>
      <c r="B67" s="49">
        <v>50060</v>
      </c>
      <c r="C67" s="5" t="s">
        <v>6</v>
      </c>
      <c r="D67" s="424" t="s">
        <v>69</v>
      </c>
      <c r="E67" s="628">
        <v>128</v>
      </c>
      <c r="F67" s="640">
        <v>2.34</v>
      </c>
      <c r="G67" s="640">
        <v>14.84</v>
      </c>
      <c r="H67" s="640">
        <v>42.97</v>
      </c>
      <c r="I67" s="640">
        <v>39.840000000000003</v>
      </c>
      <c r="J67" s="21">
        <f t="shared" ref="J67:J119" si="5">(2*F67+3*G67+4*H67+5*I67)/100</f>
        <v>4.2027999999999999</v>
      </c>
      <c r="K67" s="639">
        <v>128</v>
      </c>
      <c r="L67" s="646">
        <v>8.59</v>
      </c>
      <c r="M67" s="646">
        <v>24.22</v>
      </c>
      <c r="N67" s="646">
        <v>46.88</v>
      </c>
      <c r="O67" s="646">
        <v>20.309999999999999</v>
      </c>
      <c r="P67" s="21">
        <f t="shared" ref="P67:P116" si="6">(2*L67+3*M67+4*N67+5*O67)/100</f>
        <v>3.7891000000000004</v>
      </c>
      <c r="Q67" s="639">
        <v>135</v>
      </c>
      <c r="R67" s="646"/>
      <c r="S67" s="646">
        <v>19.260000000000002</v>
      </c>
      <c r="T67" s="646">
        <v>50.37</v>
      </c>
      <c r="U67" s="646">
        <v>30.37</v>
      </c>
      <c r="V67" s="21">
        <f t="shared" ref="V67:V119" si="7">(2*R67+3*S67+4*T67+5*U67)/100</f>
        <v>4.1111000000000004</v>
      </c>
      <c r="W67" s="526"/>
      <c r="X67" s="527"/>
      <c r="Y67" s="528"/>
      <c r="Z67" s="529"/>
      <c r="AA67" s="528"/>
      <c r="AB67" s="529"/>
      <c r="AC67" s="528"/>
      <c r="AD67" s="529"/>
      <c r="AE67" s="528"/>
      <c r="AF67" s="470"/>
      <c r="AG67" s="485"/>
      <c r="AH67" s="486"/>
      <c r="AI67" s="487"/>
      <c r="AJ67" s="485"/>
      <c r="AK67" s="488"/>
      <c r="AL67" s="485"/>
      <c r="AM67" s="489"/>
      <c r="AN67" s="464"/>
      <c r="AO67" s="433"/>
      <c r="AP67" s="434"/>
      <c r="AQ67" s="434"/>
      <c r="AR67" s="434"/>
      <c r="AS67" s="434"/>
      <c r="AT67" s="113"/>
      <c r="AU67" s="128"/>
      <c r="AV67" s="53"/>
      <c r="AW67" s="53"/>
      <c r="AX67" s="53"/>
      <c r="AY67" s="53"/>
      <c r="AZ67" s="130"/>
      <c r="BA67" s="314"/>
      <c r="BB67" s="314"/>
      <c r="BC67" s="314"/>
      <c r="BD67" s="314"/>
      <c r="BE67" s="314"/>
      <c r="BF67" s="768"/>
      <c r="BG67" s="787">
        <v>34</v>
      </c>
      <c r="BH67" s="314"/>
      <c r="BI67" s="314"/>
      <c r="BJ67" s="314"/>
      <c r="BK67" s="314"/>
      <c r="BL67" s="315"/>
      <c r="BM67" s="736">
        <v>50.85</v>
      </c>
      <c r="BN67" s="748">
        <v>50</v>
      </c>
      <c r="BO67" s="347"/>
      <c r="BP67" s="347"/>
      <c r="BQ67" s="347"/>
      <c r="BR67" s="347"/>
      <c r="BS67" s="347"/>
      <c r="BT67" s="347"/>
      <c r="BU67" s="734">
        <v>72.819999999999993</v>
      </c>
    </row>
    <row r="68" spans="1:74" s="1" customFormat="1" ht="15" customHeight="1" x14ac:dyDescent="0.25">
      <c r="A68" s="12">
        <v>4</v>
      </c>
      <c r="B68" s="49">
        <v>50170</v>
      </c>
      <c r="C68" s="5" t="s">
        <v>6</v>
      </c>
      <c r="D68" s="424" t="s">
        <v>70</v>
      </c>
      <c r="E68" s="628">
        <v>79</v>
      </c>
      <c r="F68" s="640">
        <v>3.8</v>
      </c>
      <c r="G68" s="640">
        <v>30.38</v>
      </c>
      <c r="H68" s="640">
        <v>48.1</v>
      </c>
      <c r="I68" s="640">
        <v>17.72</v>
      </c>
      <c r="J68" s="21">
        <f t="shared" si="5"/>
        <v>3.7974000000000001</v>
      </c>
      <c r="K68" s="639">
        <v>79</v>
      </c>
      <c r="L68" s="646">
        <v>2.5299999999999998</v>
      </c>
      <c r="M68" s="646">
        <v>44.3</v>
      </c>
      <c r="N68" s="646">
        <v>44.3</v>
      </c>
      <c r="O68" s="646">
        <v>8.86</v>
      </c>
      <c r="P68" s="21">
        <f t="shared" si="6"/>
        <v>3.5945999999999998</v>
      </c>
      <c r="Q68" s="639">
        <v>78</v>
      </c>
      <c r="R68" s="646">
        <v>1.28</v>
      </c>
      <c r="S68" s="646">
        <v>35.9</v>
      </c>
      <c r="T68" s="646">
        <v>57.69</v>
      </c>
      <c r="U68" s="646">
        <v>5.13</v>
      </c>
      <c r="V68" s="21">
        <f t="shared" si="7"/>
        <v>3.6666999999999996</v>
      </c>
      <c r="W68" s="526"/>
      <c r="X68" s="527"/>
      <c r="Y68" s="528"/>
      <c r="Z68" s="529"/>
      <c r="AA68" s="528"/>
      <c r="AB68" s="529"/>
      <c r="AC68" s="528"/>
      <c r="AD68" s="529"/>
      <c r="AE68" s="528"/>
      <c r="AF68" s="470"/>
      <c r="AG68" s="485"/>
      <c r="AH68" s="486"/>
      <c r="AI68" s="499"/>
      <c r="AJ68" s="485"/>
      <c r="AK68" s="488"/>
      <c r="AL68" s="485"/>
      <c r="AM68" s="489"/>
      <c r="AN68" s="464"/>
      <c r="AO68" s="433"/>
      <c r="AP68" s="434"/>
      <c r="AQ68" s="434"/>
      <c r="AR68" s="434"/>
      <c r="AS68" s="434"/>
      <c r="AT68" s="113"/>
      <c r="AU68" s="128"/>
      <c r="AV68" s="53"/>
      <c r="AW68" s="53"/>
      <c r="AX68" s="53"/>
      <c r="AY68" s="53"/>
      <c r="AZ68" s="130"/>
      <c r="BA68" s="314"/>
      <c r="BB68" s="314"/>
      <c r="BC68" s="314"/>
      <c r="BD68" s="314"/>
      <c r="BE68" s="314"/>
      <c r="BF68" s="768"/>
      <c r="BG68" s="787">
        <v>8</v>
      </c>
      <c r="BH68" s="314"/>
      <c r="BI68" s="314"/>
      <c r="BJ68" s="314"/>
      <c r="BK68" s="314"/>
      <c r="BL68" s="315"/>
      <c r="BM68" s="737">
        <v>41.88</v>
      </c>
      <c r="BN68" s="748">
        <v>19</v>
      </c>
      <c r="BO68" s="347"/>
      <c r="BP68" s="347"/>
      <c r="BQ68" s="347"/>
      <c r="BR68" s="347"/>
      <c r="BS68" s="347"/>
      <c r="BT68" s="347"/>
      <c r="BU68" s="734">
        <v>71</v>
      </c>
    </row>
    <row r="69" spans="1:74" s="1" customFormat="1" ht="15" customHeight="1" x14ac:dyDescent="0.25">
      <c r="A69" s="12">
        <v>5</v>
      </c>
      <c r="B69" s="5">
        <v>50230</v>
      </c>
      <c r="C69" s="5" t="s">
        <v>6</v>
      </c>
      <c r="D69" s="424" t="s">
        <v>71</v>
      </c>
      <c r="E69" s="628">
        <v>91</v>
      </c>
      <c r="F69" s="640">
        <v>8.7899999999999991</v>
      </c>
      <c r="G69" s="640">
        <v>28.57</v>
      </c>
      <c r="H69" s="640">
        <v>46.15</v>
      </c>
      <c r="I69" s="640">
        <v>16.48</v>
      </c>
      <c r="J69" s="21">
        <f t="shared" si="5"/>
        <v>3.7028999999999996</v>
      </c>
      <c r="K69" s="639">
        <v>86</v>
      </c>
      <c r="L69" s="646">
        <v>36.049999999999997</v>
      </c>
      <c r="M69" s="646">
        <v>37.21</v>
      </c>
      <c r="N69" s="646">
        <v>23.26</v>
      </c>
      <c r="O69" s="646">
        <v>3.49</v>
      </c>
      <c r="P69" s="21">
        <f t="shared" si="6"/>
        <v>2.9421999999999997</v>
      </c>
      <c r="Q69" s="639">
        <v>89</v>
      </c>
      <c r="R69" s="646">
        <v>6.74</v>
      </c>
      <c r="S69" s="646">
        <v>35.96</v>
      </c>
      <c r="T69" s="646">
        <v>51.69</v>
      </c>
      <c r="U69" s="646">
        <v>5.62</v>
      </c>
      <c r="V69" s="21">
        <f t="shared" si="7"/>
        <v>3.5622000000000003</v>
      </c>
      <c r="W69" s="526"/>
      <c r="X69" s="527"/>
      <c r="Y69" s="528"/>
      <c r="Z69" s="529"/>
      <c r="AA69" s="528"/>
      <c r="AB69" s="529"/>
      <c r="AC69" s="528"/>
      <c r="AD69" s="529"/>
      <c r="AE69" s="528"/>
      <c r="AF69" s="470"/>
      <c r="AG69" s="485"/>
      <c r="AH69" s="486"/>
      <c r="AI69" s="487"/>
      <c r="AJ69" s="485"/>
      <c r="AK69" s="488"/>
      <c r="AL69" s="485"/>
      <c r="AM69" s="489"/>
      <c r="AN69" s="464"/>
      <c r="AO69" s="433"/>
      <c r="AP69" s="434"/>
      <c r="AQ69" s="434"/>
      <c r="AR69" s="434"/>
      <c r="AS69" s="434"/>
      <c r="AT69" s="113"/>
      <c r="AU69" s="128"/>
      <c r="AV69" s="53"/>
      <c r="AW69" s="53"/>
      <c r="AX69" s="53"/>
      <c r="AY69" s="53"/>
      <c r="AZ69" s="130"/>
      <c r="BA69" s="314"/>
      <c r="BB69" s="314"/>
      <c r="BC69" s="314"/>
      <c r="BD69" s="314"/>
      <c r="BE69" s="314"/>
      <c r="BF69" s="771"/>
      <c r="BG69" s="787">
        <v>16</v>
      </c>
      <c r="BH69" s="314"/>
      <c r="BI69" s="314"/>
      <c r="BJ69" s="314"/>
      <c r="BK69" s="314"/>
      <c r="BL69" s="315"/>
      <c r="BM69" s="736">
        <v>50.88</v>
      </c>
      <c r="BN69" s="748">
        <v>28</v>
      </c>
      <c r="BO69" s="347"/>
      <c r="BP69" s="347"/>
      <c r="BQ69" s="347"/>
      <c r="BR69" s="347"/>
      <c r="BS69" s="347"/>
      <c r="BT69" s="347"/>
      <c r="BU69" s="734">
        <v>71.459999999999994</v>
      </c>
    </row>
    <row r="70" spans="1:74" s="1" customFormat="1" ht="15" customHeight="1" x14ac:dyDescent="0.25">
      <c r="A70" s="12">
        <v>6</v>
      </c>
      <c r="B70" s="5">
        <v>50340</v>
      </c>
      <c r="C70" s="5" t="s">
        <v>6</v>
      </c>
      <c r="D70" s="424" t="s">
        <v>72</v>
      </c>
      <c r="E70" s="628">
        <v>67</v>
      </c>
      <c r="F70" s="640">
        <v>1.49</v>
      </c>
      <c r="G70" s="640">
        <v>17.91</v>
      </c>
      <c r="H70" s="640">
        <v>64.180000000000007</v>
      </c>
      <c r="I70" s="640">
        <v>16.420000000000002</v>
      </c>
      <c r="J70" s="21">
        <f t="shared" si="5"/>
        <v>3.9553000000000003</v>
      </c>
      <c r="K70" s="639">
        <v>65</v>
      </c>
      <c r="L70" s="646">
        <v>3.08</v>
      </c>
      <c r="M70" s="646">
        <v>29.23</v>
      </c>
      <c r="N70" s="646">
        <v>52.31</v>
      </c>
      <c r="O70" s="646">
        <v>15.38</v>
      </c>
      <c r="P70" s="21">
        <f t="shared" si="6"/>
        <v>3.7999000000000001</v>
      </c>
      <c r="Q70" s="639">
        <v>72</v>
      </c>
      <c r="R70" s="646"/>
      <c r="S70" s="646">
        <v>18.059999999999999</v>
      </c>
      <c r="T70" s="646">
        <v>52.78</v>
      </c>
      <c r="U70" s="646">
        <v>29.17</v>
      </c>
      <c r="V70" s="21">
        <f t="shared" si="7"/>
        <v>4.1115000000000004</v>
      </c>
      <c r="W70" s="526"/>
      <c r="X70" s="527"/>
      <c r="Y70" s="528"/>
      <c r="Z70" s="529"/>
      <c r="AA70" s="528"/>
      <c r="AB70" s="529"/>
      <c r="AC70" s="528"/>
      <c r="AD70" s="529"/>
      <c r="AE70" s="528"/>
      <c r="AF70" s="470"/>
      <c r="AG70" s="485"/>
      <c r="AH70" s="486"/>
      <c r="AI70" s="487"/>
      <c r="AJ70" s="485"/>
      <c r="AK70" s="488"/>
      <c r="AL70" s="485"/>
      <c r="AM70" s="489"/>
      <c r="AN70" s="464"/>
      <c r="AO70" s="433"/>
      <c r="AP70" s="434"/>
      <c r="AQ70" s="434"/>
      <c r="AR70" s="434"/>
      <c r="AS70" s="434"/>
      <c r="AT70" s="113"/>
      <c r="AU70" s="128"/>
      <c r="AV70" s="53"/>
      <c r="AW70" s="53"/>
      <c r="AX70" s="53"/>
      <c r="AY70" s="53"/>
      <c r="AZ70" s="146"/>
      <c r="BA70" s="314"/>
      <c r="BB70" s="314"/>
      <c r="BC70" s="314"/>
      <c r="BD70" s="314"/>
      <c r="BE70" s="314"/>
      <c r="BF70" s="771"/>
      <c r="BG70" s="787">
        <v>14</v>
      </c>
      <c r="BH70" s="314"/>
      <c r="BI70" s="314"/>
      <c r="BJ70" s="314"/>
      <c r="BK70" s="314"/>
      <c r="BL70" s="315"/>
      <c r="BM70" s="738">
        <v>38.64</v>
      </c>
      <c r="BN70" s="748">
        <v>20</v>
      </c>
      <c r="BO70" s="347"/>
      <c r="BP70" s="347"/>
      <c r="BQ70" s="347"/>
      <c r="BR70" s="347"/>
      <c r="BS70" s="347"/>
      <c r="BT70" s="347"/>
      <c r="BU70" s="758">
        <v>50.6</v>
      </c>
    </row>
    <row r="71" spans="1:74" s="1" customFormat="1" ht="15" customHeight="1" x14ac:dyDescent="0.25">
      <c r="A71" s="12">
        <v>7</v>
      </c>
      <c r="B71" s="5">
        <v>50420</v>
      </c>
      <c r="C71" s="5" t="s">
        <v>6</v>
      </c>
      <c r="D71" s="424" t="s">
        <v>73</v>
      </c>
      <c r="E71" s="628">
        <v>97</v>
      </c>
      <c r="F71" s="640"/>
      <c r="G71" s="640">
        <v>12.37</v>
      </c>
      <c r="H71" s="640">
        <v>60.82</v>
      </c>
      <c r="I71" s="640">
        <v>26.8</v>
      </c>
      <c r="J71" s="21">
        <f t="shared" si="5"/>
        <v>4.1438999999999995</v>
      </c>
      <c r="K71" s="639">
        <v>91</v>
      </c>
      <c r="L71" s="646"/>
      <c r="M71" s="646">
        <v>21.98</v>
      </c>
      <c r="N71" s="646">
        <v>65.930000000000007</v>
      </c>
      <c r="O71" s="646">
        <v>12.09</v>
      </c>
      <c r="P71" s="21">
        <f t="shared" si="6"/>
        <v>3.9011</v>
      </c>
      <c r="Q71" s="639">
        <v>100</v>
      </c>
      <c r="R71" s="646"/>
      <c r="S71" s="646">
        <v>7</v>
      </c>
      <c r="T71" s="646">
        <v>56</v>
      </c>
      <c r="U71" s="646">
        <v>37</v>
      </c>
      <c r="V71" s="21">
        <f t="shared" si="7"/>
        <v>4.3</v>
      </c>
      <c r="W71" s="526"/>
      <c r="X71" s="527"/>
      <c r="Y71" s="528"/>
      <c r="Z71" s="529"/>
      <c r="AA71" s="528"/>
      <c r="AB71" s="529"/>
      <c r="AC71" s="528"/>
      <c r="AD71" s="529"/>
      <c r="AE71" s="528"/>
      <c r="AF71" s="470"/>
      <c r="AG71" s="485"/>
      <c r="AH71" s="486"/>
      <c r="AI71" s="487"/>
      <c r="AJ71" s="485"/>
      <c r="AK71" s="488"/>
      <c r="AL71" s="485"/>
      <c r="AM71" s="489"/>
      <c r="AN71" s="464"/>
      <c r="AO71" s="433"/>
      <c r="AP71" s="434"/>
      <c r="AQ71" s="434"/>
      <c r="AR71" s="434"/>
      <c r="AS71" s="434"/>
      <c r="AT71" s="124"/>
      <c r="AU71" s="128"/>
      <c r="AV71" s="53"/>
      <c r="AW71" s="53"/>
      <c r="AX71" s="53"/>
      <c r="AY71" s="53"/>
      <c r="AZ71" s="130"/>
      <c r="BA71" s="314"/>
      <c r="BB71" s="314"/>
      <c r="BC71" s="314"/>
      <c r="BD71" s="314"/>
      <c r="BE71" s="314"/>
      <c r="BF71" s="768"/>
      <c r="BG71" s="787">
        <v>9</v>
      </c>
      <c r="BH71" s="314"/>
      <c r="BI71" s="314"/>
      <c r="BJ71" s="314"/>
      <c r="BK71" s="314"/>
      <c r="BL71" s="315"/>
      <c r="BM71" s="738">
        <v>49</v>
      </c>
      <c r="BN71" s="748">
        <v>24</v>
      </c>
      <c r="BO71" s="347"/>
      <c r="BP71" s="347"/>
      <c r="BQ71" s="347"/>
      <c r="BR71" s="347"/>
      <c r="BS71" s="347"/>
      <c r="BT71" s="347"/>
      <c r="BU71" s="758">
        <v>67.290000000000006</v>
      </c>
    </row>
    <row r="72" spans="1:74" s="1" customFormat="1" ht="15" customHeight="1" x14ac:dyDescent="0.25">
      <c r="A72" s="12">
        <v>8</v>
      </c>
      <c r="B72" s="5">
        <v>50450</v>
      </c>
      <c r="C72" s="5" t="s">
        <v>6</v>
      </c>
      <c r="D72" s="427" t="s">
        <v>74</v>
      </c>
      <c r="E72" s="628">
        <v>143</v>
      </c>
      <c r="F72" s="640">
        <v>4.2</v>
      </c>
      <c r="G72" s="640">
        <v>31.47</v>
      </c>
      <c r="H72" s="640">
        <v>51.05</v>
      </c>
      <c r="I72" s="640">
        <v>13.29</v>
      </c>
      <c r="J72" s="21">
        <f t="shared" si="5"/>
        <v>3.7345999999999999</v>
      </c>
      <c r="K72" s="639">
        <v>139</v>
      </c>
      <c r="L72" s="646">
        <v>17.989999999999998</v>
      </c>
      <c r="M72" s="646">
        <v>26.62</v>
      </c>
      <c r="N72" s="646">
        <v>38.85</v>
      </c>
      <c r="O72" s="646">
        <v>16.55</v>
      </c>
      <c r="P72" s="21">
        <f t="shared" si="6"/>
        <v>3.5399000000000003</v>
      </c>
      <c r="Q72" s="639">
        <v>132</v>
      </c>
      <c r="R72" s="646">
        <v>5.3</v>
      </c>
      <c r="S72" s="646">
        <v>44.7</v>
      </c>
      <c r="T72" s="646">
        <v>45.45</v>
      </c>
      <c r="U72" s="646">
        <v>4.55</v>
      </c>
      <c r="V72" s="21">
        <f t="shared" si="7"/>
        <v>3.4925000000000002</v>
      </c>
      <c r="W72" s="526"/>
      <c r="X72" s="527"/>
      <c r="Y72" s="528"/>
      <c r="Z72" s="529"/>
      <c r="AA72" s="528"/>
      <c r="AB72" s="529"/>
      <c r="AC72" s="528"/>
      <c r="AD72" s="529"/>
      <c r="AE72" s="528"/>
      <c r="AF72" s="470"/>
      <c r="AG72" s="485"/>
      <c r="AH72" s="486"/>
      <c r="AI72" s="487"/>
      <c r="AJ72" s="485"/>
      <c r="AK72" s="488"/>
      <c r="AL72" s="485"/>
      <c r="AM72" s="489"/>
      <c r="AN72" s="464"/>
      <c r="AO72" s="433"/>
      <c r="AP72" s="434"/>
      <c r="AQ72" s="434"/>
      <c r="AR72" s="434"/>
      <c r="AS72" s="434"/>
      <c r="AT72" s="113"/>
      <c r="AU72" s="128"/>
      <c r="AV72" s="53"/>
      <c r="AW72" s="53"/>
      <c r="AX72" s="53"/>
      <c r="AY72" s="53"/>
      <c r="AZ72" s="130"/>
      <c r="BA72" s="314"/>
      <c r="BB72" s="314"/>
      <c r="BC72" s="314"/>
      <c r="BD72" s="314"/>
      <c r="BE72" s="314"/>
      <c r="BF72" s="771"/>
      <c r="BG72" s="787">
        <v>15</v>
      </c>
      <c r="BH72" s="314"/>
      <c r="BI72" s="314"/>
      <c r="BJ72" s="314"/>
      <c r="BK72" s="314"/>
      <c r="BL72" s="315"/>
      <c r="BM72" s="737">
        <v>44.93</v>
      </c>
      <c r="BN72" s="748">
        <v>30</v>
      </c>
      <c r="BO72" s="347"/>
      <c r="BP72" s="347"/>
      <c r="BQ72" s="347"/>
      <c r="BR72" s="347"/>
      <c r="BS72" s="347"/>
      <c r="BT72" s="347"/>
      <c r="BU72" s="758">
        <v>61.87</v>
      </c>
    </row>
    <row r="73" spans="1:74" s="1" customFormat="1" ht="15" customHeight="1" x14ac:dyDescent="0.25">
      <c r="A73" s="12">
        <v>9</v>
      </c>
      <c r="B73" s="5">
        <v>50620</v>
      </c>
      <c r="C73" s="5" t="s">
        <v>6</v>
      </c>
      <c r="D73" s="424" t="s">
        <v>75</v>
      </c>
      <c r="E73" s="595">
        <v>47</v>
      </c>
      <c r="F73" s="640"/>
      <c r="G73" s="640">
        <v>27.66</v>
      </c>
      <c r="H73" s="640">
        <v>63.83</v>
      </c>
      <c r="I73" s="640">
        <v>8.51</v>
      </c>
      <c r="J73" s="21">
        <f t="shared" si="5"/>
        <v>3.8085000000000004</v>
      </c>
      <c r="K73" s="639">
        <v>49</v>
      </c>
      <c r="L73" s="646">
        <v>2.04</v>
      </c>
      <c r="M73" s="646">
        <v>83.67</v>
      </c>
      <c r="N73" s="646">
        <v>14.29</v>
      </c>
      <c r="O73" s="646"/>
      <c r="P73" s="21">
        <f t="shared" si="6"/>
        <v>3.1225000000000001</v>
      </c>
      <c r="Q73" s="639">
        <v>47</v>
      </c>
      <c r="R73" s="646">
        <v>8.51</v>
      </c>
      <c r="S73" s="646">
        <v>44.68</v>
      </c>
      <c r="T73" s="646">
        <v>46.81</v>
      </c>
      <c r="U73" s="646"/>
      <c r="V73" s="21">
        <f t="shared" si="7"/>
        <v>3.383</v>
      </c>
      <c r="W73" s="526"/>
      <c r="X73" s="527"/>
      <c r="Y73" s="528"/>
      <c r="Z73" s="529"/>
      <c r="AA73" s="528"/>
      <c r="AB73" s="529"/>
      <c r="AC73" s="528"/>
      <c r="AD73" s="529"/>
      <c r="AE73" s="528"/>
      <c r="AF73" s="470"/>
      <c r="AG73" s="485"/>
      <c r="AH73" s="486"/>
      <c r="AI73" s="487"/>
      <c r="AJ73" s="485"/>
      <c r="AK73" s="488"/>
      <c r="AL73" s="485"/>
      <c r="AM73" s="489"/>
      <c r="AN73" s="464"/>
      <c r="AO73" s="433"/>
      <c r="AP73" s="434"/>
      <c r="AQ73" s="434"/>
      <c r="AR73" s="434"/>
      <c r="AS73" s="434"/>
      <c r="AT73" s="125"/>
      <c r="AU73" s="128"/>
      <c r="AV73" s="53"/>
      <c r="AW73" s="53"/>
      <c r="AX73" s="53"/>
      <c r="AY73" s="53"/>
      <c r="AZ73" s="130"/>
      <c r="BA73" s="314"/>
      <c r="BB73" s="314"/>
      <c r="BC73" s="314"/>
      <c r="BD73" s="314"/>
      <c r="BE73" s="314"/>
      <c r="BF73" s="771"/>
      <c r="BG73" s="787">
        <v>11</v>
      </c>
      <c r="BH73" s="314"/>
      <c r="BI73" s="314"/>
      <c r="BJ73" s="314"/>
      <c r="BK73" s="314"/>
      <c r="BL73" s="315"/>
      <c r="BM73" s="737">
        <v>48.55</v>
      </c>
      <c r="BN73" s="748">
        <v>19</v>
      </c>
      <c r="BO73" s="347"/>
      <c r="BP73" s="347"/>
      <c r="BQ73" s="347"/>
      <c r="BR73" s="347"/>
      <c r="BS73" s="347"/>
      <c r="BT73" s="347"/>
      <c r="BU73" s="758">
        <v>62.26</v>
      </c>
    </row>
    <row r="74" spans="1:74" s="1" customFormat="1" ht="15" customHeight="1" x14ac:dyDescent="0.25">
      <c r="A74" s="12">
        <v>10</v>
      </c>
      <c r="B74" s="5">
        <v>50760</v>
      </c>
      <c r="C74" s="5" t="s">
        <v>6</v>
      </c>
      <c r="D74" s="424" t="s">
        <v>76</v>
      </c>
      <c r="E74" s="629">
        <v>119</v>
      </c>
      <c r="F74" s="640">
        <v>17.649999999999999</v>
      </c>
      <c r="G74" s="640">
        <v>23.53</v>
      </c>
      <c r="H74" s="640">
        <v>44.54</v>
      </c>
      <c r="I74" s="640">
        <v>14.29</v>
      </c>
      <c r="J74" s="21">
        <f t="shared" si="5"/>
        <v>3.5550000000000002</v>
      </c>
      <c r="K74" s="639">
        <v>121</v>
      </c>
      <c r="L74" s="646">
        <v>28.93</v>
      </c>
      <c r="M74" s="646">
        <v>37.19</v>
      </c>
      <c r="N74" s="646">
        <v>26.45</v>
      </c>
      <c r="O74" s="646">
        <v>7.44</v>
      </c>
      <c r="P74" s="21">
        <f t="shared" si="6"/>
        <v>3.1242999999999999</v>
      </c>
      <c r="Q74" s="639">
        <v>122</v>
      </c>
      <c r="R74" s="646">
        <v>7.38</v>
      </c>
      <c r="S74" s="646">
        <v>29.51</v>
      </c>
      <c r="T74" s="646">
        <v>51.64</v>
      </c>
      <c r="U74" s="646">
        <v>11.48</v>
      </c>
      <c r="V74" s="21">
        <f t="shared" si="7"/>
        <v>3.6724999999999999</v>
      </c>
      <c r="W74" s="526"/>
      <c r="X74" s="527"/>
      <c r="Y74" s="528"/>
      <c r="Z74" s="529"/>
      <c r="AA74" s="528"/>
      <c r="AB74" s="529"/>
      <c r="AC74" s="528"/>
      <c r="AD74" s="529"/>
      <c r="AE74" s="528"/>
      <c r="AF74" s="470"/>
      <c r="AG74" s="485"/>
      <c r="AH74" s="486"/>
      <c r="AI74" s="487"/>
      <c r="AJ74" s="485"/>
      <c r="AK74" s="488"/>
      <c r="AL74" s="485"/>
      <c r="AM74" s="489"/>
      <c r="AN74" s="464"/>
      <c r="AO74" s="433"/>
      <c r="AP74" s="434"/>
      <c r="AQ74" s="434"/>
      <c r="AR74" s="434"/>
      <c r="AS74" s="434"/>
      <c r="AT74" s="113"/>
      <c r="AU74" s="128"/>
      <c r="AV74" s="53"/>
      <c r="AW74" s="53"/>
      <c r="AX74" s="53"/>
      <c r="AY74" s="53"/>
      <c r="AZ74" s="130"/>
      <c r="BA74" s="314"/>
      <c r="BB74" s="314"/>
      <c r="BC74" s="314"/>
      <c r="BD74" s="314"/>
      <c r="BE74" s="314"/>
      <c r="BF74" s="768"/>
      <c r="BG74" s="787">
        <v>26</v>
      </c>
      <c r="BH74" s="314"/>
      <c r="BI74" s="314"/>
      <c r="BJ74" s="314"/>
      <c r="BK74" s="314"/>
      <c r="BL74" s="315"/>
      <c r="BM74" s="746">
        <v>55.88</v>
      </c>
      <c r="BN74" s="748">
        <v>44</v>
      </c>
      <c r="BO74" s="347"/>
      <c r="BP74" s="347"/>
      <c r="BQ74" s="347"/>
      <c r="BR74" s="347"/>
      <c r="BS74" s="347"/>
      <c r="BT74" s="347"/>
      <c r="BU74" s="734">
        <v>69.319999999999993</v>
      </c>
    </row>
    <row r="75" spans="1:74" s="1" customFormat="1" ht="15" customHeight="1" x14ac:dyDescent="0.25">
      <c r="A75" s="12">
        <v>11</v>
      </c>
      <c r="B75" s="5">
        <v>50780</v>
      </c>
      <c r="C75" s="5" t="s">
        <v>6</v>
      </c>
      <c r="D75" s="424" t="s">
        <v>77</v>
      </c>
      <c r="E75" s="629">
        <v>130</v>
      </c>
      <c r="F75" s="640">
        <v>16.149999999999999</v>
      </c>
      <c r="G75" s="640">
        <v>41.54</v>
      </c>
      <c r="H75" s="640">
        <v>34.619999999999997</v>
      </c>
      <c r="I75" s="640">
        <v>7.69</v>
      </c>
      <c r="J75" s="21">
        <f t="shared" si="5"/>
        <v>3.3384999999999998</v>
      </c>
      <c r="K75" s="639">
        <v>138</v>
      </c>
      <c r="L75" s="646">
        <v>47.83</v>
      </c>
      <c r="M75" s="646">
        <v>33.33</v>
      </c>
      <c r="N75" s="646">
        <v>18.84</v>
      </c>
      <c r="O75" s="646"/>
      <c r="P75" s="21">
        <f t="shared" si="6"/>
        <v>2.7100999999999997</v>
      </c>
      <c r="Q75" s="639">
        <v>130</v>
      </c>
      <c r="R75" s="646">
        <v>8.4600000000000009</v>
      </c>
      <c r="S75" s="646">
        <v>46.92</v>
      </c>
      <c r="T75" s="646">
        <v>40.770000000000003</v>
      </c>
      <c r="U75" s="646">
        <v>3.85</v>
      </c>
      <c r="V75" s="21">
        <f t="shared" si="7"/>
        <v>3.4001000000000001</v>
      </c>
      <c r="W75" s="526"/>
      <c r="X75" s="527"/>
      <c r="Y75" s="528"/>
      <c r="Z75" s="529"/>
      <c r="AA75" s="528"/>
      <c r="AB75" s="529"/>
      <c r="AC75" s="528"/>
      <c r="AD75" s="529"/>
      <c r="AE75" s="528"/>
      <c r="AF75" s="470"/>
      <c r="AG75" s="502"/>
      <c r="AH75" s="503"/>
      <c r="AI75" s="504"/>
      <c r="AJ75" s="502"/>
      <c r="AK75" s="507"/>
      <c r="AL75" s="502"/>
      <c r="AM75" s="505"/>
      <c r="AN75" s="467"/>
      <c r="AO75" s="433"/>
      <c r="AP75" s="434"/>
      <c r="AQ75" s="434"/>
      <c r="AR75" s="434"/>
      <c r="AS75" s="434"/>
      <c r="AT75" s="113"/>
      <c r="AU75" s="128"/>
      <c r="AV75" s="53"/>
      <c r="AW75" s="53"/>
      <c r="AX75" s="53"/>
      <c r="AY75" s="53"/>
      <c r="AZ75" s="130"/>
      <c r="BA75" s="317"/>
      <c r="BB75" s="317"/>
      <c r="BC75" s="317"/>
      <c r="BD75" s="317"/>
      <c r="BE75" s="317"/>
      <c r="BF75" s="770"/>
      <c r="BG75" s="788">
        <v>1</v>
      </c>
      <c r="BH75" s="317"/>
      <c r="BI75" s="317"/>
      <c r="BJ75" s="317"/>
      <c r="BK75" s="317"/>
      <c r="BL75" s="318"/>
      <c r="BM75" s="737">
        <v>23</v>
      </c>
      <c r="BN75" s="801"/>
      <c r="BO75" s="349"/>
      <c r="BP75" s="349"/>
      <c r="BQ75" s="349"/>
      <c r="BR75" s="349"/>
      <c r="BS75" s="349"/>
      <c r="BT75" s="349"/>
      <c r="BU75" s="350"/>
    </row>
    <row r="76" spans="1:74" s="1" customFormat="1" ht="15" customHeight="1" x14ac:dyDescent="0.25">
      <c r="A76" s="12">
        <v>12</v>
      </c>
      <c r="B76" s="15">
        <v>50001</v>
      </c>
      <c r="C76" s="15" t="s">
        <v>6</v>
      </c>
      <c r="D76" s="423" t="s">
        <v>66</v>
      </c>
      <c r="E76" s="626">
        <v>82</v>
      </c>
      <c r="F76" s="640">
        <v>7.32</v>
      </c>
      <c r="G76" s="640">
        <v>23.17</v>
      </c>
      <c r="H76" s="640">
        <v>48.78</v>
      </c>
      <c r="I76" s="640">
        <v>20.73</v>
      </c>
      <c r="J76" s="23">
        <f>(2*F76+3*G76+4*H76+5*I76)/100</f>
        <v>3.8291999999999997</v>
      </c>
      <c r="K76" s="639">
        <v>66</v>
      </c>
      <c r="L76" s="646">
        <v>3.03</v>
      </c>
      <c r="M76" s="646">
        <v>30.3</v>
      </c>
      <c r="N76" s="646">
        <v>48.48</v>
      </c>
      <c r="O76" s="646">
        <v>18.18</v>
      </c>
      <c r="P76" s="23">
        <f>(2*L76+3*M76+4*N76+5*O76)/100</f>
        <v>3.8177999999999996</v>
      </c>
      <c r="Q76" s="639">
        <v>86</v>
      </c>
      <c r="R76" s="646">
        <v>2.33</v>
      </c>
      <c r="S76" s="646">
        <v>15.12</v>
      </c>
      <c r="T76" s="646">
        <v>41.86</v>
      </c>
      <c r="U76" s="646">
        <v>40.700000000000003</v>
      </c>
      <c r="V76" s="23">
        <f>(2*R76+3*S76+4*T76+5*U76)/100</f>
        <v>4.2096</v>
      </c>
      <c r="W76" s="540"/>
      <c r="X76" s="545"/>
      <c r="Y76" s="528"/>
      <c r="Z76" s="543"/>
      <c r="AA76" s="528"/>
      <c r="AB76" s="543"/>
      <c r="AC76" s="539"/>
      <c r="AD76" s="543"/>
      <c r="AE76" s="539"/>
      <c r="AF76" s="473"/>
      <c r="AG76" s="485"/>
      <c r="AH76" s="486"/>
      <c r="AI76" s="487"/>
      <c r="AJ76" s="485"/>
      <c r="AK76" s="488"/>
      <c r="AL76" s="485"/>
      <c r="AM76" s="489"/>
      <c r="AN76" s="464"/>
      <c r="AO76" s="431"/>
      <c r="AP76" s="432"/>
      <c r="AQ76" s="432"/>
      <c r="AR76" s="432"/>
      <c r="AS76" s="432"/>
      <c r="AT76" s="112"/>
      <c r="AU76" s="127"/>
      <c r="AV76" s="132"/>
      <c r="AW76" s="132"/>
      <c r="AX76" s="132"/>
      <c r="AY76" s="132"/>
      <c r="AZ76" s="130"/>
      <c r="BA76" s="317"/>
      <c r="BB76" s="317"/>
      <c r="BC76" s="317"/>
      <c r="BD76" s="317"/>
      <c r="BE76" s="317"/>
      <c r="BF76" s="770"/>
      <c r="BG76" s="788"/>
      <c r="BH76" s="317"/>
      <c r="BI76" s="317"/>
      <c r="BJ76" s="317"/>
      <c r="BK76" s="317"/>
      <c r="BL76" s="318"/>
      <c r="BM76" s="739"/>
      <c r="BN76" s="801"/>
      <c r="BO76" s="349"/>
      <c r="BP76" s="349"/>
      <c r="BQ76" s="349"/>
      <c r="BR76" s="349"/>
      <c r="BS76" s="349"/>
      <c r="BT76" s="349"/>
      <c r="BU76" s="350"/>
    </row>
    <row r="77" spans="1:74" s="1" customFormat="1" ht="15" customHeight="1" x14ac:dyDescent="0.25">
      <c r="A77" s="12">
        <v>13</v>
      </c>
      <c r="B77" s="5">
        <v>50930</v>
      </c>
      <c r="C77" s="5" t="s">
        <v>6</v>
      </c>
      <c r="D77" s="424" t="s">
        <v>78</v>
      </c>
      <c r="E77" s="630">
        <v>54</v>
      </c>
      <c r="F77" s="640">
        <v>7.41</v>
      </c>
      <c r="G77" s="640">
        <v>20.37</v>
      </c>
      <c r="H77" s="640">
        <v>40.74</v>
      </c>
      <c r="I77" s="640">
        <v>31.48</v>
      </c>
      <c r="J77" s="21">
        <f t="shared" si="5"/>
        <v>3.9629000000000003</v>
      </c>
      <c r="K77" s="639">
        <v>53</v>
      </c>
      <c r="L77" s="646">
        <v>11.32</v>
      </c>
      <c r="M77" s="646">
        <v>30.19</v>
      </c>
      <c r="N77" s="646">
        <v>49.06</v>
      </c>
      <c r="O77" s="646">
        <v>9.43</v>
      </c>
      <c r="P77" s="21">
        <f t="shared" si="6"/>
        <v>3.5660000000000003</v>
      </c>
      <c r="Q77" s="639">
        <v>54</v>
      </c>
      <c r="R77" s="646"/>
      <c r="S77" s="646">
        <v>25.93</v>
      </c>
      <c r="T77" s="646">
        <v>55.56</v>
      </c>
      <c r="U77" s="646">
        <v>18.52</v>
      </c>
      <c r="V77" s="21">
        <f t="shared" si="7"/>
        <v>3.9262999999999999</v>
      </c>
      <c r="W77" s="526"/>
      <c r="X77" s="527"/>
      <c r="Y77" s="528"/>
      <c r="Z77" s="529"/>
      <c r="AA77" s="528"/>
      <c r="AB77" s="529"/>
      <c r="AC77" s="528"/>
      <c r="AD77" s="529"/>
      <c r="AE77" s="528"/>
      <c r="AF77" s="470"/>
      <c r="AG77" s="485"/>
      <c r="AH77" s="486"/>
      <c r="AI77" s="487"/>
      <c r="AJ77" s="485"/>
      <c r="AK77" s="488"/>
      <c r="AL77" s="485"/>
      <c r="AM77" s="489"/>
      <c r="AN77" s="464"/>
      <c r="AO77" s="433"/>
      <c r="AP77" s="434"/>
      <c r="AQ77" s="434"/>
      <c r="AR77" s="434"/>
      <c r="AS77" s="434"/>
      <c r="AT77" s="113"/>
      <c r="AU77" s="128"/>
      <c r="AV77" s="53"/>
      <c r="AW77" s="53"/>
      <c r="AX77" s="53"/>
      <c r="AY77" s="53"/>
      <c r="AZ77" s="130"/>
      <c r="BA77" s="314"/>
      <c r="BB77" s="314"/>
      <c r="BC77" s="314"/>
      <c r="BD77" s="314"/>
      <c r="BE77" s="314"/>
      <c r="BF77" s="768"/>
      <c r="BG77" s="787">
        <v>27</v>
      </c>
      <c r="BH77" s="314"/>
      <c r="BI77" s="314"/>
      <c r="BJ77" s="314"/>
      <c r="BK77" s="314"/>
      <c r="BL77" s="315"/>
      <c r="BM77" s="749">
        <v>51.59</v>
      </c>
      <c r="BN77" s="744">
        <v>44</v>
      </c>
      <c r="BO77" s="347"/>
      <c r="BP77" s="347"/>
      <c r="BQ77" s="347"/>
      <c r="BR77" s="347"/>
      <c r="BS77" s="347"/>
      <c r="BT77" s="347"/>
      <c r="BU77" s="758">
        <v>64.7</v>
      </c>
    </row>
    <row r="78" spans="1:74" s="1" customFormat="1" ht="15" customHeight="1" thickBot="1" x14ac:dyDescent="0.3">
      <c r="A78" s="13">
        <v>14</v>
      </c>
      <c r="B78" s="14">
        <v>51370</v>
      </c>
      <c r="C78" s="14" t="s">
        <v>6</v>
      </c>
      <c r="D78" s="425" t="s">
        <v>79</v>
      </c>
      <c r="E78" s="575">
        <v>130</v>
      </c>
      <c r="F78" s="641">
        <v>3.08</v>
      </c>
      <c r="G78" s="641">
        <v>19.23</v>
      </c>
      <c r="H78" s="641">
        <v>43.08</v>
      </c>
      <c r="I78" s="645">
        <v>34.619999999999997</v>
      </c>
      <c r="J78" s="22">
        <f t="shared" si="5"/>
        <v>4.0926999999999998</v>
      </c>
      <c r="K78" s="671">
        <v>130</v>
      </c>
      <c r="L78" s="675">
        <v>19.23</v>
      </c>
      <c r="M78" s="675">
        <v>30</v>
      </c>
      <c r="N78" s="675">
        <v>43.08</v>
      </c>
      <c r="O78" s="676">
        <v>7.69</v>
      </c>
      <c r="P78" s="22">
        <f t="shared" si="6"/>
        <v>3.3922999999999996</v>
      </c>
      <c r="Q78" s="671">
        <v>131</v>
      </c>
      <c r="R78" s="675">
        <v>0.76</v>
      </c>
      <c r="S78" s="675">
        <v>40.46</v>
      </c>
      <c r="T78" s="675">
        <v>51.91</v>
      </c>
      <c r="U78" s="676">
        <v>6.87</v>
      </c>
      <c r="V78" s="22">
        <f t="shared" si="7"/>
        <v>3.6488999999999998</v>
      </c>
      <c r="W78" s="534"/>
      <c r="X78" s="535"/>
      <c r="Y78" s="536"/>
      <c r="Z78" s="537"/>
      <c r="AA78" s="536"/>
      <c r="AB78" s="537"/>
      <c r="AC78" s="536"/>
      <c r="AD78" s="537"/>
      <c r="AE78" s="536"/>
      <c r="AF78" s="472"/>
      <c r="AG78" s="491"/>
      <c r="AH78" s="492"/>
      <c r="AI78" s="493"/>
      <c r="AJ78" s="494"/>
      <c r="AK78" s="495"/>
      <c r="AL78" s="494"/>
      <c r="AM78" s="496"/>
      <c r="AN78" s="465"/>
      <c r="AO78" s="436"/>
      <c r="AP78" s="437"/>
      <c r="AQ78" s="437"/>
      <c r="AR78" s="437"/>
      <c r="AS78" s="437"/>
      <c r="AT78" s="118"/>
      <c r="AU78" s="135"/>
      <c r="AV78" s="145"/>
      <c r="AW78" s="145"/>
      <c r="AX78" s="145"/>
      <c r="AY78" s="145"/>
      <c r="AZ78" s="147"/>
      <c r="BA78" s="319"/>
      <c r="BB78" s="319"/>
      <c r="BC78" s="319"/>
      <c r="BD78" s="319"/>
      <c r="BE78" s="319"/>
      <c r="BF78" s="779"/>
      <c r="BG78" s="789">
        <v>24</v>
      </c>
      <c r="BH78" s="319"/>
      <c r="BI78" s="319"/>
      <c r="BJ78" s="319"/>
      <c r="BK78" s="319"/>
      <c r="BL78" s="320"/>
      <c r="BM78" s="740">
        <v>49.46</v>
      </c>
      <c r="BN78" s="754">
        <v>42</v>
      </c>
      <c r="BO78" s="351"/>
      <c r="BP78" s="351"/>
      <c r="BQ78" s="351"/>
      <c r="BR78" s="351"/>
      <c r="BS78" s="351"/>
      <c r="BT78" s="351"/>
      <c r="BU78" s="763">
        <v>64.900000000000006</v>
      </c>
      <c r="BV78" s="354"/>
    </row>
    <row r="79" spans="1:74" s="1" customFormat="1" ht="15" customHeight="1" x14ac:dyDescent="0.25">
      <c r="A79" s="17">
        <v>1</v>
      </c>
      <c r="B79" s="48">
        <v>60010</v>
      </c>
      <c r="C79" s="15" t="s">
        <v>7</v>
      </c>
      <c r="D79" s="423" t="s">
        <v>232</v>
      </c>
      <c r="E79" s="580">
        <v>92</v>
      </c>
      <c r="F79" s="644">
        <v>0</v>
      </c>
      <c r="G79" s="644">
        <v>22.83</v>
      </c>
      <c r="H79" s="644">
        <v>64.13</v>
      </c>
      <c r="I79" s="644">
        <v>13.04</v>
      </c>
      <c r="J79" s="23">
        <f t="shared" si="5"/>
        <v>3.9020999999999999</v>
      </c>
      <c r="K79" s="649">
        <v>93</v>
      </c>
      <c r="L79" s="650">
        <v>6.45</v>
      </c>
      <c r="M79" s="650">
        <v>43.01</v>
      </c>
      <c r="N79" s="650">
        <v>46.24</v>
      </c>
      <c r="O79" s="650">
        <v>4.3</v>
      </c>
      <c r="P79" s="23">
        <f t="shared" si="6"/>
        <v>3.4838999999999998</v>
      </c>
      <c r="Q79" s="649">
        <v>75</v>
      </c>
      <c r="R79" s="650">
        <v>1.33</v>
      </c>
      <c r="S79" s="650">
        <v>18.670000000000002</v>
      </c>
      <c r="T79" s="650">
        <v>61.33</v>
      </c>
      <c r="U79" s="650">
        <v>18.670000000000002</v>
      </c>
      <c r="V79" s="23">
        <f t="shared" si="7"/>
        <v>3.9734000000000003</v>
      </c>
      <c r="W79" s="540"/>
      <c r="X79" s="545"/>
      <c r="Y79" s="539"/>
      <c r="Z79" s="543"/>
      <c r="AA79" s="539"/>
      <c r="AB79" s="543"/>
      <c r="AC79" s="539"/>
      <c r="AD79" s="543"/>
      <c r="AE79" s="539"/>
      <c r="AF79" s="473"/>
      <c r="AG79" s="508"/>
      <c r="AH79" s="498"/>
      <c r="AI79" s="499"/>
      <c r="AJ79" s="497"/>
      <c r="AK79" s="500"/>
      <c r="AL79" s="497"/>
      <c r="AM79" s="501"/>
      <c r="AN79" s="466"/>
      <c r="AO79" s="431"/>
      <c r="AP79" s="432"/>
      <c r="AQ79" s="432"/>
      <c r="AR79" s="432"/>
      <c r="AS79" s="432"/>
      <c r="AT79" s="112"/>
      <c r="AU79" s="127"/>
      <c r="AV79" s="132"/>
      <c r="AW79" s="132"/>
      <c r="AX79" s="132"/>
      <c r="AY79" s="132"/>
      <c r="AZ79" s="130"/>
      <c r="BA79" s="317"/>
      <c r="BB79" s="317"/>
      <c r="BC79" s="317"/>
      <c r="BD79" s="317"/>
      <c r="BE79" s="317"/>
      <c r="BF79" s="778"/>
      <c r="BG79" s="788">
        <v>24</v>
      </c>
      <c r="BH79" s="317"/>
      <c r="BI79" s="317"/>
      <c r="BJ79" s="317"/>
      <c r="BK79" s="317"/>
      <c r="BL79" s="318"/>
      <c r="BM79" s="742">
        <v>43.13</v>
      </c>
      <c r="BN79" s="806">
        <v>40</v>
      </c>
      <c r="BO79" s="349"/>
      <c r="BP79" s="349"/>
      <c r="BQ79" s="349"/>
      <c r="BR79" s="349"/>
      <c r="BS79" s="349"/>
      <c r="BT79" s="349"/>
      <c r="BU79" s="760">
        <v>64.83</v>
      </c>
    </row>
    <row r="80" spans="1:74" s="1" customFormat="1" ht="15" customHeight="1" x14ac:dyDescent="0.25">
      <c r="A80" s="12">
        <v>2</v>
      </c>
      <c r="B80" s="49">
        <v>60020</v>
      </c>
      <c r="C80" s="5" t="s">
        <v>7</v>
      </c>
      <c r="D80" s="424" t="s">
        <v>82</v>
      </c>
      <c r="E80" s="596">
        <v>65</v>
      </c>
      <c r="F80" s="640">
        <v>15.38</v>
      </c>
      <c r="G80" s="640">
        <v>27.69</v>
      </c>
      <c r="H80" s="640">
        <v>41.54</v>
      </c>
      <c r="I80" s="640">
        <v>15.38</v>
      </c>
      <c r="J80" s="21">
        <f t="shared" si="5"/>
        <v>3.5688999999999997</v>
      </c>
      <c r="K80" s="639">
        <v>67</v>
      </c>
      <c r="L80" s="646">
        <v>22.39</v>
      </c>
      <c r="M80" s="646">
        <v>40.299999999999997</v>
      </c>
      <c r="N80" s="646">
        <v>32.840000000000003</v>
      </c>
      <c r="O80" s="646">
        <v>4.4800000000000004</v>
      </c>
      <c r="P80" s="21">
        <f t="shared" si="6"/>
        <v>3.1943999999999999</v>
      </c>
      <c r="Q80" s="639">
        <v>68</v>
      </c>
      <c r="R80" s="646">
        <v>4.41</v>
      </c>
      <c r="S80" s="646">
        <v>30.88</v>
      </c>
      <c r="T80" s="646">
        <v>50</v>
      </c>
      <c r="U80" s="646">
        <v>14.71</v>
      </c>
      <c r="V80" s="21">
        <f>(2*R80+3*S80+4*T80+5*U80)/100</f>
        <v>3.7501000000000007</v>
      </c>
      <c r="W80" s="526"/>
      <c r="X80" s="527"/>
      <c r="Y80" s="528"/>
      <c r="Z80" s="529"/>
      <c r="AA80" s="528"/>
      <c r="AB80" s="529"/>
      <c r="AC80" s="528"/>
      <c r="AD80" s="529"/>
      <c r="AE80" s="528"/>
      <c r="AF80" s="470"/>
      <c r="AG80" s="509"/>
      <c r="AH80" s="486"/>
      <c r="AI80" s="499"/>
      <c r="AJ80" s="485"/>
      <c r="AK80" s="488"/>
      <c r="AL80" s="485"/>
      <c r="AM80" s="489"/>
      <c r="AN80" s="464"/>
      <c r="AO80" s="433"/>
      <c r="AP80" s="434"/>
      <c r="AQ80" s="434"/>
      <c r="AR80" s="434"/>
      <c r="AS80" s="434"/>
      <c r="AT80" s="113"/>
      <c r="AU80" s="128"/>
      <c r="AV80" s="53"/>
      <c r="AW80" s="53"/>
      <c r="AX80" s="53"/>
      <c r="AY80" s="53"/>
      <c r="AZ80" s="130"/>
      <c r="BA80" s="314"/>
      <c r="BB80" s="314"/>
      <c r="BC80" s="314"/>
      <c r="BD80" s="314"/>
      <c r="BE80" s="314"/>
      <c r="BF80" s="771"/>
      <c r="BG80" s="787"/>
      <c r="BH80" s="314"/>
      <c r="BI80" s="314"/>
      <c r="BJ80" s="314"/>
      <c r="BK80" s="314"/>
      <c r="BL80" s="315"/>
      <c r="BM80" s="739"/>
      <c r="BN80" s="802"/>
      <c r="BO80" s="347"/>
      <c r="BP80" s="347"/>
      <c r="BQ80" s="347"/>
      <c r="BR80" s="347"/>
      <c r="BS80" s="347"/>
      <c r="BT80" s="347"/>
      <c r="BU80" s="348"/>
    </row>
    <row r="81" spans="1:73" s="1" customFormat="1" ht="15" customHeight="1" x14ac:dyDescent="0.25">
      <c r="A81" s="12">
        <v>3</v>
      </c>
      <c r="B81" s="49">
        <v>60050</v>
      </c>
      <c r="C81" s="5" t="s">
        <v>7</v>
      </c>
      <c r="D81" s="424" t="s">
        <v>83</v>
      </c>
      <c r="E81" s="596">
        <v>101</v>
      </c>
      <c r="F81" s="640">
        <v>9.9</v>
      </c>
      <c r="G81" s="640">
        <v>19.8</v>
      </c>
      <c r="H81" s="640">
        <v>53.47</v>
      </c>
      <c r="I81" s="640">
        <v>16.829999999999998</v>
      </c>
      <c r="J81" s="21">
        <f t="shared" si="5"/>
        <v>3.7722999999999995</v>
      </c>
      <c r="K81" s="639">
        <v>97</v>
      </c>
      <c r="L81" s="646">
        <v>12.37</v>
      </c>
      <c r="M81" s="646">
        <v>38.14</v>
      </c>
      <c r="N81" s="646">
        <v>39.18</v>
      </c>
      <c r="O81" s="646">
        <v>10.31</v>
      </c>
      <c r="P81" s="21">
        <f t="shared" si="6"/>
        <v>3.4742999999999999</v>
      </c>
      <c r="Q81" s="639">
        <v>103</v>
      </c>
      <c r="R81" s="646">
        <v>5.83</v>
      </c>
      <c r="S81" s="646">
        <v>19.420000000000002</v>
      </c>
      <c r="T81" s="646">
        <v>63.11</v>
      </c>
      <c r="U81" s="646">
        <v>11.65</v>
      </c>
      <c r="V81" s="21">
        <f>(2*R81+3*S81+4*T81+5*U81)/100</f>
        <v>3.8061000000000003</v>
      </c>
      <c r="W81" s="526"/>
      <c r="X81" s="527"/>
      <c r="Y81" s="528"/>
      <c r="Z81" s="529"/>
      <c r="AA81" s="528"/>
      <c r="AB81" s="529"/>
      <c r="AC81" s="528"/>
      <c r="AD81" s="529"/>
      <c r="AE81" s="528"/>
      <c r="AF81" s="470"/>
      <c r="AG81" s="509"/>
      <c r="AH81" s="486"/>
      <c r="AI81" s="499"/>
      <c r="AJ81" s="485"/>
      <c r="AK81" s="488"/>
      <c r="AL81" s="485"/>
      <c r="AM81" s="489"/>
      <c r="AN81" s="464"/>
      <c r="AO81" s="433"/>
      <c r="AP81" s="434"/>
      <c r="AQ81" s="434"/>
      <c r="AR81" s="434"/>
      <c r="AS81" s="434"/>
      <c r="AT81" s="113"/>
      <c r="AU81" s="128"/>
      <c r="AV81" s="53"/>
      <c r="AW81" s="53"/>
      <c r="AX81" s="53"/>
      <c r="AY81" s="53"/>
      <c r="AZ81" s="130"/>
      <c r="BA81" s="314"/>
      <c r="BB81" s="314"/>
      <c r="BC81" s="314"/>
      <c r="BD81" s="314"/>
      <c r="BE81" s="314"/>
      <c r="BF81" s="771"/>
      <c r="BG81" s="787">
        <v>36</v>
      </c>
      <c r="BH81" s="314"/>
      <c r="BI81" s="314"/>
      <c r="BJ81" s="314"/>
      <c r="BK81" s="314"/>
      <c r="BL81" s="315"/>
      <c r="BM81" s="746">
        <v>52.86</v>
      </c>
      <c r="BN81" s="744">
        <v>63</v>
      </c>
      <c r="BO81" s="347"/>
      <c r="BP81" s="347"/>
      <c r="BQ81" s="347"/>
      <c r="BR81" s="347"/>
      <c r="BS81" s="347"/>
      <c r="BT81" s="347"/>
      <c r="BU81" s="734">
        <v>68.83</v>
      </c>
    </row>
    <row r="82" spans="1:73" s="1" customFormat="1" ht="15" customHeight="1" x14ac:dyDescent="0.25">
      <c r="A82" s="12">
        <v>4</v>
      </c>
      <c r="B82" s="49">
        <v>60070</v>
      </c>
      <c r="C82" s="5" t="s">
        <v>7</v>
      </c>
      <c r="D82" s="424" t="s">
        <v>84</v>
      </c>
      <c r="E82" s="596">
        <v>97</v>
      </c>
      <c r="F82" s="640"/>
      <c r="G82" s="640">
        <v>13.4</v>
      </c>
      <c r="H82" s="640">
        <v>42.27</v>
      </c>
      <c r="I82" s="640">
        <v>44.33</v>
      </c>
      <c r="J82" s="21">
        <f t="shared" si="5"/>
        <v>4.3093000000000004</v>
      </c>
      <c r="K82" s="639">
        <v>98</v>
      </c>
      <c r="L82" s="646">
        <v>8.16</v>
      </c>
      <c r="M82" s="646">
        <v>35.71</v>
      </c>
      <c r="N82" s="646">
        <v>43.88</v>
      </c>
      <c r="O82" s="646">
        <v>12.24</v>
      </c>
      <c r="P82" s="21">
        <f t="shared" si="6"/>
        <v>3.6017000000000001</v>
      </c>
      <c r="Q82" s="639">
        <v>104</v>
      </c>
      <c r="R82" s="646">
        <v>2.88</v>
      </c>
      <c r="S82" s="646">
        <v>14.42</v>
      </c>
      <c r="T82" s="646">
        <v>67.31</v>
      </c>
      <c r="U82" s="646">
        <v>15.38</v>
      </c>
      <c r="V82" s="21">
        <f>(2*R82+3*S82+4*T82+5*U82)/100</f>
        <v>3.9515999999999996</v>
      </c>
      <c r="W82" s="526"/>
      <c r="X82" s="527"/>
      <c r="Y82" s="528"/>
      <c r="Z82" s="529"/>
      <c r="AA82" s="528"/>
      <c r="AB82" s="529"/>
      <c r="AC82" s="528"/>
      <c r="AD82" s="529"/>
      <c r="AE82" s="528"/>
      <c r="AF82" s="470"/>
      <c r="AG82" s="509"/>
      <c r="AH82" s="486"/>
      <c r="AI82" s="487"/>
      <c r="AJ82" s="485"/>
      <c r="AK82" s="488"/>
      <c r="AL82" s="485"/>
      <c r="AM82" s="489"/>
      <c r="AN82" s="464"/>
      <c r="AO82" s="433"/>
      <c r="AP82" s="434"/>
      <c r="AQ82" s="434"/>
      <c r="AR82" s="434"/>
      <c r="AS82" s="434"/>
      <c r="AT82" s="113"/>
      <c r="AU82" s="128"/>
      <c r="AV82" s="53"/>
      <c r="AW82" s="53"/>
      <c r="AX82" s="53"/>
      <c r="AY82" s="53"/>
      <c r="AZ82" s="130"/>
      <c r="BA82" s="314"/>
      <c r="BB82" s="314"/>
      <c r="BC82" s="314"/>
      <c r="BD82" s="314"/>
      <c r="BE82" s="314"/>
      <c r="BF82" s="768"/>
      <c r="BG82" s="787">
        <v>49</v>
      </c>
      <c r="BH82" s="314"/>
      <c r="BI82" s="314"/>
      <c r="BJ82" s="314"/>
      <c r="BK82" s="314"/>
      <c r="BL82" s="315"/>
      <c r="BM82" s="746">
        <v>58.86</v>
      </c>
      <c r="BN82" s="748">
        <v>68</v>
      </c>
      <c r="BO82" s="347"/>
      <c r="BP82" s="347"/>
      <c r="BQ82" s="347"/>
      <c r="BR82" s="347"/>
      <c r="BS82" s="347"/>
      <c r="BT82" s="347"/>
      <c r="BU82" s="734">
        <v>68.930000000000007</v>
      </c>
    </row>
    <row r="83" spans="1:73" s="1" customFormat="1" ht="15" customHeight="1" x14ac:dyDescent="0.25">
      <c r="A83" s="12">
        <v>5</v>
      </c>
      <c r="B83" s="49">
        <v>60180</v>
      </c>
      <c r="C83" s="5" t="s">
        <v>7</v>
      </c>
      <c r="D83" s="424" t="s">
        <v>85</v>
      </c>
      <c r="E83" s="632">
        <v>140</v>
      </c>
      <c r="F83" s="640">
        <v>3.57</v>
      </c>
      <c r="G83" s="640">
        <v>12.86</v>
      </c>
      <c r="H83" s="640">
        <v>62.86</v>
      </c>
      <c r="I83" s="640">
        <v>20.71</v>
      </c>
      <c r="J83" s="21">
        <f t="shared" si="5"/>
        <v>4.0070999999999994</v>
      </c>
      <c r="K83" s="639">
        <v>141</v>
      </c>
      <c r="L83" s="646">
        <v>19.86</v>
      </c>
      <c r="M83" s="646">
        <v>32.619999999999997</v>
      </c>
      <c r="N83" s="646">
        <v>36.17</v>
      </c>
      <c r="O83" s="646">
        <v>11.35</v>
      </c>
      <c r="P83" s="21">
        <f t="shared" si="6"/>
        <v>3.3900999999999999</v>
      </c>
      <c r="Q83" s="639">
        <v>145</v>
      </c>
      <c r="R83" s="646">
        <v>2.0699999999999998</v>
      </c>
      <c r="S83" s="646">
        <v>27.59</v>
      </c>
      <c r="T83" s="646">
        <v>61.38</v>
      </c>
      <c r="U83" s="646">
        <v>8.9700000000000006</v>
      </c>
      <c r="V83" s="21">
        <f t="shared" si="7"/>
        <v>3.7728000000000002</v>
      </c>
      <c r="W83" s="526"/>
      <c r="X83" s="527"/>
      <c r="Y83" s="528"/>
      <c r="Z83" s="529"/>
      <c r="AA83" s="528"/>
      <c r="AB83" s="529"/>
      <c r="AC83" s="528"/>
      <c r="AD83" s="529"/>
      <c r="AE83" s="528"/>
      <c r="AF83" s="470"/>
      <c r="AG83" s="509"/>
      <c r="AH83" s="486"/>
      <c r="AI83" s="487"/>
      <c r="AJ83" s="485"/>
      <c r="AK83" s="488"/>
      <c r="AL83" s="485"/>
      <c r="AM83" s="489"/>
      <c r="AN83" s="464"/>
      <c r="AO83" s="433"/>
      <c r="AP83" s="434"/>
      <c r="AQ83" s="434"/>
      <c r="AR83" s="434"/>
      <c r="AS83" s="434"/>
      <c r="AT83" s="113"/>
      <c r="AU83" s="128"/>
      <c r="AV83" s="53"/>
      <c r="AW83" s="53"/>
      <c r="AX83" s="53"/>
      <c r="AY83" s="53"/>
      <c r="AZ83" s="130"/>
      <c r="BA83" s="314"/>
      <c r="BB83" s="314"/>
      <c r="BC83" s="314"/>
      <c r="BD83" s="314"/>
      <c r="BE83" s="314"/>
      <c r="BF83" s="771"/>
      <c r="BG83" s="787">
        <v>43</v>
      </c>
      <c r="BH83" s="314"/>
      <c r="BI83" s="314"/>
      <c r="BJ83" s="314"/>
      <c r="BK83" s="314"/>
      <c r="BL83" s="315"/>
      <c r="BM83" s="737">
        <v>46.7</v>
      </c>
      <c r="BN83" s="748">
        <v>64</v>
      </c>
      <c r="BO83" s="347"/>
      <c r="BP83" s="347"/>
      <c r="BQ83" s="347"/>
      <c r="BR83" s="347"/>
      <c r="BS83" s="347"/>
      <c r="BT83" s="347"/>
      <c r="BU83" s="734">
        <v>69.31</v>
      </c>
    </row>
    <row r="84" spans="1:73" s="1" customFormat="1" ht="15" customHeight="1" x14ac:dyDescent="0.25">
      <c r="A84" s="12">
        <v>6</v>
      </c>
      <c r="B84" s="49">
        <v>60240</v>
      </c>
      <c r="C84" s="5" t="s">
        <v>7</v>
      </c>
      <c r="D84" s="424" t="s">
        <v>86</v>
      </c>
      <c r="E84" s="633">
        <v>150</v>
      </c>
      <c r="F84" s="640">
        <v>11.33</v>
      </c>
      <c r="G84" s="640">
        <v>25.33</v>
      </c>
      <c r="H84" s="640">
        <v>39.33</v>
      </c>
      <c r="I84" s="640">
        <v>24</v>
      </c>
      <c r="J84" s="21">
        <f t="shared" si="5"/>
        <v>3.7596999999999996</v>
      </c>
      <c r="K84" s="639">
        <v>151</v>
      </c>
      <c r="L84" s="646">
        <v>19.87</v>
      </c>
      <c r="M84" s="646">
        <v>31.79</v>
      </c>
      <c r="N84" s="646">
        <v>38.409999999999997</v>
      </c>
      <c r="O84" s="646">
        <v>9.93</v>
      </c>
      <c r="P84" s="21">
        <f t="shared" si="6"/>
        <v>3.3839999999999999</v>
      </c>
      <c r="Q84" s="639">
        <v>155</v>
      </c>
      <c r="R84" s="646">
        <v>9.0299999999999994</v>
      </c>
      <c r="S84" s="646">
        <v>46.45</v>
      </c>
      <c r="T84" s="646">
        <v>41.29</v>
      </c>
      <c r="U84" s="646">
        <v>3.23</v>
      </c>
      <c r="V84" s="21">
        <f t="shared" si="7"/>
        <v>3.3872000000000004</v>
      </c>
      <c r="W84" s="526"/>
      <c r="X84" s="527"/>
      <c r="Y84" s="528"/>
      <c r="Z84" s="529"/>
      <c r="AA84" s="528"/>
      <c r="AB84" s="529"/>
      <c r="AC84" s="528"/>
      <c r="AD84" s="529"/>
      <c r="AE84" s="528"/>
      <c r="AF84" s="470"/>
      <c r="AG84" s="509"/>
      <c r="AH84" s="486"/>
      <c r="AI84" s="487"/>
      <c r="AJ84" s="485"/>
      <c r="AK84" s="488"/>
      <c r="AL84" s="485"/>
      <c r="AM84" s="489"/>
      <c r="AN84" s="464"/>
      <c r="AO84" s="433"/>
      <c r="AP84" s="434"/>
      <c r="AQ84" s="434"/>
      <c r="AR84" s="434"/>
      <c r="AS84" s="434"/>
      <c r="AT84" s="113"/>
      <c r="AU84" s="128"/>
      <c r="AV84" s="53"/>
      <c r="AW84" s="53"/>
      <c r="AX84" s="53"/>
      <c r="AY84" s="53"/>
      <c r="AZ84" s="130"/>
      <c r="BA84" s="314"/>
      <c r="BB84" s="314"/>
      <c r="BC84" s="314"/>
      <c r="BD84" s="314"/>
      <c r="BE84" s="314"/>
      <c r="BF84" s="768"/>
      <c r="BG84" s="787">
        <v>59</v>
      </c>
      <c r="BH84" s="314"/>
      <c r="BI84" s="314"/>
      <c r="BJ84" s="314"/>
      <c r="BK84" s="314"/>
      <c r="BL84" s="315"/>
      <c r="BM84" s="746">
        <v>56.34</v>
      </c>
      <c r="BN84" s="744">
        <v>78</v>
      </c>
      <c r="BO84" s="347"/>
      <c r="BP84" s="347"/>
      <c r="BQ84" s="347"/>
      <c r="BR84" s="347"/>
      <c r="BS84" s="347"/>
      <c r="BT84" s="347"/>
      <c r="BU84" s="734">
        <v>71.37</v>
      </c>
    </row>
    <row r="85" spans="1:73" s="1" customFormat="1" ht="15" customHeight="1" x14ac:dyDescent="0.25">
      <c r="A85" s="12">
        <v>7</v>
      </c>
      <c r="B85" s="49">
        <v>60560</v>
      </c>
      <c r="C85" s="5" t="s">
        <v>7</v>
      </c>
      <c r="D85" s="424" t="s">
        <v>87</v>
      </c>
      <c r="E85" s="597">
        <v>47</v>
      </c>
      <c r="F85" s="640">
        <v>6.38</v>
      </c>
      <c r="G85" s="640">
        <v>38.299999999999997</v>
      </c>
      <c r="H85" s="640">
        <v>42.55</v>
      </c>
      <c r="I85" s="640">
        <v>12.77</v>
      </c>
      <c r="J85" s="21">
        <f t="shared" si="5"/>
        <v>3.6171000000000002</v>
      </c>
      <c r="K85" s="639">
        <v>49</v>
      </c>
      <c r="L85" s="646">
        <v>4.08</v>
      </c>
      <c r="M85" s="646">
        <v>38.78</v>
      </c>
      <c r="N85" s="646">
        <v>44.9</v>
      </c>
      <c r="O85" s="646">
        <v>12.24</v>
      </c>
      <c r="P85" s="21">
        <f t="shared" si="6"/>
        <v>3.653</v>
      </c>
      <c r="Q85" s="639">
        <v>47</v>
      </c>
      <c r="R85" s="646">
        <v>2.13</v>
      </c>
      <c r="S85" s="646">
        <v>23.4</v>
      </c>
      <c r="T85" s="646">
        <v>59.57</v>
      </c>
      <c r="U85" s="646">
        <v>14.89</v>
      </c>
      <c r="V85" s="21">
        <f t="shared" si="7"/>
        <v>3.8719000000000001</v>
      </c>
      <c r="W85" s="526"/>
      <c r="X85" s="527"/>
      <c r="Y85" s="528"/>
      <c r="Z85" s="529"/>
      <c r="AA85" s="528"/>
      <c r="AB85" s="529"/>
      <c r="AC85" s="528"/>
      <c r="AD85" s="529"/>
      <c r="AE85" s="528"/>
      <c r="AF85" s="470"/>
      <c r="AG85" s="509"/>
      <c r="AH85" s="486"/>
      <c r="AI85" s="487"/>
      <c r="AJ85" s="485"/>
      <c r="AK85" s="488"/>
      <c r="AL85" s="485"/>
      <c r="AM85" s="489"/>
      <c r="AN85" s="464"/>
      <c r="AO85" s="433"/>
      <c r="AP85" s="434"/>
      <c r="AQ85" s="434"/>
      <c r="AR85" s="434"/>
      <c r="AS85" s="434"/>
      <c r="AT85" s="113"/>
      <c r="AU85" s="128"/>
      <c r="AV85" s="53"/>
      <c r="AW85" s="53"/>
      <c r="AX85" s="53"/>
      <c r="AY85" s="53"/>
      <c r="AZ85" s="130"/>
      <c r="BA85" s="314"/>
      <c r="BB85" s="314"/>
      <c r="BC85" s="314"/>
      <c r="BD85" s="314"/>
      <c r="BE85" s="314"/>
      <c r="BF85" s="769"/>
      <c r="BG85" s="787"/>
      <c r="BH85" s="314"/>
      <c r="BI85" s="314"/>
      <c r="BJ85" s="314"/>
      <c r="BK85" s="314"/>
      <c r="BL85" s="315"/>
      <c r="BM85" s="316"/>
      <c r="BN85" s="748">
        <v>10</v>
      </c>
      <c r="BO85" s="347"/>
      <c r="BP85" s="347"/>
      <c r="BQ85" s="347"/>
      <c r="BR85" s="347"/>
      <c r="BS85" s="347"/>
      <c r="BT85" s="347"/>
      <c r="BU85" s="758">
        <v>66.599999999999994</v>
      </c>
    </row>
    <row r="86" spans="1:73" s="1" customFormat="1" ht="15" customHeight="1" x14ac:dyDescent="0.25">
      <c r="A86" s="12">
        <v>8</v>
      </c>
      <c r="B86" s="49">
        <v>60660</v>
      </c>
      <c r="C86" s="5" t="s">
        <v>7</v>
      </c>
      <c r="D86" s="424" t="s">
        <v>88</v>
      </c>
      <c r="E86" s="634">
        <v>48</v>
      </c>
      <c r="F86" s="640">
        <v>4.17</v>
      </c>
      <c r="G86" s="640">
        <v>14.58</v>
      </c>
      <c r="H86" s="640">
        <v>56.25</v>
      </c>
      <c r="I86" s="640">
        <v>25</v>
      </c>
      <c r="J86" s="21">
        <f t="shared" si="5"/>
        <v>4.0207999999999995</v>
      </c>
      <c r="K86" s="639">
        <v>45</v>
      </c>
      <c r="L86" s="646">
        <v>6.67</v>
      </c>
      <c r="M86" s="646">
        <v>33.33</v>
      </c>
      <c r="N86" s="646">
        <v>53.33</v>
      </c>
      <c r="O86" s="646">
        <v>6.67</v>
      </c>
      <c r="P86" s="21">
        <f t="shared" si="6"/>
        <v>3.6</v>
      </c>
      <c r="Q86" s="639">
        <v>47</v>
      </c>
      <c r="R86" s="646">
        <v>2.13</v>
      </c>
      <c r="S86" s="646">
        <v>29.79</v>
      </c>
      <c r="T86" s="646">
        <v>61.7</v>
      </c>
      <c r="U86" s="646">
        <v>6.38</v>
      </c>
      <c r="V86" s="21">
        <f t="shared" si="7"/>
        <v>3.7233000000000001</v>
      </c>
      <c r="W86" s="526"/>
      <c r="X86" s="527"/>
      <c r="Y86" s="528"/>
      <c r="Z86" s="529"/>
      <c r="AA86" s="528"/>
      <c r="AB86" s="529"/>
      <c r="AC86" s="528"/>
      <c r="AD86" s="529"/>
      <c r="AE86" s="528"/>
      <c r="AF86" s="470"/>
      <c r="AG86" s="509"/>
      <c r="AH86" s="486"/>
      <c r="AI86" s="487"/>
      <c r="AJ86" s="485"/>
      <c r="AK86" s="488"/>
      <c r="AL86" s="485"/>
      <c r="AM86" s="489"/>
      <c r="AN86" s="464"/>
      <c r="AO86" s="433"/>
      <c r="AP86" s="434"/>
      <c r="AQ86" s="434"/>
      <c r="AR86" s="434"/>
      <c r="AS86" s="434"/>
      <c r="AT86" s="113"/>
      <c r="AU86" s="128"/>
      <c r="AV86" s="53"/>
      <c r="AW86" s="53"/>
      <c r="AX86" s="53"/>
      <c r="AY86" s="53"/>
      <c r="AZ86" s="144"/>
      <c r="BA86" s="314"/>
      <c r="BB86" s="314"/>
      <c r="BC86" s="314"/>
      <c r="BD86" s="314"/>
      <c r="BE86" s="314"/>
      <c r="BF86" s="771"/>
      <c r="BG86" s="787">
        <v>2</v>
      </c>
      <c r="BH86" s="314"/>
      <c r="BI86" s="314"/>
      <c r="BJ86" s="314"/>
      <c r="BK86" s="314"/>
      <c r="BL86" s="315"/>
      <c r="BM86" s="738">
        <v>48.5</v>
      </c>
      <c r="BN86" s="748">
        <v>6</v>
      </c>
      <c r="BO86" s="347"/>
      <c r="BP86" s="347"/>
      <c r="BQ86" s="347"/>
      <c r="BR86" s="347"/>
      <c r="BS86" s="347"/>
      <c r="BT86" s="347"/>
      <c r="BU86" s="741">
        <v>75.33</v>
      </c>
    </row>
    <row r="87" spans="1:73" s="1" customFormat="1" ht="15" customHeight="1" x14ac:dyDescent="0.25">
      <c r="A87" s="12">
        <v>9</v>
      </c>
      <c r="B87" s="49">
        <v>60001</v>
      </c>
      <c r="C87" s="15" t="s">
        <v>7</v>
      </c>
      <c r="D87" s="423" t="s">
        <v>80</v>
      </c>
      <c r="E87" s="631">
        <v>94</v>
      </c>
      <c r="F87" s="640">
        <v>28.72</v>
      </c>
      <c r="G87" s="640">
        <v>40.43</v>
      </c>
      <c r="H87" s="640">
        <v>25.53</v>
      </c>
      <c r="I87" s="640">
        <v>5.32</v>
      </c>
      <c r="J87" s="23">
        <f>(2*F87+3*G87+4*H87+5*I87)/100</f>
        <v>3.0745000000000005</v>
      </c>
      <c r="K87" s="639">
        <v>90</v>
      </c>
      <c r="L87" s="646">
        <v>40</v>
      </c>
      <c r="M87" s="646">
        <v>34.44</v>
      </c>
      <c r="N87" s="646">
        <v>24.44</v>
      </c>
      <c r="O87" s="646">
        <v>1.1100000000000001</v>
      </c>
      <c r="P87" s="23">
        <f>(2*L87+3*M87+4*N87+5*O87)/100</f>
        <v>2.8662999999999998</v>
      </c>
      <c r="Q87" s="639">
        <v>94</v>
      </c>
      <c r="R87" s="646">
        <v>25.53</v>
      </c>
      <c r="S87" s="646">
        <v>61.7</v>
      </c>
      <c r="T87" s="646">
        <v>12.77</v>
      </c>
      <c r="U87" s="646"/>
      <c r="V87" s="23">
        <f>(2*R87+3*S87+4*T87+5*U87)/100</f>
        <v>2.8724000000000003</v>
      </c>
      <c r="W87" s="540"/>
      <c r="X87" s="545"/>
      <c r="Y87" s="528"/>
      <c r="Z87" s="543"/>
      <c r="AA87" s="539"/>
      <c r="AB87" s="543"/>
      <c r="AC87" s="539"/>
      <c r="AD87" s="543"/>
      <c r="AE87" s="539"/>
      <c r="AF87" s="473"/>
      <c r="AG87" s="509"/>
      <c r="AH87" s="486"/>
      <c r="AI87" s="487"/>
      <c r="AJ87" s="485"/>
      <c r="AK87" s="488"/>
      <c r="AL87" s="485"/>
      <c r="AM87" s="489"/>
      <c r="AN87" s="464"/>
      <c r="AO87" s="431"/>
      <c r="AP87" s="432"/>
      <c r="AQ87" s="432"/>
      <c r="AR87" s="432"/>
      <c r="AS87" s="432"/>
      <c r="AT87" s="112"/>
      <c r="AU87" s="127"/>
      <c r="AV87" s="132"/>
      <c r="AW87" s="132"/>
      <c r="AX87" s="132"/>
      <c r="AY87" s="132"/>
      <c r="AZ87" s="130"/>
      <c r="BA87" s="317"/>
      <c r="BB87" s="317"/>
      <c r="BC87" s="317"/>
      <c r="BD87" s="317"/>
      <c r="BE87" s="317"/>
      <c r="BF87" s="778"/>
      <c r="BG87" s="788">
        <v>9</v>
      </c>
      <c r="BH87" s="317"/>
      <c r="BI87" s="317"/>
      <c r="BJ87" s="317"/>
      <c r="BK87" s="317"/>
      <c r="BL87" s="318"/>
      <c r="BM87" s="738">
        <v>38.22</v>
      </c>
      <c r="BN87" s="748">
        <v>15</v>
      </c>
      <c r="BO87" s="349"/>
      <c r="BP87" s="349"/>
      <c r="BQ87" s="349"/>
      <c r="BR87" s="349"/>
      <c r="BS87" s="349"/>
      <c r="BT87" s="349"/>
      <c r="BU87" s="758">
        <v>62.6</v>
      </c>
    </row>
    <row r="88" spans="1:73" s="1" customFormat="1" ht="15" customHeight="1" x14ac:dyDescent="0.25">
      <c r="A88" s="12">
        <v>10</v>
      </c>
      <c r="B88" s="49">
        <v>60701</v>
      </c>
      <c r="C88" s="5" t="s">
        <v>7</v>
      </c>
      <c r="D88" s="424" t="s">
        <v>89</v>
      </c>
      <c r="E88" s="635">
        <v>47</v>
      </c>
      <c r="F88" s="640">
        <v>12.77</v>
      </c>
      <c r="G88" s="640">
        <v>48.94</v>
      </c>
      <c r="H88" s="640">
        <v>27.66</v>
      </c>
      <c r="I88" s="640">
        <v>10.64</v>
      </c>
      <c r="J88" s="21">
        <f t="shared" si="5"/>
        <v>3.3620000000000001</v>
      </c>
      <c r="K88" s="639">
        <v>41</v>
      </c>
      <c r="L88" s="646">
        <v>65.849999999999994</v>
      </c>
      <c r="M88" s="646">
        <v>24.39</v>
      </c>
      <c r="N88" s="646">
        <v>9.76</v>
      </c>
      <c r="O88" s="646"/>
      <c r="P88" s="21">
        <f t="shared" si="6"/>
        <v>2.4390999999999998</v>
      </c>
      <c r="Q88" s="639">
        <v>49</v>
      </c>
      <c r="R88" s="646">
        <v>8.16</v>
      </c>
      <c r="S88" s="646">
        <v>48.98</v>
      </c>
      <c r="T88" s="646">
        <v>40.82</v>
      </c>
      <c r="U88" s="646">
        <v>2.04</v>
      </c>
      <c r="V88" s="21">
        <f t="shared" si="7"/>
        <v>3.3673999999999995</v>
      </c>
      <c r="W88" s="526"/>
      <c r="X88" s="527"/>
      <c r="Y88" s="528"/>
      <c r="Z88" s="529"/>
      <c r="AA88" s="528"/>
      <c r="AB88" s="529"/>
      <c r="AC88" s="528"/>
      <c r="AD88" s="529"/>
      <c r="AE88" s="528"/>
      <c r="AF88" s="470"/>
      <c r="AG88" s="509"/>
      <c r="AH88" s="486"/>
      <c r="AI88" s="487"/>
      <c r="AJ88" s="485"/>
      <c r="AK88" s="488"/>
      <c r="AL88" s="485"/>
      <c r="AM88" s="489"/>
      <c r="AN88" s="464"/>
      <c r="AO88" s="433"/>
      <c r="AP88" s="434"/>
      <c r="AQ88" s="434"/>
      <c r="AR88" s="434"/>
      <c r="AS88" s="434"/>
      <c r="AT88" s="113"/>
      <c r="AU88" s="128"/>
      <c r="AV88" s="53"/>
      <c r="AW88" s="53"/>
      <c r="AX88" s="53"/>
      <c r="AY88" s="53"/>
      <c r="AZ88" s="130"/>
      <c r="BA88" s="314"/>
      <c r="BB88" s="314"/>
      <c r="BC88" s="314"/>
      <c r="BD88" s="314"/>
      <c r="BE88" s="314"/>
      <c r="BF88" s="771"/>
      <c r="BG88" s="787">
        <v>9</v>
      </c>
      <c r="BH88" s="314"/>
      <c r="BI88" s="314"/>
      <c r="BJ88" s="314"/>
      <c r="BK88" s="314"/>
      <c r="BL88" s="315"/>
      <c r="BM88" s="738">
        <v>45.22</v>
      </c>
      <c r="BN88" s="748">
        <v>19</v>
      </c>
      <c r="BO88" s="347"/>
      <c r="BP88" s="347"/>
      <c r="BQ88" s="347"/>
      <c r="BR88" s="347"/>
      <c r="BS88" s="347"/>
      <c r="BT88" s="347"/>
      <c r="BU88" s="758">
        <v>65.47</v>
      </c>
    </row>
    <row r="89" spans="1:73" s="1" customFormat="1" ht="15" customHeight="1" x14ac:dyDescent="0.25">
      <c r="A89" s="12">
        <v>11</v>
      </c>
      <c r="B89" s="49">
        <v>60850</v>
      </c>
      <c r="C89" s="5" t="s">
        <v>7</v>
      </c>
      <c r="D89" s="424" t="s">
        <v>90</v>
      </c>
      <c r="E89" s="635">
        <v>88</v>
      </c>
      <c r="F89" s="640">
        <v>7.95</v>
      </c>
      <c r="G89" s="640">
        <v>22.73</v>
      </c>
      <c r="H89" s="640">
        <v>48.86</v>
      </c>
      <c r="I89" s="640">
        <v>20.45</v>
      </c>
      <c r="J89" s="21">
        <f t="shared" si="5"/>
        <v>3.8177999999999996</v>
      </c>
      <c r="K89" s="639">
        <v>91</v>
      </c>
      <c r="L89" s="646">
        <v>19.78</v>
      </c>
      <c r="M89" s="646">
        <v>42.86</v>
      </c>
      <c r="N89" s="646">
        <v>31.87</v>
      </c>
      <c r="O89" s="646">
        <v>5.49</v>
      </c>
      <c r="P89" s="21">
        <f t="shared" si="6"/>
        <v>3.2307000000000001</v>
      </c>
      <c r="Q89" s="639">
        <v>88</v>
      </c>
      <c r="R89" s="646">
        <v>9.09</v>
      </c>
      <c r="S89" s="646">
        <v>45.45</v>
      </c>
      <c r="T89" s="646">
        <v>44.32</v>
      </c>
      <c r="U89" s="646">
        <v>1.1399999999999999</v>
      </c>
      <c r="V89" s="21">
        <f t="shared" si="7"/>
        <v>3.3751000000000007</v>
      </c>
      <c r="W89" s="526"/>
      <c r="X89" s="527"/>
      <c r="Y89" s="528"/>
      <c r="Z89" s="529"/>
      <c r="AA89" s="528"/>
      <c r="AB89" s="529"/>
      <c r="AC89" s="528"/>
      <c r="AD89" s="529"/>
      <c r="AE89" s="528"/>
      <c r="AF89" s="470"/>
      <c r="AG89" s="509"/>
      <c r="AH89" s="486"/>
      <c r="AI89" s="487"/>
      <c r="AJ89" s="485"/>
      <c r="AK89" s="488"/>
      <c r="AL89" s="485"/>
      <c r="AM89" s="489"/>
      <c r="AN89" s="464"/>
      <c r="AO89" s="433"/>
      <c r="AP89" s="434"/>
      <c r="AQ89" s="434"/>
      <c r="AR89" s="434"/>
      <c r="AS89" s="434"/>
      <c r="AT89" s="113"/>
      <c r="AU89" s="128"/>
      <c r="AV89" s="53"/>
      <c r="AW89" s="53"/>
      <c r="AX89" s="53"/>
      <c r="AY89" s="53"/>
      <c r="AZ89" s="130"/>
      <c r="BA89" s="314"/>
      <c r="BB89" s="314"/>
      <c r="BC89" s="314"/>
      <c r="BD89" s="314"/>
      <c r="BE89" s="314"/>
      <c r="BF89" s="768"/>
      <c r="BG89" s="787">
        <v>18</v>
      </c>
      <c r="BH89" s="314"/>
      <c r="BI89" s="314"/>
      <c r="BJ89" s="314"/>
      <c r="BK89" s="314"/>
      <c r="BL89" s="315"/>
      <c r="BM89" s="746">
        <v>52.33</v>
      </c>
      <c r="BN89" s="748">
        <v>38</v>
      </c>
      <c r="BO89" s="347"/>
      <c r="BP89" s="347"/>
      <c r="BQ89" s="347"/>
      <c r="BR89" s="347"/>
      <c r="BS89" s="347"/>
      <c r="BT89" s="347"/>
      <c r="BU89" s="734">
        <v>69.37</v>
      </c>
    </row>
    <row r="90" spans="1:73" s="1" customFormat="1" ht="15" customHeight="1" x14ac:dyDescent="0.25">
      <c r="A90" s="12">
        <v>12</v>
      </c>
      <c r="B90" s="49">
        <v>60910</v>
      </c>
      <c r="C90" s="5" t="s">
        <v>7</v>
      </c>
      <c r="D90" s="424" t="s">
        <v>91</v>
      </c>
      <c r="E90" s="635">
        <v>72</v>
      </c>
      <c r="F90" s="640">
        <v>9.7200000000000006</v>
      </c>
      <c r="G90" s="640">
        <v>31.94</v>
      </c>
      <c r="H90" s="640">
        <v>50</v>
      </c>
      <c r="I90" s="640">
        <v>8.33</v>
      </c>
      <c r="J90" s="21">
        <f t="shared" si="5"/>
        <v>3.5690999999999997</v>
      </c>
      <c r="K90" s="639">
        <v>68</v>
      </c>
      <c r="L90" s="646">
        <v>16.18</v>
      </c>
      <c r="M90" s="646">
        <v>35.29</v>
      </c>
      <c r="N90" s="646">
        <v>42.65</v>
      </c>
      <c r="O90" s="646">
        <v>5.88</v>
      </c>
      <c r="P90" s="21">
        <f t="shared" si="6"/>
        <v>3.3823000000000003</v>
      </c>
      <c r="Q90" s="639">
        <v>75</v>
      </c>
      <c r="R90" s="646">
        <v>2.67</v>
      </c>
      <c r="S90" s="646">
        <v>32</v>
      </c>
      <c r="T90" s="646">
        <v>56</v>
      </c>
      <c r="U90" s="646">
        <v>9.33</v>
      </c>
      <c r="V90" s="21">
        <f t="shared" si="7"/>
        <v>3.7199</v>
      </c>
      <c r="W90" s="526"/>
      <c r="X90" s="527"/>
      <c r="Y90" s="528"/>
      <c r="Z90" s="529"/>
      <c r="AA90" s="528"/>
      <c r="AB90" s="529"/>
      <c r="AC90" s="528"/>
      <c r="AD90" s="529"/>
      <c r="AE90" s="528"/>
      <c r="AF90" s="470"/>
      <c r="AG90" s="509"/>
      <c r="AH90" s="486"/>
      <c r="AI90" s="487"/>
      <c r="AJ90" s="485"/>
      <c r="AK90" s="488"/>
      <c r="AL90" s="485"/>
      <c r="AM90" s="489"/>
      <c r="AN90" s="464"/>
      <c r="AO90" s="433"/>
      <c r="AP90" s="434"/>
      <c r="AQ90" s="434"/>
      <c r="AR90" s="434"/>
      <c r="AS90" s="434"/>
      <c r="AT90" s="113"/>
      <c r="AU90" s="128"/>
      <c r="AV90" s="53"/>
      <c r="AW90" s="53"/>
      <c r="AX90" s="53"/>
      <c r="AY90" s="53"/>
      <c r="AZ90" s="130"/>
      <c r="BA90" s="314"/>
      <c r="BB90" s="314"/>
      <c r="BC90" s="314"/>
      <c r="BD90" s="314"/>
      <c r="BE90" s="314"/>
      <c r="BF90" s="771"/>
      <c r="BG90" s="787">
        <v>23</v>
      </c>
      <c r="BH90" s="314"/>
      <c r="BI90" s="314"/>
      <c r="BJ90" s="314"/>
      <c r="BK90" s="314"/>
      <c r="BL90" s="315"/>
      <c r="BM90" s="746">
        <v>54.87</v>
      </c>
      <c r="BN90" s="748">
        <v>32</v>
      </c>
      <c r="BO90" s="347"/>
      <c r="BP90" s="347"/>
      <c r="BQ90" s="347"/>
      <c r="BR90" s="347"/>
      <c r="BS90" s="347"/>
      <c r="BT90" s="347"/>
      <c r="BU90" s="734">
        <v>73.59</v>
      </c>
    </row>
    <row r="91" spans="1:73" s="1" customFormat="1" ht="15" customHeight="1" x14ac:dyDescent="0.25">
      <c r="A91" s="12">
        <v>13</v>
      </c>
      <c r="B91" s="325">
        <v>60980</v>
      </c>
      <c r="C91" s="5" t="s">
        <v>7</v>
      </c>
      <c r="D91" s="424" t="s">
        <v>92</v>
      </c>
      <c r="E91" s="635">
        <v>96</v>
      </c>
      <c r="F91" s="640">
        <v>9.3800000000000008</v>
      </c>
      <c r="G91" s="640">
        <v>22.92</v>
      </c>
      <c r="H91" s="640">
        <v>39.58</v>
      </c>
      <c r="I91" s="640">
        <v>28.13</v>
      </c>
      <c r="J91" s="21">
        <f t="shared" si="5"/>
        <v>3.8649</v>
      </c>
      <c r="K91" s="639">
        <v>92</v>
      </c>
      <c r="L91" s="646">
        <v>23.91</v>
      </c>
      <c r="M91" s="646">
        <v>23.91</v>
      </c>
      <c r="N91" s="646">
        <v>46.74</v>
      </c>
      <c r="O91" s="646">
        <v>5.43</v>
      </c>
      <c r="P91" s="21">
        <f t="shared" si="6"/>
        <v>3.3365999999999998</v>
      </c>
      <c r="Q91" s="639">
        <v>94</v>
      </c>
      <c r="R91" s="646">
        <v>5.32</v>
      </c>
      <c r="S91" s="646">
        <v>40.43</v>
      </c>
      <c r="T91" s="646">
        <v>45.74</v>
      </c>
      <c r="U91" s="646">
        <v>8.51</v>
      </c>
      <c r="V91" s="21">
        <f t="shared" si="7"/>
        <v>3.5743999999999998</v>
      </c>
      <c r="W91" s="526"/>
      <c r="X91" s="527"/>
      <c r="Y91" s="528"/>
      <c r="Z91" s="529"/>
      <c r="AA91" s="528"/>
      <c r="AB91" s="529"/>
      <c r="AC91" s="528"/>
      <c r="AD91" s="529"/>
      <c r="AE91" s="528"/>
      <c r="AF91" s="470"/>
      <c r="AG91" s="509"/>
      <c r="AH91" s="486"/>
      <c r="AI91" s="487"/>
      <c r="AJ91" s="485"/>
      <c r="AK91" s="488"/>
      <c r="AL91" s="485"/>
      <c r="AM91" s="489"/>
      <c r="AN91" s="464"/>
      <c r="AO91" s="433"/>
      <c r="AP91" s="434"/>
      <c r="AQ91" s="434"/>
      <c r="AR91" s="434"/>
      <c r="AS91" s="434"/>
      <c r="AT91" s="113"/>
      <c r="AU91" s="128"/>
      <c r="AV91" s="53"/>
      <c r="AW91" s="53"/>
      <c r="AX91" s="53"/>
      <c r="AY91" s="53"/>
      <c r="AZ91" s="130"/>
      <c r="BA91" s="314"/>
      <c r="BB91" s="314"/>
      <c r="BC91" s="314"/>
      <c r="BD91" s="314"/>
      <c r="BE91" s="314"/>
      <c r="BF91" s="771"/>
      <c r="BG91" s="787">
        <v>20</v>
      </c>
      <c r="BH91" s="314"/>
      <c r="BI91" s="314"/>
      <c r="BJ91" s="314"/>
      <c r="BK91" s="314"/>
      <c r="BL91" s="315"/>
      <c r="BM91" s="746">
        <v>65.05</v>
      </c>
      <c r="BN91" s="748">
        <v>36</v>
      </c>
      <c r="BO91" s="347"/>
      <c r="BP91" s="347"/>
      <c r="BQ91" s="347"/>
      <c r="BR91" s="347"/>
      <c r="BS91" s="347"/>
      <c r="BT91" s="347"/>
      <c r="BU91" s="741">
        <v>77.97</v>
      </c>
    </row>
    <row r="92" spans="1:73" s="1" customFormat="1" ht="15" customHeight="1" x14ac:dyDescent="0.25">
      <c r="A92" s="12">
        <v>14</v>
      </c>
      <c r="B92" s="325">
        <v>61080</v>
      </c>
      <c r="C92" s="5" t="s">
        <v>7</v>
      </c>
      <c r="D92" s="424" t="s">
        <v>93</v>
      </c>
      <c r="E92" s="635">
        <v>132</v>
      </c>
      <c r="F92" s="640">
        <v>7.58</v>
      </c>
      <c r="G92" s="640">
        <v>21.97</v>
      </c>
      <c r="H92" s="640">
        <v>44.7</v>
      </c>
      <c r="I92" s="640">
        <v>25.76</v>
      </c>
      <c r="J92" s="21">
        <f t="shared" si="5"/>
        <v>3.8867000000000003</v>
      </c>
      <c r="K92" s="639">
        <v>134</v>
      </c>
      <c r="L92" s="646">
        <v>5.97</v>
      </c>
      <c r="M92" s="646">
        <v>31.34</v>
      </c>
      <c r="N92" s="646">
        <v>49.25</v>
      </c>
      <c r="O92" s="646">
        <v>13.43</v>
      </c>
      <c r="P92" s="21">
        <f t="shared" si="6"/>
        <v>3.7011000000000003</v>
      </c>
      <c r="Q92" s="639">
        <v>138</v>
      </c>
      <c r="R92" s="646">
        <v>3.62</v>
      </c>
      <c r="S92" s="646">
        <v>21.74</v>
      </c>
      <c r="T92" s="646">
        <v>60.14</v>
      </c>
      <c r="U92" s="646">
        <v>14.49</v>
      </c>
      <c r="V92" s="21">
        <f t="shared" si="7"/>
        <v>3.8546999999999998</v>
      </c>
      <c r="W92" s="526"/>
      <c r="X92" s="527"/>
      <c r="Y92" s="528"/>
      <c r="Z92" s="529"/>
      <c r="AA92" s="528"/>
      <c r="AB92" s="529"/>
      <c r="AC92" s="528"/>
      <c r="AD92" s="529"/>
      <c r="AE92" s="528"/>
      <c r="AF92" s="470"/>
      <c r="AG92" s="509"/>
      <c r="AH92" s="486"/>
      <c r="AI92" s="487"/>
      <c r="AJ92" s="485"/>
      <c r="AK92" s="488"/>
      <c r="AL92" s="485"/>
      <c r="AM92" s="489"/>
      <c r="AN92" s="464"/>
      <c r="AO92" s="433"/>
      <c r="AP92" s="434"/>
      <c r="AQ92" s="434"/>
      <c r="AR92" s="434"/>
      <c r="AS92" s="434"/>
      <c r="AT92" s="113"/>
      <c r="AU92" s="128"/>
      <c r="AV92" s="53"/>
      <c r="AW92" s="53"/>
      <c r="AX92" s="53"/>
      <c r="AY92" s="53"/>
      <c r="AZ92" s="130"/>
      <c r="BA92" s="314"/>
      <c r="BB92" s="314"/>
      <c r="BC92" s="314"/>
      <c r="BD92" s="314"/>
      <c r="BE92" s="314"/>
      <c r="BF92" s="771"/>
      <c r="BG92" s="787">
        <v>38</v>
      </c>
      <c r="BH92" s="314"/>
      <c r="BI92" s="314"/>
      <c r="BJ92" s="314"/>
      <c r="BK92" s="314"/>
      <c r="BL92" s="315"/>
      <c r="BM92" s="736">
        <v>52.05</v>
      </c>
      <c r="BN92" s="748">
        <v>64</v>
      </c>
      <c r="BO92" s="347"/>
      <c r="BP92" s="347"/>
      <c r="BQ92" s="347"/>
      <c r="BR92" s="347"/>
      <c r="BS92" s="347"/>
      <c r="BT92" s="347"/>
      <c r="BU92" s="758">
        <v>65.84</v>
      </c>
    </row>
    <row r="93" spans="1:73" s="1" customFormat="1" ht="15" customHeight="1" x14ac:dyDescent="0.25">
      <c r="A93" s="12">
        <v>15</v>
      </c>
      <c r="B93" s="325">
        <v>61150</v>
      </c>
      <c r="C93" s="5" t="s">
        <v>7</v>
      </c>
      <c r="D93" s="424" t="s">
        <v>94</v>
      </c>
      <c r="E93" s="598">
        <v>92</v>
      </c>
      <c r="F93" s="640">
        <v>4.3499999999999996</v>
      </c>
      <c r="G93" s="640">
        <v>23.91</v>
      </c>
      <c r="H93" s="640">
        <v>45.65</v>
      </c>
      <c r="I93" s="640">
        <v>26.09</v>
      </c>
      <c r="J93" s="21">
        <f t="shared" si="5"/>
        <v>3.9347999999999996</v>
      </c>
      <c r="K93" s="639">
        <v>95</v>
      </c>
      <c r="L93" s="646">
        <v>18.95</v>
      </c>
      <c r="M93" s="646">
        <v>31.58</v>
      </c>
      <c r="N93" s="646">
        <v>40</v>
      </c>
      <c r="O93" s="646">
        <v>9.4700000000000006</v>
      </c>
      <c r="P93" s="21">
        <f t="shared" si="6"/>
        <v>3.3999000000000001</v>
      </c>
      <c r="Q93" s="639">
        <v>88</v>
      </c>
      <c r="R93" s="646">
        <v>3.41</v>
      </c>
      <c r="S93" s="646">
        <v>40.909999999999997</v>
      </c>
      <c r="T93" s="646">
        <v>51.14</v>
      </c>
      <c r="U93" s="646">
        <v>4.55</v>
      </c>
      <c r="V93" s="21">
        <f t="shared" si="7"/>
        <v>3.5686</v>
      </c>
      <c r="W93" s="526"/>
      <c r="X93" s="527"/>
      <c r="Y93" s="528"/>
      <c r="Z93" s="529"/>
      <c r="AA93" s="528"/>
      <c r="AB93" s="529"/>
      <c r="AC93" s="528"/>
      <c r="AD93" s="529"/>
      <c r="AE93" s="528"/>
      <c r="AF93" s="470"/>
      <c r="AG93" s="509"/>
      <c r="AH93" s="486"/>
      <c r="AI93" s="487"/>
      <c r="AJ93" s="485"/>
      <c r="AK93" s="488"/>
      <c r="AL93" s="485"/>
      <c r="AM93" s="489"/>
      <c r="AN93" s="464"/>
      <c r="AO93" s="433"/>
      <c r="AP93" s="434"/>
      <c r="AQ93" s="434"/>
      <c r="AR93" s="434"/>
      <c r="AS93" s="434"/>
      <c r="AT93" s="113"/>
      <c r="AU93" s="128"/>
      <c r="AV93" s="53"/>
      <c r="AW93" s="53"/>
      <c r="AX93" s="53"/>
      <c r="AY93" s="53"/>
      <c r="AZ93" s="130"/>
      <c r="BA93" s="314"/>
      <c r="BB93" s="314"/>
      <c r="BC93" s="314"/>
      <c r="BD93" s="314"/>
      <c r="BE93" s="314"/>
      <c r="BF93" s="771"/>
      <c r="BG93" s="787">
        <v>18</v>
      </c>
      <c r="BH93" s="314"/>
      <c r="BI93" s="314"/>
      <c r="BJ93" s="314"/>
      <c r="BK93" s="314"/>
      <c r="BL93" s="315"/>
      <c r="BM93" s="737">
        <v>45.39</v>
      </c>
      <c r="BN93" s="748">
        <v>31</v>
      </c>
      <c r="BO93" s="347"/>
      <c r="BP93" s="347"/>
      <c r="BQ93" s="347"/>
      <c r="BR93" s="347"/>
      <c r="BS93" s="347"/>
      <c r="BT93" s="347"/>
      <c r="BU93" s="758">
        <v>67.94</v>
      </c>
    </row>
    <row r="94" spans="1:73" s="1" customFormat="1" ht="15" customHeight="1" x14ac:dyDescent="0.25">
      <c r="A94" s="12">
        <v>16</v>
      </c>
      <c r="B94" s="325">
        <v>61210</v>
      </c>
      <c r="C94" s="5" t="s">
        <v>7</v>
      </c>
      <c r="D94" s="424" t="s">
        <v>95</v>
      </c>
      <c r="E94" s="636">
        <v>41</v>
      </c>
      <c r="F94" s="640">
        <v>2.44</v>
      </c>
      <c r="G94" s="640">
        <v>26.83</v>
      </c>
      <c r="H94" s="640">
        <v>58.54</v>
      </c>
      <c r="I94" s="640">
        <v>12.2</v>
      </c>
      <c r="J94" s="21">
        <f t="shared" si="5"/>
        <v>3.8052999999999999</v>
      </c>
      <c r="K94" s="639">
        <v>62</v>
      </c>
      <c r="L94" s="646">
        <v>25.81</v>
      </c>
      <c r="M94" s="646">
        <v>50</v>
      </c>
      <c r="N94" s="646">
        <v>20.97</v>
      </c>
      <c r="O94" s="646">
        <v>3.23</v>
      </c>
      <c r="P94" s="21">
        <f t="shared" si="6"/>
        <v>3.0164999999999997</v>
      </c>
      <c r="Q94" s="639">
        <v>67</v>
      </c>
      <c r="R94" s="646"/>
      <c r="S94" s="646">
        <v>22.39</v>
      </c>
      <c r="T94" s="646">
        <v>40.299999999999997</v>
      </c>
      <c r="U94" s="646">
        <v>37.31</v>
      </c>
      <c r="V94" s="21">
        <f t="shared" si="7"/>
        <v>4.1492000000000004</v>
      </c>
      <c r="W94" s="526"/>
      <c r="X94" s="527"/>
      <c r="Y94" s="528"/>
      <c r="Z94" s="529"/>
      <c r="AA94" s="528"/>
      <c r="AB94" s="529"/>
      <c r="AC94" s="528"/>
      <c r="AD94" s="529"/>
      <c r="AE94" s="528"/>
      <c r="AF94" s="470"/>
      <c r="AG94" s="509"/>
      <c r="AH94" s="486"/>
      <c r="AI94" s="487"/>
      <c r="AJ94" s="485"/>
      <c r="AK94" s="488"/>
      <c r="AL94" s="485"/>
      <c r="AM94" s="489"/>
      <c r="AN94" s="464"/>
      <c r="AO94" s="433"/>
      <c r="AP94" s="434"/>
      <c r="AQ94" s="434"/>
      <c r="AR94" s="434"/>
      <c r="AS94" s="434"/>
      <c r="AT94" s="113"/>
      <c r="AU94" s="128"/>
      <c r="AV94" s="53"/>
      <c r="AW94" s="53"/>
      <c r="AX94" s="53"/>
      <c r="AY94" s="53"/>
      <c r="AZ94" s="130"/>
      <c r="BA94" s="314"/>
      <c r="BB94" s="314"/>
      <c r="BC94" s="314"/>
      <c r="BD94" s="314"/>
      <c r="BE94" s="314"/>
      <c r="BF94" s="771"/>
      <c r="BG94" s="787">
        <v>13</v>
      </c>
      <c r="BH94" s="314"/>
      <c r="BI94" s="314"/>
      <c r="BJ94" s="314"/>
      <c r="BK94" s="314"/>
      <c r="BL94" s="315"/>
      <c r="BM94" s="737">
        <v>44.38</v>
      </c>
      <c r="BN94" s="748">
        <v>20</v>
      </c>
      <c r="BO94" s="347"/>
      <c r="BP94" s="347"/>
      <c r="BQ94" s="347"/>
      <c r="BR94" s="347"/>
      <c r="BS94" s="347"/>
      <c r="BT94" s="347"/>
      <c r="BU94" s="758">
        <v>63.8</v>
      </c>
    </row>
    <row r="95" spans="1:73" s="1" customFormat="1" ht="15" customHeight="1" x14ac:dyDescent="0.25">
      <c r="A95" s="12">
        <v>17</v>
      </c>
      <c r="B95" s="325">
        <v>61290</v>
      </c>
      <c r="C95" s="5" t="s">
        <v>7</v>
      </c>
      <c r="D95" s="424" t="s">
        <v>96</v>
      </c>
      <c r="E95" s="636">
        <v>63</v>
      </c>
      <c r="F95" s="640">
        <v>14.29</v>
      </c>
      <c r="G95" s="640">
        <v>33.33</v>
      </c>
      <c r="H95" s="640">
        <v>36.51</v>
      </c>
      <c r="I95" s="640">
        <v>15.87</v>
      </c>
      <c r="J95" s="21">
        <f t="shared" si="5"/>
        <v>3.5396000000000005</v>
      </c>
      <c r="K95" s="639">
        <v>60</v>
      </c>
      <c r="L95" s="646">
        <v>21.67</v>
      </c>
      <c r="M95" s="646">
        <v>41.67</v>
      </c>
      <c r="N95" s="646">
        <v>35</v>
      </c>
      <c r="O95" s="646">
        <v>1.67</v>
      </c>
      <c r="P95" s="21">
        <f t="shared" si="6"/>
        <v>3.1670000000000003</v>
      </c>
      <c r="Q95" s="639">
        <v>65</v>
      </c>
      <c r="R95" s="646">
        <v>7.69</v>
      </c>
      <c r="S95" s="646">
        <v>58.46</v>
      </c>
      <c r="T95" s="646">
        <v>32.31</v>
      </c>
      <c r="U95" s="646">
        <v>1.54</v>
      </c>
      <c r="V95" s="21">
        <f t="shared" si="7"/>
        <v>3.2769999999999997</v>
      </c>
      <c r="W95" s="526"/>
      <c r="X95" s="527"/>
      <c r="Y95" s="528"/>
      <c r="Z95" s="529"/>
      <c r="AA95" s="528"/>
      <c r="AB95" s="529"/>
      <c r="AC95" s="528"/>
      <c r="AD95" s="529"/>
      <c r="AE95" s="528"/>
      <c r="AF95" s="470"/>
      <c r="AG95" s="509"/>
      <c r="AH95" s="486"/>
      <c r="AI95" s="487"/>
      <c r="AJ95" s="485"/>
      <c r="AK95" s="488"/>
      <c r="AL95" s="485"/>
      <c r="AM95" s="489"/>
      <c r="AN95" s="464"/>
      <c r="AO95" s="433"/>
      <c r="AP95" s="434"/>
      <c r="AQ95" s="434"/>
      <c r="AR95" s="434"/>
      <c r="AS95" s="434"/>
      <c r="AT95" s="113"/>
      <c r="AU95" s="128"/>
      <c r="AV95" s="53"/>
      <c r="AW95" s="53"/>
      <c r="AX95" s="53"/>
      <c r="AY95" s="53"/>
      <c r="AZ95" s="148"/>
      <c r="BA95" s="314"/>
      <c r="BB95" s="314"/>
      <c r="BC95" s="314"/>
      <c r="BD95" s="314"/>
      <c r="BE95" s="314"/>
      <c r="BF95" s="768"/>
      <c r="BG95" s="787">
        <v>6</v>
      </c>
      <c r="BH95" s="314"/>
      <c r="BI95" s="314"/>
      <c r="BJ95" s="314"/>
      <c r="BK95" s="314"/>
      <c r="BL95" s="315"/>
      <c r="BM95" s="737">
        <v>49</v>
      </c>
      <c r="BN95" s="748">
        <v>18</v>
      </c>
      <c r="BO95" s="347"/>
      <c r="BP95" s="347"/>
      <c r="BQ95" s="347"/>
      <c r="BR95" s="347"/>
      <c r="BS95" s="347"/>
      <c r="BT95" s="347"/>
      <c r="BU95" s="758">
        <v>64.17</v>
      </c>
    </row>
    <row r="96" spans="1:73" s="1" customFormat="1" ht="15" customHeight="1" x14ac:dyDescent="0.25">
      <c r="A96" s="12">
        <v>18</v>
      </c>
      <c r="B96" s="325">
        <v>61340</v>
      </c>
      <c r="C96" s="5" t="s">
        <v>7</v>
      </c>
      <c r="D96" s="424" t="s">
        <v>97</v>
      </c>
      <c r="E96" s="636">
        <v>116</v>
      </c>
      <c r="F96" s="640">
        <v>10.34</v>
      </c>
      <c r="G96" s="640">
        <v>41.38</v>
      </c>
      <c r="H96" s="640">
        <v>36.21</v>
      </c>
      <c r="I96" s="640">
        <v>12.07</v>
      </c>
      <c r="J96" s="21">
        <f t="shared" si="5"/>
        <v>3.5001000000000007</v>
      </c>
      <c r="K96" s="639">
        <v>118</v>
      </c>
      <c r="L96" s="646">
        <v>29.66</v>
      </c>
      <c r="M96" s="646">
        <v>42.37</v>
      </c>
      <c r="N96" s="646">
        <v>22.88</v>
      </c>
      <c r="O96" s="646">
        <v>5.08</v>
      </c>
      <c r="P96" s="21">
        <f t="shared" si="6"/>
        <v>3.0334999999999996</v>
      </c>
      <c r="Q96" s="639">
        <v>122</v>
      </c>
      <c r="R96" s="646"/>
      <c r="S96" s="646">
        <v>24.59</v>
      </c>
      <c r="T96" s="646">
        <v>71.31</v>
      </c>
      <c r="U96" s="646">
        <v>4.0999999999999996</v>
      </c>
      <c r="V96" s="21">
        <f t="shared" si="7"/>
        <v>3.7950999999999997</v>
      </c>
      <c r="W96" s="526"/>
      <c r="X96" s="527"/>
      <c r="Y96" s="528"/>
      <c r="Z96" s="529"/>
      <c r="AA96" s="528"/>
      <c r="AB96" s="529"/>
      <c r="AC96" s="528"/>
      <c r="AD96" s="529"/>
      <c r="AE96" s="528"/>
      <c r="AF96" s="470"/>
      <c r="AG96" s="509"/>
      <c r="AH96" s="486"/>
      <c r="AI96" s="487"/>
      <c r="AJ96" s="485"/>
      <c r="AK96" s="488"/>
      <c r="AL96" s="485"/>
      <c r="AM96" s="489"/>
      <c r="AN96" s="464"/>
      <c r="AO96" s="433"/>
      <c r="AP96" s="434"/>
      <c r="AQ96" s="434"/>
      <c r="AR96" s="434"/>
      <c r="AS96" s="434"/>
      <c r="AT96" s="113"/>
      <c r="AU96" s="128"/>
      <c r="AV96" s="53"/>
      <c r="AW96" s="53"/>
      <c r="AX96" s="53"/>
      <c r="AY96" s="53"/>
      <c r="AZ96" s="148"/>
      <c r="BA96" s="314"/>
      <c r="BB96" s="314"/>
      <c r="BC96" s="314"/>
      <c r="BD96" s="314"/>
      <c r="BE96" s="314"/>
      <c r="BF96" s="771"/>
      <c r="BG96" s="787">
        <v>27</v>
      </c>
      <c r="BH96" s="314"/>
      <c r="BI96" s="314"/>
      <c r="BJ96" s="314"/>
      <c r="BK96" s="314"/>
      <c r="BL96" s="315"/>
      <c r="BM96" s="746">
        <v>52.44</v>
      </c>
      <c r="BN96" s="748">
        <v>42</v>
      </c>
      <c r="BO96" s="347"/>
      <c r="BP96" s="347"/>
      <c r="BQ96" s="347"/>
      <c r="BR96" s="347"/>
      <c r="BS96" s="347"/>
      <c r="BT96" s="347"/>
      <c r="BU96" s="764">
        <v>65.67</v>
      </c>
    </row>
    <row r="97" spans="1:73" s="1" customFormat="1" ht="15" customHeight="1" x14ac:dyDescent="0.25">
      <c r="A97" s="12">
        <v>19</v>
      </c>
      <c r="B97" s="325">
        <v>61390</v>
      </c>
      <c r="C97" s="5" t="s">
        <v>7</v>
      </c>
      <c r="D97" s="424" t="s">
        <v>98</v>
      </c>
      <c r="E97" s="636">
        <v>79</v>
      </c>
      <c r="F97" s="640">
        <v>6.33</v>
      </c>
      <c r="G97" s="640">
        <v>36.71</v>
      </c>
      <c r="H97" s="640">
        <v>50.63</v>
      </c>
      <c r="I97" s="640">
        <v>6.33</v>
      </c>
      <c r="J97" s="21">
        <f t="shared" si="5"/>
        <v>3.5695999999999999</v>
      </c>
      <c r="K97" s="639">
        <v>81</v>
      </c>
      <c r="L97" s="646">
        <v>7.41</v>
      </c>
      <c r="M97" s="646">
        <v>66.67</v>
      </c>
      <c r="N97" s="646">
        <v>24.69</v>
      </c>
      <c r="O97" s="646">
        <v>1.23</v>
      </c>
      <c r="P97" s="21">
        <f t="shared" si="6"/>
        <v>3.1973999999999996</v>
      </c>
      <c r="Q97" s="639">
        <v>80</v>
      </c>
      <c r="R97" s="646">
        <v>2.5</v>
      </c>
      <c r="S97" s="646">
        <v>42.5</v>
      </c>
      <c r="T97" s="646">
        <v>47.5</v>
      </c>
      <c r="U97" s="646">
        <v>7.5</v>
      </c>
      <c r="V97" s="21">
        <f t="shared" si="7"/>
        <v>3.6</v>
      </c>
      <c r="W97" s="526"/>
      <c r="X97" s="527"/>
      <c r="Y97" s="528"/>
      <c r="Z97" s="529"/>
      <c r="AA97" s="528"/>
      <c r="AB97" s="529"/>
      <c r="AC97" s="528"/>
      <c r="AD97" s="529"/>
      <c r="AE97" s="528"/>
      <c r="AF97" s="470"/>
      <c r="AG97" s="509"/>
      <c r="AH97" s="486"/>
      <c r="AI97" s="487"/>
      <c r="AJ97" s="485"/>
      <c r="AK97" s="488"/>
      <c r="AL97" s="485"/>
      <c r="AM97" s="489"/>
      <c r="AN97" s="464"/>
      <c r="AO97" s="433"/>
      <c r="AP97" s="434"/>
      <c r="AQ97" s="434"/>
      <c r="AR97" s="434"/>
      <c r="AS97" s="434"/>
      <c r="AT97" s="113"/>
      <c r="AU97" s="128"/>
      <c r="AV97" s="53"/>
      <c r="AW97" s="53"/>
      <c r="AX97" s="53"/>
      <c r="AY97" s="53"/>
      <c r="AZ97" s="130"/>
      <c r="BA97" s="314"/>
      <c r="BB97" s="314"/>
      <c r="BC97" s="314"/>
      <c r="BD97" s="314"/>
      <c r="BE97" s="314"/>
      <c r="BF97" s="771"/>
      <c r="BG97" s="787">
        <v>10</v>
      </c>
      <c r="BH97" s="314"/>
      <c r="BI97" s="314"/>
      <c r="BJ97" s="314"/>
      <c r="BK97" s="314"/>
      <c r="BL97" s="315"/>
      <c r="BM97" s="737">
        <v>48.9</v>
      </c>
      <c r="BN97" s="748">
        <v>22</v>
      </c>
      <c r="BO97" s="347"/>
      <c r="BP97" s="347"/>
      <c r="BQ97" s="347"/>
      <c r="BR97" s="347"/>
      <c r="BS97" s="347"/>
      <c r="BT97" s="347"/>
      <c r="BU97" s="758">
        <v>64</v>
      </c>
    </row>
    <row r="98" spans="1:73" s="1" customFormat="1" ht="15" customHeight="1" x14ac:dyDescent="0.25">
      <c r="A98" s="12">
        <v>20</v>
      </c>
      <c r="B98" s="325">
        <v>61410</v>
      </c>
      <c r="C98" s="5" t="s">
        <v>7</v>
      </c>
      <c r="D98" s="424" t="s">
        <v>99</v>
      </c>
      <c r="E98" s="636">
        <v>87</v>
      </c>
      <c r="F98" s="640">
        <v>4.5999999999999996</v>
      </c>
      <c r="G98" s="640">
        <v>11.49</v>
      </c>
      <c r="H98" s="640">
        <v>52.87</v>
      </c>
      <c r="I98" s="640">
        <v>31.03</v>
      </c>
      <c r="J98" s="21">
        <f t="shared" si="5"/>
        <v>4.1029999999999998</v>
      </c>
      <c r="K98" s="639">
        <v>79</v>
      </c>
      <c r="L98" s="646">
        <v>12.66</v>
      </c>
      <c r="M98" s="646">
        <v>36.71</v>
      </c>
      <c r="N98" s="646">
        <v>39.24</v>
      </c>
      <c r="O98" s="646">
        <v>11.39</v>
      </c>
      <c r="P98" s="21">
        <f t="shared" si="6"/>
        <v>3.4935999999999994</v>
      </c>
      <c r="Q98" s="639">
        <v>77</v>
      </c>
      <c r="R98" s="646">
        <v>1.3</v>
      </c>
      <c r="S98" s="646">
        <v>28.57</v>
      </c>
      <c r="T98" s="646">
        <v>62.34</v>
      </c>
      <c r="U98" s="646">
        <v>7.79</v>
      </c>
      <c r="V98" s="21">
        <f t="shared" si="7"/>
        <v>3.7662</v>
      </c>
      <c r="W98" s="526"/>
      <c r="X98" s="527"/>
      <c r="Y98" s="528"/>
      <c r="Z98" s="529"/>
      <c r="AA98" s="528"/>
      <c r="AB98" s="529"/>
      <c r="AC98" s="528"/>
      <c r="AD98" s="529"/>
      <c r="AE98" s="528"/>
      <c r="AF98" s="470"/>
      <c r="AG98" s="509"/>
      <c r="AH98" s="486"/>
      <c r="AI98" s="487"/>
      <c r="AJ98" s="485"/>
      <c r="AK98" s="488"/>
      <c r="AL98" s="485"/>
      <c r="AM98" s="489"/>
      <c r="AN98" s="464"/>
      <c r="AO98" s="433"/>
      <c r="AP98" s="434"/>
      <c r="AQ98" s="434"/>
      <c r="AR98" s="434"/>
      <c r="AS98" s="434"/>
      <c r="AT98" s="113"/>
      <c r="AU98" s="128"/>
      <c r="AV98" s="53"/>
      <c r="AW98" s="53"/>
      <c r="AX98" s="53"/>
      <c r="AY98" s="53"/>
      <c r="AZ98" s="130"/>
      <c r="BA98" s="314"/>
      <c r="BB98" s="314"/>
      <c r="BC98" s="314"/>
      <c r="BD98" s="314"/>
      <c r="BE98" s="314"/>
      <c r="BF98" s="771"/>
      <c r="BG98" s="787">
        <v>22</v>
      </c>
      <c r="BH98" s="314"/>
      <c r="BI98" s="314"/>
      <c r="BJ98" s="314"/>
      <c r="BK98" s="314"/>
      <c r="BL98" s="315"/>
      <c r="BM98" s="746">
        <v>56.36</v>
      </c>
      <c r="BN98" s="748">
        <v>49</v>
      </c>
      <c r="BO98" s="347"/>
      <c r="BP98" s="347"/>
      <c r="BQ98" s="347"/>
      <c r="BR98" s="347"/>
      <c r="BS98" s="347"/>
      <c r="BT98" s="347"/>
      <c r="BU98" s="734">
        <v>70.98</v>
      </c>
    </row>
    <row r="99" spans="1:73" s="1" customFormat="1" ht="15" customHeight="1" x14ac:dyDescent="0.25">
      <c r="A99" s="12">
        <v>21</v>
      </c>
      <c r="B99" s="325">
        <v>61430</v>
      </c>
      <c r="C99" s="5" t="s">
        <v>7</v>
      </c>
      <c r="D99" s="424" t="s">
        <v>239</v>
      </c>
      <c r="E99" s="636">
        <v>212</v>
      </c>
      <c r="F99" s="640">
        <v>3.77</v>
      </c>
      <c r="G99" s="640">
        <v>29.25</v>
      </c>
      <c r="H99" s="640">
        <v>47.64</v>
      </c>
      <c r="I99" s="640">
        <v>19.34</v>
      </c>
      <c r="J99" s="21">
        <f t="shared" si="5"/>
        <v>3.8254999999999999</v>
      </c>
      <c r="K99" s="639">
        <v>176</v>
      </c>
      <c r="L99" s="646">
        <v>11.36</v>
      </c>
      <c r="M99" s="646">
        <v>36.36</v>
      </c>
      <c r="N99" s="646">
        <v>39.200000000000003</v>
      </c>
      <c r="O99" s="646">
        <v>13.07</v>
      </c>
      <c r="P99" s="21">
        <f t="shared" si="6"/>
        <v>3.5395000000000003</v>
      </c>
      <c r="Q99" s="639">
        <v>215</v>
      </c>
      <c r="R99" s="646"/>
      <c r="S99" s="646">
        <v>17.21</v>
      </c>
      <c r="T99" s="646">
        <v>62.33</v>
      </c>
      <c r="U99" s="646">
        <v>20.47</v>
      </c>
      <c r="V99" s="21">
        <f t="shared" si="7"/>
        <v>4.0329999999999995</v>
      </c>
      <c r="W99" s="526"/>
      <c r="X99" s="527"/>
      <c r="Y99" s="528"/>
      <c r="Z99" s="529"/>
      <c r="AA99" s="528"/>
      <c r="AB99" s="529"/>
      <c r="AC99" s="528"/>
      <c r="AD99" s="529"/>
      <c r="AE99" s="528"/>
      <c r="AF99" s="470"/>
      <c r="AG99" s="509"/>
      <c r="AH99" s="486"/>
      <c r="AI99" s="487"/>
      <c r="AJ99" s="485"/>
      <c r="AK99" s="488"/>
      <c r="AL99" s="485"/>
      <c r="AM99" s="489"/>
      <c r="AN99" s="464"/>
      <c r="AO99" s="433"/>
      <c r="AP99" s="434"/>
      <c r="AQ99" s="434"/>
      <c r="AR99" s="434"/>
      <c r="AS99" s="434"/>
      <c r="AT99" s="113"/>
      <c r="AU99" s="128"/>
      <c r="AV99" s="141"/>
      <c r="AW99" s="141"/>
      <c r="AX99" s="141"/>
      <c r="AY99" s="141"/>
      <c r="AZ99" s="130"/>
      <c r="BA99" s="314"/>
      <c r="BB99" s="314"/>
      <c r="BC99" s="314"/>
      <c r="BD99" s="314"/>
      <c r="BE99" s="314"/>
      <c r="BF99" s="771"/>
      <c r="BG99" s="787">
        <v>84</v>
      </c>
      <c r="BH99" s="314"/>
      <c r="BI99" s="314"/>
      <c r="BJ99" s="314"/>
      <c r="BK99" s="314"/>
      <c r="BL99" s="315"/>
      <c r="BM99" s="746">
        <v>54.73</v>
      </c>
      <c r="BN99" s="748">
        <v>138</v>
      </c>
      <c r="BO99" s="347"/>
      <c r="BP99" s="347"/>
      <c r="BQ99" s="347"/>
      <c r="BR99" s="347"/>
      <c r="BS99" s="347"/>
      <c r="BT99" s="347"/>
      <c r="BU99" s="734">
        <v>70.16</v>
      </c>
    </row>
    <row r="100" spans="1:73" s="1" customFormat="1" ht="15" customHeight="1" x14ac:dyDescent="0.25">
      <c r="A100" s="12">
        <v>22</v>
      </c>
      <c r="B100" s="325">
        <v>61440</v>
      </c>
      <c r="C100" s="5" t="s">
        <v>7</v>
      </c>
      <c r="D100" s="424" t="s">
        <v>100</v>
      </c>
      <c r="E100" s="636">
        <v>248</v>
      </c>
      <c r="F100" s="640">
        <v>5.65</v>
      </c>
      <c r="G100" s="640">
        <v>29.44</v>
      </c>
      <c r="H100" s="640">
        <v>45.56</v>
      </c>
      <c r="I100" s="640">
        <v>19.350000000000001</v>
      </c>
      <c r="J100" s="21">
        <f t="shared" si="5"/>
        <v>3.7861000000000002</v>
      </c>
      <c r="K100" s="639">
        <v>232</v>
      </c>
      <c r="L100" s="646">
        <v>12.07</v>
      </c>
      <c r="M100" s="646">
        <v>51.29</v>
      </c>
      <c r="N100" s="646">
        <v>31.9</v>
      </c>
      <c r="O100" s="646">
        <v>4.74</v>
      </c>
      <c r="P100" s="21">
        <f t="shared" si="6"/>
        <v>3.2930999999999999</v>
      </c>
      <c r="Q100" s="639">
        <v>240</v>
      </c>
      <c r="R100" s="646">
        <v>2.08</v>
      </c>
      <c r="S100" s="646">
        <v>39.17</v>
      </c>
      <c r="T100" s="646">
        <v>55.42</v>
      </c>
      <c r="U100" s="646">
        <v>3.33</v>
      </c>
      <c r="V100" s="21">
        <f t="shared" si="7"/>
        <v>3.6</v>
      </c>
      <c r="W100" s="526"/>
      <c r="X100" s="527"/>
      <c r="Y100" s="528"/>
      <c r="Z100" s="529"/>
      <c r="AA100" s="528"/>
      <c r="AB100" s="529"/>
      <c r="AC100" s="528"/>
      <c r="AD100" s="529"/>
      <c r="AE100" s="528"/>
      <c r="AF100" s="470"/>
      <c r="AG100" s="509"/>
      <c r="AH100" s="486"/>
      <c r="AI100" s="487"/>
      <c r="AJ100" s="485"/>
      <c r="AK100" s="488"/>
      <c r="AL100" s="485"/>
      <c r="AM100" s="489"/>
      <c r="AN100" s="464"/>
      <c r="AO100" s="433"/>
      <c r="AP100" s="434"/>
      <c r="AQ100" s="434"/>
      <c r="AR100" s="434"/>
      <c r="AS100" s="434"/>
      <c r="AT100" s="113"/>
      <c r="AU100" s="128"/>
      <c r="AV100" s="53"/>
      <c r="AW100" s="53"/>
      <c r="AX100" s="53"/>
      <c r="AY100" s="53"/>
      <c r="AZ100" s="130"/>
      <c r="BA100" s="314"/>
      <c r="BB100" s="314"/>
      <c r="BC100" s="314"/>
      <c r="BD100" s="314"/>
      <c r="BE100" s="314"/>
      <c r="BF100" s="768"/>
      <c r="BG100" s="787">
        <v>36</v>
      </c>
      <c r="BH100" s="314"/>
      <c r="BI100" s="314"/>
      <c r="BJ100" s="314"/>
      <c r="BK100" s="314"/>
      <c r="BL100" s="315"/>
      <c r="BM100" s="746">
        <v>61.14</v>
      </c>
      <c r="BN100" s="748">
        <v>113</v>
      </c>
      <c r="BO100" s="347"/>
      <c r="BP100" s="347"/>
      <c r="BQ100" s="347"/>
      <c r="BR100" s="347"/>
      <c r="BS100" s="347"/>
      <c r="BT100" s="347"/>
      <c r="BU100" s="741">
        <v>78.290000000000006</v>
      </c>
    </row>
    <row r="101" spans="1:73" s="1" customFormat="1" ht="15" customHeight="1" x14ac:dyDescent="0.25">
      <c r="A101" s="12">
        <v>23</v>
      </c>
      <c r="B101" s="325">
        <v>61450</v>
      </c>
      <c r="C101" s="5" t="s">
        <v>7</v>
      </c>
      <c r="D101" s="424" t="s">
        <v>238</v>
      </c>
      <c r="E101" s="636">
        <v>124</v>
      </c>
      <c r="F101" s="640">
        <v>5.65</v>
      </c>
      <c r="G101" s="640">
        <v>14.52</v>
      </c>
      <c r="H101" s="640">
        <v>57.26</v>
      </c>
      <c r="I101" s="640">
        <v>22.58</v>
      </c>
      <c r="J101" s="21">
        <f t="shared" si="5"/>
        <v>3.9679999999999995</v>
      </c>
      <c r="K101" s="639">
        <v>126</v>
      </c>
      <c r="L101" s="646">
        <v>14.29</v>
      </c>
      <c r="M101" s="646">
        <v>34.92</v>
      </c>
      <c r="N101" s="646">
        <v>42.06</v>
      </c>
      <c r="O101" s="646">
        <v>8.73</v>
      </c>
      <c r="P101" s="21">
        <f t="shared" si="6"/>
        <v>3.4523000000000001</v>
      </c>
      <c r="Q101" s="639">
        <v>126</v>
      </c>
      <c r="R101" s="646">
        <v>3.17</v>
      </c>
      <c r="S101" s="646">
        <v>30.95</v>
      </c>
      <c r="T101" s="646">
        <v>48.41</v>
      </c>
      <c r="U101" s="646">
        <v>17.46</v>
      </c>
      <c r="V101" s="21">
        <f t="shared" si="7"/>
        <v>3.8012999999999999</v>
      </c>
      <c r="W101" s="526"/>
      <c r="X101" s="527"/>
      <c r="Y101" s="528"/>
      <c r="Z101" s="529"/>
      <c r="AA101" s="528"/>
      <c r="AB101" s="529"/>
      <c r="AC101" s="528"/>
      <c r="AD101" s="529"/>
      <c r="AE101" s="528"/>
      <c r="AF101" s="470"/>
      <c r="AG101" s="509"/>
      <c r="AH101" s="486"/>
      <c r="AI101" s="487"/>
      <c r="AJ101" s="485"/>
      <c r="AK101" s="488"/>
      <c r="AL101" s="485"/>
      <c r="AM101" s="489"/>
      <c r="AN101" s="464"/>
      <c r="AO101" s="433"/>
      <c r="AP101" s="434"/>
      <c r="AQ101" s="434"/>
      <c r="AR101" s="434"/>
      <c r="AS101" s="434"/>
      <c r="AT101" s="113"/>
      <c r="AU101" s="128"/>
      <c r="AV101" s="53"/>
      <c r="AW101" s="53"/>
      <c r="AX101" s="53"/>
      <c r="AY101" s="53"/>
      <c r="AZ101" s="130"/>
      <c r="BA101" s="314"/>
      <c r="BB101" s="314"/>
      <c r="BC101" s="314"/>
      <c r="BD101" s="314"/>
      <c r="BE101" s="314"/>
      <c r="BF101" s="771"/>
      <c r="BG101" s="787">
        <v>50</v>
      </c>
      <c r="BH101" s="314"/>
      <c r="BI101" s="314"/>
      <c r="BJ101" s="314"/>
      <c r="BK101" s="314"/>
      <c r="BL101" s="315"/>
      <c r="BM101" s="746">
        <v>60.16</v>
      </c>
      <c r="BN101" s="748">
        <v>77</v>
      </c>
      <c r="BO101" s="347"/>
      <c r="BP101" s="347"/>
      <c r="BQ101" s="347"/>
      <c r="BR101" s="347"/>
      <c r="BS101" s="347"/>
      <c r="BT101" s="347"/>
      <c r="BU101" s="758">
        <v>67.319999999999993</v>
      </c>
    </row>
    <row r="102" spans="1:73" s="1" customFormat="1" ht="15" customHeight="1" x14ac:dyDescent="0.25">
      <c r="A102" s="12">
        <v>24</v>
      </c>
      <c r="B102" s="325">
        <v>61470</v>
      </c>
      <c r="C102" s="5" t="s">
        <v>7</v>
      </c>
      <c r="D102" s="424" t="s">
        <v>101</v>
      </c>
      <c r="E102" s="636">
        <v>127</v>
      </c>
      <c r="F102" s="640">
        <v>5.51</v>
      </c>
      <c r="G102" s="640">
        <v>22.83</v>
      </c>
      <c r="H102" s="640">
        <v>38.58</v>
      </c>
      <c r="I102" s="640">
        <v>33.07</v>
      </c>
      <c r="J102" s="21">
        <f t="shared" si="5"/>
        <v>3.9917999999999996</v>
      </c>
      <c r="K102" s="639">
        <v>128</v>
      </c>
      <c r="L102" s="646">
        <v>16.41</v>
      </c>
      <c r="M102" s="646">
        <v>21.09</v>
      </c>
      <c r="N102" s="646">
        <v>44.53</v>
      </c>
      <c r="O102" s="646">
        <v>17.97</v>
      </c>
      <c r="P102" s="21">
        <f t="shared" si="6"/>
        <v>3.6406000000000005</v>
      </c>
      <c r="Q102" s="639">
        <v>138</v>
      </c>
      <c r="R102" s="646">
        <v>3.62</v>
      </c>
      <c r="S102" s="646">
        <v>19.57</v>
      </c>
      <c r="T102" s="646">
        <v>62.32</v>
      </c>
      <c r="U102" s="646">
        <v>14.49</v>
      </c>
      <c r="V102" s="21">
        <f t="shared" si="7"/>
        <v>3.8768000000000002</v>
      </c>
      <c r="W102" s="526"/>
      <c r="X102" s="527"/>
      <c r="Y102" s="528"/>
      <c r="Z102" s="529"/>
      <c r="AA102" s="528"/>
      <c r="AB102" s="529"/>
      <c r="AC102" s="528"/>
      <c r="AD102" s="529"/>
      <c r="AE102" s="528"/>
      <c r="AF102" s="470"/>
      <c r="AG102" s="509"/>
      <c r="AH102" s="486"/>
      <c r="AI102" s="487"/>
      <c r="AJ102" s="485"/>
      <c r="AK102" s="488"/>
      <c r="AL102" s="485"/>
      <c r="AM102" s="489"/>
      <c r="AN102" s="464"/>
      <c r="AO102" s="433"/>
      <c r="AP102" s="434"/>
      <c r="AQ102" s="434"/>
      <c r="AR102" s="434"/>
      <c r="AS102" s="434"/>
      <c r="AT102" s="113"/>
      <c r="AU102" s="128"/>
      <c r="AV102" s="53"/>
      <c r="AW102" s="53"/>
      <c r="AX102" s="53"/>
      <c r="AY102" s="53"/>
      <c r="AZ102" s="130"/>
      <c r="BA102" s="314"/>
      <c r="BB102" s="314"/>
      <c r="BC102" s="314"/>
      <c r="BD102" s="314"/>
      <c r="BE102" s="314"/>
      <c r="BF102" s="771"/>
      <c r="BG102" s="787">
        <v>28</v>
      </c>
      <c r="BH102" s="314"/>
      <c r="BI102" s="314"/>
      <c r="BJ102" s="314"/>
      <c r="BK102" s="314"/>
      <c r="BL102" s="315"/>
      <c r="BM102" s="737">
        <v>43.18</v>
      </c>
      <c r="BN102" s="748">
        <v>44</v>
      </c>
      <c r="BO102" s="347"/>
      <c r="BP102" s="347"/>
      <c r="BQ102" s="347"/>
      <c r="BR102" s="347"/>
      <c r="BS102" s="347"/>
      <c r="BT102" s="347"/>
      <c r="BU102" s="758">
        <v>66.430000000000007</v>
      </c>
    </row>
    <row r="103" spans="1:73" s="1" customFormat="1" ht="15" customHeight="1" x14ac:dyDescent="0.25">
      <c r="A103" s="12">
        <v>25</v>
      </c>
      <c r="B103" s="325">
        <v>61490</v>
      </c>
      <c r="C103" s="5" t="s">
        <v>7</v>
      </c>
      <c r="D103" s="424" t="s">
        <v>237</v>
      </c>
      <c r="E103" s="636">
        <v>236</v>
      </c>
      <c r="F103" s="640">
        <v>1.69</v>
      </c>
      <c r="G103" s="640">
        <v>13.14</v>
      </c>
      <c r="H103" s="640">
        <v>54.24</v>
      </c>
      <c r="I103" s="640">
        <v>30.93</v>
      </c>
      <c r="J103" s="21">
        <f t="shared" si="5"/>
        <v>4.1440999999999999</v>
      </c>
      <c r="K103" s="639">
        <v>217</v>
      </c>
      <c r="L103" s="646">
        <v>5.53</v>
      </c>
      <c r="M103" s="646">
        <v>18.89</v>
      </c>
      <c r="N103" s="646">
        <v>53</v>
      </c>
      <c r="O103" s="646">
        <v>22.58</v>
      </c>
      <c r="P103" s="21">
        <f t="shared" si="6"/>
        <v>3.9262999999999999</v>
      </c>
      <c r="Q103" s="639">
        <v>247</v>
      </c>
      <c r="R103" s="646">
        <v>1.21</v>
      </c>
      <c r="S103" s="646">
        <v>27.53</v>
      </c>
      <c r="T103" s="646">
        <v>57.49</v>
      </c>
      <c r="U103" s="646">
        <v>13.77</v>
      </c>
      <c r="V103" s="21">
        <f t="shared" si="7"/>
        <v>3.8382000000000005</v>
      </c>
      <c r="W103" s="526"/>
      <c r="X103" s="527"/>
      <c r="Y103" s="528"/>
      <c r="Z103" s="529"/>
      <c r="AA103" s="528"/>
      <c r="AB103" s="529"/>
      <c r="AC103" s="528"/>
      <c r="AD103" s="529"/>
      <c r="AE103" s="528"/>
      <c r="AF103" s="470"/>
      <c r="AG103" s="509"/>
      <c r="AH103" s="486"/>
      <c r="AI103" s="487"/>
      <c r="AJ103" s="485"/>
      <c r="AK103" s="488"/>
      <c r="AL103" s="485"/>
      <c r="AM103" s="489"/>
      <c r="AN103" s="464"/>
      <c r="AO103" s="433"/>
      <c r="AP103" s="434"/>
      <c r="AQ103" s="434"/>
      <c r="AR103" s="434"/>
      <c r="AS103" s="434"/>
      <c r="AT103" s="113"/>
      <c r="AU103" s="128"/>
      <c r="AV103" s="53"/>
      <c r="AW103" s="53"/>
      <c r="AX103" s="53"/>
      <c r="AY103" s="53"/>
      <c r="AZ103" s="130"/>
      <c r="BA103" s="314"/>
      <c r="BB103" s="314"/>
      <c r="BC103" s="314"/>
      <c r="BD103" s="314"/>
      <c r="BE103" s="314"/>
      <c r="BF103" s="768"/>
      <c r="BG103" s="787">
        <v>62</v>
      </c>
      <c r="BH103" s="314"/>
      <c r="BI103" s="314"/>
      <c r="BJ103" s="314"/>
      <c r="BK103" s="314"/>
      <c r="BL103" s="315"/>
      <c r="BM103" s="734">
        <v>56.79</v>
      </c>
      <c r="BN103" s="748">
        <v>122</v>
      </c>
      <c r="BO103" s="347"/>
      <c r="BP103" s="347"/>
      <c r="BQ103" s="347"/>
      <c r="BR103" s="347"/>
      <c r="BS103" s="347"/>
      <c r="BT103" s="347"/>
      <c r="BU103" s="734">
        <v>68.88</v>
      </c>
    </row>
    <row r="104" spans="1:73" s="1" customFormat="1" ht="15" customHeight="1" x14ac:dyDescent="0.25">
      <c r="A104" s="12">
        <v>26</v>
      </c>
      <c r="B104" s="325">
        <v>61500</v>
      </c>
      <c r="C104" s="5" t="s">
        <v>7</v>
      </c>
      <c r="D104" s="424" t="s">
        <v>236</v>
      </c>
      <c r="E104" s="599">
        <v>123</v>
      </c>
      <c r="F104" s="640">
        <v>4.07</v>
      </c>
      <c r="G104" s="640">
        <v>23.58</v>
      </c>
      <c r="H104" s="640">
        <v>51.22</v>
      </c>
      <c r="I104" s="640">
        <v>21.14</v>
      </c>
      <c r="J104" s="21">
        <f t="shared" si="5"/>
        <v>3.8945999999999996</v>
      </c>
      <c r="K104" s="639">
        <v>163</v>
      </c>
      <c r="L104" s="646">
        <v>9.82</v>
      </c>
      <c r="M104" s="646">
        <v>38.65</v>
      </c>
      <c r="N104" s="646">
        <v>42.94</v>
      </c>
      <c r="O104" s="646">
        <v>8.59</v>
      </c>
      <c r="P104" s="21">
        <f t="shared" si="6"/>
        <v>3.5029999999999997</v>
      </c>
      <c r="Q104" s="550"/>
      <c r="R104" s="551"/>
      <c r="S104" s="551"/>
      <c r="T104" s="551"/>
      <c r="U104" s="551"/>
      <c r="V104" s="21">
        <f t="shared" si="7"/>
        <v>0</v>
      </c>
      <c r="W104" s="526"/>
      <c r="X104" s="527"/>
      <c r="Y104" s="528"/>
      <c r="Z104" s="529"/>
      <c r="AA104" s="528"/>
      <c r="AB104" s="529"/>
      <c r="AC104" s="528"/>
      <c r="AD104" s="529"/>
      <c r="AE104" s="528"/>
      <c r="AF104" s="470"/>
      <c r="AG104" s="509"/>
      <c r="AH104" s="486"/>
      <c r="AI104" s="487"/>
      <c r="AJ104" s="485"/>
      <c r="AK104" s="488"/>
      <c r="AL104" s="485"/>
      <c r="AM104" s="489"/>
      <c r="AN104" s="464"/>
      <c r="AO104" s="433"/>
      <c r="AP104" s="434"/>
      <c r="AQ104" s="434"/>
      <c r="AR104" s="434"/>
      <c r="AS104" s="434"/>
      <c r="AT104" s="113"/>
      <c r="AU104" s="128"/>
      <c r="AV104" s="53"/>
      <c r="AW104" s="53"/>
      <c r="AX104" s="53"/>
      <c r="AY104" s="53"/>
      <c r="AZ104" s="130"/>
      <c r="BA104" s="314"/>
      <c r="BB104" s="314"/>
      <c r="BC104" s="314"/>
      <c r="BD104" s="314"/>
      <c r="BE104" s="314"/>
      <c r="BF104" s="768"/>
      <c r="BG104" s="787">
        <v>78</v>
      </c>
      <c r="BH104" s="314"/>
      <c r="BI104" s="314"/>
      <c r="BJ104" s="314"/>
      <c r="BK104" s="314"/>
      <c r="BL104" s="315"/>
      <c r="BM104" s="734">
        <v>59.92</v>
      </c>
      <c r="BN104" s="748">
        <v>151</v>
      </c>
      <c r="BO104" s="347"/>
      <c r="BP104" s="347"/>
      <c r="BQ104" s="347"/>
      <c r="BR104" s="347"/>
      <c r="BS104" s="347"/>
      <c r="BT104" s="347"/>
      <c r="BU104" s="734">
        <v>71.41</v>
      </c>
    </row>
    <row r="105" spans="1:73" s="1" customFormat="1" ht="15" customHeight="1" x14ac:dyDescent="0.25">
      <c r="A105" s="12">
        <v>27</v>
      </c>
      <c r="B105" s="325">
        <v>61510</v>
      </c>
      <c r="C105" s="5" t="s">
        <v>7</v>
      </c>
      <c r="D105" s="424" t="s">
        <v>102</v>
      </c>
      <c r="E105" s="638">
        <v>102</v>
      </c>
      <c r="F105" s="640">
        <v>3.92</v>
      </c>
      <c r="G105" s="640">
        <v>20.59</v>
      </c>
      <c r="H105" s="640">
        <v>55.88</v>
      </c>
      <c r="I105" s="640">
        <v>19.61</v>
      </c>
      <c r="J105" s="21">
        <f t="shared" si="5"/>
        <v>3.9117999999999999</v>
      </c>
      <c r="K105" s="550"/>
      <c r="L105" s="551"/>
      <c r="M105" s="551"/>
      <c r="N105" s="551"/>
      <c r="O105" s="553"/>
      <c r="P105" s="21">
        <f t="shared" si="6"/>
        <v>0</v>
      </c>
      <c r="Q105" s="639">
        <v>100</v>
      </c>
      <c r="R105" s="646"/>
      <c r="S105" s="646">
        <v>16</v>
      </c>
      <c r="T105" s="646">
        <v>64</v>
      </c>
      <c r="U105" s="646">
        <v>20</v>
      </c>
      <c r="V105" s="21">
        <f t="shared" si="7"/>
        <v>4.04</v>
      </c>
      <c r="W105" s="526"/>
      <c r="X105" s="527"/>
      <c r="Y105" s="528"/>
      <c r="Z105" s="529"/>
      <c r="AA105" s="528"/>
      <c r="AB105" s="529"/>
      <c r="AC105" s="528"/>
      <c r="AD105" s="529"/>
      <c r="AE105" s="528"/>
      <c r="AF105" s="470"/>
      <c r="AG105" s="509"/>
      <c r="AH105" s="486"/>
      <c r="AI105" s="487"/>
      <c r="AJ105" s="485"/>
      <c r="AK105" s="488"/>
      <c r="AL105" s="485"/>
      <c r="AM105" s="489"/>
      <c r="AN105" s="464"/>
      <c r="AO105" s="433"/>
      <c r="AP105" s="434"/>
      <c r="AQ105" s="434"/>
      <c r="AR105" s="434"/>
      <c r="AS105" s="434"/>
      <c r="AT105" s="113"/>
      <c r="AU105" s="128"/>
      <c r="AV105" s="53"/>
      <c r="AW105" s="53"/>
      <c r="AX105" s="53"/>
      <c r="AY105" s="53"/>
      <c r="AZ105" s="130"/>
      <c r="BA105" s="314"/>
      <c r="BB105" s="314"/>
      <c r="BC105" s="314"/>
      <c r="BD105" s="314"/>
      <c r="BE105" s="314"/>
      <c r="BF105" s="768"/>
      <c r="BG105" s="787">
        <v>59</v>
      </c>
      <c r="BH105" s="314"/>
      <c r="BI105" s="314"/>
      <c r="BJ105" s="314"/>
      <c r="BK105" s="314"/>
      <c r="BL105" s="315"/>
      <c r="BM105" s="734">
        <v>54.71</v>
      </c>
      <c r="BN105" s="748">
        <v>118</v>
      </c>
      <c r="BO105" s="347"/>
      <c r="BP105" s="347"/>
      <c r="BQ105" s="347"/>
      <c r="BR105" s="347"/>
      <c r="BS105" s="347"/>
      <c r="BT105" s="347"/>
      <c r="BU105" s="734">
        <v>69.73</v>
      </c>
    </row>
    <row r="106" spans="1:73" s="1" customFormat="1" ht="15" customHeight="1" x14ac:dyDescent="0.25">
      <c r="A106" s="12">
        <v>28</v>
      </c>
      <c r="B106" s="325">
        <v>61520</v>
      </c>
      <c r="C106" s="5" t="s">
        <v>7</v>
      </c>
      <c r="D106" s="424" t="s">
        <v>235</v>
      </c>
      <c r="E106" s="638">
        <v>207</v>
      </c>
      <c r="F106" s="640"/>
      <c r="G106" s="640">
        <v>23.19</v>
      </c>
      <c r="H106" s="640">
        <v>52.66</v>
      </c>
      <c r="I106" s="640">
        <v>24.15</v>
      </c>
      <c r="J106" s="21">
        <f t="shared" si="5"/>
        <v>4.0095999999999998</v>
      </c>
      <c r="K106" s="639">
        <v>205</v>
      </c>
      <c r="L106" s="646">
        <v>2.44</v>
      </c>
      <c r="M106" s="646">
        <v>16.100000000000001</v>
      </c>
      <c r="N106" s="646">
        <v>60</v>
      </c>
      <c r="O106" s="646">
        <v>21.46</v>
      </c>
      <c r="P106" s="21">
        <f t="shared" si="6"/>
        <v>4.0048000000000004</v>
      </c>
      <c r="Q106" s="639">
        <v>216</v>
      </c>
      <c r="R106" s="646">
        <v>0.46</v>
      </c>
      <c r="S106" s="646">
        <v>5.09</v>
      </c>
      <c r="T106" s="646">
        <v>77.31</v>
      </c>
      <c r="U106" s="646">
        <v>17.13</v>
      </c>
      <c r="V106" s="21">
        <f t="shared" si="7"/>
        <v>4.1108000000000002</v>
      </c>
      <c r="W106" s="526"/>
      <c r="X106" s="527"/>
      <c r="Y106" s="528"/>
      <c r="Z106" s="529"/>
      <c r="AA106" s="528"/>
      <c r="AB106" s="529"/>
      <c r="AC106" s="528"/>
      <c r="AD106" s="529"/>
      <c r="AE106" s="528"/>
      <c r="AF106" s="470"/>
      <c r="AG106" s="509"/>
      <c r="AH106" s="486"/>
      <c r="AI106" s="487"/>
      <c r="AJ106" s="485"/>
      <c r="AK106" s="488"/>
      <c r="AL106" s="485"/>
      <c r="AM106" s="489"/>
      <c r="AN106" s="464"/>
      <c r="AO106" s="433"/>
      <c r="AP106" s="434"/>
      <c r="AQ106" s="434"/>
      <c r="AR106" s="434"/>
      <c r="AS106" s="434"/>
      <c r="AT106" s="113"/>
      <c r="AU106" s="128"/>
      <c r="AV106" s="53"/>
      <c r="AW106" s="53"/>
      <c r="AX106" s="53"/>
      <c r="AY106" s="53"/>
      <c r="AZ106" s="144"/>
      <c r="BA106" s="314"/>
      <c r="BB106" s="314"/>
      <c r="BC106" s="314"/>
      <c r="BD106" s="314"/>
      <c r="BE106" s="314"/>
      <c r="BF106" s="768"/>
      <c r="BG106" s="787">
        <v>63</v>
      </c>
      <c r="BH106" s="314"/>
      <c r="BI106" s="314"/>
      <c r="BJ106" s="314"/>
      <c r="BK106" s="314"/>
      <c r="BL106" s="315"/>
      <c r="BM106" s="734">
        <v>60.68</v>
      </c>
      <c r="BN106" s="748">
        <v>82</v>
      </c>
      <c r="BO106" s="347"/>
      <c r="BP106" s="347"/>
      <c r="BQ106" s="347"/>
      <c r="BR106" s="347"/>
      <c r="BS106" s="347"/>
      <c r="BT106" s="347"/>
      <c r="BU106" s="734">
        <v>72.099999999999994</v>
      </c>
    </row>
    <row r="107" spans="1:73" s="1" customFormat="1" ht="15" customHeight="1" x14ac:dyDescent="0.25">
      <c r="A107" s="12">
        <v>29</v>
      </c>
      <c r="B107" s="549">
        <v>61540</v>
      </c>
      <c r="C107" s="15" t="s">
        <v>7</v>
      </c>
      <c r="D107" s="423" t="s">
        <v>217</v>
      </c>
      <c r="E107" s="655">
        <v>155</v>
      </c>
      <c r="F107" s="656">
        <v>5.16</v>
      </c>
      <c r="G107" s="656">
        <v>25.81</v>
      </c>
      <c r="H107" s="656">
        <v>45.81</v>
      </c>
      <c r="I107" s="657">
        <v>23.23</v>
      </c>
      <c r="J107" s="21">
        <f t="shared" ref="J107:J108" si="8">(2*F107+3*G107+4*H107+5*I107)/100</f>
        <v>3.8714</v>
      </c>
      <c r="K107" s="639">
        <v>157</v>
      </c>
      <c r="L107" s="646">
        <v>8.2799999999999994</v>
      </c>
      <c r="M107" s="646">
        <v>29.94</v>
      </c>
      <c r="N107" s="646">
        <v>52.87</v>
      </c>
      <c r="O107" s="646">
        <v>8.92</v>
      </c>
      <c r="P107" s="23">
        <f t="shared" ref="P107:P108" si="9">(2*L107+3*M107+4*N107+5*O107)/100</f>
        <v>3.6246000000000005</v>
      </c>
      <c r="Q107" s="639">
        <v>150</v>
      </c>
      <c r="R107" s="646">
        <v>2.67</v>
      </c>
      <c r="S107" s="646">
        <v>28.67</v>
      </c>
      <c r="T107" s="646">
        <v>60.67</v>
      </c>
      <c r="U107" s="646">
        <v>8</v>
      </c>
      <c r="V107" s="23">
        <f t="shared" ref="V107:V108" si="10">(2*R107+3*S107+4*T107+5*U107)/100</f>
        <v>3.7403000000000004</v>
      </c>
      <c r="W107" s="658"/>
      <c r="X107" s="508"/>
      <c r="Y107" s="528"/>
      <c r="Z107" s="497"/>
      <c r="AA107" s="500"/>
      <c r="AB107" s="497"/>
      <c r="AC107" s="500"/>
      <c r="AD107" s="497"/>
      <c r="AE107" s="500"/>
      <c r="AF107" s="659"/>
      <c r="AG107" s="508"/>
      <c r="AH107" s="498"/>
      <c r="AI107" s="499"/>
      <c r="AJ107" s="497"/>
      <c r="AK107" s="488"/>
      <c r="AL107" s="497"/>
      <c r="AM107" s="501"/>
      <c r="AN107" s="464"/>
      <c r="AO107" s="431"/>
      <c r="AP107" s="432"/>
      <c r="AQ107" s="432"/>
      <c r="AR107" s="432"/>
      <c r="AS107" s="432"/>
      <c r="AT107" s="112"/>
      <c r="AU107" s="127"/>
      <c r="AV107" s="132"/>
      <c r="AW107" s="132"/>
      <c r="AX107" s="132"/>
      <c r="AY107" s="132"/>
      <c r="AZ107" s="130"/>
      <c r="BA107" s="317"/>
      <c r="BB107" s="317"/>
      <c r="BC107" s="317"/>
      <c r="BD107" s="317"/>
      <c r="BE107" s="317"/>
      <c r="BF107" s="770"/>
      <c r="BG107" s="788">
        <v>40</v>
      </c>
      <c r="BH107" s="317"/>
      <c r="BI107" s="317"/>
      <c r="BJ107" s="317"/>
      <c r="BK107" s="317"/>
      <c r="BL107" s="318"/>
      <c r="BM107" s="735">
        <v>50.18</v>
      </c>
      <c r="BN107" s="744">
        <v>69</v>
      </c>
      <c r="BO107" s="349"/>
      <c r="BP107" s="349"/>
      <c r="BQ107" s="349"/>
      <c r="BR107" s="349"/>
      <c r="BS107" s="349"/>
      <c r="BT107" s="349"/>
      <c r="BU107" s="758">
        <v>63.55</v>
      </c>
    </row>
    <row r="108" spans="1:73" s="1" customFormat="1" ht="15" customHeight="1" x14ac:dyDescent="0.25">
      <c r="A108" s="17">
        <v>30</v>
      </c>
      <c r="B108" s="325">
        <v>61560</v>
      </c>
      <c r="C108" s="5" t="s">
        <v>7</v>
      </c>
      <c r="D108" s="424" t="s">
        <v>245</v>
      </c>
      <c r="E108" s="660">
        <v>126</v>
      </c>
      <c r="F108" s="660">
        <v>13.49</v>
      </c>
      <c r="G108" s="669">
        <v>37.299999999999997</v>
      </c>
      <c r="H108" s="660">
        <v>34.130000000000003</v>
      </c>
      <c r="I108" s="660">
        <v>15.08</v>
      </c>
      <c r="J108" s="21">
        <f t="shared" si="8"/>
        <v>3.5079999999999996</v>
      </c>
      <c r="K108" s="672">
        <v>112</v>
      </c>
      <c r="L108" s="646">
        <v>7.14</v>
      </c>
      <c r="M108" s="646">
        <v>47.32</v>
      </c>
      <c r="N108" s="646">
        <v>41.07</v>
      </c>
      <c r="O108" s="674">
        <v>4.46</v>
      </c>
      <c r="P108" s="21">
        <f t="shared" si="9"/>
        <v>3.4281999999999999</v>
      </c>
      <c r="Q108" s="672">
        <v>114</v>
      </c>
      <c r="R108" s="646">
        <v>11.4</v>
      </c>
      <c r="S108" s="646">
        <v>50</v>
      </c>
      <c r="T108" s="646">
        <v>37.72</v>
      </c>
      <c r="U108" s="674">
        <v>0.88</v>
      </c>
      <c r="V108" s="21">
        <f t="shared" si="10"/>
        <v>3.2807999999999997</v>
      </c>
      <c r="W108" s="544"/>
      <c r="X108" s="509"/>
      <c r="Y108" s="528"/>
      <c r="Z108" s="485"/>
      <c r="AA108" s="488"/>
      <c r="AB108" s="485"/>
      <c r="AC108" s="488"/>
      <c r="AD108" s="485"/>
      <c r="AE108" s="488"/>
      <c r="AF108" s="661"/>
      <c r="AG108" s="509"/>
      <c r="AH108" s="486"/>
      <c r="AI108" s="487"/>
      <c r="AJ108" s="485"/>
      <c r="AK108" s="488"/>
      <c r="AL108" s="485"/>
      <c r="AM108" s="489"/>
      <c r="AN108" s="464"/>
      <c r="AO108" s="433"/>
      <c r="AP108" s="434"/>
      <c r="AQ108" s="434"/>
      <c r="AR108" s="434"/>
      <c r="AS108" s="434"/>
      <c r="AT108" s="113"/>
      <c r="AU108" s="128"/>
      <c r="AV108" s="53"/>
      <c r="AW108" s="53"/>
      <c r="AX108" s="53"/>
      <c r="AY108" s="53"/>
      <c r="AZ108" s="144"/>
      <c r="BA108" s="314"/>
      <c r="BB108" s="314"/>
      <c r="BC108" s="314"/>
      <c r="BD108" s="314"/>
      <c r="BE108" s="314"/>
      <c r="BF108" s="768"/>
      <c r="BG108" s="787"/>
      <c r="BH108" s="314"/>
      <c r="BI108" s="314"/>
      <c r="BJ108" s="314"/>
      <c r="BK108" s="314"/>
      <c r="BL108" s="315"/>
      <c r="BM108" s="316"/>
      <c r="BN108" s="806"/>
      <c r="BO108" s="347"/>
      <c r="BP108" s="347"/>
      <c r="BQ108" s="347"/>
      <c r="BR108" s="347"/>
      <c r="BS108" s="347"/>
      <c r="BT108" s="347"/>
      <c r="BU108" s="350"/>
    </row>
    <row r="109" spans="1:73" s="1" customFormat="1" ht="15" customHeight="1" thickBot="1" x14ac:dyDescent="0.3">
      <c r="A109" s="12">
        <v>31</v>
      </c>
      <c r="B109" s="358">
        <v>61570</v>
      </c>
      <c r="C109" s="357" t="s">
        <v>7</v>
      </c>
      <c r="D109" s="428" t="s">
        <v>246</v>
      </c>
      <c r="E109" s="662">
        <v>105</v>
      </c>
      <c r="F109" s="668">
        <v>1.9</v>
      </c>
      <c r="G109" s="663">
        <v>14.29</v>
      </c>
      <c r="H109" s="663">
        <v>39.049999999999997</v>
      </c>
      <c r="I109" s="664">
        <v>44.76</v>
      </c>
      <c r="J109" s="23">
        <f t="shared" si="5"/>
        <v>4.2666999999999993</v>
      </c>
      <c r="K109" s="671">
        <v>99</v>
      </c>
      <c r="L109" s="675">
        <v>19.190000000000001</v>
      </c>
      <c r="M109" s="675">
        <v>42.42</v>
      </c>
      <c r="N109" s="675">
        <v>35.35</v>
      </c>
      <c r="O109" s="676">
        <v>3.03</v>
      </c>
      <c r="P109" s="359">
        <f t="shared" si="6"/>
        <v>3.2218999999999998</v>
      </c>
      <c r="Q109" s="671">
        <v>103</v>
      </c>
      <c r="R109" s="675"/>
      <c r="S109" s="675">
        <v>18.45</v>
      </c>
      <c r="T109" s="675">
        <v>64.08</v>
      </c>
      <c r="U109" s="676">
        <v>17.48</v>
      </c>
      <c r="V109" s="359">
        <f t="shared" si="7"/>
        <v>3.9906999999999995</v>
      </c>
      <c r="W109" s="546"/>
      <c r="X109" s="547"/>
      <c r="Y109" s="538"/>
      <c r="Z109" s="515"/>
      <c r="AA109" s="518"/>
      <c r="AB109" s="515"/>
      <c r="AC109" s="518"/>
      <c r="AD109" s="515"/>
      <c r="AE109" s="518"/>
      <c r="AF109" s="474"/>
      <c r="AG109" s="510"/>
      <c r="AH109" s="511"/>
      <c r="AI109" s="512"/>
      <c r="AJ109" s="513"/>
      <c r="AK109" s="500"/>
      <c r="AL109" s="513"/>
      <c r="AM109" s="514"/>
      <c r="AN109" s="466"/>
      <c r="AO109" s="443"/>
      <c r="AP109" s="444"/>
      <c r="AQ109" s="444"/>
      <c r="AR109" s="444"/>
      <c r="AS109" s="444"/>
      <c r="AT109" s="360"/>
      <c r="AU109" s="361"/>
      <c r="AV109" s="362"/>
      <c r="AW109" s="362"/>
      <c r="AX109" s="362"/>
      <c r="AY109" s="362"/>
      <c r="AZ109" s="363"/>
      <c r="BA109" s="364"/>
      <c r="BB109" s="364"/>
      <c r="BC109" s="364"/>
      <c r="BD109" s="364"/>
      <c r="BE109" s="364"/>
      <c r="BF109" s="780"/>
      <c r="BG109" s="791"/>
      <c r="BH109" s="364"/>
      <c r="BI109" s="364"/>
      <c r="BJ109" s="364"/>
      <c r="BK109" s="364"/>
      <c r="BL109" s="365"/>
      <c r="BM109" s="366"/>
      <c r="BN109" s="807"/>
      <c r="BO109" s="367"/>
      <c r="BP109" s="367"/>
      <c r="BQ109" s="367"/>
      <c r="BR109" s="367"/>
      <c r="BS109" s="367"/>
      <c r="BT109" s="367"/>
      <c r="BU109" s="368"/>
    </row>
    <row r="110" spans="1:73" s="1" customFormat="1" ht="15" customHeight="1" x14ac:dyDescent="0.25">
      <c r="A110" s="10">
        <v>1</v>
      </c>
      <c r="B110" s="324">
        <v>70020</v>
      </c>
      <c r="C110" s="11" t="s">
        <v>2</v>
      </c>
      <c r="D110" s="422" t="s">
        <v>103</v>
      </c>
      <c r="E110" s="580">
        <v>102</v>
      </c>
      <c r="F110" s="644">
        <v>0</v>
      </c>
      <c r="G110" s="644">
        <v>9.8000000000000007</v>
      </c>
      <c r="H110" s="644">
        <v>52.94</v>
      </c>
      <c r="I110" s="644">
        <v>37.25</v>
      </c>
      <c r="J110" s="20">
        <f t="shared" si="5"/>
        <v>4.2740999999999998</v>
      </c>
      <c r="K110" s="649">
        <v>108</v>
      </c>
      <c r="L110" s="650"/>
      <c r="M110" s="650">
        <v>32.409999999999997</v>
      </c>
      <c r="N110" s="650">
        <v>54.63</v>
      </c>
      <c r="O110" s="650">
        <v>12.96</v>
      </c>
      <c r="P110" s="20">
        <f t="shared" si="6"/>
        <v>3.8055000000000003</v>
      </c>
      <c r="Q110" s="649">
        <v>107</v>
      </c>
      <c r="R110" s="650"/>
      <c r="S110" s="650">
        <v>18.690000000000001</v>
      </c>
      <c r="T110" s="650">
        <v>69.16</v>
      </c>
      <c r="U110" s="650">
        <v>12.15</v>
      </c>
      <c r="V110" s="20">
        <f t="shared" si="7"/>
        <v>3.9345999999999997</v>
      </c>
      <c r="W110" s="524"/>
      <c r="X110" s="543"/>
      <c r="Y110" s="539"/>
      <c r="Z110" s="543"/>
      <c r="AA110" s="539"/>
      <c r="AB110" s="543"/>
      <c r="AC110" s="539"/>
      <c r="AD110" s="543"/>
      <c r="AE110" s="539"/>
      <c r="AF110" s="473"/>
      <c r="AG110" s="480"/>
      <c r="AH110" s="481"/>
      <c r="AI110" s="482"/>
      <c r="AJ110" s="480"/>
      <c r="AK110" s="483"/>
      <c r="AL110" s="480"/>
      <c r="AM110" s="484"/>
      <c r="AN110" s="463"/>
      <c r="AO110" s="115"/>
      <c r="AP110" s="445"/>
      <c r="AQ110" s="445"/>
      <c r="AR110" s="445"/>
      <c r="AS110" s="445"/>
      <c r="AT110" s="116"/>
      <c r="AU110" s="134"/>
      <c r="AV110" s="294"/>
      <c r="AW110" s="294"/>
      <c r="AX110" s="294"/>
      <c r="AY110" s="294"/>
      <c r="AZ110" s="139"/>
      <c r="BA110" s="313"/>
      <c r="BB110" s="313"/>
      <c r="BC110" s="313"/>
      <c r="BD110" s="313"/>
      <c r="BE110" s="313"/>
      <c r="BF110" s="767"/>
      <c r="BG110" s="792">
        <v>44</v>
      </c>
      <c r="BH110" s="784"/>
      <c r="BI110" s="784"/>
      <c r="BJ110" s="784"/>
      <c r="BK110" s="784"/>
      <c r="BL110" s="785"/>
      <c r="BM110" s="752">
        <v>63.8</v>
      </c>
      <c r="BN110" s="800">
        <v>87</v>
      </c>
      <c r="BO110" s="798"/>
      <c r="BP110" s="798"/>
      <c r="BQ110" s="798"/>
      <c r="BR110" s="798"/>
      <c r="BS110" s="798"/>
      <c r="BT110" s="798"/>
      <c r="BU110" s="762">
        <v>77.72</v>
      </c>
    </row>
    <row r="111" spans="1:73" s="1" customFormat="1" ht="15" customHeight="1" x14ac:dyDescent="0.25">
      <c r="A111" s="12">
        <v>2</v>
      </c>
      <c r="B111" s="325">
        <v>70110</v>
      </c>
      <c r="C111" s="5" t="s">
        <v>2</v>
      </c>
      <c r="D111" s="424" t="s">
        <v>106</v>
      </c>
      <c r="E111" s="602">
        <v>44</v>
      </c>
      <c r="F111" s="640">
        <v>2.27</v>
      </c>
      <c r="G111" s="640">
        <v>11.36</v>
      </c>
      <c r="H111" s="640">
        <v>47.73</v>
      </c>
      <c r="I111" s="640">
        <v>38.64</v>
      </c>
      <c r="J111" s="21">
        <f>(2*F111+3*G111+4*H111+5*I111)/100</f>
        <v>4.2274000000000003</v>
      </c>
      <c r="K111" s="639">
        <v>74</v>
      </c>
      <c r="L111" s="646">
        <v>8.11</v>
      </c>
      <c r="M111" s="646">
        <v>28.38</v>
      </c>
      <c r="N111" s="646">
        <v>45.95</v>
      </c>
      <c r="O111" s="646">
        <v>17.57</v>
      </c>
      <c r="P111" s="21">
        <f>(2*L111+3*M111+4*N111+5*O111)/100</f>
        <v>3.7300999999999997</v>
      </c>
      <c r="Q111" s="639">
        <v>71</v>
      </c>
      <c r="R111" s="646">
        <v>4.2300000000000004</v>
      </c>
      <c r="S111" s="646">
        <v>23.94</v>
      </c>
      <c r="T111" s="646">
        <v>50.7</v>
      </c>
      <c r="U111" s="646">
        <v>21.13</v>
      </c>
      <c r="V111" s="23">
        <f t="shared" si="7"/>
        <v>3.8873000000000002</v>
      </c>
      <c r="W111" s="529"/>
      <c r="X111" s="529"/>
      <c r="Y111" s="528"/>
      <c r="Z111" s="529"/>
      <c r="AA111" s="528"/>
      <c r="AB111" s="529"/>
      <c r="AC111" s="528"/>
      <c r="AD111" s="529"/>
      <c r="AE111" s="528"/>
      <c r="AF111" s="470"/>
      <c r="AG111" s="328"/>
      <c r="AH111" s="328"/>
      <c r="AI111" s="487"/>
      <c r="AJ111" s="485"/>
      <c r="AK111" s="488"/>
      <c r="AL111" s="485"/>
      <c r="AM111" s="489"/>
      <c r="AN111" s="464"/>
      <c r="AO111" s="433"/>
      <c r="AP111" s="434"/>
      <c r="AQ111" s="434"/>
      <c r="AR111" s="434"/>
      <c r="AS111" s="434"/>
      <c r="AT111" s="113"/>
      <c r="AU111" s="128"/>
      <c r="AV111" s="53"/>
      <c r="AW111" s="53"/>
      <c r="AX111" s="53"/>
      <c r="AY111" s="53"/>
      <c r="AZ111" s="130"/>
      <c r="BA111" s="314"/>
      <c r="BB111" s="314"/>
      <c r="BC111" s="314"/>
      <c r="BD111" s="314"/>
      <c r="BE111" s="314"/>
      <c r="BF111" s="768"/>
      <c r="BG111" s="743">
        <v>32</v>
      </c>
      <c r="BH111" s="314"/>
      <c r="BI111" s="314"/>
      <c r="BJ111" s="314"/>
      <c r="BK111" s="314"/>
      <c r="BL111" s="315"/>
      <c r="BM111" s="737">
        <v>48.44</v>
      </c>
      <c r="BN111" s="744">
        <v>68</v>
      </c>
      <c r="BO111" s="347"/>
      <c r="BP111" s="347"/>
      <c r="BQ111" s="347"/>
      <c r="BR111" s="347"/>
      <c r="BS111" s="347"/>
      <c r="BT111" s="347"/>
      <c r="BU111" s="734">
        <v>70.69</v>
      </c>
    </row>
    <row r="112" spans="1:73" s="1" customFormat="1" ht="15" customHeight="1" x14ac:dyDescent="0.25">
      <c r="A112" s="12">
        <v>3</v>
      </c>
      <c r="B112" s="325">
        <v>70021</v>
      </c>
      <c r="C112" s="5" t="s">
        <v>2</v>
      </c>
      <c r="D112" s="424" t="s">
        <v>104</v>
      </c>
      <c r="E112" s="600">
        <v>85</v>
      </c>
      <c r="F112" s="640"/>
      <c r="G112" s="640">
        <v>1.18</v>
      </c>
      <c r="H112" s="640">
        <v>48.24</v>
      </c>
      <c r="I112" s="640">
        <v>50.59</v>
      </c>
      <c r="J112" s="21">
        <f t="shared" si="5"/>
        <v>4.4945000000000004</v>
      </c>
      <c r="K112" s="639">
        <v>88</v>
      </c>
      <c r="L112" s="646">
        <v>11.36</v>
      </c>
      <c r="M112" s="646">
        <v>52.27</v>
      </c>
      <c r="N112" s="646">
        <v>35.229999999999997</v>
      </c>
      <c r="O112" s="646">
        <v>1.1399999999999999</v>
      </c>
      <c r="P112" s="21">
        <f t="shared" si="6"/>
        <v>3.2614999999999998</v>
      </c>
      <c r="Q112" s="639">
        <v>82</v>
      </c>
      <c r="R112" s="646"/>
      <c r="S112" s="646">
        <v>4.88</v>
      </c>
      <c r="T112" s="646">
        <v>57.32</v>
      </c>
      <c r="U112" s="646">
        <v>37.799999999999997</v>
      </c>
      <c r="V112" s="21">
        <f t="shared" si="7"/>
        <v>4.3292000000000002</v>
      </c>
      <c r="W112" s="529"/>
      <c r="X112" s="529"/>
      <c r="Y112" s="528"/>
      <c r="Z112" s="529"/>
      <c r="AA112" s="528"/>
      <c r="AB112" s="529"/>
      <c r="AC112" s="528"/>
      <c r="AD112" s="529"/>
      <c r="AE112" s="528"/>
      <c r="AF112" s="470"/>
      <c r="AG112" s="485"/>
      <c r="AH112" s="486"/>
      <c r="AI112" s="487"/>
      <c r="AJ112" s="485"/>
      <c r="AK112" s="488"/>
      <c r="AL112" s="485"/>
      <c r="AM112" s="489"/>
      <c r="AN112" s="464"/>
      <c r="AO112" s="433"/>
      <c r="AP112" s="434"/>
      <c r="AQ112" s="434"/>
      <c r="AR112" s="434"/>
      <c r="AS112" s="434"/>
      <c r="AT112" s="113"/>
      <c r="AU112" s="128"/>
      <c r="AV112" s="53"/>
      <c r="AW112" s="53"/>
      <c r="AX112" s="53"/>
      <c r="AY112" s="53"/>
      <c r="AZ112" s="130"/>
      <c r="BA112" s="314"/>
      <c r="BB112" s="314"/>
      <c r="BC112" s="314"/>
      <c r="BD112" s="314"/>
      <c r="BE112" s="314"/>
      <c r="BF112" s="768"/>
      <c r="BG112" s="793">
        <v>54</v>
      </c>
      <c r="BH112" s="314"/>
      <c r="BI112" s="314"/>
      <c r="BJ112" s="314"/>
      <c r="BK112" s="314"/>
      <c r="BL112" s="315"/>
      <c r="BM112" s="746">
        <v>62.02</v>
      </c>
      <c r="BN112" s="748">
        <v>73</v>
      </c>
      <c r="BO112" s="347"/>
      <c r="BP112" s="347"/>
      <c r="BQ112" s="347"/>
      <c r="BR112" s="347"/>
      <c r="BS112" s="347"/>
      <c r="BT112" s="347"/>
      <c r="BU112" s="741">
        <v>77.47</v>
      </c>
    </row>
    <row r="113" spans="1:73" s="1" customFormat="1" ht="15" customHeight="1" x14ac:dyDescent="0.25">
      <c r="A113" s="12">
        <v>4</v>
      </c>
      <c r="B113" s="325">
        <v>70040</v>
      </c>
      <c r="C113" s="5" t="s">
        <v>2</v>
      </c>
      <c r="D113" s="424" t="s">
        <v>105</v>
      </c>
      <c r="E113" s="601">
        <v>70</v>
      </c>
      <c r="F113" s="640">
        <v>5.71</v>
      </c>
      <c r="G113" s="640">
        <v>18.57</v>
      </c>
      <c r="H113" s="640">
        <v>35.71</v>
      </c>
      <c r="I113" s="640">
        <v>40</v>
      </c>
      <c r="J113" s="21">
        <f t="shared" si="5"/>
        <v>4.0997000000000003</v>
      </c>
      <c r="K113" s="639">
        <v>63</v>
      </c>
      <c r="L113" s="646">
        <v>17.46</v>
      </c>
      <c r="M113" s="646">
        <v>23.81</v>
      </c>
      <c r="N113" s="646">
        <v>38.1</v>
      </c>
      <c r="O113" s="646">
        <v>20.63</v>
      </c>
      <c r="P113" s="21">
        <f t="shared" si="6"/>
        <v>3.6189999999999998</v>
      </c>
      <c r="Q113" s="639">
        <v>64</v>
      </c>
      <c r="R113" s="646">
        <v>3.13</v>
      </c>
      <c r="S113" s="646">
        <v>18.75</v>
      </c>
      <c r="T113" s="646">
        <v>60.94</v>
      </c>
      <c r="U113" s="646">
        <v>17.190000000000001</v>
      </c>
      <c r="V113" s="21">
        <f t="shared" si="7"/>
        <v>3.9221999999999997</v>
      </c>
      <c r="W113" s="529"/>
      <c r="X113" s="529"/>
      <c r="Y113" s="528"/>
      <c r="Z113" s="529"/>
      <c r="AA113" s="528"/>
      <c r="AB113" s="529"/>
      <c r="AC113" s="528"/>
      <c r="AD113" s="529"/>
      <c r="AE113" s="528"/>
      <c r="AF113" s="470"/>
      <c r="AG113" s="485"/>
      <c r="AH113" s="486"/>
      <c r="AI113" s="487"/>
      <c r="AJ113" s="485"/>
      <c r="AK113" s="488"/>
      <c r="AL113" s="485"/>
      <c r="AM113" s="489"/>
      <c r="AN113" s="464"/>
      <c r="AO113" s="433"/>
      <c r="AP113" s="434"/>
      <c r="AQ113" s="434"/>
      <c r="AR113" s="434"/>
      <c r="AS113" s="434"/>
      <c r="AT113" s="113"/>
      <c r="AU113" s="128"/>
      <c r="AV113" s="53"/>
      <c r="AW113" s="53"/>
      <c r="AX113" s="53"/>
      <c r="AY113" s="53"/>
      <c r="AZ113" s="130"/>
      <c r="BA113" s="314"/>
      <c r="BB113" s="314"/>
      <c r="BC113" s="314"/>
      <c r="BD113" s="314"/>
      <c r="BE113" s="314"/>
      <c r="BF113" s="771"/>
      <c r="BG113" s="793">
        <v>3</v>
      </c>
      <c r="BH113" s="314"/>
      <c r="BI113" s="314"/>
      <c r="BJ113" s="314"/>
      <c r="BK113" s="314"/>
      <c r="BL113" s="315"/>
      <c r="BM113" s="737">
        <v>42.67</v>
      </c>
      <c r="BN113" s="748">
        <v>19</v>
      </c>
      <c r="BO113" s="347"/>
      <c r="BP113" s="347"/>
      <c r="BQ113" s="347"/>
      <c r="BR113" s="347"/>
      <c r="BS113" s="347"/>
      <c r="BT113" s="347"/>
      <c r="BU113" s="758">
        <v>64.89</v>
      </c>
    </row>
    <row r="114" spans="1:73" s="1" customFormat="1" ht="15" customHeight="1" x14ac:dyDescent="0.25">
      <c r="A114" s="12">
        <v>5</v>
      </c>
      <c r="B114" s="325">
        <v>70100</v>
      </c>
      <c r="C114" s="5" t="s">
        <v>2</v>
      </c>
      <c r="D114" s="424" t="s">
        <v>228</v>
      </c>
      <c r="E114" s="601">
        <v>80</v>
      </c>
      <c r="F114" s="640">
        <v>2.5</v>
      </c>
      <c r="G114" s="640">
        <v>12.5</v>
      </c>
      <c r="H114" s="640">
        <v>53.75</v>
      </c>
      <c r="I114" s="640">
        <v>31.25</v>
      </c>
      <c r="J114" s="21">
        <f t="shared" si="5"/>
        <v>4.1375000000000002</v>
      </c>
      <c r="K114" s="639">
        <v>86</v>
      </c>
      <c r="L114" s="646">
        <v>15.12</v>
      </c>
      <c r="M114" s="646">
        <v>37.21</v>
      </c>
      <c r="N114" s="646">
        <v>36.049999999999997</v>
      </c>
      <c r="O114" s="646">
        <v>11.63</v>
      </c>
      <c r="P114" s="21">
        <f t="shared" si="6"/>
        <v>3.4422000000000001</v>
      </c>
      <c r="Q114" s="639">
        <v>78</v>
      </c>
      <c r="R114" s="646"/>
      <c r="S114" s="646">
        <v>5.13</v>
      </c>
      <c r="T114" s="646">
        <v>65.38</v>
      </c>
      <c r="U114" s="646">
        <v>29.49</v>
      </c>
      <c r="V114" s="21">
        <f t="shared" si="7"/>
        <v>4.2435999999999998</v>
      </c>
      <c r="W114" s="529"/>
      <c r="X114" s="529"/>
      <c r="Y114" s="528"/>
      <c r="Z114" s="529"/>
      <c r="AA114" s="528"/>
      <c r="AB114" s="529"/>
      <c r="AC114" s="528"/>
      <c r="AD114" s="529"/>
      <c r="AE114" s="528"/>
      <c r="AF114" s="470"/>
      <c r="AG114" s="485"/>
      <c r="AH114" s="486"/>
      <c r="AI114" s="487"/>
      <c r="AJ114" s="485"/>
      <c r="AK114" s="488"/>
      <c r="AL114" s="485"/>
      <c r="AM114" s="489"/>
      <c r="AN114" s="464"/>
      <c r="AO114" s="433"/>
      <c r="AP114" s="434"/>
      <c r="AQ114" s="434"/>
      <c r="AR114" s="434"/>
      <c r="AS114" s="434"/>
      <c r="AT114" s="113"/>
      <c r="AU114" s="128"/>
      <c r="AV114" s="53"/>
      <c r="AW114" s="53"/>
      <c r="AX114" s="53"/>
      <c r="AY114" s="53"/>
      <c r="AZ114" s="130"/>
      <c r="BA114" s="314"/>
      <c r="BB114" s="314"/>
      <c r="BC114" s="314"/>
      <c r="BD114" s="314"/>
      <c r="BE114" s="314"/>
      <c r="BF114" s="769"/>
      <c r="BG114" s="793">
        <v>56</v>
      </c>
      <c r="BH114" s="314"/>
      <c r="BI114" s="314"/>
      <c r="BJ114" s="314"/>
      <c r="BK114" s="314"/>
      <c r="BL114" s="315"/>
      <c r="BM114" s="746">
        <v>61.2</v>
      </c>
      <c r="BN114" s="748">
        <v>92</v>
      </c>
      <c r="BO114" s="347"/>
      <c r="BP114" s="347"/>
      <c r="BQ114" s="347"/>
      <c r="BR114" s="347"/>
      <c r="BS114" s="347"/>
      <c r="BT114" s="347"/>
      <c r="BU114" s="741">
        <v>75.709999999999994</v>
      </c>
    </row>
    <row r="115" spans="1:73" s="1" customFormat="1" ht="15" customHeight="1" x14ac:dyDescent="0.25">
      <c r="A115" s="12">
        <v>6</v>
      </c>
      <c r="B115" s="325">
        <v>70270</v>
      </c>
      <c r="C115" s="5" t="s">
        <v>2</v>
      </c>
      <c r="D115" s="424" t="s">
        <v>107</v>
      </c>
      <c r="E115" s="603">
        <v>77</v>
      </c>
      <c r="F115" s="640">
        <v>3.9</v>
      </c>
      <c r="G115" s="640">
        <v>11.69</v>
      </c>
      <c r="H115" s="640">
        <v>37.659999999999997</v>
      </c>
      <c r="I115" s="640">
        <v>46.75</v>
      </c>
      <c r="J115" s="21">
        <f t="shared" si="5"/>
        <v>4.2725999999999997</v>
      </c>
      <c r="K115" s="639">
        <v>74</v>
      </c>
      <c r="L115" s="646">
        <v>10.81</v>
      </c>
      <c r="M115" s="646">
        <v>22.97</v>
      </c>
      <c r="N115" s="646">
        <v>43.24</v>
      </c>
      <c r="O115" s="646">
        <v>22.97</v>
      </c>
      <c r="P115" s="21">
        <f t="shared" si="6"/>
        <v>3.7834000000000003</v>
      </c>
      <c r="Q115" s="639">
        <v>78</v>
      </c>
      <c r="R115" s="646"/>
      <c r="S115" s="646">
        <v>21.79</v>
      </c>
      <c r="T115" s="646">
        <v>56.41</v>
      </c>
      <c r="U115" s="646">
        <v>21.79</v>
      </c>
      <c r="V115" s="21">
        <f t="shared" si="7"/>
        <v>3.9995999999999996</v>
      </c>
      <c r="W115" s="529"/>
      <c r="X115" s="529"/>
      <c r="Y115" s="528"/>
      <c r="Z115" s="529"/>
      <c r="AA115" s="528"/>
      <c r="AB115" s="529"/>
      <c r="AC115" s="528"/>
      <c r="AD115" s="529"/>
      <c r="AE115" s="528"/>
      <c r="AF115" s="470"/>
      <c r="AG115" s="485"/>
      <c r="AH115" s="486"/>
      <c r="AI115" s="487"/>
      <c r="AJ115" s="485"/>
      <c r="AK115" s="488"/>
      <c r="AL115" s="485"/>
      <c r="AM115" s="489"/>
      <c r="AN115" s="464"/>
      <c r="AO115" s="433"/>
      <c r="AP115" s="434"/>
      <c r="AQ115" s="434"/>
      <c r="AR115" s="434"/>
      <c r="AS115" s="434"/>
      <c r="AT115" s="113"/>
      <c r="AU115" s="128"/>
      <c r="AV115" s="53"/>
      <c r="AW115" s="53"/>
      <c r="AX115" s="53"/>
      <c r="AY115" s="53"/>
      <c r="AZ115" s="130"/>
      <c r="BA115" s="314"/>
      <c r="BB115" s="314"/>
      <c r="BC115" s="314"/>
      <c r="BD115" s="314"/>
      <c r="BE115" s="314"/>
      <c r="BF115" s="771"/>
      <c r="BG115" s="793">
        <v>35</v>
      </c>
      <c r="BH115" s="314"/>
      <c r="BI115" s="314"/>
      <c r="BJ115" s="314"/>
      <c r="BK115" s="314"/>
      <c r="BL115" s="315"/>
      <c r="BM115" s="746">
        <v>54.89</v>
      </c>
      <c r="BN115" s="748">
        <v>49</v>
      </c>
      <c r="BO115" s="347"/>
      <c r="BP115" s="347"/>
      <c r="BQ115" s="347"/>
      <c r="BR115" s="347"/>
      <c r="BS115" s="347"/>
      <c r="BT115" s="347"/>
      <c r="BU115" s="734">
        <v>73.510000000000005</v>
      </c>
    </row>
    <row r="116" spans="1:73" s="1" customFormat="1" ht="15" customHeight="1" x14ac:dyDescent="0.25">
      <c r="A116" s="12">
        <v>7</v>
      </c>
      <c r="B116" s="325">
        <v>70510</v>
      </c>
      <c r="C116" s="5" t="s">
        <v>2</v>
      </c>
      <c r="D116" s="424" t="s">
        <v>108</v>
      </c>
      <c r="E116" s="637">
        <v>31</v>
      </c>
      <c r="F116" s="640">
        <v>6.45</v>
      </c>
      <c r="G116" s="640">
        <v>29.03</v>
      </c>
      <c r="H116" s="640">
        <v>54.84</v>
      </c>
      <c r="I116" s="640">
        <v>9.68</v>
      </c>
      <c r="J116" s="21">
        <f t="shared" si="5"/>
        <v>3.6775000000000002</v>
      </c>
      <c r="K116" s="639">
        <v>24</v>
      </c>
      <c r="L116" s="646">
        <v>25</v>
      </c>
      <c r="M116" s="646">
        <v>45.83</v>
      </c>
      <c r="N116" s="646">
        <v>29.17</v>
      </c>
      <c r="O116" s="646"/>
      <c r="P116" s="21">
        <f t="shared" si="6"/>
        <v>3.0417000000000001</v>
      </c>
      <c r="Q116" s="639">
        <v>30</v>
      </c>
      <c r="R116" s="646">
        <v>10</v>
      </c>
      <c r="S116" s="646">
        <v>46.67</v>
      </c>
      <c r="T116" s="646">
        <v>40</v>
      </c>
      <c r="U116" s="646">
        <v>3.33</v>
      </c>
      <c r="V116" s="21">
        <f t="shared" si="7"/>
        <v>3.3665999999999996</v>
      </c>
      <c r="W116" s="529"/>
      <c r="X116" s="529"/>
      <c r="Y116" s="528"/>
      <c r="Z116" s="529"/>
      <c r="AA116" s="528"/>
      <c r="AB116" s="529"/>
      <c r="AC116" s="528"/>
      <c r="AD116" s="529"/>
      <c r="AE116" s="528"/>
      <c r="AF116" s="470"/>
      <c r="AG116" s="485"/>
      <c r="AH116" s="486"/>
      <c r="AI116" s="487"/>
      <c r="AJ116" s="485"/>
      <c r="AK116" s="488"/>
      <c r="AL116" s="485"/>
      <c r="AM116" s="489"/>
      <c r="AN116" s="464"/>
      <c r="AO116" s="433"/>
      <c r="AP116" s="434"/>
      <c r="AQ116" s="434"/>
      <c r="AR116" s="434"/>
      <c r="AS116" s="434"/>
      <c r="AT116" s="113"/>
      <c r="AU116" s="128"/>
      <c r="AV116" s="53"/>
      <c r="AW116" s="53"/>
      <c r="AX116" s="53"/>
      <c r="AY116" s="53"/>
      <c r="AZ116" s="144"/>
      <c r="BA116" s="314"/>
      <c r="BB116" s="314"/>
      <c r="BC116" s="314"/>
      <c r="BD116" s="314"/>
      <c r="BE116" s="314"/>
      <c r="BF116" s="771"/>
      <c r="BG116" s="793"/>
      <c r="BH116" s="314"/>
      <c r="BI116" s="314"/>
      <c r="BJ116" s="314"/>
      <c r="BK116" s="314"/>
      <c r="BL116" s="315"/>
      <c r="BM116" s="739"/>
      <c r="BN116" s="802"/>
      <c r="BO116" s="347"/>
      <c r="BP116" s="347"/>
      <c r="BQ116" s="347"/>
      <c r="BR116" s="347"/>
      <c r="BS116" s="347"/>
      <c r="BT116" s="347"/>
      <c r="BU116" s="348"/>
    </row>
    <row r="117" spans="1:73" s="1" customFormat="1" ht="15" customHeight="1" x14ac:dyDescent="0.25">
      <c r="A117" s="12">
        <v>8</v>
      </c>
      <c r="B117" s="325">
        <v>10880</v>
      </c>
      <c r="C117" s="5" t="s">
        <v>2</v>
      </c>
      <c r="D117" s="424" t="s">
        <v>240</v>
      </c>
      <c r="E117" s="653">
        <v>363</v>
      </c>
      <c r="F117" s="654">
        <v>6.06</v>
      </c>
      <c r="G117" s="654">
        <v>32.78</v>
      </c>
      <c r="H117" s="654">
        <v>42.42</v>
      </c>
      <c r="I117" s="654">
        <v>18.73</v>
      </c>
      <c r="J117" s="21">
        <f>(2*F117+3*G117+4*H117+5*I117)/100</f>
        <v>3.7378999999999998</v>
      </c>
      <c r="K117" s="639">
        <v>351</v>
      </c>
      <c r="L117" s="646">
        <v>13.68</v>
      </c>
      <c r="M117" s="646">
        <v>38.75</v>
      </c>
      <c r="N117" s="646">
        <v>39.6</v>
      </c>
      <c r="O117" s="646">
        <v>7.98</v>
      </c>
      <c r="P117" s="21">
        <f>(2*L117+3*M117+4*N117+5*O117)/100</f>
        <v>3.4190999999999998</v>
      </c>
      <c r="Q117" s="639">
        <v>360</v>
      </c>
      <c r="R117" s="646">
        <v>1.94</v>
      </c>
      <c r="S117" s="646">
        <v>34.44</v>
      </c>
      <c r="T117" s="646">
        <v>57.78</v>
      </c>
      <c r="U117" s="646">
        <v>5.83</v>
      </c>
      <c r="V117" s="23">
        <f t="shared" ref="V117" si="11">(2*R117+3*S117+4*T117+5*U117)/100</f>
        <v>3.6746999999999996</v>
      </c>
      <c r="W117" s="529"/>
      <c r="X117" s="529"/>
      <c r="Y117" s="528"/>
      <c r="Z117" s="529"/>
      <c r="AA117" s="528"/>
      <c r="AB117" s="529"/>
      <c r="AC117" s="528"/>
      <c r="AD117" s="529"/>
      <c r="AE117" s="528"/>
      <c r="AF117" s="470"/>
      <c r="AG117" s="497"/>
      <c r="AH117" s="498"/>
      <c r="AI117" s="499"/>
      <c r="AJ117" s="497"/>
      <c r="AK117" s="500"/>
      <c r="AL117" s="497"/>
      <c r="AM117" s="501"/>
      <c r="AN117" s="466"/>
      <c r="AO117" s="431"/>
      <c r="AP117" s="432"/>
      <c r="AQ117" s="432"/>
      <c r="AR117" s="432"/>
      <c r="AS117" s="432"/>
      <c r="AT117" s="21"/>
      <c r="AU117" s="127"/>
      <c r="AV117" s="132"/>
      <c r="AW117" s="132"/>
      <c r="AX117" s="132"/>
      <c r="AY117" s="132"/>
      <c r="AZ117" s="130"/>
      <c r="BA117" s="317"/>
      <c r="BB117" s="317"/>
      <c r="BC117" s="317"/>
      <c r="BD117" s="317"/>
      <c r="BE117" s="317"/>
      <c r="BF117" s="778"/>
      <c r="BG117" s="743">
        <v>62</v>
      </c>
      <c r="BH117" s="317"/>
      <c r="BI117" s="317"/>
      <c r="BJ117" s="317"/>
      <c r="BK117" s="317"/>
      <c r="BL117" s="318"/>
      <c r="BM117" s="738">
        <v>48.87</v>
      </c>
      <c r="BN117" s="808">
        <v>113</v>
      </c>
      <c r="BO117" s="349"/>
      <c r="BP117" s="349"/>
      <c r="BQ117" s="349"/>
      <c r="BR117" s="349"/>
      <c r="BS117" s="349"/>
      <c r="BT117" s="349"/>
      <c r="BU117" s="758">
        <v>67.88</v>
      </c>
    </row>
    <row r="118" spans="1:73" s="1" customFormat="1" ht="15" customHeight="1" thickBot="1" x14ac:dyDescent="0.3">
      <c r="A118" s="647">
        <v>9</v>
      </c>
      <c r="B118" s="552">
        <v>71550</v>
      </c>
      <c r="C118" s="648" t="s">
        <v>2</v>
      </c>
      <c r="D118" s="424" t="s">
        <v>244</v>
      </c>
      <c r="E118" s="639">
        <v>117</v>
      </c>
      <c r="F118" s="663">
        <v>5.98</v>
      </c>
      <c r="G118" s="663">
        <v>22.22</v>
      </c>
      <c r="H118" s="663">
        <v>48.72</v>
      </c>
      <c r="I118" s="664">
        <v>23.08</v>
      </c>
      <c r="J118" s="102">
        <f>(2*F118+3*G118+4*H118+5*I118)/100</f>
        <v>3.8889999999999998</v>
      </c>
      <c r="K118" s="671">
        <v>111</v>
      </c>
      <c r="L118" s="675">
        <v>12.61</v>
      </c>
      <c r="M118" s="675">
        <v>49.55</v>
      </c>
      <c r="N118" s="675">
        <v>32.43</v>
      </c>
      <c r="O118" s="676">
        <v>5.41</v>
      </c>
      <c r="P118" s="102">
        <f>(2*L118+3*M118+4*N118+5*O118)/100</f>
        <v>3.3064</v>
      </c>
      <c r="Q118" s="671">
        <v>115</v>
      </c>
      <c r="R118" s="675">
        <v>0.87</v>
      </c>
      <c r="S118" s="675">
        <v>26.96</v>
      </c>
      <c r="T118" s="675">
        <v>63.48</v>
      </c>
      <c r="U118" s="676">
        <v>8.6999999999999993</v>
      </c>
      <c r="V118" s="102">
        <f t="shared" si="7"/>
        <v>3.8003999999999998</v>
      </c>
      <c r="W118" s="651"/>
      <c r="X118" s="651"/>
      <c r="Y118" s="539"/>
      <c r="Z118" s="651"/>
      <c r="AA118" s="539"/>
      <c r="AB118" s="651"/>
      <c r="AC118" s="538"/>
      <c r="AD118" s="651"/>
      <c r="AE118" s="538"/>
      <c r="AF118" s="652"/>
      <c r="AG118" s="515"/>
      <c r="AH118" s="516"/>
      <c r="AI118" s="517"/>
      <c r="AJ118" s="515"/>
      <c r="AK118" s="518"/>
      <c r="AL118" s="515"/>
      <c r="AM118" s="519"/>
      <c r="AN118" s="323"/>
      <c r="AO118" s="429"/>
      <c r="AP118" s="430"/>
      <c r="AQ118" s="430"/>
      <c r="AR118" s="430"/>
      <c r="AS118" s="430"/>
      <c r="AT118" s="102"/>
      <c r="AU118" s="149"/>
      <c r="AV118" s="150"/>
      <c r="AW118" s="150"/>
      <c r="AX118" s="150"/>
      <c r="AY118" s="150"/>
      <c r="AZ118" s="147"/>
      <c r="BA118" s="311"/>
      <c r="BB118" s="311"/>
      <c r="BC118" s="311"/>
      <c r="BD118" s="311"/>
      <c r="BE118" s="311"/>
      <c r="BF118" s="781"/>
      <c r="BG118" s="782"/>
      <c r="BH118" s="311"/>
      <c r="BI118" s="311"/>
      <c r="BJ118" s="311"/>
      <c r="BK118" s="311"/>
      <c r="BL118" s="312"/>
      <c r="BM118" s="323"/>
      <c r="BN118" s="809"/>
      <c r="BO118" s="346"/>
      <c r="BP118" s="346"/>
      <c r="BQ118" s="346"/>
      <c r="BR118" s="346"/>
      <c r="BS118" s="346"/>
      <c r="BT118" s="346"/>
      <c r="BU118" s="323"/>
    </row>
    <row r="119" spans="1:73" s="1" customFormat="1" ht="15" customHeight="1" thickBot="1" x14ac:dyDescent="0.3">
      <c r="A119" s="670">
        <f>A7+A16+A28+A45+A64+A78+A109+A118</f>
        <v>112</v>
      </c>
      <c r="B119" s="8"/>
      <c r="C119" s="8"/>
      <c r="D119" s="299" t="s">
        <v>109</v>
      </c>
      <c r="E119" s="326">
        <f>SUM(E7:E118)</f>
        <v>10872</v>
      </c>
      <c r="F119" s="665">
        <v>6.1</v>
      </c>
      <c r="G119" s="666">
        <v>23.61</v>
      </c>
      <c r="H119" s="666">
        <v>45.26</v>
      </c>
      <c r="I119" s="667">
        <v>25.03</v>
      </c>
      <c r="J119" s="560">
        <f t="shared" si="5"/>
        <v>3.8922000000000003</v>
      </c>
      <c r="K119" s="369">
        <f>SUM(K7:K118)</f>
        <v>10454</v>
      </c>
      <c r="L119" s="665">
        <v>14.57</v>
      </c>
      <c r="M119" s="677">
        <v>35.58</v>
      </c>
      <c r="N119" s="677">
        <v>40.270000000000003</v>
      </c>
      <c r="O119" s="678">
        <v>9.58</v>
      </c>
      <c r="P119" s="560">
        <f>(2*L119+3*M119+4*N119+5*O119)/100</f>
        <v>3.4486000000000003</v>
      </c>
      <c r="Q119" s="326">
        <f>SUM(Q7:Q118)</f>
        <v>10836</v>
      </c>
      <c r="R119" s="673">
        <v>2.99</v>
      </c>
      <c r="S119" s="666">
        <v>30.14</v>
      </c>
      <c r="T119" s="666">
        <v>54.19</v>
      </c>
      <c r="U119" s="667">
        <v>12.68</v>
      </c>
      <c r="V119" s="561">
        <f t="shared" si="7"/>
        <v>3.7655999999999996</v>
      </c>
      <c r="W119" s="300"/>
      <c r="X119" s="300"/>
      <c r="Y119" s="567"/>
      <c r="Z119" s="300"/>
      <c r="AA119" s="567"/>
      <c r="AB119" s="566"/>
      <c r="AC119" s="567"/>
      <c r="AD119" s="568"/>
      <c r="AE119" s="569"/>
      <c r="AF119" s="563"/>
      <c r="AG119" s="301"/>
      <c r="AH119" s="301"/>
      <c r="AI119" s="570"/>
      <c r="AJ119" s="571"/>
      <c r="AK119" s="572"/>
      <c r="AL119" s="571"/>
      <c r="AM119" s="572"/>
      <c r="AN119" s="562"/>
      <c r="AO119" s="447"/>
      <c r="AP119" s="302"/>
      <c r="AQ119" s="302"/>
      <c r="AR119" s="302"/>
      <c r="AS119" s="302"/>
      <c r="AT119" s="303"/>
      <c r="AU119" s="304"/>
      <c r="AV119" s="304"/>
      <c r="AW119" s="304"/>
      <c r="AX119" s="304"/>
      <c r="AY119" s="304"/>
      <c r="AZ119" s="810"/>
      <c r="BA119" s="794"/>
      <c r="BB119" s="300"/>
      <c r="BC119" s="300"/>
      <c r="BD119" s="300"/>
      <c r="BE119" s="300"/>
      <c r="BF119" s="811"/>
      <c r="BG119" s="794">
        <f>SUM(BG7:BG118)</f>
        <v>2932</v>
      </c>
      <c r="BH119" s="300"/>
      <c r="BI119" s="300"/>
      <c r="BJ119" s="300"/>
      <c r="BK119" s="300"/>
      <c r="BL119" s="300"/>
      <c r="BM119" s="795"/>
      <c r="BN119" s="794">
        <f>SUM(BN7:BN118)</f>
        <v>4892</v>
      </c>
      <c r="BO119" s="300"/>
      <c r="BP119" s="300"/>
      <c r="BQ119" s="300"/>
      <c r="BR119" s="300"/>
      <c r="BS119" s="300"/>
      <c r="BT119" s="300"/>
      <c r="BU119" s="353"/>
    </row>
    <row r="120" spans="1:73" ht="15" customHeight="1" x14ac:dyDescent="0.25">
      <c r="A120" s="6"/>
      <c r="B120" s="6"/>
      <c r="C120" s="6"/>
      <c r="D120" s="6"/>
      <c r="E120" s="844" t="s">
        <v>111</v>
      </c>
      <c r="F120" s="844"/>
      <c r="G120" s="844"/>
      <c r="H120" s="844"/>
      <c r="I120" s="844"/>
      <c r="J120" s="295">
        <f>AVERAGE(J7:J118)</f>
        <v>3.7952669642857138</v>
      </c>
      <c r="K120" s="844"/>
      <c r="L120" s="844"/>
      <c r="M120" s="844"/>
      <c r="N120" s="844"/>
      <c r="O120" s="844"/>
      <c r="P120" s="295">
        <f>AVERAGE(P7:P118)</f>
        <v>3.3326785714285712</v>
      </c>
      <c r="Q120" s="844"/>
      <c r="R120" s="844"/>
      <c r="S120" s="844"/>
      <c r="T120" s="844"/>
      <c r="U120" s="844"/>
      <c r="V120" s="295">
        <f>AVERAGE(V7:V118)</f>
        <v>3.6531678571428583</v>
      </c>
      <c r="W120" s="846"/>
      <c r="X120" s="846"/>
      <c r="Y120" s="846"/>
      <c r="Z120" s="846"/>
      <c r="AA120" s="846"/>
      <c r="AB120" s="846"/>
      <c r="AC120" s="846"/>
      <c r="AD120" s="846"/>
      <c r="AE120" s="103"/>
      <c r="AF120" s="104"/>
      <c r="AG120" s="846"/>
      <c r="AH120" s="846"/>
      <c r="AI120" s="846"/>
      <c r="AJ120" s="846"/>
      <c r="AK120" s="846"/>
      <c r="AL120" s="846"/>
      <c r="AM120" s="28"/>
      <c r="AN120" s="104"/>
      <c r="AO120" s="844"/>
      <c r="AP120" s="844"/>
      <c r="AQ120" s="844"/>
      <c r="AR120" s="844"/>
      <c r="AS120" s="844"/>
      <c r="AT120" s="296"/>
      <c r="AU120" s="846"/>
      <c r="AV120" s="846"/>
      <c r="AW120" s="846"/>
      <c r="AX120" s="846"/>
      <c r="AY120" s="846"/>
      <c r="AZ120" s="297"/>
      <c r="BA120" s="844"/>
      <c r="BB120" s="844"/>
      <c r="BC120" s="844"/>
      <c r="BD120" s="844"/>
      <c r="BE120" s="844"/>
      <c r="BF120" s="298"/>
      <c r="BG120" s="863"/>
      <c r="BH120" s="863"/>
      <c r="BI120" s="863"/>
      <c r="BJ120" s="863"/>
      <c r="BK120" s="863"/>
      <c r="BL120" s="863"/>
      <c r="BM120" s="298">
        <f>AVERAGE(BM7:BM118)</f>
        <v>52.269072164948469</v>
      </c>
      <c r="BN120" s="863"/>
      <c r="BO120" s="863"/>
      <c r="BP120" s="863"/>
      <c r="BQ120" s="863"/>
      <c r="BR120" s="863"/>
      <c r="BS120" s="863"/>
      <c r="BT120" s="863"/>
      <c r="BU120" s="298">
        <f>AVERAGE(BU7:BU118)</f>
        <v>68.348762886597967</v>
      </c>
    </row>
    <row r="121" spans="1:73" ht="15" customHeight="1" x14ac:dyDescent="0.25">
      <c r="A121" s="6"/>
      <c r="B121" s="6"/>
      <c r="C121" s="6"/>
      <c r="D121" s="6"/>
      <c r="E121" s="845" t="s">
        <v>112</v>
      </c>
      <c r="F121" s="845"/>
      <c r="G121" s="845"/>
      <c r="H121" s="845"/>
      <c r="I121" s="845"/>
      <c r="J121" s="25">
        <v>3.83</v>
      </c>
      <c r="K121" s="845"/>
      <c r="L121" s="845"/>
      <c r="M121" s="845"/>
      <c r="N121" s="845"/>
      <c r="O121" s="845"/>
      <c r="P121" s="25">
        <v>3.39</v>
      </c>
      <c r="Q121" s="845"/>
      <c r="R121" s="845"/>
      <c r="S121" s="845"/>
      <c r="T121" s="845"/>
      <c r="U121" s="845"/>
      <c r="V121" s="25">
        <v>3.72</v>
      </c>
      <c r="W121" s="847"/>
      <c r="X121" s="847"/>
      <c r="Y121" s="847"/>
      <c r="Z121" s="847"/>
      <c r="AA121" s="847"/>
      <c r="AB121" s="847"/>
      <c r="AC121" s="847"/>
      <c r="AD121" s="847"/>
      <c r="AE121" s="28"/>
      <c r="AF121" s="105"/>
      <c r="AG121" s="847"/>
      <c r="AH121" s="847"/>
      <c r="AI121" s="847"/>
      <c r="AJ121" s="847"/>
      <c r="AK121" s="847"/>
      <c r="AL121" s="847"/>
      <c r="AM121" s="28"/>
      <c r="AN121" s="107"/>
      <c r="AO121" s="845" t="s">
        <v>112</v>
      </c>
      <c r="AP121" s="845"/>
      <c r="AQ121" s="845"/>
      <c r="AR121" s="845"/>
      <c r="AS121" s="845"/>
      <c r="AT121" s="126"/>
      <c r="AU121" s="847"/>
      <c r="AV121" s="847"/>
      <c r="AW121" s="847"/>
      <c r="AX121" s="847"/>
      <c r="AY121" s="848"/>
      <c r="AZ121" s="151"/>
      <c r="BA121" s="845" t="s">
        <v>112</v>
      </c>
      <c r="BB121" s="845"/>
      <c r="BC121" s="845"/>
      <c r="BD121" s="845"/>
      <c r="BE121" s="845"/>
      <c r="BF121" s="152"/>
      <c r="BG121" s="848"/>
      <c r="BH121" s="848"/>
      <c r="BI121" s="848"/>
      <c r="BJ121" s="848"/>
      <c r="BK121" s="848"/>
      <c r="BL121" s="848"/>
      <c r="BM121" s="446"/>
      <c r="BN121" s="873"/>
      <c r="BO121" s="873"/>
      <c r="BP121" s="873"/>
      <c r="BQ121" s="873"/>
      <c r="BR121" s="873"/>
      <c r="BS121" s="873"/>
      <c r="BT121" s="873"/>
      <c r="BU121" s="153"/>
    </row>
    <row r="122" spans="1:73" ht="15" customHeight="1" x14ac:dyDescent="0.25">
      <c r="A122" s="6"/>
      <c r="B122" s="6"/>
      <c r="C122" s="6"/>
      <c r="D122" s="6"/>
      <c r="E122" s="9"/>
      <c r="F122" s="355"/>
      <c r="G122" s="6"/>
      <c r="H122" s="6"/>
      <c r="I122" s="356"/>
      <c r="Y122" s="356"/>
    </row>
  </sheetData>
  <mergeCells count="62">
    <mergeCell ref="AO4:AS4"/>
    <mergeCell ref="AU4:AY4"/>
    <mergeCell ref="BA4:BE4"/>
    <mergeCell ref="BG4:BL4"/>
    <mergeCell ref="BN4:BT4"/>
    <mergeCell ref="K4:O4"/>
    <mergeCell ref="E4:I4"/>
    <mergeCell ref="Q4:U4"/>
    <mergeCell ref="W4:AE4"/>
    <mergeCell ref="AG4:AM4"/>
    <mergeCell ref="BM5:BM6"/>
    <mergeCell ref="BU5:BU6"/>
    <mergeCell ref="BN120:BT120"/>
    <mergeCell ref="BN121:BT121"/>
    <mergeCell ref="BN5:BN6"/>
    <mergeCell ref="BO5:BT5"/>
    <mergeCell ref="BG120:BL120"/>
    <mergeCell ref="BG121:BL121"/>
    <mergeCell ref="BA5:BA6"/>
    <mergeCell ref="BB5:BE5"/>
    <mergeCell ref="BF5:BF6"/>
    <mergeCell ref="BG5:BG6"/>
    <mergeCell ref="BA120:BE120"/>
    <mergeCell ref="BA121:BE121"/>
    <mergeCell ref="BH5:BL5"/>
    <mergeCell ref="E120:I120"/>
    <mergeCell ref="E121:I121"/>
    <mergeCell ref="AZ5:AZ6"/>
    <mergeCell ref="E5:E6"/>
    <mergeCell ref="W120:AD120"/>
    <mergeCell ref="W121:AD121"/>
    <mergeCell ref="AG120:AL120"/>
    <mergeCell ref="AG121:AL121"/>
    <mergeCell ref="W5:W6"/>
    <mergeCell ref="Q120:U120"/>
    <mergeCell ref="Q121:U121"/>
    <mergeCell ref="AG5:AG6"/>
    <mergeCell ref="AH5:AN5"/>
    <mergeCell ref="X5:AF5"/>
    <mergeCell ref="K120:O120"/>
    <mergeCell ref="K121:O121"/>
    <mergeCell ref="A5:A6"/>
    <mergeCell ref="B5:B6"/>
    <mergeCell ref="C5:C6"/>
    <mergeCell ref="F5:I5"/>
    <mergeCell ref="V5:V6"/>
    <mergeCell ref="R5:U5"/>
    <mergeCell ref="Q5:Q6"/>
    <mergeCell ref="J5:J6"/>
    <mergeCell ref="D5:D6"/>
    <mergeCell ref="K5:K6"/>
    <mergeCell ref="L5:O5"/>
    <mergeCell ref="P5:P6"/>
    <mergeCell ref="AO120:AS120"/>
    <mergeCell ref="AO121:AS121"/>
    <mergeCell ref="AU120:AY120"/>
    <mergeCell ref="AU121:AY121"/>
    <mergeCell ref="AO5:AO6"/>
    <mergeCell ref="AP5:AS5"/>
    <mergeCell ref="AT5:AT6"/>
    <mergeCell ref="AU5:AU6"/>
    <mergeCell ref="AV5:AY5"/>
  </mergeCells>
  <conditionalFormatting sqref="J7:J118">
    <cfRule type="cellIs" dxfId="40" priority="4082" stopIfTrue="1" operator="greaterThanOrEqual">
      <formula>4.5</formula>
    </cfRule>
    <cfRule type="cellIs" dxfId="39" priority="4083" stopIfTrue="1" operator="between">
      <formula>$J$120</formula>
      <formula>4.5</formula>
    </cfRule>
    <cfRule type="cellIs" dxfId="38" priority="4084" stopIfTrue="1" operator="between">
      <formula>3.5</formula>
      <formula>$J$120</formula>
    </cfRule>
    <cfRule type="cellIs" dxfId="37" priority="4085" stopIfTrue="1" operator="lessThan">
      <formula>3.5</formula>
    </cfRule>
  </conditionalFormatting>
  <conditionalFormatting sqref="P7:P118">
    <cfRule type="cellIs" dxfId="36" priority="4090" stopIfTrue="1" operator="greaterThanOrEqual">
      <formula>4.5</formula>
    </cfRule>
    <cfRule type="cellIs" dxfId="35" priority="4091" stopIfTrue="1" operator="between">
      <formula>$P$120</formula>
      <formula>4.5</formula>
    </cfRule>
    <cfRule type="cellIs" dxfId="34" priority="4092" stopIfTrue="1" operator="between">
      <formula>3.5</formula>
      <formula>$P$120</formula>
    </cfRule>
    <cfRule type="cellIs" dxfId="33" priority="4093" stopIfTrue="1" operator="lessThan">
      <formula>3.5</formula>
    </cfRule>
  </conditionalFormatting>
  <conditionalFormatting sqref="V7:V118">
    <cfRule type="cellIs" dxfId="32" priority="2" stopIfTrue="1" operator="between">
      <formula>$V$120</formula>
      <formula>3.648</formula>
    </cfRule>
    <cfRule type="cellIs" dxfId="31" priority="4098" stopIfTrue="1" operator="greaterThanOrEqual">
      <formula>4.5</formula>
    </cfRule>
    <cfRule type="cellIs" dxfId="30" priority="4099" stopIfTrue="1" operator="between">
      <formula>$V$120</formula>
      <formula>4.5</formula>
    </cfRule>
    <cfRule type="cellIs" dxfId="29" priority="4100" stopIfTrue="1" operator="between">
      <formula>3.5</formula>
      <formula>$V$120</formula>
    </cfRule>
    <cfRule type="cellIs" dxfId="28" priority="4101" stopIfTrue="1" operator="lessThan">
      <formula>3.5</formula>
    </cfRule>
  </conditionalFormatting>
  <conditionalFormatting sqref="BF7:BF118">
    <cfRule type="cellIs" dxfId="27" priority="4106" stopIfTrue="1" operator="equal">
      <formula>4.157</formula>
    </cfRule>
    <cfRule type="cellIs" dxfId="26" priority="4107" stopIfTrue="1" operator="equal">
      <formula>4.5</formula>
    </cfRule>
    <cfRule type="containsBlanks" dxfId="25" priority="4108" stopIfTrue="1">
      <formula>LEN(TRIM(BF7))=0</formula>
    </cfRule>
    <cfRule type="cellIs" dxfId="24" priority="4109" stopIfTrue="1" operator="greaterThanOrEqual">
      <formula>4.5</formula>
    </cfRule>
    <cfRule type="cellIs" dxfId="23" priority="4110" stopIfTrue="1" operator="between">
      <formula>$BF$120</formula>
      <formula>4.5</formula>
    </cfRule>
    <cfRule type="cellIs" dxfId="22" priority="4111" stopIfTrue="1" operator="between">
      <formula>3.5</formula>
      <formula>$BF$120</formula>
    </cfRule>
    <cfRule type="cellIs" dxfId="21" priority="4112" stopIfTrue="1" operator="lessThan">
      <formula>3.5</formula>
    </cfRule>
  </conditionalFormatting>
  <conditionalFormatting sqref="AT7:AT119">
    <cfRule type="containsBlanks" dxfId="20" priority="4120" stopIfTrue="1">
      <formula>LEN(TRIM(AT7))=0</formula>
    </cfRule>
    <cfRule type="cellIs" dxfId="19" priority="4121" stopIfTrue="1" operator="greaterThanOrEqual">
      <formula>4.5</formula>
    </cfRule>
    <cfRule type="cellIs" dxfId="18" priority="4122" stopIfTrue="1" operator="between">
      <formula>$AT$120</formula>
      <formula>4.5</formula>
    </cfRule>
    <cfRule type="cellIs" dxfId="17" priority="4123" stopIfTrue="1" operator="between">
      <formula>3.5</formula>
      <formula>$AT$120</formula>
    </cfRule>
    <cfRule type="cellIs" dxfId="16" priority="4124" stopIfTrue="1" operator="lessThan">
      <formula>3.5</formula>
    </cfRule>
  </conditionalFormatting>
  <conditionalFormatting sqref="AZ7:AZ119">
    <cfRule type="containsBlanks" dxfId="15" priority="4130" stopIfTrue="1">
      <formula>LEN(TRIM(AZ7))=0</formula>
    </cfRule>
    <cfRule type="cellIs" dxfId="14" priority="4131" stopIfTrue="1" operator="greaterThanOrEqual">
      <formula>4.5</formula>
    </cfRule>
    <cfRule type="cellIs" dxfId="13" priority="4132" stopIfTrue="1" operator="between">
      <formula>$AZ$120</formula>
      <formula>4.5</formula>
    </cfRule>
    <cfRule type="cellIs" dxfId="12" priority="4133" stopIfTrue="1" operator="between">
      <formula>3.5</formula>
      <formula>$AZ$120</formula>
    </cfRule>
    <cfRule type="cellIs" dxfId="11" priority="4134" stopIfTrue="1" operator="lessThan">
      <formula>3.5</formula>
    </cfRule>
  </conditionalFormatting>
  <conditionalFormatting sqref="BM7:BM118">
    <cfRule type="cellIs" dxfId="10" priority="4161" stopIfTrue="1" operator="greaterThanOrEqual">
      <formula>75</formula>
    </cfRule>
    <cfRule type="containsBlanks" dxfId="9" priority="86" stopIfTrue="1">
      <formula>LEN(TRIM(BM7))=0</formula>
    </cfRule>
    <cfRule type="cellIs" dxfId="8" priority="4160" stopIfTrue="1" operator="between">
      <formula>$BM$120</formula>
      <formula>75</formula>
    </cfRule>
    <cfRule type="cellIs" dxfId="7" priority="4159" stopIfTrue="1" operator="between">
      <formula>50</formula>
      <formula>$BM$120</formula>
    </cfRule>
    <cfRule type="cellIs" dxfId="6" priority="4158" stopIfTrue="1" operator="lessThan">
      <formula>50</formula>
    </cfRule>
  </conditionalFormatting>
  <conditionalFormatting sqref="BM7:BM120">
    <cfRule type="cellIs" dxfId="5" priority="1" stopIfTrue="1" operator="equal">
      <formula>75</formula>
    </cfRule>
  </conditionalFormatting>
  <conditionalFormatting sqref="BU7:BU118">
    <cfRule type="cellIs" dxfId="4" priority="4144" stopIfTrue="1" operator="greaterThanOrEqual">
      <formula>75</formula>
    </cfRule>
    <cfRule type="cellIs" dxfId="3" priority="4141" stopIfTrue="1" operator="lessThan">
      <formula>50</formula>
    </cfRule>
    <cfRule type="cellIs" dxfId="2" priority="4142" stopIfTrue="1" operator="between">
      <formula>$BU$120</formula>
      <formula>50</formula>
    </cfRule>
    <cfRule type="cellIs" dxfId="1" priority="4143" stopIfTrue="1" operator="between">
      <formula>75</formula>
      <formula>$BU$120</formula>
    </cfRule>
    <cfRule type="containsBlanks" dxfId="0" priority="4140" stopIfTrue="1">
      <formula>LEN(TRIM(BU7))=0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 ИТОГИ-4-9-11</vt:lpstr>
      <vt:lpstr>Диаграммы</vt:lpstr>
      <vt:lpstr>2020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cp:lastPrinted>2018-06-19T09:26:21Z</cp:lastPrinted>
  <dcterms:created xsi:type="dcterms:W3CDTF">2017-12-19T03:05:30Z</dcterms:created>
  <dcterms:modified xsi:type="dcterms:W3CDTF">2021-05-28T05:29:28Z</dcterms:modified>
</cp:coreProperties>
</file>