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esktop\КИМЦ 2022-2023\Мониторинг 2022-2023\"/>
    </mc:Choice>
  </mc:AlternateContent>
  <bookViews>
    <workbookView xWindow="0" yWindow="0" windowWidth="28320" windowHeight="8865" tabRatio="365"/>
  </bookViews>
  <sheets>
    <sheet name="2022 ИТОГИ-4-9-11" sheetId="4" r:id="rId1"/>
    <sheet name="Диаграммы" sheetId="5" r:id="rId2"/>
    <sheet name="2022 Расклад" sheetId="1" r:id="rId3"/>
  </sheets>
  <calcPr calcId="152511" calcOnSave="0"/>
</workbook>
</file>

<file path=xl/calcChain.xml><?xml version="1.0" encoding="utf-8"?>
<calcChain xmlns="http://schemas.openxmlformats.org/spreadsheetml/2006/main">
  <c r="AH92" i="4" l="1"/>
  <c r="AJ92" i="4" s="1"/>
  <c r="AN92" i="4" s="1"/>
  <c r="AE92" i="4"/>
  <c r="AG92" i="4" s="1"/>
  <c r="AM92" i="4" s="1"/>
  <c r="AB92" i="4"/>
  <c r="AD92" i="4" s="1"/>
  <c r="AL92" i="4" s="1"/>
  <c r="AO92" i="4" s="1"/>
  <c r="AK92" i="4" s="1"/>
  <c r="AS92" i="4" s="1"/>
  <c r="AH42" i="4"/>
  <c r="AJ42" i="4" s="1"/>
  <c r="AN42" i="4" s="1"/>
  <c r="AE42" i="4"/>
  <c r="AG42" i="4" s="1"/>
  <c r="AM42" i="4" s="1"/>
  <c r="AB42" i="4"/>
  <c r="AH123" i="4"/>
  <c r="AJ123" i="4" s="1"/>
  <c r="AN123" i="4" s="1"/>
  <c r="AE123" i="4"/>
  <c r="AG123" i="4" s="1"/>
  <c r="AM123" i="4" s="1"/>
  <c r="AB123" i="4"/>
  <c r="U123" i="4"/>
  <c r="R123" i="4"/>
  <c r="J123" i="4"/>
  <c r="G123" i="4"/>
  <c r="D123" i="4"/>
  <c r="D10" i="4"/>
  <c r="D9" i="4"/>
  <c r="AH114" i="4" l="1"/>
  <c r="AJ114" i="4" s="1"/>
  <c r="AN114" i="4" s="1"/>
  <c r="AE114" i="4"/>
  <c r="AG114" i="4" s="1"/>
  <c r="AM114" i="4" s="1"/>
  <c r="AB114" i="4"/>
  <c r="U114" i="4"/>
  <c r="R114" i="4"/>
  <c r="V117" i="1" l="1"/>
  <c r="P117" i="1"/>
  <c r="J117" i="1"/>
  <c r="AH29" i="4" l="1"/>
  <c r="AE29" i="4"/>
  <c r="AJ29" i="4"/>
  <c r="AG29" i="4"/>
  <c r="AH45" i="4"/>
  <c r="AE45" i="4"/>
  <c r="AJ45" i="4"/>
  <c r="AG45" i="4"/>
  <c r="AH80" i="4"/>
  <c r="AJ80" i="4" s="1"/>
  <c r="AE80" i="4"/>
  <c r="AG80" i="4" s="1"/>
  <c r="AB80" i="4"/>
  <c r="AH122" i="4"/>
  <c r="AJ122" i="4" s="1"/>
  <c r="AE122" i="4"/>
  <c r="AG122" i="4" s="1"/>
  <c r="AB122" i="4" l="1"/>
  <c r="AB45" i="4"/>
  <c r="AB29" i="4"/>
  <c r="AV118" i="1" l="1"/>
  <c r="AH126" i="4"/>
  <c r="AE126" i="4"/>
  <c r="AB126" i="4"/>
  <c r="U126" i="4"/>
  <c r="R126" i="4"/>
  <c r="J126" i="4"/>
  <c r="G126" i="4"/>
  <c r="H115" i="4" l="1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8" i="4"/>
  <c r="H123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8" i="4"/>
  <c r="K123" i="4"/>
  <c r="S114" i="4"/>
  <c r="S9" i="4"/>
  <c r="S115" i="4"/>
  <c r="S84" i="4"/>
  <c r="S69" i="4"/>
  <c r="S49" i="4"/>
  <c r="S31" i="4"/>
  <c r="S18" i="4"/>
  <c r="S8" i="4"/>
  <c r="S123" i="4"/>
  <c r="V114" i="4"/>
  <c r="V9" i="4"/>
  <c r="V115" i="4"/>
  <c r="V84" i="4"/>
  <c r="V69" i="4"/>
  <c r="V49" i="4"/>
  <c r="V31" i="4"/>
  <c r="V18" i="4"/>
  <c r="V8" i="4"/>
  <c r="V123" i="4"/>
  <c r="AC114" i="4"/>
  <c r="AC9" i="4"/>
  <c r="AC10" i="4"/>
  <c r="AC92" i="4"/>
  <c r="AC42" i="4"/>
  <c r="AC115" i="4"/>
  <c r="AC84" i="4"/>
  <c r="AC69" i="4"/>
  <c r="AC49" i="4"/>
  <c r="AC31" i="4"/>
  <c r="AC18" i="4"/>
  <c r="AC8" i="4"/>
  <c r="AC123" i="4"/>
  <c r="AF114" i="4"/>
  <c r="AF9" i="4"/>
  <c r="AF92" i="4"/>
  <c r="AF42" i="4"/>
  <c r="AF115" i="4"/>
  <c r="AF84" i="4"/>
  <c r="AF69" i="4"/>
  <c r="AF49" i="4"/>
  <c r="AF31" i="4"/>
  <c r="AF18" i="4"/>
  <c r="AF8" i="4"/>
  <c r="AF123" i="4"/>
  <c r="AI114" i="4"/>
  <c r="AI9" i="4"/>
  <c r="AI92" i="4"/>
  <c r="AI42" i="4"/>
  <c r="AI115" i="4"/>
  <c r="AI84" i="4"/>
  <c r="AI69" i="4"/>
  <c r="AI49" i="4"/>
  <c r="AI31" i="4"/>
  <c r="AI18" i="4"/>
  <c r="AI8" i="4"/>
  <c r="AI123" i="4"/>
  <c r="D126" i="4"/>
  <c r="E115" i="4" l="1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8" i="4"/>
  <c r="E123" i="4"/>
  <c r="AF113" i="4"/>
  <c r="J114" i="4"/>
  <c r="G114" i="4"/>
  <c r="D114" i="4"/>
  <c r="BC117" i="1"/>
  <c r="BB117" i="1"/>
  <c r="BA117" i="1"/>
  <c r="AZ117" i="1"/>
  <c r="AY117" i="1"/>
  <c r="AX117" i="1"/>
  <c r="AW117" i="1"/>
  <c r="V10" i="4"/>
  <c r="AH117" i="4" l="1"/>
  <c r="AH118" i="4"/>
  <c r="AH119" i="4"/>
  <c r="AH120" i="4"/>
  <c r="AH121" i="4"/>
  <c r="AH124" i="4"/>
  <c r="AH116" i="4"/>
  <c r="AH87" i="4"/>
  <c r="AH88" i="4"/>
  <c r="AH89" i="4"/>
  <c r="AH90" i="4"/>
  <c r="AH91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85" i="4"/>
  <c r="AH71" i="4"/>
  <c r="AH72" i="4"/>
  <c r="AH73" i="4"/>
  <c r="AH74" i="4"/>
  <c r="AH75" i="4"/>
  <c r="AH76" i="4"/>
  <c r="AH77" i="4"/>
  <c r="AH78" i="4"/>
  <c r="AH79" i="4"/>
  <c r="AH81" i="4"/>
  <c r="AH82" i="4"/>
  <c r="AH83" i="4"/>
  <c r="AH70" i="4"/>
  <c r="AH51" i="4"/>
  <c r="AH52" i="4"/>
  <c r="AH53" i="4"/>
  <c r="AH54" i="4"/>
  <c r="AH55" i="4"/>
  <c r="AH56" i="4"/>
  <c r="AH57" i="4"/>
  <c r="AH58" i="4"/>
  <c r="AH60" i="4"/>
  <c r="AH62" i="4"/>
  <c r="AH63" i="4"/>
  <c r="AH64" i="4"/>
  <c r="AH65" i="4"/>
  <c r="AH66" i="4"/>
  <c r="AH67" i="4"/>
  <c r="AH68" i="4"/>
  <c r="AH50" i="4"/>
  <c r="AH33" i="4"/>
  <c r="AH34" i="4"/>
  <c r="AH35" i="4"/>
  <c r="AH36" i="4"/>
  <c r="AH37" i="4"/>
  <c r="AH39" i="4"/>
  <c r="AH40" i="4"/>
  <c r="AH43" i="4"/>
  <c r="AH44" i="4"/>
  <c r="AH46" i="4"/>
  <c r="AH47" i="4"/>
  <c r="AH48" i="4"/>
  <c r="AH32" i="4"/>
  <c r="AH20" i="4"/>
  <c r="AH21" i="4"/>
  <c r="AH22" i="4"/>
  <c r="AH23" i="4"/>
  <c r="AH24" i="4"/>
  <c r="AH25" i="4"/>
  <c r="AH28" i="4"/>
  <c r="AH30" i="4"/>
  <c r="AH19" i="4"/>
  <c r="AH11" i="4"/>
  <c r="AH12" i="4"/>
  <c r="AH13" i="4"/>
  <c r="AH14" i="4"/>
  <c r="AH15" i="4"/>
  <c r="AH16" i="4"/>
  <c r="AH17" i="4"/>
  <c r="AH10" i="4"/>
  <c r="AE117" i="4"/>
  <c r="AE118" i="4"/>
  <c r="AE119" i="4"/>
  <c r="AE120" i="4"/>
  <c r="AE121" i="4"/>
  <c r="AE124" i="4"/>
  <c r="AE116" i="4"/>
  <c r="AE87" i="4"/>
  <c r="AE88" i="4"/>
  <c r="AE89" i="4"/>
  <c r="AE90" i="4"/>
  <c r="AE91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85" i="4"/>
  <c r="AE71" i="4"/>
  <c r="AE72" i="4"/>
  <c r="AE73" i="4"/>
  <c r="AE74" i="4"/>
  <c r="AE75" i="4"/>
  <c r="AE76" i="4"/>
  <c r="AE77" i="4"/>
  <c r="AE78" i="4"/>
  <c r="AE79" i="4"/>
  <c r="AE81" i="4"/>
  <c r="AE82" i="4"/>
  <c r="AE83" i="4"/>
  <c r="AE70" i="4"/>
  <c r="AE68" i="4"/>
  <c r="AE67" i="4"/>
  <c r="AE66" i="4"/>
  <c r="AE65" i="4"/>
  <c r="AE64" i="4"/>
  <c r="AE62" i="4"/>
  <c r="AE60" i="4"/>
  <c r="AE57" i="4"/>
  <c r="AE56" i="4"/>
  <c r="AE55" i="4"/>
  <c r="AE54" i="4"/>
  <c r="AE53" i="4"/>
  <c r="AE52" i="4"/>
  <c r="AE51" i="4"/>
  <c r="AE50" i="4"/>
  <c r="AE33" i="4"/>
  <c r="AE34" i="4"/>
  <c r="AE35" i="4"/>
  <c r="AE36" i="4"/>
  <c r="AE37" i="4"/>
  <c r="AE39" i="4"/>
  <c r="AE40" i="4"/>
  <c r="AE43" i="4"/>
  <c r="AE44" i="4"/>
  <c r="AE46" i="4"/>
  <c r="AE47" i="4"/>
  <c r="AE48" i="4"/>
  <c r="AE32" i="4"/>
  <c r="AE20" i="4"/>
  <c r="AE21" i="4"/>
  <c r="AE22" i="4"/>
  <c r="AE23" i="4"/>
  <c r="AE24" i="4"/>
  <c r="AE25" i="4"/>
  <c r="AE28" i="4"/>
  <c r="AE30" i="4"/>
  <c r="AE19" i="4"/>
  <c r="AE11" i="4"/>
  <c r="AE12" i="4"/>
  <c r="AE13" i="4"/>
  <c r="AE14" i="4"/>
  <c r="AE15" i="4"/>
  <c r="AE16" i="4"/>
  <c r="AE17" i="4"/>
  <c r="AE10" i="4"/>
  <c r="AB117" i="4"/>
  <c r="AB118" i="4"/>
  <c r="AB119" i="4"/>
  <c r="AB120" i="4"/>
  <c r="AB121" i="4"/>
  <c r="AB124" i="4"/>
  <c r="AB116" i="4"/>
  <c r="AB87" i="4"/>
  <c r="AB88" i="4"/>
  <c r="AB89" i="4"/>
  <c r="AB90" i="4"/>
  <c r="AB91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85" i="4"/>
  <c r="AB71" i="4"/>
  <c r="AB72" i="4"/>
  <c r="AB73" i="4"/>
  <c r="AB74" i="4"/>
  <c r="AB75" i="4"/>
  <c r="AB76" i="4"/>
  <c r="AB77" i="4"/>
  <c r="AB78" i="4"/>
  <c r="AB79" i="4"/>
  <c r="AB81" i="4"/>
  <c r="AB82" i="4"/>
  <c r="AB83" i="4"/>
  <c r="AB70" i="4"/>
  <c r="AB51" i="4"/>
  <c r="AB52" i="4"/>
  <c r="AB53" i="4"/>
  <c r="AB54" i="4"/>
  <c r="AB55" i="4"/>
  <c r="AB56" i="4"/>
  <c r="AB57" i="4"/>
  <c r="AB58" i="4"/>
  <c r="AB60" i="4"/>
  <c r="AB62" i="4"/>
  <c r="AB63" i="4"/>
  <c r="AB64" i="4"/>
  <c r="AB65" i="4"/>
  <c r="AB66" i="4"/>
  <c r="AB67" i="4"/>
  <c r="AB68" i="4"/>
  <c r="AB50" i="4"/>
  <c r="AB33" i="4"/>
  <c r="AB34" i="4"/>
  <c r="AB35" i="4"/>
  <c r="AB36" i="4"/>
  <c r="AB37" i="4"/>
  <c r="AB39" i="4"/>
  <c r="AB40" i="4"/>
  <c r="AB43" i="4"/>
  <c r="AB44" i="4"/>
  <c r="AB46" i="4"/>
  <c r="AB47" i="4"/>
  <c r="AB48" i="4"/>
  <c r="AB32" i="4"/>
  <c r="AB20" i="4"/>
  <c r="AB21" i="4"/>
  <c r="AB22" i="4"/>
  <c r="AB23" i="4"/>
  <c r="AB24" i="4"/>
  <c r="AB25" i="4"/>
  <c r="AB28" i="4"/>
  <c r="AB30" i="4"/>
  <c r="AB19" i="4"/>
  <c r="AB11" i="4"/>
  <c r="AB12" i="4"/>
  <c r="AB13" i="4"/>
  <c r="AB14" i="4"/>
  <c r="AB15" i="4"/>
  <c r="AB16" i="4"/>
  <c r="AB17" i="4"/>
  <c r="AB10" i="4"/>
  <c r="U117" i="4"/>
  <c r="U118" i="4"/>
  <c r="U119" i="4"/>
  <c r="U120" i="4"/>
  <c r="U121" i="4"/>
  <c r="U122" i="4"/>
  <c r="U124" i="4"/>
  <c r="U116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85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70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32" i="4"/>
  <c r="U20" i="4"/>
  <c r="U21" i="4"/>
  <c r="U22" i="4"/>
  <c r="U23" i="4"/>
  <c r="U24" i="4"/>
  <c r="U25" i="4"/>
  <c r="U26" i="4"/>
  <c r="U27" i="4"/>
  <c r="U28" i="4"/>
  <c r="U29" i="4"/>
  <c r="U30" i="4"/>
  <c r="U19" i="4"/>
  <c r="U11" i="4"/>
  <c r="U12" i="4"/>
  <c r="U13" i="4"/>
  <c r="U14" i="4"/>
  <c r="U15" i="4"/>
  <c r="U16" i="4"/>
  <c r="U17" i="4"/>
  <c r="U10" i="4"/>
  <c r="R117" i="4"/>
  <c r="R118" i="4"/>
  <c r="R119" i="4"/>
  <c r="R120" i="4"/>
  <c r="R121" i="4"/>
  <c r="R122" i="4"/>
  <c r="R124" i="4"/>
  <c r="R116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85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7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50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32" i="4"/>
  <c r="R20" i="4"/>
  <c r="R21" i="4"/>
  <c r="R22" i="4"/>
  <c r="R23" i="4"/>
  <c r="R24" i="4"/>
  <c r="R25" i="4"/>
  <c r="R26" i="4"/>
  <c r="R27" i="4"/>
  <c r="R28" i="4"/>
  <c r="R29" i="4"/>
  <c r="R30" i="4"/>
  <c r="R19" i="4"/>
  <c r="R11" i="4"/>
  <c r="R12" i="4"/>
  <c r="R13" i="4"/>
  <c r="R14" i="4"/>
  <c r="R15" i="4"/>
  <c r="R16" i="4"/>
  <c r="R17" i="4"/>
  <c r="R10" i="4"/>
  <c r="R125" i="4" l="1"/>
  <c r="R7" i="4"/>
  <c r="U125" i="4"/>
  <c r="U7" i="4"/>
  <c r="AB125" i="4"/>
  <c r="AB7" i="4"/>
  <c r="AE125" i="4"/>
  <c r="AE7" i="4"/>
  <c r="AH125" i="4"/>
  <c r="AH7" i="4"/>
  <c r="J124" i="4"/>
  <c r="J58" i="4"/>
  <c r="J40" i="4"/>
  <c r="AF7" i="4"/>
  <c r="AI10" i="4"/>
  <c r="AI11" i="4"/>
  <c r="AI12" i="4"/>
  <c r="AI13" i="4"/>
  <c r="AI14" i="4"/>
  <c r="AI15" i="4"/>
  <c r="AI16" i="4"/>
  <c r="AI17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2" i="4"/>
  <c r="AI33" i="4"/>
  <c r="AI34" i="4"/>
  <c r="AI35" i="4"/>
  <c r="AI36" i="4"/>
  <c r="AI37" i="4"/>
  <c r="AI38" i="4"/>
  <c r="AI39" i="4"/>
  <c r="AI40" i="4"/>
  <c r="AI41" i="4"/>
  <c r="AI43" i="4"/>
  <c r="AI44" i="4"/>
  <c r="AI45" i="4"/>
  <c r="AI46" i="4"/>
  <c r="AI47" i="4"/>
  <c r="AI48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5" i="4"/>
  <c r="AI86" i="4"/>
  <c r="AI87" i="4"/>
  <c r="AI88" i="4"/>
  <c r="AI89" i="4"/>
  <c r="AI90" i="4"/>
  <c r="AI91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6" i="4"/>
  <c r="AI117" i="4"/>
  <c r="AI118" i="4"/>
  <c r="AI119" i="4"/>
  <c r="AI120" i="4"/>
  <c r="AI121" i="4"/>
  <c r="AI122" i="4"/>
  <c r="AI124" i="4"/>
  <c r="AI7" i="4"/>
  <c r="AF10" i="4"/>
  <c r="AF11" i="4"/>
  <c r="AF12" i="4"/>
  <c r="AF13" i="4"/>
  <c r="AF14" i="4"/>
  <c r="AF15" i="4"/>
  <c r="AF16" i="4"/>
  <c r="AF17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2" i="4"/>
  <c r="AF33" i="4"/>
  <c r="AF34" i="4"/>
  <c r="AF35" i="4"/>
  <c r="AF36" i="4"/>
  <c r="AF37" i="4"/>
  <c r="AF38" i="4"/>
  <c r="AF39" i="4"/>
  <c r="AF40" i="4"/>
  <c r="AF41" i="4"/>
  <c r="AF43" i="4"/>
  <c r="AF44" i="4"/>
  <c r="AF45" i="4"/>
  <c r="AF46" i="4"/>
  <c r="AF47" i="4"/>
  <c r="AF48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5" i="4"/>
  <c r="AF86" i="4"/>
  <c r="AF87" i="4"/>
  <c r="AF88" i="4"/>
  <c r="AF89" i="4"/>
  <c r="AF90" i="4"/>
  <c r="AF91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6" i="4"/>
  <c r="AF117" i="4"/>
  <c r="AF118" i="4"/>
  <c r="AF119" i="4"/>
  <c r="AF120" i="4"/>
  <c r="AF121" i="4"/>
  <c r="AF122" i="4"/>
  <c r="AF124" i="4"/>
  <c r="AC11" i="4"/>
  <c r="AC12" i="4"/>
  <c r="AC13" i="4"/>
  <c r="AC14" i="4"/>
  <c r="AC15" i="4"/>
  <c r="AC16" i="4"/>
  <c r="AC17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2" i="4"/>
  <c r="AC33" i="4"/>
  <c r="AC34" i="4"/>
  <c r="AC35" i="4"/>
  <c r="AC36" i="4"/>
  <c r="AC37" i="4"/>
  <c r="AC38" i="4"/>
  <c r="AC39" i="4"/>
  <c r="AC40" i="4"/>
  <c r="AC41" i="4"/>
  <c r="AC43" i="4"/>
  <c r="AC44" i="4"/>
  <c r="AC45" i="4"/>
  <c r="AC46" i="4"/>
  <c r="AC47" i="4"/>
  <c r="AC48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5" i="4"/>
  <c r="AC86" i="4"/>
  <c r="AC87" i="4"/>
  <c r="AC88" i="4"/>
  <c r="AC89" i="4"/>
  <c r="AC90" i="4"/>
  <c r="AC91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6" i="4"/>
  <c r="AC117" i="4"/>
  <c r="AC118" i="4"/>
  <c r="AC119" i="4"/>
  <c r="AC120" i="4"/>
  <c r="AC121" i="4"/>
  <c r="AC122" i="4"/>
  <c r="AC124" i="4"/>
  <c r="AC7" i="4"/>
  <c r="V11" i="4"/>
  <c r="V12" i="4"/>
  <c r="V13" i="4"/>
  <c r="V14" i="4"/>
  <c r="V15" i="4"/>
  <c r="V16" i="4"/>
  <c r="V17" i="4"/>
  <c r="V19" i="4"/>
  <c r="V20" i="4"/>
  <c r="V21" i="4"/>
  <c r="V22" i="4"/>
  <c r="V23" i="4"/>
  <c r="V24" i="4"/>
  <c r="V25" i="4"/>
  <c r="V26" i="4"/>
  <c r="V27" i="4"/>
  <c r="V28" i="4"/>
  <c r="V29" i="4"/>
  <c r="V30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6" i="4"/>
  <c r="V117" i="4"/>
  <c r="V118" i="4"/>
  <c r="V119" i="4"/>
  <c r="V120" i="4"/>
  <c r="V121" i="4"/>
  <c r="V122" i="4"/>
  <c r="V124" i="4"/>
  <c r="V7" i="4"/>
  <c r="S10" i="4"/>
  <c r="S11" i="4"/>
  <c r="S12" i="4"/>
  <c r="S13" i="4"/>
  <c r="S14" i="4"/>
  <c r="S15" i="4"/>
  <c r="S16" i="4"/>
  <c r="S17" i="4"/>
  <c r="S19" i="4"/>
  <c r="S20" i="4"/>
  <c r="S21" i="4"/>
  <c r="S22" i="4"/>
  <c r="S23" i="4"/>
  <c r="S24" i="4"/>
  <c r="S25" i="4"/>
  <c r="S26" i="4"/>
  <c r="S27" i="4"/>
  <c r="S28" i="4"/>
  <c r="S29" i="4"/>
  <c r="S30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6" i="4"/>
  <c r="S117" i="4"/>
  <c r="S118" i="4"/>
  <c r="S119" i="4"/>
  <c r="S120" i="4"/>
  <c r="S121" i="4"/>
  <c r="S122" i="4"/>
  <c r="S124" i="4"/>
  <c r="S7" i="4"/>
  <c r="K9" i="4"/>
  <c r="K10" i="4"/>
  <c r="K11" i="4"/>
  <c r="K12" i="4"/>
  <c r="K13" i="4"/>
  <c r="K14" i="4"/>
  <c r="K15" i="4"/>
  <c r="K16" i="4"/>
  <c r="K17" i="4"/>
  <c r="K116" i="4"/>
  <c r="K117" i="4"/>
  <c r="K118" i="4"/>
  <c r="K119" i="4"/>
  <c r="K120" i="4"/>
  <c r="K121" i="4"/>
  <c r="K122" i="4"/>
  <c r="K124" i="4"/>
  <c r="K7" i="4"/>
  <c r="H9" i="4"/>
  <c r="H10" i="4"/>
  <c r="H11" i="4"/>
  <c r="H12" i="4"/>
  <c r="H13" i="4"/>
  <c r="H14" i="4"/>
  <c r="H15" i="4"/>
  <c r="H16" i="4"/>
  <c r="H17" i="4"/>
  <c r="H116" i="4"/>
  <c r="H117" i="4"/>
  <c r="H118" i="4"/>
  <c r="H119" i="4"/>
  <c r="H120" i="4"/>
  <c r="H121" i="4"/>
  <c r="H122" i="4"/>
  <c r="H124" i="4"/>
  <c r="H7" i="4"/>
  <c r="E116" i="4"/>
  <c r="E117" i="4"/>
  <c r="E118" i="4"/>
  <c r="E119" i="4"/>
  <c r="E120" i="4"/>
  <c r="E121" i="4"/>
  <c r="E122" i="4"/>
  <c r="E124" i="4"/>
  <c r="E10" i="4"/>
  <c r="E11" i="4"/>
  <c r="E12" i="4"/>
  <c r="E13" i="4"/>
  <c r="E14" i="4"/>
  <c r="E15" i="4"/>
  <c r="E16" i="4"/>
  <c r="E17" i="4"/>
  <c r="E9" i="4"/>
  <c r="E7" i="4"/>
  <c r="AJ7" i="4" l="1"/>
  <c r="AG7" i="4"/>
  <c r="AM7" i="4" l="1"/>
  <c r="AN7" i="4"/>
  <c r="BD118" i="1"/>
  <c r="K117" i="1"/>
  <c r="AP117" i="1" l="1"/>
  <c r="AQ117" i="1"/>
  <c r="AS117" i="1"/>
  <c r="AT117" i="1"/>
  <c r="AU117" i="1"/>
  <c r="AO117" i="1"/>
  <c r="AN118" i="1" l="1"/>
  <c r="AJ117" i="1"/>
  <c r="AK117" i="1"/>
  <c r="AL117" i="1"/>
  <c r="AM117" i="1"/>
  <c r="AI117" i="1"/>
  <c r="AH118" i="1" l="1"/>
  <c r="AD117" i="1"/>
  <c r="AE117" i="1"/>
  <c r="AF117" i="1"/>
  <c r="AG117" i="1"/>
  <c r="AC117" i="1"/>
  <c r="AB118" i="1"/>
  <c r="Y117" i="1"/>
  <c r="Z117" i="1"/>
  <c r="AA117" i="1"/>
  <c r="X117" i="1"/>
  <c r="W117" i="1"/>
  <c r="E117" i="1" l="1"/>
  <c r="Q117" i="1" l="1"/>
  <c r="J122" i="4"/>
  <c r="J121" i="4"/>
  <c r="J120" i="4"/>
  <c r="J119" i="4"/>
  <c r="J118" i="4"/>
  <c r="J117" i="4"/>
  <c r="J116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8" i="4"/>
  <c r="J67" i="4"/>
  <c r="J66" i="4"/>
  <c r="J65" i="4"/>
  <c r="J64" i="4"/>
  <c r="J63" i="4"/>
  <c r="J62" i="4"/>
  <c r="J61" i="4"/>
  <c r="J60" i="4"/>
  <c r="J59" i="4"/>
  <c r="J57" i="4"/>
  <c r="J56" i="4"/>
  <c r="J55" i="4"/>
  <c r="J54" i="4"/>
  <c r="J53" i="4"/>
  <c r="J52" i="4"/>
  <c r="J51" i="4"/>
  <c r="J50" i="4"/>
  <c r="J48" i="4"/>
  <c r="J47" i="4"/>
  <c r="J46" i="4"/>
  <c r="J45" i="4"/>
  <c r="J44" i="4"/>
  <c r="J43" i="4"/>
  <c r="J42" i="4"/>
  <c r="J41" i="4"/>
  <c r="J39" i="4"/>
  <c r="J38" i="4"/>
  <c r="J37" i="4"/>
  <c r="J36" i="4"/>
  <c r="J35" i="4"/>
  <c r="J34" i="4"/>
  <c r="J33" i="4"/>
  <c r="J32" i="4"/>
  <c r="J30" i="4"/>
  <c r="J29" i="4"/>
  <c r="J28" i="4"/>
  <c r="J27" i="4"/>
  <c r="J26" i="4"/>
  <c r="J25" i="4"/>
  <c r="J24" i="4"/>
  <c r="J23" i="4"/>
  <c r="J22" i="4"/>
  <c r="J21" i="4"/>
  <c r="J20" i="4"/>
  <c r="J19" i="4"/>
  <c r="J17" i="4"/>
  <c r="J16" i="4"/>
  <c r="J15" i="4"/>
  <c r="J14" i="4"/>
  <c r="J13" i="4"/>
  <c r="J12" i="4"/>
  <c r="J11" i="4"/>
  <c r="J10" i="4"/>
  <c r="J125" i="4" l="1"/>
  <c r="J7" i="4"/>
  <c r="J128" i="4"/>
  <c r="L7" i="4"/>
  <c r="V118" i="1"/>
  <c r="G124" i="4"/>
  <c r="G122" i="4"/>
  <c r="G121" i="4"/>
  <c r="G120" i="4"/>
  <c r="G119" i="4"/>
  <c r="G118" i="4"/>
  <c r="G117" i="4"/>
  <c r="G116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5" i="4"/>
  <c r="G14" i="4"/>
  <c r="G13" i="4"/>
  <c r="G12" i="4"/>
  <c r="G11" i="4"/>
  <c r="G10" i="4"/>
  <c r="G8" i="4" s="1"/>
  <c r="L123" i="4" l="1"/>
  <c r="P123" i="4" s="1"/>
  <c r="G125" i="4"/>
  <c r="G7" i="4"/>
  <c r="L108" i="4"/>
  <c r="L72" i="4"/>
  <c r="L56" i="4"/>
  <c r="L51" i="4"/>
  <c r="L30" i="4"/>
  <c r="L22" i="4"/>
  <c r="L20" i="4"/>
  <c r="L19" i="4"/>
  <c r="L13" i="4"/>
  <c r="L12" i="4"/>
  <c r="L114" i="4"/>
  <c r="L40" i="4"/>
  <c r="L58" i="4"/>
  <c r="L124" i="4"/>
  <c r="L122" i="4"/>
  <c r="L121" i="4"/>
  <c r="L120" i="4"/>
  <c r="L119" i="4"/>
  <c r="L118" i="4"/>
  <c r="L117" i="4"/>
  <c r="L116" i="4"/>
  <c r="L113" i="4"/>
  <c r="L112" i="4"/>
  <c r="L111" i="4"/>
  <c r="L110" i="4"/>
  <c r="L109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3" i="4"/>
  <c r="L82" i="4"/>
  <c r="L81" i="4"/>
  <c r="L80" i="4"/>
  <c r="L79" i="4"/>
  <c r="L78" i="4"/>
  <c r="L77" i="4"/>
  <c r="L76" i="4"/>
  <c r="L75" i="4"/>
  <c r="L74" i="4"/>
  <c r="L73" i="4"/>
  <c r="L71" i="4"/>
  <c r="L70" i="4"/>
  <c r="L68" i="4"/>
  <c r="L67" i="4"/>
  <c r="L66" i="4"/>
  <c r="L65" i="4"/>
  <c r="L64" i="4"/>
  <c r="L63" i="4"/>
  <c r="L62" i="4"/>
  <c r="L61" i="4"/>
  <c r="L60" i="4"/>
  <c r="L59" i="4"/>
  <c r="L57" i="4"/>
  <c r="L55" i="4"/>
  <c r="L54" i="4"/>
  <c r="L53" i="4"/>
  <c r="L52" i="4"/>
  <c r="L50" i="4"/>
  <c r="L48" i="4"/>
  <c r="L47" i="4"/>
  <c r="L46" i="4"/>
  <c r="L45" i="4"/>
  <c r="L44" i="4"/>
  <c r="L43" i="4"/>
  <c r="L42" i="4"/>
  <c r="L41" i="4"/>
  <c r="L39" i="4"/>
  <c r="L38" i="4"/>
  <c r="L37" i="4"/>
  <c r="L36" i="4"/>
  <c r="L35" i="4"/>
  <c r="L34" i="4"/>
  <c r="L33" i="4"/>
  <c r="L32" i="4"/>
  <c r="L29" i="4"/>
  <c r="L28" i="4"/>
  <c r="L27" i="4"/>
  <c r="L26" i="4"/>
  <c r="L25" i="4"/>
  <c r="L24" i="4"/>
  <c r="L23" i="4"/>
  <c r="L21" i="4"/>
  <c r="L17" i="4"/>
  <c r="L16" i="4"/>
  <c r="L15" i="4"/>
  <c r="L14" i="4"/>
  <c r="L11" i="4"/>
  <c r="L10" i="4"/>
  <c r="P118" i="1"/>
  <c r="AH115" i="4"/>
  <c r="AJ115" i="4" s="1"/>
  <c r="AE115" i="4"/>
  <c r="AG115" i="4" s="1"/>
  <c r="AB115" i="4"/>
  <c r="U115" i="4"/>
  <c r="R115" i="4"/>
  <c r="AH84" i="4"/>
  <c r="AJ84" i="4" s="1"/>
  <c r="AE84" i="4"/>
  <c r="AG84" i="4" s="1"/>
  <c r="AB84" i="4"/>
  <c r="U84" i="4"/>
  <c r="R84" i="4"/>
  <c r="AH69" i="4"/>
  <c r="AJ69" i="4" s="1"/>
  <c r="AE69" i="4"/>
  <c r="AG69" i="4" s="1"/>
  <c r="AB69" i="4"/>
  <c r="U69" i="4"/>
  <c r="R69" i="4"/>
  <c r="AH49" i="4"/>
  <c r="AJ49" i="4" s="1"/>
  <c r="AE49" i="4"/>
  <c r="AG49" i="4" s="1"/>
  <c r="AB49" i="4"/>
  <c r="U49" i="4"/>
  <c r="R49" i="4"/>
  <c r="AH31" i="4"/>
  <c r="AJ31" i="4" s="1"/>
  <c r="AE31" i="4"/>
  <c r="AG31" i="4" s="1"/>
  <c r="AB31" i="4"/>
  <c r="U31" i="4"/>
  <c r="R31" i="4"/>
  <c r="AH18" i="4"/>
  <c r="AJ18" i="4" s="1"/>
  <c r="AE18" i="4"/>
  <c r="AG18" i="4" s="1"/>
  <c r="AB18" i="4"/>
  <c r="U18" i="4"/>
  <c r="R18" i="4"/>
  <c r="AH8" i="4"/>
  <c r="AJ8" i="4" s="1"/>
  <c r="AE8" i="4"/>
  <c r="AB8" i="4"/>
  <c r="U8" i="4"/>
  <c r="R8" i="4"/>
  <c r="R128" i="4"/>
  <c r="U128" i="4"/>
  <c r="W123" i="4" s="1"/>
  <c r="Z123" i="4" s="1"/>
  <c r="AB128" i="4"/>
  <c r="AD42" i="4" s="1"/>
  <c r="AL42" i="4" s="1"/>
  <c r="AO42" i="4" s="1"/>
  <c r="AK42" i="4" s="1"/>
  <c r="AS42" i="4" s="1"/>
  <c r="AJ10" i="4"/>
  <c r="AJ11" i="4"/>
  <c r="AJ12" i="4"/>
  <c r="AJ13" i="4"/>
  <c r="AJ14" i="4"/>
  <c r="AJ15" i="4"/>
  <c r="AJ16" i="4"/>
  <c r="AJ17" i="4"/>
  <c r="AJ19" i="4"/>
  <c r="AJ20" i="4"/>
  <c r="AJ21" i="4"/>
  <c r="AJ22" i="4"/>
  <c r="AJ23" i="4"/>
  <c r="AJ24" i="4"/>
  <c r="AJ25" i="4"/>
  <c r="AJ28" i="4"/>
  <c r="AJ30" i="4"/>
  <c r="AJ32" i="4"/>
  <c r="AJ33" i="4"/>
  <c r="AJ34" i="4"/>
  <c r="AJ35" i="4"/>
  <c r="AJ36" i="4"/>
  <c r="AJ37" i="4"/>
  <c r="AJ39" i="4"/>
  <c r="AJ40" i="4"/>
  <c r="AJ43" i="4"/>
  <c r="AJ44" i="4"/>
  <c r="AJ46" i="4"/>
  <c r="AJ47" i="4"/>
  <c r="AJ48" i="4"/>
  <c r="AJ50" i="4"/>
  <c r="AJ51" i="4"/>
  <c r="AJ52" i="4"/>
  <c r="AJ53" i="4"/>
  <c r="AJ54" i="4"/>
  <c r="AJ55" i="4"/>
  <c r="AJ56" i="4"/>
  <c r="AJ57" i="4"/>
  <c r="AJ58" i="4"/>
  <c r="AJ60" i="4"/>
  <c r="AJ62" i="4"/>
  <c r="AJ63" i="4"/>
  <c r="AJ64" i="4"/>
  <c r="AJ65" i="4"/>
  <c r="AJ66" i="4"/>
  <c r="AJ67" i="4"/>
  <c r="AJ68" i="4"/>
  <c r="AJ70" i="4"/>
  <c r="AJ71" i="4"/>
  <c r="AJ72" i="4"/>
  <c r="AJ73" i="4"/>
  <c r="AJ74" i="4"/>
  <c r="AJ75" i="4"/>
  <c r="AJ76" i="4"/>
  <c r="AJ77" i="4"/>
  <c r="AJ78" i="4"/>
  <c r="AJ79" i="4"/>
  <c r="AJ81" i="4"/>
  <c r="AJ82" i="4"/>
  <c r="AJ83" i="4"/>
  <c r="AJ85" i="4"/>
  <c r="AJ87" i="4"/>
  <c r="AJ88" i="4"/>
  <c r="AJ89" i="4"/>
  <c r="AJ90" i="4"/>
  <c r="AJ91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6" i="4"/>
  <c r="AJ117" i="4"/>
  <c r="AJ118" i="4"/>
  <c r="AJ119" i="4"/>
  <c r="AJ120" i="4"/>
  <c r="AJ121" i="4"/>
  <c r="AJ124" i="4"/>
  <c r="AG8" i="4"/>
  <c r="AG10" i="4"/>
  <c r="AG11" i="4"/>
  <c r="AG12" i="4"/>
  <c r="AG13" i="4"/>
  <c r="AG14" i="4"/>
  <c r="AG15" i="4"/>
  <c r="AG16" i="4"/>
  <c r="AG17" i="4"/>
  <c r="AG19" i="4"/>
  <c r="AG20" i="4"/>
  <c r="AG21" i="4"/>
  <c r="AG22" i="4"/>
  <c r="AG23" i="4"/>
  <c r="AG24" i="4"/>
  <c r="AG25" i="4"/>
  <c r="AG28" i="4"/>
  <c r="AG30" i="4"/>
  <c r="AG32" i="4"/>
  <c r="AG33" i="4"/>
  <c r="AG34" i="4"/>
  <c r="AG35" i="4"/>
  <c r="AG36" i="4"/>
  <c r="AG37" i="4"/>
  <c r="AG39" i="4"/>
  <c r="AG40" i="4"/>
  <c r="AG43" i="4"/>
  <c r="AG44" i="4"/>
  <c r="AG46" i="4"/>
  <c r="AG47" i="4"/>
  <c r="AG48" i="4"/>
  <c r="AG50" i="4"/>
  <c r="AG51" i="4"/>
  <c r="AG52" i="4"/>
  <c r="AG53" i="4"/>
  <c r="AG54" i="4"/>
  <c r="AG55" i="4"/>
  <c r="AG56" i="4"/>
  <c r="AG57" i="4"/>
  <c r="AG60" i="4"/>
  <c r="AG62" i="4"/>
  <c r="AG64" i="4"/>
  <c r="AG65" i="4"/>
  <c r="AG66" i="4"/>
  <c r="AG67" i="4"/>
  <c r="AG68" i="4"/>
  <c r="AG70" i="4"/>
  <c r="AG71" i="4"/>
  <c r="AG72" i="4"/>
  <c r="AG73" i="4"/>
  <c r="AG74" i="4"/>
  <c r="AG75" i="4"/>
  <c r="AG76" i="4"/>
  <c r="AG77" i="4"/>
  <c r="AG78" i="4"/>
  <c r="AG79" i="4"/>
  <c r="AG81" i="4"/>
  <c r="AG82" i="4"/>
  <c r="AG83" i="4"/>
  <c r="AG85" i="4"/>
  <c r="AG87" i="4"/>
  <c r="AG88" i="4"/>
  <c r="AG89" i="4"/>
  <c r="AG90" i="4"/>
  <c r="AG91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6" i="4"/>
  <c r="AG117" i="4"/>
  <c r="AG118" i="4"/>
  <c r="AG119" i="4"/>
  <c r="AG120" i="4"/>
  <c r="AG121" i="4"/>
  <c r="AG124" i="4"/>
  <c r="AD114" i="4" l="1"/>
  <c r="AL114" i="4" s="1"/>
  <c r="AO114" i="4" s="1"/>
  <c r="AK114" i="4" s="1"/>
  <c r="AS114" i="4" s="1"/>
  <c r="AD123" i="4"/>
  <c r="AL123" i="4" s="1"/>
  <c r="AO123" i="4" s="1"/>
  <c r="AK123" i="4" s="1"/>
  <c r="AS123" i="4" s="1"/>
  <c r="T114" i="4"/>
  <c r="Y114" i="4" s="1"/>
  <c r="T123" i="4"/>
  <c r="Y123" i="4" s="1"/>
  <c r="AA123" i="4" s="1"/>
  <c r="X123" i="4" s="1"/>
  <c r="AR123" i="4" s="1"/>
  <c r="W116" i="4"/>
  <c r="W114" i="4"/>
  <c r="Z114" i="4" s="1"/>
  <c r="AA114" i="4" s="1"/>
  <c r="X114" i="4" s="1"/>
  <c r="AR114" i="4" s="1"/>
  <c r="AD12" i="4"/>
  <c r="AD25" i="4"/>
  <c r="AD23" i="4"/>
  <c r="AD22" i="4"/>
  <c r="AD32" i="4"/>
  <c r="AD48" i="4"/>
  <c r="AD44" i="4"/>
  <c r="AD35" i="4"/>
  <c r="AD67" i="4"/>
  <c r="AD64" i="4"/>
  <c r="AD63" i="4"/>
  <c r="AD56" i="4"/>
  <c r="AD55" i="4"/>
  <c r="AD52" i="4"/>
  <c r="AD51" i="4"/>
  <c r="AD81" i="4"/>
  <c r="AD74" i="4"/>
  <c r="AD72" i="4"/>
  <c r="AD113" i="4"/>
  <c r="AD107" i="4"/>
  <c r="AD116" i="4"/>
  <c r="AD120" i="4"/>
  <c r="AD118" i="4"/>
  <c r="W10" i="4"/>
  <c r="W17" i="4"/>
  <c r="W16" i="4"/>
  <c r="W15" i="4"/>
  <c r="W14" i="4"/>
  <c r="W13" i="4"/>
  <c r="W12" i="4"/>
  <c r="W11" i="4"/>
  <c r="W19" i="4"/>
  <c r="W30" i="4"/>
  <c r="W29" i="4"/>
  <c r="W28" i="4"/>
  <c r="W27" i="4"/>
  <c r="W26" i="4"/>
  <c r="W25" i="4"/>
  <c r="W24" i="4"/>
  <c r="W23" i="4"/>
  <c r="W22" i="4"/>
  <c r="W21" i="4"/>
  <c r="W20" i="4"/>
  <c r="W32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70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85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124" i="4"/>
  <c r="W122" i="4"/>
  <c r="W121" i="4"/>
  <c r="W120" i="4"/>
  <c r="W119" i="4"/>
  <c r="W118" i="4"/>
  <c r="W117" i="4"/>
  <c r="W7" i="4"/>
  <c r="T10" i="4"/>
  <c r="T17" i="4"/>
  <c r="T16" i="4"/>
  <c r="T15" i="4"/>
  <c r="T14" i="4"/>
  <c r="T13" i="4"/>
  <c r="T12" i="4"/>
  <c r="T11" i="4"/>
  <c r="T19" i="4"/>
  <c r="T30" i="4"/>
  <c r="T29" i="4"/>
  <c r="T28" i="4"/>
  <c r="T27" i="4"/>
  <c r="T26" i="4"/>
  <c r="T25" i="4"/>
  <c r="T24" i="4"/>
  <c r="T23" i="4"/>
  <c r="T22" i="4"/>
  <c r="T21" i="4"/>
  <c r="T20" i="4"/>
  <c r="T32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50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70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85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116" i="4"/>
  <c r="T124" i="4"/>
  <c r="T122" i="4"/>
  <c r="T121" i="4"/>
  <c r="T120" i="4"/>
  <c r="T119" i="4"/>
  <c r="T118" i="4"/>
  <c r="T117" i="4"/>
  <c r="T7" i="4"/>
  <c r="T8" i="4"/>
  <c r="W8" i="4"/>
  <c r="T18" i="4"/>
  <c r="W18" i="4"/>
  <c r="T31" i="4"/>
  <c r="W31" i="4"/>
  <c r="T49" i="4"/>
  <c r="W49" i="4"/>
  <c r="T69" i="4"/>
  <c r="W69" i="4"/>
  <c r="T84" i="4"/>
  <c r="W84" i="4"/>
  <c r="T115" i="4"/>
  <c r="W115" i="4"/>
  <c r="AD45" i="4"/>
  <c r="AD29" i="4"/>
  <c r="AD122" i="4"/>
  <c r="AD80" i="4"/>
  <c r="AD121" i="4"/>
  <c r="AD119" i="4"/>
  <c r="AD117" i="4"/>
  <c r="AD115" i="4"/>
  <c r="AD112" i="4"/>
  <c r="AD111" i="4"/>
  <c r="AD110" i="4"/>
  <c r="AD109" i="4"/>
  <c r="AD108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1" i="4"/>
  <c r="AD90" i="4"/>
  <c r="AD89" i="4"/>
  <c r="AD88" i="4"/>
  <c r="AD87" i="4"/>
  <c r="AD85" i="4"/>
  <c r="AD84" i="4"/>
  <c r="AD83" i="4"/>
  <c r="AD82" i="4"/>
  <c r="AD79" i="4"/>
  <c r="AD78" i="4"/>
  <c r="AD77" i="4"/>
  <c r="AD76" i="4"/>
  <c r="AD75" i="4"/>
  <c r="AD73" i="4"/>
  <c r="AD71" i="4"/>
  <c r="AD70" i="4"/>
  <c r="AD69" i="4"/>
  <c r="AD68" i="4"/>
  <c r="AD66" i="4"/>
  <c r="AD65" i="4"/>
  <c r="AD62" i="4"/>
  <c r="AD60" i="4"/>
  <c r="AD58" i="4"/>
  <c r="AD57" i="4"/>
  <c r="AD54" i="4"/>
  <c r="AD53" i="4"/>
  <c r="AD50" i="4"/>
  <c r="AD49" i="4"/>
  <c r="AD47" i="4"/>
  <c r="AD46" i="4"/>
  <c r="AD43" i="4"/>
  <c r="AD40" i="4"/>
  <c r="AD39" i="4"/>
  <c r="AD37" i="4"/>
  <c r="AD36" i="4"/>
  <c r="AD34" i="4"/>
  <c r="AD33" i="4"/>
  <c r="AD30" i="4"/>
  <c r="AD28" i="4"/>
  <c r="AD24" i="4"/>
  <c r="AD21" i="4"/>
  <c r="AD20" i="4"/>
  <c r="AD19" i="4"/>
  <c r="AD18" i="4"/>
  <c r="AD17" i="4"/>
  <c r="AD16" i="4"/>
  <c r="AD15" i="4"/>
  <c r="AD14" i="4"/>
  <c r="AD13" i="4"/>
  <c r="AD11" i="4"/>
  <c r="AD10" i="4"/>
  <c r="AD8" i="4"/>
  <c r="AD124" i="4"/>
  <c r="AD7" i="4"/>
  <c r="AD31" i="4"/>
  <c r="G128" i="4"/>
  <c r="I7" i="4"/>
  <c r="AM124" i="4"/>
  <c r="AM122" i="4"/>
  <c r="AM121" i="4"/>
  <c r="AM120" i="4"/>
  <c r="AM119" i="4"/>
  <c r="AM118" i="4"/>
  <c r="AM117" i="4"/>
  <c r="AM116" i="4"/>
  <c r="AM113" i="4"/>
  <c r="AM112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8" i="4"/>
  <c r="AM97" i="4"/>
  <c r="AM96" i="4"/>
  <c r="AM95" i="4"/>
  <c r="AM94" i="4"/>
  <c r="AM93" i="4"/>
  <c r="AM91" i="4"/>
  <c r="AM90" i="4"/>
  <c r="AM89" i="4"/>
  <c r="AM88" i="4"/>
  <c r="AM87" i="4"/>
  <c r="AM85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8" i="4"/>
  <c r="AM67" i="4"/>
  <c r="AM66" i="4"/>
  <c r="AM65" i="4"/>
  <c r="AM64" i="4"/>
  <c r="AM63" i="4"/>
  <c r="AM62" i="4"/>
  <c r="AM60" i="4"/>
  <c r="AM57" i="4"/>
  <c r="AM56" i="4"/>
  <c r="AM55" i="4"/>
  <c r="AM54" i="4"/>
  <c r="AM53" i="4"/>
  <c r="AM52" i="4"/>
  <c r="AM51" i="4"/>
  <c r="AM50" i="4"/>
  <c r="AM48" i="4"/>
  <c r="AM47" i="4"/>
  <c r="AM46" i="4"/>
  <c r="AM45" i="4"/>
  <c r="AM44" i="4"/>
  <c r="AM43" i="4"/>
  <c r="AM40" i="4"/>
  <c r="AM39" i="4"/>
  <c r="AM37" i="4"/>
  <c r="AM36" i="4"/>
  <c r="AM35" i="4"/>
  <c r="AM34" i="4"/>
  <c r="AM33" i="4"/>
  <c r="AM32" i="4"/>
  <c r="AM30" i="4"/>
  <c r="AM29" i="4"/>
  <c r="AM28" i="4"/>
  <c r="AM25" i="4"/>
  <c r="AM24" i="4"/>
  <c r="AM23" i="4"/>
  <c r="AM22" i="4"/>
  <c r="AM21" i="4"/>
  <c r="AM20" i="4"/>
  <c r="AM19" i="4"/>
  <c r="AM17" i="4"/>
  <c r="AM16" i="4"/>
  <c r="AM15" i="4"/>
  <c r="AM14" i="4"/>
  <c r="AM13" i="4"/>
  <c r="AM12" i="4"/>
  <c r="AM11" i="4"/>
  <c r="AM10" i="4"/>
  <c r="AM8" i="4"/>
  <c r="AN124" i="4"/>
  <c r="AN122" i="4"/>
  <c r="AN121" i="4"/>
  <c r="AN120" i="4"/>
  <c r="AN119" i="4"/>
  <c r="AN118" i="4"/>
  <c r="AN117" i="4"/>
  <c r="AN116" i="4"/>
  <c r="AN113" i="4"/>
  <c r="AN112" i="4"/>
  <c r="AN111" i="4"/>
  <c r="AN110" i="4"/>
  <c r="AN109" i="4"/>
  <c r="AN108" i="4"/>
  <c r="AN107" i="4"/>
  <c r="AN106" i="4"/>
  <c r="AN105" i="4"/>
  <c r="AN104" i="4"/>
  <c r="AN103" i="4"/>
  <c r="AN102" i="4"/>
  <c r="AN101" i="4"/>
  <c r="AN100" i="4"/>
  <c r="AN99" i="4"/>
  <c r="AN98" i="4"/>
  <c r="AN97" i="4"/>
  <c r="AN96" i="4"/>
  <c r="AN95" i="4"/>
  <c r="AN94" i="4"/>
  <c r="AN93" i="4"/>
  <c r="AN91" i="4"/>
  <c r="AN90" i="4"/>
  <c r="AN89" i="4"/>
  <c r="AN88" i="4"/>
  <c r="AN87" i="4"/>
  <c r="AN85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8" i="4"/>
  <c r="AN67" i="4"/>
  <c r="AN66" i="4"/>
  <c r="AN65" i="4"/>
  <c r="AN64" i="4"/>
  <c r="AN63" i="4"/>
  <c r="AN62" i="4"/>
  <c r="AN60" i="4"/>
  <c r="AN58" i="4"/>
  <c r="AN57" i="4"/>
  <c r="AN56" i="4"/>
  <c r="AN55" i="4"/>
  <c r="AN54" i="4"/>
  <c r="AN53" i="4"/>
  <c r="AN52" i="4"/>
  <c r="AN51" i="4"/>
  <c r="AN50" i="4"/>
  <c r="AN48" i="4"/>
  <c r="AN47" i="4"/>
  <c r="AN46" i="4"/>
  <c r="AN45" i="4"/>
  <c r="AN44" i="4"/>
  <c r="AN43" i="4"/>
  <c r="AN40" i="4"/>
  <c r="AN39" i="4"/>
  <c r="AN37" i="4"/>
  <c r="AN36" i="4"/>
  <c r="AN35" i="4"/>
  <c r="AN34" i="4"/>
  <c r="AN33" i="4"/>
  <c r="AN32" i="4"/>
  <c r="AN30" i="4"/>
  <c r="AN29" i="4"/>
  <c r="AN28" i="4"/>
  <c r="AN25" i="4"/>
  <c r="AN24" i="4"/>
  <c r="AN23" i="4"/>
  <c r="AN22" i="4"/>
  <c r="AN21" i="4"/>
  <c r="AN20" i="4"/>
  <c r="AN19" i="4"/>
  <c r="AN17" i="4"/>
  <c r="AN16" i="4"/>
  <c r="AN15" i="4"/>
  <c r="AN14" i="4"/>
  <c r="AN13" i="4"/>
  <c r="AN12" i="4"/>
  <c r="AN11" i="4"/>
  <c r="AN10" i="4"/>
  <c r="AN8" i="4"/>
  <c r="AM18" i="4"/>
  <c r="AN18" i="4"/>
  <c r="AM31" i="4"/>
  <c r="AN31" i="4"/>
  <c r="AM49" i="4"/>
  <c r="AN49" i="4"/>
  <c r="AM69" i="4"/>
  <c r="AN69" i="4"/>
  <c r="AM84" i="4"/>
  <c r="AN84" i="4"/>
  <c r="AM115" i="4"/>
  <c r="AN115" i="4"/>
  <c r="I51" i="4" l="1"/>
  <c r="I123" i="4"/>
  <c r="O123" i="4" s="1"/>
  <c r="I114" i="4"/>
  <c r="I10" i="4"/>
  <c r="I11" i="4"/>
  <c r="I12" i="4"/>
  <c r="I13" i="4"/>
  <c r="I14" i="4"/>
  <c r="I15" i="4"/>
  <c r="I16" i="4"/>
  <c r="I17" i="4"/>
  <c r="I19" i="4"/>
  <c r="I20" i="4"/>
  <c r="I21" i="4"/>
  <c r="I22" i="4"/>
  <c r="I23" i="4"/>
  <c r="I24" i="4"/>
  <c r="I25" i="4"/>
  <c r="I26" i="4"/>
  <c r="I27" i="4"/>
  <c r="I28" i="4"/>
  <c r="I29" i="4"/>
  <c r="I30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50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6" i="4"/>
  <c r="I117" i="4"/>
  <c r="I118" i="4"/>
  <c r="I119" i="4"/>
  <c r="I120" i="4"/>
  <c r="I121" i="4"/>
  <c r="I122" i="4"/>
  <c r="I124" i="4"/>
  <c r="AL122" i="4"/>
  <c r="AO122" i="4" s="1"/>
  <c r="AK122" i="4" s="1"/>
  <c r="AS122" i="4" s="1"/>
  <c r="AL120" i="4"/>
  <c r="AO120" i="4" s="1"/>
  <c r="AK120" i="4" s="1"/>
  <c r="AS120" i="4" s="1"/>
  <c r="AL118" i="4"/>
  <c r="AO118" i="4" s="1"/>
  <c r="AK118" i="4" s="1"/>
  <c r="AS118" i="4" s="1"/>
  <c r="AL116" i="4"/>
  <c r="AO116" i="4" s="1"/>
  <c r="AK116" i="4" s="1"/>
  <c r="AS116" i="4" s="1"/>
  <c r="AL113" i="4"/>
  <c r="AO113" i="4" s="1"/>
  <c r="AK113" i="4" s="1"/>
  <c r="AS113" i="4" s="1"/>
  <c r="AL107" i="4"/>
  <c r="AO107" i="4" s="1"/>
  <c r="AK107" i="4" s="1"/>
  <c r="AS107" i="4" s="1"/>
  <c r="AL81" i="4"/>
  <c r="AO81" i="4" s="1"/>
  <c r="AK81" i="4" s="1"/>
  <c r="AS81" i="4" s="1"/>
  <c r="AL80" i="4"/>
  <c r="AO80" i="4" s="1"/>
  <c r="AK80" i="4" s="1"/>
  <c r="AS80" i="4" s="1"/>
  <c r="AL72" i="4"/>
  <c r="AO72" i="4" s="1"/>
  <c r="AK72" i="4" s="1"/>
  <c r="AS72" i="4" s="1"/>
  <c r="AL67" i="4"/>
  <c r="AO67" i="4" s="1"/>
  <c r="AK67" i="4" s="1"/>
  <c r="AS67" i="4" s="1"/>
  <c r="AL64" i="4"/>
  <c r="AO64" i="4" s="1"/>
  <c r="AK64" i="4" s="1"/>
  <c r="AS64" i="4" s="1"/>
  <c r="AL56" i="4"/>
  <c r="AO56" i="4" s="1"/>
  <c r="AK56" i="4" s="1"/>
  <c r="AS56" i="4" s="1"/>
  <c r="AL55" i="4"/>
  <c r="AO55" i="4" s="1"/>
  <c r="AK55" i="4" s="1"/>
  <c r="AS55" i="4" s="1"/>
  <c r="AL52" i="4"/>
  <c r="AO52" i="4" s="1"/>
  <c r="AK52" i="4" s="1"/>
  <c r="AS52" i="4" s="1"/>
  <c r="AL51" i="4"/>
  <c r="AO51" i="4" s="1"/>
  <c r="AK51" i="4" s="1"/>
  <c r="AS51" i="4" s="1"/>
  <c r="AL48" i="4"/>
  <c r="AO48" i="4" s="1"/>
  <c r="AK48" i="4" s="1"/>
  <c r="AS48" i="4" s="1"/>
  <c r="AL45" i="4"/>
  <c r="AO45" i="4" s="1"/>
  <c r="AK45" i="4" s="1"/>
  <c r="AS45" i="4" s="1"/>
  <c r="AL44" i="4"/>
  <c r="AO44" i="4" s="1"/>
  <c r="AK44" i="4" s="1"/>
  <c r="AS44" i="4" s="1"/>
  <c r="AL35" i="4"/>
  <c r="AO35" i="4" s="1"/>
  <c r="AK35" i="4" s="1"/>
  <c r="AS35" i="4" s="1"/>
  <c r="AL32" i="4"/>
  <c r="AO32" i="4" s="1"/>
  <c r="AK32" i="4" s="1"/>
  <c r="AS32" i="4" s="1"/>
  <c r="AL29" i="4"/>
  <c r="AO29" i="4" s="1"/>
  <c r="AK29" i="4" s="1"/>
  <c r="AS29" i="4" s="1"/>
  <c r="AL23" i="4"/>
  <c r="AO23" i="4" s="1"/>
  <c r="AK23" i="4" s="1"/>
  <c r="AS23" i="4" s="1"/>
  <c r="AL22" i="4"/>
  <c r="AO22" i="4" s="1"/>
  <c r="AK22" i="4" s="1"/>
  <c r="AS22" i="4" s="1"/>
  <c r="J115" i="4" l="1"/>
  <c r="L115" i="4" s="1"/>
  <c r="G115" i="4"/>
  <c r="I115" i="4" s="1"/>
  <c r="J84" i="4"/>
  <c r="L84" i="4" s="1"/>
  <c r="G84" i="4"/>
  <c r="I84" i="4" s="1"/>
  <c r="J69" i="4"/>
  <c r="L69" i="4" s="1"/>
  <c r="G69" i="4"/>
  <c r="I69" i="4" s="1"/>
  <c r="J49" i="4"/>
  <c r="L49" i="4" s="1"/>
  <c r="G49" i="4"/>
  <c r="I49" i="4" s="1"/>
  <c r="J31" i="4"/>
  <c r="L31" i="4" s="1"/>
  <c r="G31" i="4"/>
  <c r="I31" i="4" s="1"/>
  <c r="J18" i="4"/>
  <c r="L18" i="4" s="1"/>
  <c r="G18" i="4"/>
  <c r="I18" i="4" s="1"/>
  <c r="J8" i="4" l="1"/>
  <c r="L8" i="4" s="1"/>
  <c r="I8" i="4"/>
  <c r="P51" i="4" l="1"/>
  <c r="P56" i="4"/>
  <c r="O51" i="4" l="1"/>
  <c r="D124" i="4" l="1"/>
  <c r="D122" i="4" l="1"/>
  <c r="D121" i="4"/>
  <c r="D117" i="4"/>
  <c r="D120" i="4"/>
  <c r="D119" i="4"/>
  <c r="D118" i="4"/>
  <c r="D116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3" i="4"/>
  <c r="D92" i="4"/>
  <c r="D91" i="4"/>
  <c r="D90" i="4"/>
  <c r="D89" i="4"/>
  <c r="D88" i="4"/>
  <c r="D87" i="4"/>
  <c r="D86" i="4"/>
  <c r="D85" i="4"/>
  <c r="D94" i="4"/>
  <c r="D83" i="4"/>
  <c r="D82" i="4"/>
  <c r="D80" i="4"/>
  <c r="D79" i="4"/>
  <c r="D78" i="4"/>
  <c r="D77" i="4"/>
  <c r="D76" i="4"/>
  <c r="D75" i="4"/>
  <c r="D74" i="4"/>
  <c r="D73" i="4"/>
  <c r="D72" i="4"/>
  <c r="D70" i="4"/>
  <c r="D71" i="4"/>
  <c r="D81" i="4"/>
  <c r="D67" i="4"/>
  <c r="D66" i="4"/>
  <c r="D65" i="4"/>
  <c r="D64" i="4"/>
  <c r="D63" i="4"/>
  <c r="D62" i="4"/>
  <c r="D52" i="4"/>
  <c r="D61" i="4"/>
  <c r="D60" i="4"/>
  <c r="D59" i="4"/>
  <c r="D58" i="4"/>
  <c r="D68" i="4"/>
  <c r="D55" i="4"/>
  <c r="D54" i="4"/>
  <c r="D57" i="4"/>
  <c r="D51" i="4"/>
  <c r="D56" i="4"/>
  <c r="D53" i="4"/>
  <c r="D50" i="4"/>
  <c r="D36" i="4"/>
  <c r="D48" i="4"/>
  <c r="D47" i="4"/>
  <c r="D46" i="4"/>
  <c r="D45" i="4"/>
  <c r="D44" i="4"/>
  <c r="D43" i="4"/>
  <c r="D42" i="4"/>
  <c r="D33" i="4"/>
  <c r="D41" i="4"/>
  <c r="D34" i="4"/>
  <c r="D40" i="4"/>
  <c r="D39" i="4"/>
  <c r="D38" i="4"/>
  <c r="D37" i="4"/>
  <c r="D32" i="4"/>
  <c r="D35" i="4"/>
  <c r="D21" i="4"/>
  <c r="D30" i="4"/>
  <c r="D29" i="4"/>
  <c r="D28" i="4"/>
  <c r="D27" i="4"/>
  <c r="D26" i="4"/>
  <c r="D25" i="4"/>
  <c r="D23" i="4"/>
  <c r="D24" i="4"/>
  <c r="D20" i="4"/>
  <c r="D22" i="4"/>
  <c r="D19" i="4"/>
  <c r="D17" i="4"/>
  <c r="D15" i="4"/>
  <c r="D14" i="4"/>
  <c r="D11" i="4"/>
  <c r="D12" i="4"/>
  <c r="D13" i="4"/>
  <c r="D8" i="4" l="1"/>
  <c r="D16" i="4"/>
  <c r="D125" i="4" s="1"/>
  <c r="D128" i="4" s="1"/>
  <c r="F123" i="4" s="1"/>
  <c r="N123" i="4" s="1"/>
  <c r="Q123" i="4" s="1"/>
  <c r="M123" i="4" s="1"/>
  <c r="AQ123" i="4" s="1"/>
  <c r="AT123" i="4" s="1"/>
  <c r="AP123" i="4" s="1"/>
  <c r="J118" i="1"/>
  <c r="D49" i="4"/>
  <c r="D69" i="4"/>
  <c r="D18" i="4"/>
  <c r="D31" i="4"/>
  <c r="D84" i="4"/>
  <c r="D115" i="4"/>
  <c r="D7" i="4" l="1"/>
  <c r="F7" i="4" s="1"/>
  <c r="N7" i="4" s="1"/>
  <c r="Q7" i="4" s="1"/>
  <c r="AL115" i="4"/>
  <c r="AO115" i="4" s="1"/>
  <c r="AK115" i="4" s="1"/>
  <c r="AS115" i="4" s="1"/>
  <c r="F19" i="4"/>
  <c r="F116" i="4"/>
  <c r="F117" i="4"/>
  <c r="F115" i="4"/>
  <c r="F118" i="4"/>
  <c r="N118" i="4" s="1"/>
  <c r="F88" i="4"/>
  <c r="N88" i="4" s="1"/>
  <c r="F71" i="4"/>
  <c r="N71" i="4" s="1"/>
  <c r="F51" i="4"/>
  <c r="N51" i="4" s="1"/>
  <c r="Q51" i="4" s="1"/>
  <c r="F21" i="4"/>
  <c r="N21" i="4" s="1"/>
  <c r="F22" i="4"/>
  <c r="N22" i="4" s="1"/>
  <c r="F12" i="4"/>
  <c r="N12" i="4" s="1"/>
  <c r="F70" i="4"/>
  <c r="AL10" i="4"/>
  <c r="AO10" i="4" s="1"/>
  <c r="AK10" i="4" s="1"/>
  <c r="AS10" i="4" s="1"/>
  <c r="AL17" i="4"/>
  <c r="AO17" i="4" s="1"/>
  <c r="AK17" i="4" s="1"/>
  <c r="AS17" i="4" s="1"/>
  <c r="AL19" i="4"/>
  <c r="AO19" i="4" s="1"/>
  <c r="AK19" i="4" s="1"/>
  <c r="AS19" i="4" s="1"/>
  <c r="AL20" i="4"/>
  <c r="AO20" i="4" s="1"/>
  <c r="AK20" i="4" s="1"/>
  <c r="AS20" i="4" s="1"/>
  <c r="AL21" i="4"/>
  <c r="AO21" i="4" s="1"/>
  <c r="AK21" i="4" s="1"/>
  <c r="AS21" i="4" s="1"/>
  <c r="AL36" i="4"/>
  <c r="AO36" i="4" s="1"/>
  <c r="AK36" i="4" s="1"/>
  <c r="AS36" i="4" s="1"/>
  <c r="AL43" i="4"/>
  <c r="AO43" i="4" s="1"/>
  <c r="AK43" i="4" s="1"/>
  <c r="AS43" i="4" s="1"/>
  <c r="AL57" i="4"/>
  <c r="AO57" i="4" s="1"/>
  <c r="AK57" i="4" s="1"/>
  <c r="AS57" i="4" s="1"/>
  <c r="AL62" i="4"/>
  <c r="AO62" i="4" s="1"/>
  <c r="AK62" i="4" s="1"/>
  <c r="AS62" i="4" s="1"/>
  <c r="AL66" i="4"/>
  <c r="AO66" i="4" s="1"/>
  <c r="AK66" i="4" s="1"/>
  <c r="AS66" i="4" s="1"/>
  <c r="AL70" i="4"/>
  <c r="AO70" i="4" s="1"/>
  <c r="AK70" i="4" s="1"/>
  <c r="AS70" i="4" s="1"/>
  <c r="AL73" i="4"/>
  <c r="AO73" i="4" s="1"/>
  <c r="AK73" i="4" s="1"/>
  <c r="AS73" i="4" s="1"/>
  <c r="AL82" i="4"/>
  <c r="AO82" i="4" s="1"/>
  <c r="AK82" i="4" s="1"/>
  <c r="AS82" i="4" s="1"/>
  <c r="AL88" i="4"/>
  <c r="AO88" i="4" s="1"/>
  <c r="AK88" i="4" s="1"/>
  <c r="AS88" i="4" s="1"/>
  <c r="AL90" i="4"/>
  <c r="AO90" i="4" s="1"/>
  <c r="AK90" i="4" s="1"/>
  <c r="AS90" i="4" s="1"/>
  <c r="AL91" i="4"/>
  <c r="AO91" i="4" s="1"/>
  <c r="AK91" i="4" s="1"/>
  <c r="AS91" i="4" s="1"/>
  <c r="AL110" i="4"/>
  <c r="AO110" i="4" s="1"/>
  <c r="AK110" i="4" s="1"/>
  <c r="AS110" i="4" s="1"/>
  <c r="AL112" i="4"/>
  <c r="AO112" i="4" s="1"/>
  <c r="AK112" i="4" s="1"/>
  <c r="AS112" i="4" s="1"/>
  <c r="AL119" i="4"/>
  <c r="AO119" i="4" s="1"/>
  <c r="AK119" i="4" s="1"/>
  <c r="AS119" i="4" s="1"/>
  <c r="F8" i="4"/>
  <c r="N8" i="4" s="1"/>
  <c r="F106" i="4"/>
  <c r="N106" i="4" s="1"/>
  <c r="Y56" i="4"/>
  <c r="F35" i="4"/>
  <c r="N35" i="4" s="1"/>
  <c r="F85" i="4"/>
  <c r="N85" i="4" s="1"/>
  <c r="P74" i="4"/>
  <c r="P116" i="4"/>
  <c r="P21" i="4"/>
  <c r="P82" i="4"/>
  <c r="P118" i="4"/>
  <c r="O118" i="4"/>
  <c r="Q118" i="4" s="1"/>
  <c r="M118" i="4" s="1"/>
  <c r="AQ118" i="4" s="1"/>
  <c r="O116" i="4"/>
  <c r="F113" i="4"/>
  <c r="N113" i="4" s="1"/>
  <c r="F91" i="4"/>
  <c r="N91" i="4" s="1"/>
  <c r="F99" i="4"/>
  <c r="N99" i="4" s="1"/>
  <c r="F76" i="4"/>
  <c r="N76" i="4" s="1"/>
  <c r="F112" i="4"/>
  <c r="N112" i="4" s="1"/>
  <c r="F110" i="4"/>
  <c r="N110" i="4" s="1"/>
  <c r="F74" i="4"/>
  <c r="N74" i="4" s="1"/>
  <c r="F82" i="4"/>
  <c r="N82" i="4" s="1"/>
  <c r="F72" i="4"/>
  <c r="N72" i="4" s="1"/>
  <c r="F52" i="4"/>
  <c r="N52" i="4" s="1"/>
  <c r="F64" i="4"/>
  <c r="N64" i="4" s="1"/>
  <c r="F68" i="4"/>
  <c r="N68" i="4" s="1"/>
  <c r="F56" i="4"/>
  <c r="N56" i="4" s="1"/>
  <c r="F50" i="4"/>
  <c r="N50" i="4" s="1"/>
  <c r="F32" i="4"/>
  <c r="N32" i="4" s="1"/>
  <c r="F62" i="4"/>
  <c r="N62" i="4" s="1"/>
  <c r="F46" i="4"/>
  <c r="N46" i="4" s="1"/>
  <c r="F20" i="4"/>
  <c r="N20" i="4" s="1"/>
  <c r="F23" i="4"/>
  <c r="N23" i="4" s="1"/>
  <c r="F120" i="4"/>
  <c r="N120" i="4" s="1"/>
  <c r="F10" i="4"/>
  <c r="N10" i="4" s="1"/>
  <c r="F9" i="4"/>
  <c r="N9" i="4" s="1"/>
  <c r="F49" i="4"/>
  <c r="N49" i="4" s="1"/>
  <c r="F92" i="4"/>
  <c r="N92" i="4" s="1"/>
  <c r="F39" i="4"/>
  <c r="N39" i="4" s="1"/>
  <c r="F84" i="4"/>
  <c r="N84" i="4" s="1"/>
  <c r="F31" i="4"/>
  <c r="N31" i="4" s="1"/>
  <c r="F18" i="4"/>
  <c r="N18" i="4" s="1"/>
  <c r="F69" i="4"/>
  <c r="N69" i="4" s="1"/>
  <c r="F13" i="4"/>
  <c r="N13" i="4" s="1"/>
  <c r="F94" i="4"/>
  <c r="N94" i="4" s="1"/>
  <c r="F124" i="4"/>
  <c r="N124" i="4" s="1"/>
  <c r="F95" i="4"/>
  <c r="N95" i="4" s="1"/>
  <c r="F93" i="4"/>
  <c r="N93" i="4" s="1"/>
  <c r="F40" i="4"/>
  <c r="N40" i="4" s="1"/>
  <c r="F102" i="4"/>
  <c r="N102" i="4" s="1"/>
  <c r="F109" i="4"/>
  <c r="N109" i="4" s="1"/>
  <c r="F107" i="4"/>
  <c r="N107" i="4" s="1"/>
  <c r="F58" i="4"/>
  <c r="N58" i="4" s="1"/>
  <c r="F57" i="4"/>
  <c r="N57" i="4" s="1"/>
  <c r="F42" i="4"/>
  <c r="N42" i="4" s="1"/>
  <c r="F37" i="4"/>
  <c r="N37" i="4" s="1"/>
  <c r="F90" i="4"/>
  <c r="N90" i="4" s="1"/>
  <c r="F101" i="4"/>
  <c r="N101" i="4" s="1"/>
  <c r="F43" i="4"/>
  <c r="N43" i="4" s="1"/>
  <c r="F97" i="4"/>
  <c r="N97" i="4" s="1"/>
  <c r="F44" i="4"/>
  <c r="N44" i="4" s="1"/>
  <c r="F45" i="4"/>
  <c r="N45" i="4" s="1"/>
  <c r="F54" i="4"/>
  <c r="N54" i="4" s="1"/>
  <c r="F47" i="4"/>
  <c r="N47" i="4" s="1"/>
  <c r="F48" i="4"/>
  <c r="N48" i="4" s="1"/>
  <c r="F104" i="4"/>
  <c r="N104" i="4" s="1"/>
  <c r="F33" i="4"/>
  <c r="N33" i="4" s="1"/>
  <c r="F66" i="4"/>
  <c r="N66" i="4" s="1"/>
  <c r="F25" i="4"/>
  <c r="N25" i="4" s="1"/>
  <c r="F63" i="4"/>
  <c r="N63" i="4" s="1"/>
  <c r="F122" i="4"/>
  <c r="N122" i="4" s="1"/>
  <c r="F17" i="4"/>
  <c r="N17" i="4" s="1"/>
  <c r="F61" i="4"/>
  <c r="N61" i="4" s="1"/>
  <c r="F29" i="4"/>
  <c r="N29" i="4" s="1"/>
  <c r="F73" i="4"/>
  <c r="N73" i="4" s="1"/>
  <c r="F27" i="4"/>
  <c r="N27" i="4" s="1"/>
  <c r="F65" i="4"/>
  <c r="N65" i="4" s="1"/>
  <c r="F24" i="4"/>
  <c r="N24" i="4" s="1"/>
  <c r="F80" i="4"/>
  <c r="N80" i="4" s="1"/>
  <c r="F34" i="4"/>
  <c r="N34" i="4" s="1"/>
  <c r="F83" i="4"/>
  <c r="N83" i="4" s="1"/>
  <c r="F26" i="4"/>
  <c r="N26" i="4" s="1"/>
  <c r="F78" i="4"/>
  <c r="N78" i="4" s="1"/>
  <c r="F81" i="4"/>
  <c r="N81" i="4" s="1"/>
  <c r="F30" i="4"/>
  <c r="N30" i="4" s="1"/>
  <c r="F89" i="4"/>
  <c r="N89" i="4" s="1"/>
  <c r="F38" i="4"/>
  <c r="N38" i="4" s="1"/>
  <c r="F86" i="4"/>
  <c r="N86" i="4" s="1"/>
  <c r="F87" i="4"/>
  <c r="N87" i="4" s="1"/>
  <c r="F36" i="4"/>
  <c r="N36" i="4" s="1"/>
  <c r="F53" i="4"/>
  <c r="N53" i="4" s="1"/>
  <c r="O114" i="4"/>
  <c r="P114" i="4"/>
  <c r="F114" i="4"/>
  <c r="N114" i="4" s="1"/>
  <c r="Z7" i="4"/>
  <c r="AL7" i="4"/>
  <c r="AO7" i="4" s="1"/>
  <c r="AK7" i="4" s="1"/>
  <c r="AS7" i="4" s="1"/>
  <c r="Y7" i="4"/>
  <c r="AA7" i="4" s="1"/>
  <c r="X7" i="4" s="1"/>
  <c r="AR7" i="4" s="1"/>
  <c r="P7" i="4"/>
  <c r="AL8" i="4"/>
  <c r="AO8" i="4" s="1"/>
  <c r="AK8" i="4" s="1"/>
  <c r="AS8" i="4" s="1"/>
  <c r="AL11" i="4"/>
  <c r="AO11" i="4" s="1"/>
  <c r="AK11" i="4" s="1"/>
  <c r="AS11" i="4" s="1"/>
  <c r="AL13" i="4"/>
  <c r="AO13" i="4" s="1"/>
  <c r="AK13" i="4" s="1"/>
  <c r="AS13" i="4" s="1"/>
  <c r="AL15" i="4"/>
  <c r="AO15" i="4" s="1"/>
  <c r="AK15" i="4" s="1"/>
  <c r="AS15" i="4" s="1"/>
  <c r="AL25" i="4"/>
  <c r="AO25" i="4" s="1"/>
  <c r="AK25" i="4" s="1"/>
  <c r="AS25" i="4" s="1"/>
  <c r="AL30" i="4"/>
  <c r="AO30" i="4" s="1"/>
  <c r="AK30" i="4" s="1"/>
  <c r="AS30" i="4" s="1"/>
  <c r="AL31" i="4"/>
  <c r="AO31" i="4" s="1"/>
  <c r="AK31" i="4" s="1"/>
  <c r="AS31" i="4" s="1"/>
  <c r="AL33" i="4"/>
  <c r="AO33" i="4" s="1"/>
  <c r="AK33" i="4" s="1"/>
  <c r="AS33" i="4" s="1"/>
  <c r="AL37" i="4"/>
  <c r="AO37" i="4" s="1"/>
  <c r="AK37" i="4" s="1"/>
  <c r="AS37" i="4" s="1"/>
  <c r="AL39" i="4"/>
  <c r="AO39" i="4" s="1"/>
  <c r="AK39" i="4" s="1"/>
  <c r="AS39" i="4" s="1"/>
  <c r="AL47" i="4"/>
  <c r="AO47" i="4" s="1"/>
  <c r="AK47" i="4" s="1"/>
  <c r="AS47" i="4" s="1"/>
  <c r="AL49" i="4"/>
  <c r="AO49" i="4" s="1"/>
  <c r="AK49" i="4" s="1"/>
  <c r="AS49" i="4" s="1"/>
  <c r="AL53" i="4"/>
  <c r="AO53" i="4" s="1"/>
  <c r="AK53" i="4" s="1"/>
  <c r="AS53" i="4" s="1"/>
  <c r="AL68" i="4"/>
  <c r="AO68" i="4" s="1"/>
  <c r="AK68" i="4" s="1"/>
  <c r="AS68" i="4" s="1"/>
  <c r="AL74" i="4"/>
  <c r="AO74" i="4" s="1"/>
  <c r="AK74" i="4" s="1"/>
  <c r="AS74" i="4" s="1"/>
  <c r="AL76" i="4"/>
  <c r="AO76" i="4" s="1"/>
  <c r="AK76" i="4" s="1"/>
  <c r="AS76" i="4" s="1"/>
  <c r="AL78" i="4"/>
  <c r="AO78" i="4" s="1"/>
  <c r="AK78" i="4" s="1"/>
  <c r="AS78" i="4" s="1"/>
  <c r="AL83" i="4"/>
  <c r="AO83" i="4" s="1"/>
  <c r="AK83" i="4" s="1"/>
  <c r="AS83" i="4" s="1"/>
  <c r="AL84" i="4"/>
  <c r="AO84" i="4" s="1"/>
  <c r="AK84" i="4" s="1"/>
  <c r="AS84" i="4" s="1"/>
  <c r="AL96" i="4"/>
  <c r="AO96" i="4" s="1"/>
  <c r="AK96" i="4" s="1"/>
  <c r="AS96" i="4" s="1"/>
  <c r="AL100" i="4"/>
  <c r="AO100" i="4" s="1"/>
  <c r="AK100" i="4" s="1"/>
  <c r="AS100" i="4" s="1"/>
  <c r="AL104" i="4"/>
  <c r="AO104" i="4" s="1"/>
  <c r="AK104" i="4" s="1"/>
  <c r="AS104" i="4" s="1"/>
  <c r="AL108" i="4"/>
  <c r="AO108" i="4" s="1"/>
  <c r="AK108" i="4" s="1"/>
  <c r="AS108" i="4" s="1"/>
  <c r="O7" i="4"/>
  <c r="AL12" i="4"/>
  <c r="AO12" i="4" s="1"/>
  <c r="AK12" i="4" s="1"/>
  <c r="AS12" i="4" s="1"/>
  <c r="AL14" i="4"/>
  <c r="AO14" i="4" s="1"/>
  <c r="AK14" i="4" s="1"/>
  <c r="AS14" i="4" s="1"/>
  <c r="AL16" i="4"/>
  <c r="AO16" i="4" s="1"/>
  <c r="AK16" i="4" s="1"/>
  <c r="AS16" i="4" s="1"/>
  <c r="AL18" i="4"/>
  <c r="AO18" i="4" s="1"/>
  <c r="AK18" i="4" s="1"/>
  <c r="AS18" i="4" s="1"/>
  <c r="AL24" i="4"/>
  <c r="AO24" i="4" s="1"/>
  <c r="AK24" i="4" s="1"/>
  <c r="AS24" i="4" s="1"/>
  <c r="AL28" i="4"/>
  <c r="AO28" i="4" s="1"/>
  <c r="AK28" i="4" s="1"/>
  <c r="AS28" i="4" s="1"/>
  <c r="AL34" i="4"/>
  <c r="AO34" i="4" s="1"/>
  <c r="AK34" i="4" s="1"/>
  <c r="AS34" i="4" s="1"/>
  <c r="AL40" i="4"/>
  <c r="AO40" i="4" s="1"/>
  <c r="AK40" i="4" s="1"/>
  <c r="AS40" i="4" s="1"/>
  <c r="AL46" i="4"/>
  <c r="AO46" i="4" s="1"/>
  <c r="AK46" i="4" s="1"/>
  <c r="AS46" i="4" s="1"/>
  <c r="AL50" i="4"/>
  <c r="AO50" i="4" s="1"/>
  <c r="AK50" i="4" s="1"/>
  <c r="AS50" i="4" s="1"/>
  <c r="AL54" i="4"/>
  <c r="AO54" i="4" s="1"/>
  <c r="AK54" i="4" s="1"/>
  <c r="AS54" i="4" s="1"/>
  <c r="AL58" i="4"/>
  <c r="AO58" i="4" s="1"/>
  <c r="AK58" i="4" s="1"/>
  <c r="AS58" i="4" s="1"/>
  <c r="AL60" i="4"/>
  <c r="AO60" i="4" s="1"/>
  <c r="AK60" i="4" s="1"/>
  <c r="AS60" i="4" s="1"/>
  <c r="AL63" i="4"/>
  <c r="AO63" i="4" s="1"/>
  <c r="AK63" i="4" s="1"/>
  <c r="AS63" i="4" s="1"/>
  <c r="AL65" i="4"/>
  <c r="AO65" i="4" s="1"/>
  <c r="AK65" i="4" s="1"/>
  <c r="AS65" i="4" s="1"/>
  <c r="AL69" i="4"/>
  <c r="AO69" i="4" s="1"/>
  <c r="AK69" i="4" s="1"/>
  <c r="AS69" i="4" s="1"/>
  <c r="AL71" i="4"/>
  <c r="AO71" i="4" s="1"/>
  <c r="AK71" i="4" s="1"/>
  <c r="AS71" i="4" s="1"/>
  <c r="AL75" i="4"/>
  <c r="AO75" i="4" s="1"/>
  <c r="AK75" i="4" s="1"/>
  <c r="AS75" i="4" s="1"/>
  <c r="AL77" i="4"/>
  <c r="AO77" i="4" s="1"/>
  <c r="AK77" i="4" s="1"/>
  <c r="AS77" i="4" s="1"/>
  <c r="AL79" i="4"/>
  <c r="AO79" i="4" s="1"/>
  <c r="AK79" i="4" s="1"/>
  <c r="AS79" i="4" s="1"/>
  <c r="AL85" i="4"/>
  <c r="AO85" i="4" s="1"/>
  <c r="AK85" i="4" s="1"/>
  <c r="AS85" i="4" s="1"/>
  <c r="AL87" i="4"/>
  <c r="AO87" i="4" s="1"/>
  <c r="AK87" i="4" s="1"/>
  <c r="AS87" i="4" s="1"/>
  <c r="AL89" i="4"/>
  <c r="AO89" i="4" s="1"/>
  <c r="AK89" i="4" s="1"/>
  <c r="AS89" i="4" s="1"/>
  <c r="AL93" i="4"/>
  <c r="AO93" i="4" s="1"/>
  <c r="AK93" i="4" s="1"/>
  <c r="AS93" i="4" s="1"/>
  <c r="AL95" i="4"/>
  <c r="AO95" i="4" s="1"/>
  <c r="AK95" i="4" s="1"/>
  <c r="AS95" i="4" s="1"/>
  <c r="AL97" i="4"/>
  <c r="AO97" i="4" s="1"/>
  <c r="AK97" i="4" s="1"/>
  <c r="AS97" i="4" s="1"/>
  <c r="AL99" i="4"/>
  <c r="AO99" i="4" s="1"/>
  <c r="AK99" i="4" s="1"/>
  <c r="AS99" i="4" s="1"/>
  <c r="AL101" i="4"/>
  <c r="AO101" i="4" s="1"/>
  <c r="AK101" i="4" s="1"/>
  <c r="AS101" i="4" s="1"/>
  <c r="AL103" i="4"/>
  <c r="AO103" i="4" s="1"/>
  <c r="AK103" i="4" s="1"/>
  <c r="AS103" i="4" s="1"/>
  <c r="AL105" i="4"/>
  <c r="AO105" i="4" s="1"/>
  <c r="AK105" i="4" s="1"/>
  <c r="AS105" i="4" s="1"/>
  <c r="AL109" i="4"/>
  <c r="AO109" i="4" s="1"/>
  <c r="AK109" i="4" s="1"/>
  <c r="AS109" i="4" s="1"/>
  <c r="AL111" i="4"/>
  <c r="AO111" i="4" s="1"/>
  <c r="AK111" i="4" s="1"/>
  <c r="AS111" i="4" s="1"/>
  <c r="AL117" i="4"/>
  <c r="AO117" i="4" s="1"/>
  <c r="AK117" i="4" s="1"/>
  <c r="AS117" i="4" s="1"/>
  <c r="AL124" i="4"/>
  <c r="AO124" i="4" s="1"/>
  <c r="AK124" i="4" s="1"/>
  <c r="AS124" i="4" s="1"/>
  <c r="AL94" i="4"/>
  <c r="AO94" i="4" s="1"/>
  <c r="AK94" i="4" s="1"/>
  <c r="AS94" i="4" s="1"/>
  <c r="AL98" i="4"/>
  <c r="AO98" i="4" s="1"/>
  <c r="AK98" i="4" s="1"/>
  <c r="AS98" i="4" s="1"/>
  <c r="AL102" i="4"/>
  <c r="AO102" i="4" s="1"/>
  <c r="AK102" i="4" s="1"/>
  <c r="AS102" i="4" s="1"/>
  <c r="AL106" i="4"/>
  <c r="AO106" i="4" s="1"/>
  <c r="AK106" i="4" s="1"/>
  <c r="AS106" i="4" s="1"/>
  <c r="AL121" i="4"/>
  <c r="AO121" i="4" s="1"/>
  <c r="AK121" i="4" s="1"/>
  <c r="AS121" i="4" s="1"/>
  <c r="Z8" i="4"/>
  <c r="Z11" i="4"/>
  <c r="Z13" i="4"/>
  <c r="Z15" i="4"/>
  <c r="Z17" i="4"/>
  <c r="Z19" i="4"/>
  <c r="Z21" i="4"/>
  <c r="Z23" i="4"/>
  <c r="Z25" i="4"/>
  <c r="Z27" i="4"/>
  <c r="Z29" i="4"/>
  <c r="Z32" i="4"/>
  <c r="Z34" i="4"/>
  <c r="Z36" i="4"/>
  <c r="Z38" i="4"/>
  <c r="Z40" i="4"/>
  <c r="Z42" i="4"/>
  <c r="Z44" i="4"/>
  <c r="Z46" i="4"/>
  <c r="Z10" i="4"/>
  <c r="Z12" i="4"/>
  <c r="Z14" i="4"/>
  <c r="Z16" i="4"/>
  <c r="Z18" i="4"/>
  <c r="Z20" i="4"/>
  <c r="Z22" i="4"/>
  <c r="Z24" i="4"/>
  <c r="Z26" i="4"/>
  <c r="Z28" i="4"/>
  <c r="Z30" i="4"/>
  <c r="Z31" i="4"/>
  <c r="Z33" i="4"/>
  <c r="Z35" i="4"/>
  <c r="Z37" i="4"/>
  <c r="Z39" i="4"/>
  <c r="Z41" i="4"/>
  <c r="Z43" i="4"/>
  <c r="Z45" i="4"/>
  <c r="Z47" i="4"/>
  <c r="Z49" i="4"/>
  <c r="Z51" i="4"/>
  <c r="Z53" i="4"/>
  <c r="Z55" i="4"/>
  <c r="Z57" i="4"/>
  <c r="Z59" i="4"/>
  <c r="Z61" i="4"/>
  <c r="Z63" i="4"/>
  <c r="Z65" i="4"/>
  <c r="Z67" i="4"/>
  <c r="Z69" i="4"/>
  <c r="Z71" i="4"/>
  <c r="Z73" i="4"/>
  <c r="Z75" i="4"/>
  <c r="Z77" i="4"/>
  <c r="Z79" i="4"/>
  <c r="Z81" i="4"/>
  <c r="Z83" i="4"/>
  <c r="Z84" i="4"/>
  <c r="Z86" i="4"/>
  <c r="Z88" i="4"/>
  <c r="Z90" i="4"/>
  <c r="Z92" i="4"/>
  <c r="Z48" i="4"/>
  <c r="Z50" i="4"/>
  <c r="Z54" i="4"/>
  <c r="Z58" i="4"/>
  <c r="Z62" i="4"/>
  <c r="Z66" i="4"/>
  <c r="Z70" i="4"/>
  <c r="Z74" i="4"/>
  <c r="Z78" i="4"/>
  <c r="Z82" i="4"/>
  <c r="Z85" i="4"/>
  <c r="Z89" i="4"/>
  <c r="Z93" i="4"/>
  <c r="Z95" i="4"/>
  <c r="Z97" i="4"/>
  <c r="Z99" i="4"/>
  <c r="Z101" i="4"/>
  <c r="Z103" i="4"/>
  <c r="Z105" i="4"/>
  <c r="Z107" i="4"/>
  <c r="Z109" i="4"/>
  <c r="Z111" i="4"/>
  <c r="Z113" i="4"/>
  <c r="Z116" i="4"/>
  <c r="Z117" i="4"/>
  <c r="Z119" i="4"/>
  <c r="Z122" i="4"/>
  <c r="Z52" i="4"/>
  <c r="Z56" i="4"/>
  <c r="Z60" i="4"/>
  <c r="Z64" i="4"/>
  <c r="Z68" i="4"/>
  <c r="Z72" i="4"/>
  <c r="Z76" i="4"/>
  <c r="Z80" i="4"/>
  <c r="Z87" i="4"/>
  <c r="Z91" i="4"/>
  <c r="Z94" i="4"/>
  <c r="Z96" i="4"/>
  <c r="Z98" i="4"/>
  <c r="Z100" i="4"/>
  <c r="Z102" i="4"/>
  <c r="Z104" i="4"/>
  <c r="Z106" i="4"/>
  <c r="Z108" i="4"/>
  <c r="Z110" i="4"/>
  <c r="Z112" i="4"/>
  <c r="Z115" i="4"/>
  <c r="Z118" i="4"/>
  <c r="Z120" i="4"/>
  <c r="Z121" i="4"/>
  <c r="Z124" i="4"/>
  <c r="Y10" i="4"/>
  <c r="Y12" i="4"/>
  <c r="AA12" i="4" s="1"/>
  <c r="X12" i="4" s="1"/>
  <c r="AR12" i="4" s="1"/>
  <c r="Y14" i="4"/>
  <c r="Y16" i="4"/>
  <c r="AA16" i="4" s="1"/>
  <c r="X16" i="4" s="1"/>
  <c r="AR16" i="4" s="1"/>
  <c r="Y18" i="4"/>
  <c r="Y20" i="4"/>
  <c r="AA20" i="4" s="1"/>
  <c r="X20" i="4" s="1"/>
  <c r="AR20" i="4" s="1"/>
  <c r="Y22" i="4"/>
  <c r="Y24" i="4"/>
  <c r="AA24" i="4" s="1"/>
  <c r="X24" i="4" s="1"/>
  <c r="AR24" i="4" s="1"/>
  <c r="Y26" i="4"/>
  <c r="Y28" i="4"/>
  <c r="AA28" i="4" s="1"/>
  <c r="X28" i="4" s="1"/>
  <c r="AR28" i="4" s="1"/>
  <c r="Y30" i="4"/>
  <c r="Y31" i="4"/>
  <c r="AA31" i="4" s="1"/>
  <c r="X31" i="4" s="1"/>
  <c r="AR31" i="4" s="1"/>
  <c r="Y33" i="4"/>
  <c r="Y35" i="4"/>
  <c r="AA35" i="4" s="1"/>
  <c r="X35" i="4" s="1"/>
  <c r="AR35" i="4" s="1"/>
  <c r="Y37" i="4"/>
  <c r="Y39" i="4"/>
  <c r="AA39" i="4" s="1"/>
  <c r="X39" i="4" s="1"/>
  <c r="AR39" i="4" s="1"/>
  <c r="Y41" i="4"/>
  <c r="Y43" i="4"/>
  <c r="AA43" i="4" s="1"/>
  <c r="X43" i="4" s="1"/>
  <c r="AR43" i="4" s="1"/>
  <c r="Y45" i="4"/>
  <c r="Y47" i="4"/>
  <c r="AA47" i="4" s="1"/>
  <c r="X47" i="4" s="1"/>
  <c r="AR47" i="4" s="1"/>
  <c r="Y49" i="4"/>
  <c r="Y51" i="4"/>
  <c r="AA51" i="4" s="1"/>
  <c r="X51" i="4" s="1"/>
  <c r="AR51" i="4" s="1"/>
  <c r="Y53" i="4"/>
  <c r="Y8" i="4"/>
  <c r="AA8" i="4" s="1"/>
  <c r="X8" i="4" s="1"/>
  <c r="AR8" i="4" s="1"/>
  <c r="Y11" i="4"/>
  <c r="AA11" i="4" s="1"/>
  <c r="X11" i="4" s="1"/>
  <c r="AR11" i="4" s="1"/>
  <c r="Y13" i="4"/>
  <c r="AA13" i="4" s="1"/>
  <c r="X13" i="4" s="1"/>
  <c r="AR13" i="4" s="1"/>
  <c r="Y15" i="4"/>
  <c r="AA15" i="4" s="1"/>
  <c r="X15" i="4" s="1"/>
  <c r="AR15" i="4" s="1"/>
  <c r="Y17" i="4"/>
  <c r="AA17" i="4" s="1"/>
  <c r="X17" i="4" s="1"/>
  <c r="AR17" i="4" s="1"/>
  <c r="Y19" i="4"/>
  <c r="AA19" i="4" s="1"/>
  <c r="X19" i="4" s="1"/>
  <c r="AR19" i="4" s="1"/>
  <c r="Y21" i="4"/>
  <c r="AA21" i="4" s="1"/>
  <c r="X21" i="4" s="1"/>
  <c r="AR21" i="4" s="1"/>
  <c r="Y23" i="4"/>
  <c r="AA23" i="4" s="1"/>
  <c r="X23" i="4" s="1"/>
  <c r="AR23" i="4" s="1"/>
  <c r="Y25" i="4"/>
  <c r="AA25" i="4" s="1"/>
  <c r="X25" i="4" s="1"/>
  <c r="AR25" i="4" s="1"/>
  <c r="Y27" i="4"/>
  <c r="AA27" i="4" s="1"/>
  <c r="X27" i="4" s="1"/>
  <c r="AR27" i="4" s="1"/>
  <c r="Y29" i="4"/>
  <c r="AA29" i="4" s="1"/>
  <c r="X29" i="4" s="1"/>
  <c r="AR29" i="4" s="1"/>
  <c r="Y32" i="4"/>
  <c r="AA32" i="4" s="1"/>
  <c r="X32" i="4" s="1"/>
  <c r="AR32" i="4" s="1"/>
  <c r="Y34" i="4"/>
  <c r="AA34" i="4" s="1"/>
  <c r="X34" i="4" s="1"/>
  <c r="AR34" i="4" s="1"/>
  <c r="Y36" i="4"/>
  <c r="AA36" i="4" s="1"/>
  <c r="X36" i="4" s="1"/>
  <c r="AR36" i="4" s="1"/>
  <c r="Y38" i="4"/>
  <c r="AA38" i="4" s="1"/>
  <c r="X38" i="4" s="1"/>
  <c r="AR38" i="4" s="1"/>
  <c r="Y40" i="4"/>
  <c r="AA40" i="4" s="1"/>
  <c r="X40" i="4" s="1"/>
  <c r="AR40" i="4" s="1"/>
  <c r="Y42" i="4"/>
  <c r="AA42" i="4" s="1"/>
  <c r="X42" i="4" s="1"/>
  <c r="AR42" i="4" s="1"/>
  <c r="Y44" i="4"/>
  <c r="AA44" i="4" s="1"/>
  <c r="X44" i="4" s="1"/>
  <c r="AR44" i="4" s="1"/>
  <c r="Y46" i="4"/>
  <c r="AA46" i="4" s="1"/>
  <c r="X46" i="4" s="1"/>
  <c r="AR46" i="4" s="1"/>
  <c r="Y48" i="4"/>
  <c r="AA48" i="4" s="1"/>
  <c r="X48" i="4" s="1"/>
  <c r="AR48" i="4" s="1"/>
  <c r="Y50" i="4"/>
  <c r="AA50" i="4" s="1"/>
  <c r="X50" i="4" s="1"/>
  <c r="AR50" i="4" s="1"/>
  <c r="Y52" i="4"/>
  <c r="Y54" i="4"/>
  <c r="AA54" i="4" s="1"/>
  <c r="X54" i="4" s="1"/>
  <c r="AR54" i="4" s="1"/>
  <c r="Y55" i="4"/>
  <c r="AA55" i="4" s="1"/>
  <c r="X55" i="4" s="1"/>
  <c r="AR55" i="4" s="1"/>
  <c r="Y57" i="4"/>
  <c r="AA57" i="4" s="1"/>
  <c r="X57" i="4" s="1"/>
  <c r="AR57" i="4" s="1"/>
  <c r="Y59" i="4"/>
  <c r="AA59" i="4" s="1"/>
  <c r="X59" i="4" s="1"/>
  <c r="AR59" i="4" s="1"/>
  <c r="Y61" i="4"/>
  <c r="AA61" i="4" s="1"/>
  <c r="X61" i="4" s="1"/>
  <c r="AR61" i="4" s="1"/>
  <c r="Y63" i="4"/>
  <c r="AA63" i="4" s="1"/>
  <c r="X63" i="4" s="1"/>
  <c r="AR63" i="4" s="1"/>
  <c r="Y65" i="4"/>
  <c r="AA65" i="4" s="1"/>
  <c r="X65" i="4" s="1"/>
  <c r="AR65" i="4" s="1"/>
  <c r="Y67" i="4"/>
  <c r="AA67" i="4" s="1"/>
  <c r="X67" i="4" s="1"/>
  <c r="AR67" i="4" s="1"/>
  <c r="Y69" i="4"/>
  <c r="AA69" i="4" s="1"/>
  <c r="X69" i="4" s="1"/>
  <c r="AR69" i="4" s="1"/>
  <c r="Y71" i="4"/>
  <c r="AA71" i="4" s="1"/>
  <c r="X71" i="4" s="1"/>
  <c r="AR71" i="4" s="1"/>
  <c r="Y73" i="4"/>
  <c r="AA73" i="4" s="1"/>
  <c r="X73" i="4" s="1"/>
  <c r="AR73" i="4" s="1"/>
  <c r="Y75" i="4"/>
  <c r="AA75" i="4" s="1"/>
  <c r="X75" i="4" s="1"/>
  <c r="AR75" i="4" s="1"/>
  <c r="Y77" i="4"/>
  <c r="AA77" i="4" s="1"/>
  <c r="X77" i="4" s="1"/>
  <c r="AR77" i="4" s="1"/>
  <c r="Y79" i="4"/>
  <c r="AA79" i="4" s="1"/>
  <c r="X79" i="4" s="1"/>
  <c r="AR79" i="4" s="1"/>
  <c r="Y81" i="4"/>
  <c r="AA81" i="4" s="1"/>
  <c r="X81" i="4" s="1"/>
  <c r="AR81" i="4" s="1"/>
  <c r="Y83" i="4"/>
  <c r="AA83" i="4" s="1"/>
  <c r="X83" i="4" s="1"/>
  <c r="AR83" i="4" s="1"/>
  <c r="Y84" i="4"/>
  <c r="AA84" i="4" s="1"/>
  <c r="X84" i="4" s="1"/>
  <c r="AR84" i="4" s="1"/>
  <c r="Y86" i="4"/>
  <c r="AA86" i="4" s="1"/>
  <c r="X86" i="4" s="1"/>
  <c r="AR86" i="4" s="1"/>
  <c r="Y88" i="4"/>
  <c r="AA88" i="4" s="1"/>
  <c r="X88" i="4" s="1"/>
  <c r="AR88" i="4" s="1"/>
  <c r="Y90" i="4"/>
  <c r="AA90" i="4" s="1"/>
  <c r="X90" i="4" s="1"/>
  <c r="AR90" i="4" s="1"/>
  <c r="Y92" i="4"/>
  <c r="AA92" i="4" s="1"/>
  <c r="X92" i="4" s="1"/>
  <c r="AR92" i="4" s="1"/>
  <c r="Y94" i="4"/>
  <c r="AA94" i="4" s="1"/>
  <c r="X94" i="4" s="1"/>
  <c r="AR94" i="4" s="1"/>
  <c r="Y96" i="4"/>
  <c r="AA96" i="4" s="1"/>
  <c r="X96" i="4" s="1"/>
  <c r="AR96" i="4" s="1"/>
  <c r="Y98" i="4"/>
  <c r="AA98" i="4" s="1"/>
  <c r="X98" i="4" s="1"/>
  <c r="AR98" i="4" s="1"/>
  <c r="Y100" i="4"/>
  <c r="AA100" i="4" s="1"/>
  <c r="X100" i="4" s="1"/>
  <c r="AR100" i="4" s="1"/>
  <c r="Y102" i="4"/>
  <c r="AA102" i="4" s="1"/>
  <c r="X102" i="4" s="1"/>
  <c r="AR102" i="4" s="1"/>
  <c r="Y104" i="4"/>
  <c r="AA104" i="4" s="1"/>
  <c r="X104" i="4" s="1"/>
  <c r="AR104" i="4" s="1"/>
  <c r="Y106" i="4"/>
  <c r="AA106" i="4" s="1"/>
  <c r="X106" i="4" s="1"/>
  <c r="AR106" i="4" s="1"/>
  <c r="Y108" i="4"/>
  <c r="AA108" i="4" s="1"/>
  <c r="X108" i="4" s="1"/>
  <c r="AR108" i="4" s="1"/>
  <c r="Y110" i="4"/>
  <c r="AA110" i="4" s="1"/>
  <c r="X110" i="4" s="1"/>
  <c r="AR110" i="4" s="1"/>
  <c r="Y112" i="4"/>
  <c r="AA112" i="4" s="1"/>
  <c r="X112" i="4" s="1"/>
  <c r="AR112" i="4" s="1"/>
  <c r="Y115" i="4"/>
  <c r="AA115" i="4" s="1"/>
  <c r="X115" i="4" s="1"/>
  <c r="AR115" i="4" s="1"/>
  <c r="Y118" i="4"/>
  <c r="AA118" i="4" s="1"/>
  <c r="X118" i="4" s="1"/>
  <c r="AR118" i="4" s="1"/>
  <c r="Y120" i="4"/>
  <c r="AA120" i="4" s="1"/>
  <c r="X120" i="4" s="1"/>
  <c r="AR120" i="4" s="1"/>
  <c r="Y121" i="4"/>
  <c r="AA121" i="4" s="1"/>
  <c r="X121" i="4" s="1"/>
  <c r="AR121" i="4" s="1"/>
  <c r="Y124" i="4"/>
  <c r="AA124" i="4" s="1"/>
  <c r="X124" i="4" s="1"/>
  <c r="AR124" i="4" s="1"/>
  <c r="Y58" i="4"/>
  <c r="AA58" i="4" s="1"/>
  <c r="X58" i="4" s="1"/>
  <c r="AR58" i="4" s="1"/>
  <c r="Y60" i="4"/>
  <c r="AA60" i="4" s="1"/>
  <c r="X60" i="4" s="1"/>
  <c r="AR60" i="4" s="1"/>
  <c r="Y62" i="4"/>
  <c r="AA62" i="4" s="1"/>
  <c r="X62" i="4" s="1"/>
  <c r="AR62" i="4" s="1"/>
  <c r="Y64" i="4"/>
  <c r="AA64" i="4" s="1"/>
  <c r="X64" i="4" s="1"/>
  <c r="AR64" i="4" s="1"/>
  <c r="Y66" i="4"/>
  <c r="AA66" i="4" s="1"/>
  <c r="X66" i="4" s="1"/>
  <c r="AR66" i="4" s="1"/>
  <c r="Y68" i="4"/>
  <c r="AA68" i="4" s="1"/>
  <c r="X68" i="4" s="1"/>
  <c r="AR68" i="4" s="1"/>
  <c r="Y70" i="4"/>
  <c r="AA70" i="4" s="1"/>
  <c r="X70" i="4" s="1"/>
  <c r="AR70" i="4" s="1"/>
  <c r="Y72" i="4"/>
  <c r="AA72" i="4" s="1"/>
  <c r="X72" i="4" s="1"/>
  <c r="AR72" i="4" s="1"/>
  <c r="Y74" i="4"/>
  <c r="AA74" i="4" s="1"/>
  <c r="X74" i="4" s="1"/>
  <c r="AR74" i="4" s="1"/>
  <c r="Y76" i="4"/>
  <c r="AA76" i="4" s="1"/>
  <c r="X76" i="4" s="1"/>
  <c r="AR76" i="4" s="1"/>
  <c r="Y78" i="4"/>
  <c r="AA78" i="4" s="1"/>
  <c r="X78" i="4" s="1"/>
  <c r="AR78" i="4" s="1"/>
  <c r="Y80" i="4"/>
  <c r="AA80" i="4" s="1"/>
  <c r="X80" i="4" s="1"/>
  <c r="AR80" i="4" s="1"/>
  <c r="Y82" i="4"/>
  <c r="AA82" i="4" s="1"/>
  <c r="X82" i="4" s="1"/>
  <c r="AR82" i="4" s="1"/>
  <c r="Y85" i="4"/>
  <c r="AA85" i="4" s="1"/>
  <c r="X85" i="4" s="1"/>
  <c r="AR85" i="4" s="1"/>
  <c r="Y87" i="4"/>
  <c r="AA87" i="4" s="1"/>
  <c r="X87" i="4" s="1"/>
  <c r="AR87" i="4" s="1"/>
  <c r="Y89" i="4"/>
  <c r="AA89" i="4" s="1"/>
  <c r="X89" i="4" s="1"/>
  <c r="AR89" i="4" s="1"/>
  <c r="Y91" i="4"/>
  <c r="AA91" i="4" s="1"/>
  <c r="X91" i="4" s="1"/>
  <c r="AR91" i="4" s="1"/>
  <c r="Y93" i="4"/>
  <c r="AA93" i="4" s="1"/>
  <c r="X93" i="4" s="1"/>
  <c r="AR93" i="4" s="1"/>
  <c r="Y95" i="4"/>
  <c r="AA95" i="4" s="1"/>
  <c r="X95" i="4" s="1"/>
  <c r="AR95" i="4" s="1"/>
  <c r="Y97" i="4"/>
  <c r="AA97" i="4" s="1"/>
  <c r="X97" i="4" s="1"/>
  <c r="AR97" i="4" s="1"/>
  <c r="Y99" i="4"/>
  <c r="AA99" i="4" s="1"/>
  <c r="X99" i="4" s="1"/>
  <c r="AR99" i="4" s="1"/>
  <c r="Y101" i="4"/>
  <c r="AA101" i="4" s="1"/>
  <c r="X101" i="4" s="1"/>
  <c r="AR101" i="4" s="1"/>
  <c r="Y103" i="4"/>
  <c r="AA103" i="4" s="1"/>
  <c r="X103" i="4" s="1"/>
  <c r="AR103" i="4" s="1"/>
  <c r="Y105" i="4"/>
  <c r="AA105" i="4" s="1"/>
  <c r="X105" i="4" s="1"/>
  <c r="AR105" i="4" s="1"/>
  <c r="Y107" i="4"/>
  <c r="AA107" i="4" s="1"/>
  <c r="X107" i="4" s="1"/>
  <c r="AR107" i="4" s="1"/>
  <c r="Y109" i="4"/>
  <c r="AA109" i="4" s="1"/>
  <c r="X109" i="4" s="1"/>
  <c r="AR109" i="4" s="1"/>
  <c r="Y111" i="4"/>
  <c r="AA111" i="4" s="1"/>
  <c r="X111" i="4" s="1"/>
  <c r="AR111" i="4" s="1"/>
  <c r="Y113" i="4"/>
  <c r="AA113" i="4" s="1"/>
  <c r="X113" i="4" s="1"/>
  <c r="AR113" i="4" s="1"/>
  <c r="Y116" i="4"/>
  <c r="AA116" i="4" s="1"/>
  <c r="X116" i="4" s="1"/>
  <c r="AR116" i="4" s="1"/>
  <c r="Y117" i="4"/>
  <c r="AA117" i="4" s="1"/>
  <c r="X117" i="4" s="1"/>
  <c r="AR117" i="4" s="1"/>
  <c r="Y119" i="4"/>
  <c r="AA119" i="4" s="1"/>
  <c r="X119" i="4" s="1"/>
  <c r="AR119" i="4" s="1"/>
  <c r="Y122" i="4"/>
  <c r="AA122" i="4" s="1"/>
  <c r="X122" i="4" s="1"/>
  <c r="AR122" i="4" s="1"/>
  <c r="P11" i="4"/>
  <c r="P13" i="4"/>
  <c r="P15" i="4"/>
  <c r="P17" i="4"/>
  <c r="P19" i="4"/>
  <c r="P23" i="4"/>
  <c r="P25" i="4"/>
  <c r="P27" i="4"/>
  <c r="P29" i="4"/>
  <c r="P32" i="4"/>
  <c r="P34" i="4"/>
  <c r="P36" i="4"/>
  <c r="P38" i="4"/>
  <c r="P40" i="4"/>
  <c r="P42" i="4"/>
  <c r="P44" i="4"/>
  <c r="P46" i="4"/>
  <c r="P48" i="4"/>
  <c r="P50" i="4"/>
  <c r="P52" i="4"/>
  <c r="P54" i="4"/>
  <c r="P58" i="4"/>
  <c r="P60" i="4"/>
  <c r="P62" i="4"/>
  <c r="P64" i="4"/>
  <c r="P66" i="4"/>
  <c r="P68" i="4"/>
  <c r="P70" i="4"/>
  <c r="P72" i="4"/>
  <c r="P76" i="4"/>
  <c r="P78" i="4"/>
  <c r="P80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7" i="4"/>
  <c r="P119" i="4"/>
  <c r="P122" i="4"/>
  <c r="P8" i="4"/>
  <c r="P10" i="4"/>
  <c r="P12" i="4"/>
  <c r="P14" i="4"/>
  <c r="P16" i="4"/>
  <c r="P18" i="4"/>
  <c r="P20" i="4"/>
  <c r="P22" i="4"/>
  <c r="P24" i="4"/>
  <c r="P26" i="4"/>
  <c r="P28" i="4"/>
  <c r="P30" i="4"/>
  <c r="P31" i="4"/>
  <c r="P33" i="4"/>
  <c r="P35" i="4"/>
  <c r="P37" i="4"/>
  <c r="P39" i="4"/>
  <c r="P41" i="4"/>
  <c r="P43" i="4"/>
  <c r="P45" i="4"/>
  <c r="P47" i="4"/>
  <c r="P49" i="4"/>
  <c r="P53" i="4"/>
  <c r="P55" i="4"/>
  <c r="P57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5" i="4"/>
  <c r="P120" i="4"/>
  <c r="P121" i="4"/>
  <c r="P124" i="4"/>
  <c r="O8" i="4"/>
  <c r="O10" i="4"/>
  <c r="O12" i="4"/>
  <c r="O14" i="4"/>
  <c r="O16" i="4"/>
  <c r="O18" i="4"/>
  <c r="O20" i="4"/>
  <c r="O22" i="4"/>
  <c r="Q22" i="4" s="1"/>
  <c r="M22" i="4" s="1"/>
  <c r="AQ22" i="4" s="1"/>
  <c r="O24" i="4"/>
  <c r="O26" i="4"/>
  <c r="O28" i="4"/>
  <c r="O30" i="4"/>
  <c r="O31" i="4"/>
  <c r="O33" i="4"/>
  <c r="O35" i="4"/>
  <c r="O37" i="4"/>
  <c r="O39" i="4"/>
  <c r="O41" i="4"/>
  <c r="O43" i="4"/>
  <c r="O45" i="4"/>
  <c r="O47" i="4"/>
  <c r="O49" i="4"/>
  <c r="O53" i="4"/>
  <c r="O55" i="4"/>
  <c r="O57" i="4"/>
  <c r="O59" i="4"/>
  <c r="O61" i="4"/>
  <c r="O63" i="4"/>
  <c r="O65" i="4"/>
  <c r="O67" i="4"/>
  <c r="O69" i="4"/>
  <c r="O71" i="4"/>
  <c r="Q71" i="4" s="1"/>
  <c r="M71" i="4" s="1"/>
  <c r="AQ71" i="4" s="1"/>
  <c r="AT71" i="4" s="1"/>
  <c r="AP71" i="4" s="1"/>
  <c r="O73" i="4"/>
  <c r="O75" i="4"/>
  <c r="O77" i="4"/>
  <c r="O79" i="4"/>
  <c r="O81" i="4"/>
  <c r="O83" i="4"/>
  <c r="O84" i="4"/>
  <c r="O86" i="4"/>
  <c r="O88" i="4"/>
  <c r="O90" i="4"/>
  <c r="O92" i="4"/>
  <c r="O94" i="4"/>
  <c r="O96" i="4"/>
  <c r="O98" i="4"/>
  <c r="O100" i="4"/>
  <c r="O102" i="4"/>
  <c r="O104" i="4"/>
  <c r="O106" i="4"/>
  <c r="O108" i="4"/>
  <c r="O110" i="4"/>
  <c r="O112" i="4"/>
  <c r="O115" i="4"/>
  <c r="O120" i="4"/>
  <c r="O121" i="4"/>
  <c r="O124" i="4"/>
  <c r="O122" i="4"/>
  <c r="O11" i="4"/>
  <c r="O13" i="4"/>
  <c r="O15" i="4"/>
  <c r="O17" i="4"/>
  <c r="O19" i="4"/>
  <c r="O21" i="4"/>
  <c r="Q21" i="4" s="1"/>
  <c r="M21" i="4" s="1"/>
  <c r="AQ21" i="4" s="1"/>
  <c r="AT21" i="4" s="1"/>
  <c r="AP21" i="4" s="1"/>
  <c r="O23" i="4"/>
  <c r="O25" i="4"/>
  <c r="O27" i="4"/>
  <c r="O29" i="4"/>
  <c r="O32" i="4"/>
  <c r="O34" i="4"/>
  <c r="O36" i="4"/>
  <c r="O38" i="4"/>
  <c r="O40" i="4"/>
  <c r="O42" i="4"/>
  <c r="O44" i="4"/>
  <c r="O46" i="4"/>
  <c r="O48" i="4"/>
  <c r="O50" i="4"/>
  <c r="O52" i="4"/>
  <c r="O54" i="4"/>
  <c r="O56" i="4"/>
  <c r="O58" i="4"/>
  <c r="O60" i="4"/>
  <c r="O62" i="4"/>
  <c r="O64" i="4"/>
  <c r="O66" i="4"/>
  <c r="O68" i="4"/>
  <c r="O70" i="4"/>
  <c r="O72" i="4"/>
  <c r="O74" i="4"/>
  <c r="O76" i="4"/>
  <c r="O78" i="4"/>
  <c r="O80" i="4"/>
  <c r="O82" i="4"/>
  <c r="O85" i="4"/>
  <c r="O87" i="4"/>
  <c r="O89" i="4"/>
  <c r="O91" i="4"/>
  <c r="O93" i="4"/>
  <c r="O95" i="4"/>
  <c r="O97" i="4"/>
  <c r="O99" i="4"/>
  <c r="O101" i="4"/>
  <c r="O103" i="4"/>
  <c r="O105" i="4"/>
  <c r="O107" i="4"/>
  <c r="O109" i="4"/>
  <c r="O111" i="4"/>
  <c r="O113" i="4"/>
  <c r="O117" i="4"/>
  <c r="O119" i="4"/>
  <c r="F119" i="4"/>
  <c r="N119" i="4" s="1"/>
  <c r="Q119" i="4" s="1"/>
  <c r="M119" i="4" s="1"/>
  <c r="AQ119" i="4" s="1"/>
  <c r="AT119" i="4" s="1"/>
  <c r="AP119" i="4" s="1"/>
  <c r="F100" i="4"/>
  <c r="N100" i="4" s="1"/>
  <c r="F96" i="4"/>
  <c r="N96" i="4" s="1"/>
  <c r="F79" i="4"/>
  <c r="N79" i="4" s="1"/>
  <c r="F75" i="4"/>
  <c r="N75" i="4" s="1"/>
  <c r="Q75" i="4" s="1"/>
  <c r="M75" i="4" s="1"/>
  <c r="AQ75" i="4" s="1"/>
  <c r="AT75" i="4" s="1"/>
  <c r="AP75" i="4" s="1"/>
  <c r="F60" i="4"/>
  <c r="N60" i="4" s="1"/>
  <c r="Q60" i="4" s="1"/>
  <c r="M60" i="4" s="1"/>
  <c r="AQ60" i="4" s="1"/>
  <c r="AT60" i="4" s="1"/>
  <c r="AP60" i="4" s="1"/>
  <c r="F41" i="4"/>
  <c r="N41" i="4" s="1"/>
  <c r="Q41" i="4" s="1"/>
  <c r="M41" i="4" s="1"/>
  <c r="AQ41" i="4" s="1"/>
  <c r="F28" i="4"/>
  <c r="N28" i="4" s="1"/>
  <c r="Q28" i="4" s="1"/>
  <c r="M28" i="4" s="1"/>
  <c r="AQ28" i="4" s="1"/>
  <c r="AT28" i="4" s="1"/>
  <c r="AP28" i="4" s="1"/>
  <c r="F14" i="4"/>
  <c r="N14" i="4" s="1"/>
  <c r="Q14" i="4" s="1"/>
  <c r="M14" i="4" s="1"/>
  <c r="AQ14" i="4" s="1"/>
  <c r="F105" i="4"/>
  <c r="N105" i="4" s="1"/>
  <c r="Q105" i="4" s="1"/>
  <c r="M105" i="4" s="1"/>
  <c r="AQ105" i="4" s="1"/>
  <c r="AT105" i="4" s="1"/>
  <c r="AP105" i="4" s="1"/>
  <c r="F59" i="4"/>
  <c r="N59" i="4" s="1"/>
  <c r="Q59" i="4" s="1"/>
  <c r="M59" i="4" s="1"/>
  <c r="AQ59" i="4" s="1"/>
  <c r="AT59" i="4" s="1"/>
  <c r="F15" i="4"/>
  <c r="N15" i="4" s="1"/>
  <c r="F108" i="4"/>
  <c r="N108" i="4" s="1"/>
  <c r="Q108" i="4" s="1"/>
  <c r="M108" i="4" s="1"/>
  <c r="AQ108" i="4" s="1"/>
  <c r="AT108" i="4" s="1"/>
  <c r="AP108" i="4" s="1"/>
  <c r="F98" i="4"/>
  <c r="N98" i="4" s="1"/>
  <c r="F77" i="4"/>
  <c r="N77" i="4" s="1"/>
  <c r="F67" i="4"/>
  <c r="N67" i="4" s="1"/>
  <c r="F55" i="4"/>
  <c r="N55" i="4" s="1"/>
  <c r="Q55" i="4" s="1"/>
  <c r="M55" i="4" s="1"/>
  <c r="AQ55" i="4" s="1"/>
  <c r="AT55" i="4" s="1"/>
  <c r="AP55" i="4" s="1"/>
  <c r="F16" i="4"/>
  <c r="N16" i="4" s="1"/>
  <c r="F121" i="4"/>
  <c r="N121" i="4" s="1"/>
  <c r="Q121" i="4" s="1"/>
  <c r="M121" i="4" s="1"/>
  <c r="AQ121" i="4" s="1"/>
  <c r="AT121" i="4" s="1"/>
  <c r="AP121" i="4" s="1"/>
  <c r="F111" i="4"/>
  <c r="N111" i="4" s="1"/>
  <c r="F103" i="4"/>
  <c r="N103" i="4" s="1"/>
  <c r="Q103" i="4" s="1"/>
  <c r="M103" i="4" s="1"/>
  <c r="AQ103" i="4" s="1"/>
  <c r="AT103" i="4" s="1"/>
  <c r="AP103" i="4" s="1"/>
  <c r="F11" i="4"/>
  <c r="N11" i="4" s="1"/>
  <c r="M51" i="4"/>
  <c r="AQ51" i="4" s="1"/>
  <c r="N116" i="4"/>
  <c r="N19" i="4"/>
  <c r="N70" i="4"/>
  <c r="N117" i="4"/>
  <c r="N115" i="4"/>
  <c r="Q115" i="4" s="1"/>
  <c r="AT14" i="4" l="1"/>
  <c r="AP14" i="4" s="1"/>
  <c r="Q67" i="4"/>
  <c r="M67" i="4" s="1"/>
  <c r="AQ67" i="4" s="1"/>
  <c r="AT67" i="4" s="1"/>
  <c r="AP67" i="4" s="1"/>
  <c r="Q98" i="4"/>
  <c r="M98" i="4" s="1"/>
  <c r="AQ98" i="4" s="1"/>
  <c r="AT98" i="4" s="1"/>
  <c r="AP98" i="4" s="1"/>
  <c r="Q79" i="4"/>
  <c r="M79" i="4" s="1"/>
  <c r="AQ79" i="4" s="1"/>
  <c r="AT79" i="4" s="1"/>
  <c r="AP79" i="4" s="1"/>
  <c r="Q100" i="4"/>
  <c r="M100" i="4" s="1"/>
  <c r="AQ100" i="4" s="1"/>
  <c r="AT100" i="4" s="1"/>
  <c r="AP100" i="4" s="1"/>
  <c r="Q88" i="4"/>
  <c r="M88" i="4" s="1"/>
  <c r="AQ88" i="4" s="1"/>
  <c r="AT88" i="4" s="1"/>
  <c r="AP88" i="4" s="1"/>
  <c r="Q35" i="4"/>
  <c r="M35" i="4" s="1"/>
  <c r="AQ35" i="4" s="1"/>
  <c r="AT35" i="4" s="1"/>
  <c r="AP35" i="4" s="1"/>
  <c r="Q12" i="4"/>
  <c r="M12" i="4" s="1"/>
  <c r="AQ12" i="4" s="1"/>
  <c r="AT12" i="4" s="1"/>
  <c r="AP12" i="4" s="1"/>
  <c r="AA52" i="4"/>
  <c r="X52" i="4" s="1"/>
  <c r="AR52" i="4" s="1"/>
  <c r="AA53" i="4"/>
  <c r="X53" i="4" s="1"/>
  <c r="AR53" i="4" s="1"/>
  <c r="AA49" i="4"/>
  <c r="X49" i="4" s="1"/>
  <c r="AR49" i="4" s="1"/>
  <c r="AA45" i="4"/>
  <c r="X45" i="4" s="1"/>
  <c r="AR45" i="4" s="1"/>
  <c r="AA41" i="4"/>
  <c r="X41" i="4" s="1"/>
  <c r="AR41" i="4" s="1"/>
  <c r="AA37" i="4"/>
  <c r="X37" i="4" s="1"/>
  <c r="AR37" i="4" s="1"/>
  <c r="AA33" i="4"/>
  <c r="X33" i="4" s="1"/>
  <c r="AR33" i="4" s="1"/>
  <c r="AA30" i="4"/>
  <c r="X30" i="4" s="1"/>
  <c r="AR30" i="4" s="1"/>
  <c r="AA26" i="4"/>
  <c r="X26" i="4" s="1"/>
  <c r="AR26" i="4" s="1"/>
  <c r="AA22" i="4"/>
  <c r="X22" i="4" s="1"/>
  <c r="AR22" i="4" s="1"/>
  <c r="AA18" i="4"/>
  <c r="X18" i="4" s="1"/>
  <c r="AR18" i="4" s="1"/>
  <c r="AA14" i="4"/>
  <c r="X14" i="4" s="1"/>
  <c r="AR14" i="4" s="1"/>
  <c r="AA10" i="4"/>
  <c r="X10" i="4" s="1"/>
  <c r="AR10" i="4" s="1"/>
  <c r="Q114" i="4"/>
  <c r="M114" i="4" s="1"/>
  <c r="AQ114" i="4" s="1"/>
  <c r="AT114" i="4" s="1"/>
  <c r="AP114" i="4" s="1"/>
  <c r="AT41" i="4"/>
  <c r="AP41" i="4" s="1"/>
  <c r="AT22" i="4"/>
  <c r="AP22" i="4" s="1"/>
  <c r="Q78" i="4"/>
  <c r="Q83" i="4"/>
  <c r="Q122" i="4"/>
  <c r="Q63" i="4"/>
  <c r="Q33" i="4"/>
  <c r="Q102" i="4"/>
  <c r="Q23" i="4"/>
  <c r="M23" i="4" s="1"/>
  <c r="AQ23" i="4" s="1"/>
  <c r="AT23" i="4" s="1"/>
  <c r="AP23" i="4" s="1"/>
  <c r="Q91" i="4"/>
  <c r="M91" i="4" s="1"/>
  <c r="AQ91" i="4" s="1"/>
  <c r="AT91" i="4" s="1"/>
  <c r="AP91" i="4" s="1"/>
  <c r="Q116" i="4"/>
  <c r="Q52" i="4"/>
  <c r="M52" i="4" s="1"/>
  <c r="AQ52" i="4" s="1"/>
  <c r="Q113" i="4"/>
  <c r="M113" i="4" s="1"/>
  <c r="AQ113" i="4" s="1"/>
  <c r="AT113" i="4" s="1"/>
  <c r="AP113" i="4" s="1"/>
  <c r="Q74" i="4"/>
  <c r="M74" i="4" s="1"/>
  <c r="AQ74" i="4" s="1"/>
  <c r="AT74" i="4" s="1"/>
  <c r="AP74" i="4" s="1"/>
  <c r="AA56" i="4"/>
  <c r="X56" i="4" s="1"/>
  <c r="AR56" i="4" s="1"/>
  <c r="Q99" i="4"/>
  <c r="M99" i="4" s="1"/>
  <c r="AQ99" i="4" s="1"/>
  <c r="AT99" i="4" s="1"/>
  <c r="AP99" i="4" s="1"/>
  <c r="Q112" i="4"/>
  <c r="M112" i="4" s="1"/>
  <c r="AQ112" i="4" s="1"/>
  <c r="AT112" i="4" s="1"/>
  <c r="AP112" i="4" s="1"/>
  <c r="Q110" i="4"/>
  <c r="M110" i="4" s="1"/>
  <c r="AQ110" i="4" s="1"/>
  <c r="AT110" i="4" s="1"/>
  <c r="AP110" i="4" s="1"/>
  <c r="Q93" i="4"/>
  <c r="Q85" i="4"/>
  <c r="Q90" i="4"/>
  <c r="M90" i="4" s="1"/>
  <c r="AQ90" i="4" s="1"/>
  <c r="AT90" i="4" s="1"/>
  <c r="AP90" i="4" s="1"/>
  <c r="Q87" i="4"/>
  <c r="Q107" i="4"/>
  <c r="M107" i="4" s="1"/>
  <c r="AQ107" i="4" s="1"/>
  <c r="AT107" i="4" s="1"/>
  <c r="AP107" i="4" s="1"/>
  <c r="Q84" i="4"/>
  <c r="Q92" i="4"/>
  <c r="M92" i="4" s="1"/>
  <c r="AQ92" i="4" s="1"/>
  <c r="AT92" i="4" s="1"/>
  <c r="AP92" i="4" s="1"/>
  <c r="Q111" i="4"/>
  <c r="M111" i="4" s="1"/>
  <c r="AQ111" i="4" s="1"/>
  <c r="AT111" i="4" s="1"/>
  <c r="AP111" i="4" s="1"/>
  <c r="Q96" i="4"/>
  <c r="M96" i="4" s="1"/>
  <c r="AQ96" i="4" s="1"/>
  <c r="AT96" i="4" s="1"/>
  <c r="AP96" i="4" s="1"/>
  <c r="Q86" i="4"/>
  <c r="M86" i="4" s="1"/>
  <c r="AQ86" i="4" s="1"/>
  <c r="AT86" i="4" s="1"/>
  <c r="AP86" i="4" s="1"/>
  <c r="Q89" i="4"/>
  <c r="M89" i="4" s="1"/>
  <c r="AQ89" i="4" s="1"/>
  <c r="AT89" i="4" s="1"/>
  <c r="AP89" i="4" s="1"/>
  <c r="Q104" i="4"/>
  <c r="Q97" i="4"/>
  <c r="M97" i="4" s="1"/>
  <c r="AQ97" i="4" s="1"/>
  <c r="AT97" i="4" s="1"/>
  <c r="AP97" i="4" s="1"/>
  <c r="Q101" i="4"/>
  <c r="Q109" i="4"/>
  <c r="Q95" i="4"/>
  <c r="Q94" i="4"/>
  <c r="M94" i="4" s="1"/>
  <c r="AQ94" i="4" s="1"/>
  <c r="AT94" i="4" s="1"/>
  <c r="AP94" i="4" s="1"/>
  <c r="Q82" i="4"/>
  <c r="M82" i="4" s="1"/>
  <c r="AQ82" i="4" s="1"/>
  <c r="AT82" i="4" s="1"/>
  <c r="AP82" i="4" s="1"/>
  <c r="Q72" i="4"/>
  <c r="M72" i="4" s="1"/>
  <c r="AQ72" i="4" s="1"/>
  <c r="AT72" i="4" s="1"/>
  <c r="AP72" i="4" s="1"/>
  <c r="Q77" i="4"/>
  <c r="M77" i="4" s="1"/>
  <c r="AQ77" i="4" s="1"/>
  <c r="AT77" i="4" s="1"/>
  <c r="AP77" i="4" s="1"/>
  <c r="Q81" i="4"/>
  <c r="M81" i="4" s="1"/>
  <c r="AQ81" i="4" s="1"/>
  <c r="AT81" i="4" s="1"/>
  <c r="AP81" i="4" s="1"/>
  <c r="Q69" i="4"/>
  <c r="M69" i="4" s="1"/>
  <c r="AQ69" i="4" s="1"/>
  <c r="AT69" i="4" s="1"/>
  <c r="AP69" i="4" s="1"/>
  <c r="Q73" i="4"/>
  <c r="Q80" i="4"/>
  <c r="M80" i="4" s="1"/>
  <c r="AQ80" i="4" s="1"/>
  <c r="AT80" i="4" s="1"/>
  <c r="AP80" i="4" s="1"/>
  <c r="Q53" i="4"/>
  <c r="M53" i="4" s="1"/>
  <c r="AQ53" i="4" s="1"/>
  <c r="AT53" i="4" s="1"/>
  <c r="AP53" i="4" s="1"/>
  <c r="Q54" i="4"/>
  <c r="Q50" i="4"/>
  <c r="M50" i="4" s="1"/>
  <c r="AQ50" i="4" s="1"/>
  <c r="AT50" i="4" s="1"/>
  <c r="AP50" i="4" s="1"/>
  <c r="Q62" i="4"/>
  <c r="M62" i="4" s="1"/>
  <c r="AQ62" i="4" s="1"/>
  <c r="AT62" i="4" s="1"/>
  <c r="AP62" i="4" s="1"/>
  <c r="Q65" i="4"/>
  <c r="M65" i="4" s="1"/>
  <c r="AQ65" i="4" s="1"/>
  <c r="AT65" i="4" s="1"/>
  <c r="AP65" i="4" s="1"/>
  <c r="Q61" i="4"/>
  <c r="M61" i="4" s="1"/>
  <c r="AQ61" i="4" s="1"/>
  <c r="AT61" i="4" s="1"/>
  <c r="AP61" i="4" s="1"/>
  <c r="Q58" i="4"/>
  <c r="M58" i="4" s="1"/>
  <c r="AQ58" i="4" s="1"/>
  <c r="AT58" i="4" s="1"/>
  <c r="AP58" i="4" s="1"/>
  <c r="Q66" i="4"/>
  <c r="M66" i="4" s="1"/>
  <c r="AQ66" i="4" s="1"/>
  <c r="AT66" i="4" s="1"/>
  <c r="AP66" i="4" s="1"/>
  <c r="Q57" i="4"/>
  <c r="M57" i="4" s="1"/>
  <c r="AQ57" i="4" s="1"/>
  <c r="AT57" i="4" s="1"/>
  <c r="AP57" i="4" s="1"/>
  <c r="Q49" i="4"/>
  <c r="M49" i="4" s="1"/>
  <c r="AQ49" i="4" s="1"/>
  <c r="AT49" i="4" s="1"/>
  <c r="AP49" i="4" s="1"/>
  <c r="Q34" i="4"/>
  <c r="M34" i="4" s="1"/>
  <c r="AQ34" i="4" s="1"/>
  <c r="AT34" i="4" s="1"/>
  <c r="AP34" i="4" s="1"/>
  <c r="Q36" i="4"/>
  <c r="M36" i="4" s="1"/>
  <c r="AQ36" i="4" s="1"/>
  <c r="AT36" i="4" s="1"/>
  <c r="AP36" i="4" s="1"/>
  <c r="Q47" i="4"/>
  <c r="M47" i="4" s="1"/>
  <c r="AQ47" i="4" s="1"/>
  <c r="AT47" i="4" s="1"/>
  <c r="AP47" i="4" s="1"/>
  <c r="Q45" i="4"/>
  <c r="M45" i="4" s="1"/>
  <c r="AQ45" i="4" s="1"/>
  <c r="AT45" i="4" s="1"/>
  <c r="AP45" i="4" s="1"/>
  <c r="Q37" i="4"/>
  <c r="M37" i="4" s="1"/>
  <c r="AQ37" i="4" s="1"/>
  <c r="AT37" i="4" s="1"/>
  <c r="AP37" i="4" s="1"/>
  <c r="Q40" i="4"/>
  <c r="M40" i="4" s="1"/>
  <c r="AQ40" i="4" s="1"/>
  <c r="AT40" i="4" s="1"/>
  <c r="AP40" i="4" s="1"/>
  <c r="Q31" i="4"/>
  <c r="M31" i="4" s="1"/>
  <c r="AQ31" i="4" s="1"/>
  <c r="AT31" i="4" s="1"/>
  <c r="AP31" i="4" s="1"/>
  <c r="Q39" i="4"/>
  <c r="M39" i="4" s="1"/>
  <c r="AQ39" i="4" s="1"/>
  <c r="AT39" i="4" s="1"/>
  <c r="AP39" i="4" s="1"/>
  <c r="Q38" i="4"/>
  <c r="M38" i="4" s="1"/>
  <c r="AQ38" i="4" s="1"/>
  <c r="AT38" i="4" s="1"/>
  <c r="AP38" i="4" s="1"/>
  <c r="Q48" i="4"/>
  <c r="M48" i="4" s="1"/>
  <c r="AQ48" i="4" s="1"/>
  <c r="AT48" i="4" s="1"/>
  <c r="AP48" i="4" s="1"/>
  <c r="Q44" i="4"/>
  <c r="M44" i="4" s="1"/>
  <c r="AQ44" i="4" s="1"/>
  <c r="AT44" i="4" s="1"/>
  <c r="AP44" i="4" s="1"/>
  <c r="Q43" i="4"/>
  <c r="M43" i="4" s="1"/>
  <c r="AQ43" i="4" s="1"/>
  <c r="AT43" i="4" s="1"/>
  <c r="AP43" i="4" s="1"/>
  <c r="Q42" i="4"/>
  <c r="M42" i="4" s="1"/>
  <c r="AQ42" i="4" s="1"/>
  <c r="AT42" i="4" s="1"/>
  <c r="AP42" i="4" s="1"/>
  <c r="Q26" i="4"/>
  <c r="M26" i="4" s="1"/>
  <c r="AQ26" i="4" s="1"/>
  <c r="AT26" i="4" s="1"/>
  <c r="AP26" i="4" s="1"/>
  <c r="Q24" i="4"/>
  <c r="M24" i="4" s="1"/>
  <c r="AQ24" i="4" s="1"/>
  <c r="AT24" i="4" s="1"/>
  <c r="AP24" i="4" s="1"/>
  <c r="Q27" i="4"/>
  <c r="M27" i="4" s="1"/>
  <c r="AQ27" i="4" s="1"/>
  <c r="AT27" i="4" s="1"/>
  <c r="AP27" i="4" s="1"/>
  <c r="Q29" i="4"/>
  <c r="M29" i="4" s="1"/>
  <c r="AQ29" i="4" s="1"/>
  <c r="AT29" i="4" s="1"/>
  <c r="AP29" i="4" s="1"/>
  <c r="Q30" i="4"/>
  <c r="Q25" i="4"/>
  <c r="Q18" i="4"/>
  <c r="M18" i="4" s="1"/>
  <c r="AQ18" i="4" s="1"/>
  <c r="AT18" i="4" s="1"/>
  <c r="AP18" i="4" s="1"/>
  <c r="Q120" i="4"/>
  <c r="M120" i="4" s="1"/>
  <c r="AQ120" i="4" s="1"/>
  <c r="AT120" i="4" s="1"/>
  <c r="AP120" i="4" s="1"/>
  <c r="Q16" i="4"/>
  <c r="M16" i="4" s="1"/>
  <c r="AQ16" i="4" s="1"/>
  <c r="AT16" i="4" s="1"/>
  <c r="AP16" i="4" s="1"/>
  <c r="Q10" i="4"/>
  <c r="M10" i="4" s="1"/>
  <c r="AQ10" i="4" s="1"/>
  <c r="AT10" i="4" s="1"/>
  <c r="AP10" i="4" s="1"/>
  <c r="Q17" i="4"/>
  <c r="M17" i="4" s="1"/>
  <c r="AQ17" i="4" s="1"/>
  <c r="AT17" i="4" s="1"/>
  <c r="AP17" i="4" s="1"/>
  <c r="Q15" i="4"/>
  <c r="M15" i="4" s="1"/>
  <c r="AQ15" i="4" s="1"/>
  <c r="AT15" i="4" s="1"/>
  <c r="AP15" i="4" s="1"/>
  <c r="Q13" i="4"/>
  <c r="M13" i="4" s="1"/>
  <c r="AQ13" i="4" s="1"/>
  <c r="AT13" i="4" s="1"/>
  <c r="AP13" i="4" s="1"/>
  <c r="Q8" i="4"/>
  <c r="M8" i="4" s="1"/>
  <c r="AQ8" i="4" s="1"/>
  <c r="AT8" i="4" s="1"/>
  <c r="AP8" i="4" s="1"/>
  <c r="Q68" i="4"/>
  <c r="M68" i="4" s="1"/>
  <c r="AQ68" i="4" s="1"/>
  <c r="AT68" i="4" s="1"/>
  <c r="AP68" i="4" s="1"/>
  <c r="Q11" i="4"/>
  <c r="M11" i="4" s="1"/>
  <c r="AQ11" i="4" s="1"/>
  <c r="AT11" i="4" s="1"/>
  <c r="AP11" i="4" s="1"/>
  <c r="Q20" i="4"/>
  <c r="M20" i="4" s="1"/>
  <c r="AQ20" i="4" s="1"/>
  <c r="AT20" i="4" s="1"/>
  <c r="AP20" i="4" s="1"/>
  <c r="Q106" i="4"/>
  <c r="M106" i="4" s="1"/>
  <c r="AQ106" i="4" s="1"/>
  <c r="AT106" i="4" s="1"/>
  <c r="AP106" i="4" s="1"/>
  <c r="Q46" i="4"/>
  <c r="M46" i="4" s="1"/>
  <c r="AQ46" i="4" s="1"/>
  <c r="AT46" i="4" s="1"/>
  <c r="AP46" i="4" s="1"/>
  <c r="Q76" i="4"/>
  <c r="M76" i="4" s="1"/>
  <c r="AQ76" i="4" s="1"/>
  <c r="AT76" i="4" s="1"/>
  <c r="AP76" i="4" s="1"/>
  <c r="Q117" i="4"/>
  <c r="M117" i="4" s="1"/>
  <c r="AQ117" i="4" s="1"/>
  <c r="AT117" i="4" s="1"/>
  <c r="AP117" i="4" s="1"/>
  <c r="Q64" i="4"/>
  <c r="M64" i="4" s="1"/>
  <c r="AQ64" i="4" s="1"/>
  <c r="AT64" i="4" s="1"/>
  <c r="AP64" i="4" s="1"/>
  <c r="Q19" i="4"/>
  <c r="M19" i="4" s="1"/>
  <c r="AQ19" i="4" s="1"/>
  <c r="AT19" i="4" s="1"/>
  <c r="AP19" i="4" s="1"/>
  <c r="Q70" i="4"/>
  <c r="M70" i="4" s="1"/>
  <c r="AQ70" i="4" s="1"/>
  <c r="AT70" i="4" s="1"/>
  <c r="AP70" i="4" s="1"/>
  <c r="AT51" i="4"/>
  <c r="AP51" i="4" s="1"/>
  <c r="Q32" i="4"/>
  <c r="M32" i="4" s="1"/>
  <c r="AQ32" i="4" s="1"/>
  <c r="AT32" i="4" s="1"/>
  <c r="AP32" i="4" s="1"/>
  <c r="Q124" i="4"/>
  <c r="M124" i="4" s="1"/>
  <c r="AQ124" i="4" s="1"/>
  <c r="AT124" i="4" s="1"/>
  <c r="AP124" i="4" s="1"/>
  <c r="Q9" i="4"/>
  <c r="M9" i="4" s="1"/>
  <c r="Q56" i="4"/>
  <c r="M56" i="4" s="1"/>
  <c r="AQ56" i="4" s="1"/>
  <c r="AT56" i="4" s="1"/>
  <c r="AP56" i="4" s="1"/>
  <c r="AT118" i="4"/>
  <c r="AP118" i="4" s="1"/>
  <c r="M30" i="4"/>
  <c r="AQ30" i="4" s="1"/>
  <c r="AT30" i="4" s="1"/>
  <c r="AP30" i="4" s="1"/>
  <c r="M25" i="4"/>
  <c r="AQ25" i="4" s="1"/>
  <c r="AT25" i="4" s="1"/>
  <c r="AP25" i="4" s="1"/>
  <c r="M63" i="4"/>
  <c r="AQ63" i="4" s="1"/>
  <c r="AT63" i="4" s="1"/>
  <c r="AP63" i="4" s="1"/>
  <c r="M73" i="4"/>
  <c r="AQ73" i="4" s="1"/>
  <c r="AT73" i="4" s="1"/>
  <c r="AP73" i="4" s="1"/>
  <c r="M84" i="4"/>
  <c r="AQ84" i="4" s="1"/>
  <c r="AT84" i="4" s="1"/>
  <c r="AP84" i="4" s="1"/>
  <c r="M109" i="4"/>
  <c r="AQ109" i="4" s="1"/>
  <c r="AT109" i="4" s="1"/>
  <c r="AP109" i="4" s="1"/>
  <c r="M101" i="4"/>
  <c r="AQ101" i="4" s="1"/>
  <c r="AT101" i="4" s="1"/>
  <c r="AP101" i="4" s="1"/>
  <c r="M93" i="4"/>
  <c r="AQ93" i="4" s="1"/>
  <c r="AT93" i="4" s="1"/>
  <c r="AP93" i="4" s="1"/>
  <c r="M95" i="4"/>
  <c r="AQ95" i="4" s="1"/>
  <c r="AT95" i="4" s="1"/>
  <c r="AP95" i="4" s="1"/>
  <c r="M115" i="4"/>
  <c r="AQ115" i="4" s="1"/>
  <c r="AT115" i="4" s="1"/>
  <c r="AP115" i="4" s="1"/>
  <c r="M122" i="4"/>
  <c r="AQ122" i="4" s="1"/>
  <c r="AT122" i="4" s="1"/>
  <c r="AP122" i="4" s="1"/>
  <c r="M116" i="4"/>
  <c r="AQ116" i="4" s="1"/>
  <c r="AT116" i="4" s="1"/>
  <c r="AP116" i="4" s="1"/>
  <c r="M33" i="4"/>
  <c r="AQ33" i="4" s="1"/>
  <c r="AT33" i="4" s="1"/>
  <c r="AP33" i="4" s="1"/>
  <c r="M78" i="4"/>
  <c r="AQ78" i="4" s="1"/>
  <c r="AT78" i="4" s="1"/>
  <c r="AP78" i="4" s="1"/>
  <c r="M54" i="4"/>
  <c r="AQ54" i="4" s="1"/>
  <c r="AT54" i="4" s="1"/>
  <c r="AP54" i="4" s="1"/>
  <c r="M83" i="4"/>
  <c r="AQ83" i="4" s="1"/>
  <c r="AT83" i="4" s="1"/>
  <c r="AP83" i="4" s="1"/>
  <c r="M104" i="4"/>
  <c r="AQ104" i="4" s="1"/>
  <c r="AT104" i="4" s="1"/>
  <c r="AP104" i="4" s="1"/>
  <c r="M102" i="4"/>
  <c r="AQ102" i="4" s="1"/>
  <c r="AT102" i="4" s="1"/>
  <c r="AP102" i="4" s="1"/>
  <c r="M87" i="4"/>
  <c r="AQ87" i="4" s="1"/>
  <c r="AT87" i="4" s="1"/>
  <c r="AP87" i="4" s="1"/>
  <c r="M85" i="4"/>
  <c r="AQ85" i="4" s="1"/>
  <c r="AT85" i="4" s="1"/>
  <c r="AP85" i="4" s="1"/>
  <c r="M7" i="4"/>
  <c r="AQ7" i="4" s="1"/>
  <c r="AT7" i="4" s="1"/>
  <c r="AP7" i="4" s="1"/>
  <c r="AT52" i="4" l="1"/>
  <c r="AP52" i="4" s="1"/>
  <c r="AQ9" i="4"/>
  <c r="AT9" i="4" s="1"/>
  <c r="AP9" i="4" s="1"/>
</calcChain>
</file>

<file path=xl/comments1.xml><?xml version="1.0" encoding="utf-8"?>
<comments xmlns="http://schemas.openxmlformats.org/spreadsheetml/2006/main">
  <authors>
    <author>kab302_teacher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F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</commentList>
</comments>
</file>

<file path=xl/sharedStrings.xml><?xml version="1.0" encoding="utf-8"?>
<sst xmlns="http://schemas.openxmlformats.org/spreadsheetml/2006/main" count="480" uniqueCount="247">
  <si>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</si>
  <si>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</si>
  <si>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</si>
  <si>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</si>
  <si>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</si>
  <si>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</si>
  <si>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</si>
  <si>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</si>
  <si>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МАТЕМАТИКА, 4 класс</t>
  </si>
  <si>
    <t>Код ОУ по КИАСУО</t>
  </si>
  <si>
    <t>Район</t>
  </si>
  <si>
    <t>Наименование ОУ (кратко)</t>
  </si>
  <si>
    <t>Человек</t>
  </si>
  <si>
    <t>средний балл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</si>
  <si>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</si>
  <si>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</si>
  <si>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</si>
  <si>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</si>
  <si>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</si>
  <si>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</si>
  <si>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</si>
  <si>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</si>
  <si>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</si>
  <si>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</si>
  <si>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</si>
  <si>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</si>
  <si>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</si>
  <si>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</si>
  <si>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</si>
  <si>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</si>
  <si>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</si>
  <si>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</si>
  <si>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</si>
  <si>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</si>
  <si>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</si>
  <si>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</si>
  <si>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</si>
  <si>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</si>
  <si>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</si>
  <si>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</si>
  <si>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</si>
  <si>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</si>
  <si>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</si>
  <si>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</si>
  <si>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</si>
  <si>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</si>
  <si>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</si>
  <si>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</si>
  <si>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</si>
  <si>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</si>
  <si>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</si>
  <si>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</si>
  <si>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СШ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</si>
  <si>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</si>
  <si>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</si>
  <si>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</si>
  <si>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</si>
  <si>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</si>
  <si>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</si>
  <si>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</si>
  <si>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</si>
  <si>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</si>
  <si>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</si>
  <si>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</si>
  <si>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</si>
  <si>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</si>
  <si>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</si>
  <si>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</si>
  <si>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</si>
  <si>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</si>
  <si>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</si>
  <si>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</si>
  <si>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</si>
  <si>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</si>
  <si>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</si>
  <si>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</si>
  <si>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</si>
  <si>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</si>
  <si>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</si>
  <si>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</si>
  <si>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</si>
  <si>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</si>
  <si>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</si>
  <si>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</si>
  <si>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</si>
  <si>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</si>
  <si>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</si>
  <si>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</si>
  <si>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</si>
  <si>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</si>
  <si>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</si>
  <si>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</si>
  <si>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</si>
  <si>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</si>
  <si>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</si>
  <si>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</si>
  <si>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</si>
  <si>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</si>
  <si>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</si>
  <si>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</si>
  <si>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</si>
  <si>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</si>
  <si>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СШ № 27</t>
  </si>
  <si>
    <t>МБОУ СШ № 51</t>
  </si>
  <si>
    <t>Общий игог</t>
  </si>
  <si>
    <t>МБОУ Лицей № 8</t>
  </si>
  <si>
    <t>Расчётное среднее значение по городу:</t>
  </si>
  <si>
    <t>Среднее значение по городу принято:</t>
  </si>
  <si>
    <t>МАОУ Лицей № 9 "Лидер"</t>
  </si>
  <si>
    <t>Расчётное среднее значение</t>
  </si>
  <si>
    <t>A</t>
  </si>
  <si>
    <t>- отлично</t>
  </si>
  <si>
    <t>C</t>
  </si>
  <si>
    <t xml:space="preserve">- нормально </t>
  </si>
  <si>
    <t>B</t>
  </si>
  <si>
    <t>- хорошо</t>
  </si>
  <si>
    <t>D</t>
  </si>
  <si>
    <t>- критично</t>
  </si>
  <si>
    <t>МБОУ СШ № 72</t>
  </si>
  <si>
    <t>МБОУ Школа-интернат № 1</t>
  </si>
  <si>
    <t>Граница А-В</t>
  </si>
  <si>
    <t>Граница В-С</t>
  </si>
  <si>
    <t>Граница С-D</t>
  </si>
  <si>
    <t>ДОСТИЖЕНИЕ ОБРАЗОВАТЕЛЬНЫХ РЕЗУЛЬТАТОВ</t>
  </si>
  <si>
    <t>ЦЕНТРАЛЬНЫЙ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</si>
  <si>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</si>
  <si>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</si>
  <si>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</si>
  <si>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</si>
  <si>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</si>
  <si>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</si>
  <si>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86</t>
  </si>
  <si>
    <t>Цифра 1</t>
  </si>
  <si>
    <t>Цифра 2</t>
  </si>
  <si>
    <t>Цифра 3</t>
  </si>
  <si>
    <t>Среднее значение</t>
  </si>
  <si>
    <t>http://4ege.ru/materials_podgotovka/2797-perevod-ballov-ege-v-ocenki.html</t>
  </si>
  <si>
    <t>РУССКИЙ ЯЗЫК, 4 КЛАСС</t>
  </si>
  <si>
    <t>ОКРУЖАЮЩИЙ МИР, 4 КЛАСС</t>
  </si>
  <si>
    <t>результат выполнения</t>
  </si>
  <si>
    <t>МАТЕМАТИКА, 9 КЛАСС</t>
  </si>
  <si>
    <t>РУССКИЙ ЯЗЫК, 9 КЛАСС</t>
  </si>
  <si>
    <t>менее 27</t>
  </si>
  <si>
    <t>80-99</t>
  </si>
  <si>
    <t>менее 24</t>
  </si>
  <si>
    <t>средний балл ОУ</t>
  </si>
  <si>
    <t>РУССКИЙ ЯЗЫК, 11 КЛАСС</t>
  </si>
  <si>
    <t>МАОУ Лицей № 6 "Перспектива"</t>
  </si>
  <si>
    <t>МАОУ "КУГ № 1 – Универс"</t>
  </si>
  <si>
    <t>По городу Красноярску</t>
  </si>
  <si>
    <t>Среднее значение, определённое ГУО</t>
  </si>
  <si>
    <t>Математика 4 класс</t>
  </si>
  <si>
    <t>Русский язык 4 класс</t>
  </si>
  <si>
    <t>Окружающий мир 4 класс</t>
  </si>
  <si>
    <t>Математ. 11 класс базовый</t>
  </si>
  <si>
    <t>Математ. 11 класс профиль</t>
  </si>
  <si>
    <t>Русский язык 11 класс</t>
  </si>
  <si>
    <t>среднее значение</t>
  </si>
  <si>
    <t>Русский язык 9 класс</t>
  </si>
  <si>
    <t>Математика 9 класс</t>
  </si>
  <si>
    <t>МАТЕМАТИКА базовый уровень, 11 КЛАСС</t>
  </si>
  <si>
    <t>МАТЕМАТИКА профильный уровень, 11 КЛАСС</t>
  </si>
  <si>
    <t>отлично</t>
  </si>
  <si>
    <t xml:space="preserve">хорошо </t>
  </si>
  <si>
    <t>нормально</t>
  </si>
  <si>
    <t>критично</t>
  </si>
  <si>
    <t>Цифра 4 класс</t>
  </si>
  <si>
    <t>Цифра 9 класс</t>
  </si>
  <si>
    <t>Цифра 11 класс</t>
  </si>
  <si>
    <t>Перевод баллов ЕГЭ и ОГЭ в отметки:</t>
  </si>
  <si>
    <t xml:space="preserve">МБОУ СШ № 10 </t>
  </si>
  <si>
    <t xml:space="preserve">МБОУ СШ № 86 </t>
  </si>
  <si>
    <t xml:space="preserve">МАОУ Гимназия № 11 </t>
  </si>
  <si>
    <t>МАОУ Гимназия № 3</t>
  </si>
  <si>
    <t xml:space="preserve">МБОУ СШ № 72 </t>
  </si>
  <si>
    <t>МАОУ СШ № 152</t>
  </si>
  <si>
    <t>МАОУ СШ № 150</t>
  </si>
  <si>
    <t>МАОУ СШ № 149</t>
  </si>
  <si>
    <t>МАОУ СШ № 145</t>
  </si>
  <si>
    <t>МАОУ СШ № 143</t>
  </si>
  <si>
    <t>МАОУ СШ "Комплекс Покровский"</t>
  </si>
  <si>
    <t>70-79</t>
  </si>
  <si>
    <t>2021-2022 учебный год</t>
  </si>
  <si>
    <t>МАОУ СШ № 158</t>
  </si>
  <si>
    <t>МАОУ СШ № 154</t>
  </si>
  <si>
    <t>МАОУ СШ № 156</t>
  </si>
  <si>
    <t>МАОУ СШ № 157</t>
  </si>
  <si>
    <t>МБОУ Гимназия  № 16</t>
  </si>
  <si>
    <t>МАОУ СШ № 155</t>
  </si>
  <si>
    <t>27-38</t>
  </si>
  <si>
    <t>39-69</t>
  </si>
  <si>
    <t>24-39</t>
  </si>
  <si>
    <t>40-69</t>
  </si>
  <si>
    <t>МАОУ Гимназия № 8</t>
  </si>
  <si>
    <t>МАОУ Лицей № 28</t>
  </si>
  <si>
    <t>МАОУ СШ  № 12</t>
  </si>
  <si>
    <t>МАОУ СШ № 19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</si>
  <si>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</si>
  <si>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</si>
  <si>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</si>
  <si>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</si>
  <si>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</si>
  <si>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</si>
  <si>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</si>
  <si>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</si>
  <si>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</si>
  <si>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</si>
  <si>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</si>
  <si>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МБОУ Гимназия № 3</t>
  </si>
  <si>
    <t>МАОУ Школа-интернат № 1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</si>
  <si>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</si>
  <si>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</si>
  <si>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</si>
  <si>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</si>
  <si>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</si>
  <si>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</si>
  <si>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</si>
  <si>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</si>
  <si>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</si>
  <si>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</si>
  <si>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</si>
  <si>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</si>
  <si>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</si>
  <si>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</si>
  <si>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</si>
  <si>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</si>
  <si>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</si>
  <si>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</si>
  <si>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</si>
  <si>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</si>
  <si>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</si>
  <si>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</si>
  <si>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</si>
  <si>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</si>
  <si>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</si>
  <si>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</si>
  <si>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МБОУ  Гимназия № 16</t>
  </si>
  <si>
    <t xml:space="preserve">МБОУ СОШ № 10 </t>
  </si>
  <si>
    <t>МАОУ СШ "Комплекс "Покровский"</t>
  </si>
  <si>
    <t>МБОУ СШ № 155</t>
  </si>
  <si>
    <t>Ср. балл ОУ</t>
  </si>
  <si>
    <t>Ср. балл по городу</t>
  </si>
  <si>
    <t>Индекс успешности</t>
  </si>
  <si>
    <t>Итог       4 класс</t>
  </si>
  <si>
    <t>Итог            9 класс</t>
  </si>
  <si>
    <t>Итог       11 класс</t>
  </si>
  <si>
    <t>ВСЕГО 4+9+11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</si>
</sst>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sz val="8"/>
      <color rgb="FF000000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D0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9933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8" fillId="0" borderId="0"/>
    <xf numFmtId="164" fontId="11" fillId="0" borderId="0" applyBorder="0" applyProtection="0"/>
    <xf numFmtId="0" fontId="8" fillId="0" borderId="0"/>
    <xf numFmtId="0" fontId="11" fillId="0" borderId="0"/>
  </cellStyleXfs>
  <cellXfs count="561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21" xfId="0" applyFont="1" applyBorder="1" applyAlignment="1">
      <alignment horizontal="center" vertical="center"/>
    </xf>
    <xf numFmtId="0" fontId="0" fillId="0" borderId="0" xfId="0" applyFont="1" applyFill="1" applyAlignment="1"/>
    <xf numFmtId="0" fontId="4" fillId="2" borderId="7" xfId="0" applyFont="1" applyFill="1" applyBorder="1" applyAlignment="1">
      <alignment wrapText="1"/>
    </xf>
    <xf numFmtId="0" fontId="0" fillId="0" borderId="0" xfId="0" applyFont="1" applyBorder="1" applyAlignment="1"/>
    <xf numFmtId="0" fontId="4" fillId="2" borderId="16" xfId="0" applyFont="1" applyFill="1" applyBorder="1" applyAlignment="1">
      <alignment wrapText="1"/>
    </xf>
    <xf numFmtId="0" fontId="0" fillId="2" borderId="0" xfId="0" applyFont="1" applyFill="1" applyBorder="1" applyAlignment="1"/>
    <xf numFmtId="2" fontId="0" fillId="0" borderId="0" xfId="0" applyNumberFormat="1" applyFont="1" applyBorder="1" applyAlignment="1"/>
    <xf numFmtId="0" fontId="4" fillId="2" borderId="1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6" fillId="0" borderId="0" xfId="0" applyFont="1"/>
    <xf numFmtId="0" fontId="6" fillId="6" borderId="0" xfId="0" applyFont="1" applyFill="1"/>
    <xf numFmtId="2" fontId="4" fillId="2" borderId="22" xfId="0" applyNumberFormat="1" applyFont="1" applyFill="1" applyBorder="1" applyAlignment="1">
      <alignment horizontal="center" wrapText="1"/>
    </xf>
    <xf numFmtId="2" fontId="4" fillId="2" borderId="24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7" fillId="0" borderId="0" xfId="1"/>
    <xf numFmtId="0" fontId="6" fillId="0" borderId="0" xfId="1" applyFont="1"/>
    <xf numFmtId="0" fontId="7" fillId="0" borderId="23" xfId="1" applyBorder="1"/>
    <xf numFmtId="0" fontId="7" fillId="0" borderId="9" xfId="1" applyBorder="1"/>
    <xf numFmtId="0" fontId="7" fillId="0" borderId="29" xfId="1" applyBorder="1"/>
    <xf numFmtId="0" fontId="7" fillId="0" borderId="27" xfId="1" applyBorder="1"/>
    <xf numFmtId="0" fontId="3" fillId="7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3" fillId="8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4" fillId="0" borderId="0" xfId="1" applyFont="1"/>
    <xf numFmtId="0" fontId="2" fillId="0" borderId="33" xfId="0" applyFont="1" applyBorder="1" applyAlignment="1"/>
    <xf numFmtId="0" fontId="7" fillId="0" borderId="32" xfId="1" applyBorder="1"/>
    <xf numFmtId="0" fontId="2" fillId="0" borderId="33" xfId="0" applyFont="1" applyFill="1" applyBorder="1" applyAlignment="1"/>
    <xf numFmtId="0" fontId="13" fillId="0" borderId="0" xfId="0" applyFont="1" applyBorder="1" applyAlignment="1">
      <alignment horizontal="right"/>
    </xf>
    <xf numFmtId="0" fontId="3" fillId="5" borderId="0" xfId="1" applyFont="1" applyFill="1" applyAlignment="1">
      <alignment horizontal="center"/>
    </xf>
    <xf numFmtId="0" fontId="3" fillId="6" borderId="0" xfId="1" applyFont="1" applyFill="1" applyAlignment="1">
      <alignment horizontal="center"/>
    </xf>
    <xf numFmtId="0" fontId="1" fillId="0" borderId="33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0" fillId="0" borderId="16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0" fontId="1" fillId="0" borderId="16" xfId="2" applyFont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10" xfId="2" applyFont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165" fontId="16" fillId="0" borderId="51" xfId="0" applyNumberFormat="1" applyFont="1" applyBorder="1"/>
    <xf numFmtId="2" fontId="3" fillId="0" borderId="38" xfId="0" applyNumberFormat="1" applyFont="1" applyFill="1" applyBorder="1" applyAlignment="1">
      <alignment horizontal="left" vertical="center"/>
    </xf>
    <xf numFmtId="2" fontId="3" fillId="0" borderId="37" xfId="0" applyNumberFormat="1" applyFont="1" applyFill="1" applyBorder="1" applyAlignment="1">
      <alignment horizontal="left" vertical="center"/>
    </xf>
    <xf numFmtId="2" fontId="3" fillId="0" borderId="36" xfId="1" applyNumberFormat="1" applyFont="1" applyFill="1" applyBorder="1" applyAlignment="1">
      <alignment horizontal="left"/>
    </xf>
    <xf numFmtId="2" fontId="2" fillId="0" borderId="35" xfId="1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>
      <alignment horizontal="left" wrapText="1"/>
    </xf>
    <xf numFmtId="2" fontId="4" fillId="0" borderId="14" xfId="0" applyNumberFormat="1" applyFont="1" applyFill="1" applyBorder="1" applyAlignment="1">
      <alignment horizontal="center" vertical="center"/>
    </xf>
    <xf numFmtId="2" fontId="1" fillId="0" borderId="44" xfId="1" applyNumberFormat="1" applyFont="1" applyFill="1" applyBorder="1"/>
    <xf numFmtId="0" fontId="10" fillId="0" borderId="44" xfId="1" applyFont="1" applyFill="1" applyBorder="1" applyAlignment="1">
      <alignment horizontal="right" vertical="center"/>
    </xf>
    <xf numFmtId="0" fontId="7" fillId="0" borderId="44" xfId="1" applyBorder="1"/>
    <xf numFmtId="2" fontId="7" fillId="0" borderId="45" xfId="1" applyNumberFormat="1" applyBorder="1"/>
    <xf numFmtId="0" fontId="7" fillId="0" borderId="45" xfId="1" applyBorder="1"/>
    <xf numFmtId="2" fontId="4" fillId="0" borderId="6" xfId="0" applyNumberFormat="1" applyFont="1" applyFill="1" applyBorder="1" applyAlignment="1">
      <alignment horizontal="center" wrapText="1"/>
    </xf>
    <xf numFmtId="2" fontId="16" fillId="0" borderId="14" xfId="0" applyNumberFormat="1" applyFont="1" applyBorder="1"/>
    <xf numFmtId="2" fontId="1" fillId="0" borderId="23" xfId="2" applyNumberFormat="1" applyFont="1" applyFill="1" applyBorder="1" applyAlignment="1">
      <alignment horizontal="center"/>
    </xf>
    <xf numFmtId="0" fontId="7" fillId="0" borderId="29" xfId="1" applyFill="1" applyBorder="1"/>
    <xf numFmtId="2" fontId="1" fillId="0" borderId="27" xfId="2" applyNumberFormat="1" applyFont="1" applyFill="1" applyBorder="1" applyAlignment="1">
      <alignment horizontal="center"/>
    </xf>
    <xf numFmtId="2" fontId="1" fillId="0" borderId="29" xfId="2" applyNumberFormat="1" applyFont="1" applyFill="1" applyBorder="1" applyAlignment="1">
      <alignment horizontal="center"/>
    </xf>
    <xf numFmtId="2" fontId="18" fillId="0" borderId="29" xfId="2" applyNumberFormat="1" applyFont="1" applyFill="1" applyBorder="1" applyAlignment="1">
      <alignment horizontal="center"/>
    </xf>
    <xf numFmtId="2" fontId="2" fillId="0" borderId="35" xfId="1" applyNumberFormat="1" applyFont="1" applyBorder="1" applyAlignment="1">
      <alignment horizontal="left"/>
    </xf>
    <xf numFmtId="2" fontId="2" fillId="0" borderId="53" xfId="1" applyNumberFormat="1" applyFont="1" applyBorder="1" applyAlignment="1">
      <alignment horizontal="left"/>
    </xf>
    <xf numFmtId="165" fontId="16" fillId="0" borderId="55" xfId="0" applyNumberFormat="1" applyFont="1" applyBorder="1"/>
    <xf numFmtId="2" fontId="16" fillId="0" borderId="41" xfId="0" applyNumberFormat="1" applyFont="1" applyBorder="1"/>
    <xf numFmtId="165" fontId="16" fillId="0" borderId="35" xfId="0" applyNumberFormat="1" applyFont="1" applyBorder="1"/>
    <xf numFmtId="165" fontId="16" fillId="0" borderId="53" xfId="0" applyNumberFormat="1" applyFont="1" applyBorder="1"/>
    <xf numFmtId="165" fontId="16" fillId="0" borderId="21" xfId="0" applyNumberFormat="1" applyFont="1" applyBorder="1"/>
    <xf numFmtId="2" fontId="2" fillId="11" borderId="58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2" fontId="4" fillId="2" borderId="31" xfId="0" applyNumberFormat="1" applyFont="1" applyFill="1" applyBorder="1" applyAlignment="1">
      <alignment horizontal="center" wrapText="1"/>
    </xf>
    <xf numFmtId="2" fontId="15" fillId="0" borderId="47" xfId="1" applyNumberFormat="1" applyFont="1" applyBorder="1"/>
    <xf numFmtId="2" fontId="1" fillId="2" borderId="30" xfId="2" applyNumberFormat="1" applyFont="1" applyFill="1" applyBorder="1" applyAlignment="1">
      <alignment horizontal="center" vertical="center"/>
    </xf>
    <xf numFmtId="2" fontId="1" fillId="2" borderId="24" xfId="2" applyNumberFormat="1" applyFont="1" applyFill="1" applyBorder="1" applyAlignment="1">
      <alignment horizontal="center" vertical="center"/>
    </xf>
    <xf numFmtId="2" fontId="1" fillId="16" borderId="24" xfId="2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2" fontId="1" fillId="2" borderId="22" xfId="2" applyNumberFormat="1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/>
    </xf>
    <xf numFmtId="2" fontId="1" fillId="2" borderId="25" xfId="2" applyNumberFormat="1" applyFont="1" applyFill="1" applyBorder="1" applyAlignment="1">
      <alignment horizontal="center" vertical="center"/>
    </xf>
    <xf numFmtId="2" fontId="18" fillId="2" borderId="30" xfId="2" applyNumberFormat="1" applyFont="1" applyFill="1" applyBorder="1" applyAlignment="1">
      <alignment horizontal="center" vertical="center"/>
    </xf>
    <xf numFmtId="2" fontId="18" fillId="2" borderId="24" xfId="2" applyNumberFormat="1" applyFont="1" applyFill="1" applyBorder="1" applyAlignment="1">
      <alignment horizontal="center" vertical="center"/>
    </xf>
    <xf numFmtId="2" fontId="18" fillId="18" borderId="24" xfId="3" applyNumberFormat="1" applyFont="1" applyFill="1" applyBorder="1" applyAlignment="1">
      <alignment horizontal="center" vertical="center"/>
    </xf>
    <xf numFmtId="2" fontId="18" fillId="2" borderId="7" xfId="2" applyNumberFormat="1" applyFont="1" applyFill="1" applyBorder="1" applyAlignment="1">
      <alignment horizontal="center" vertical="center"/>
    </xf>
    <xf numFmtId="2" fontId="4" fillId="19" borderId="24" xfId="2" applyNumberFormat="1" applyFont="1" applyFill="1" applyBorder="1" applyAlignment="1">
      <alignment horizontal="center" vertical="center"/>
    </xf>
    <xf numFmtId="2" fontId="1" fillId="17" borderId="24" xfId="2" applyNumberFormat="1" applyFont="1" applyFill="1" applyBorder="1" applyAlignment="1">
      <alignment horizontal="center" vertical="center"/>
    </xf>
    <xf numFmtId="2" fontId="2" fillId="0" borderId="7" xfId="2" applyNumberFormat="1" applyFont="1" applyBorder="1" applyAlignment="1">
      <alignment horizontal="right" vertical="center"/>
    </xf>
    <xf numFmtId="0" fontId="1" fillId="2" borderId="13" xfId="2" applyFont="1" applyFill="1" applyBorder="1" applyAlignment="1">
      <alignment horizontal="center" wrapText="1"/>
    </xf>
    <xf numFmtId="0" fontId="1" fillId="2" borderId="7" xfId="2" applyFont="1" applyFill="1" applyBorder="1" applyAlignment="1">
      <alignment horizontal="center" wrapText="1"/>
    </xf>
    <xf numFmtId="2" fontId="4" fillId="20" borderId="30" xfId="0" applyNumberFormat="1" applyFont="1" applyFill="1" applyBorder="1" applyAlignment="1">
      <alignment horizontal="center" vertical="center"/>
    </xf>
    <xf numFmtId="2" fontId="4" fillId="20" borderId="30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/>
    </xf>
    <xf numFmtId="0" fontId="18" fillId="0" borderId="7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 wrapText="1"/>
    </xf>
    <xf numFmtId="0" fontId="1" fillId="2" borderId="11" xfId="2" applyFont="1" applyFill="1" applyBorder="1" applyAlignment="1">
      <alignment horizontal="center" wrapText="1"/>
    </xf>
    <xf numFmtId="0" fontId="1" fillId="2" borderId="16" xfId="2" applyFont="1" applyFill="1" applyBorder="1" applyAlignment="1">
      <alignment horizontal="center" wrapText="1"/>
    </xf>
    <xf numFmtId="0" fontId="1" fillId="0" borderId="16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2" fontId="4" fillId="20" borderId="22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18" fillId="0" borderId="7" xfId="3" applyFont="1" applyFill="1" applyBorder="1" applyAlignment="1">
      <alignment horizontal="center"/>
    </xf>
    <xf numFmtId="2" fontId="4" fillId="19" borderId="30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2" fontId="19" fillId="21" borderId="30" xfId="0" applyNumberFormat="1" applyFont="1" applyFill="1" applyBorder="1" applyAlignment="1">
      <alignment horizontal="center"/>
    </xf>
    <xf numFmtId="2" fontId="4" fillId="20" borderId="31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1" fillId="2" borderId="10" xfId="2" applyFont="1" applyFill="1" applyBorder="1" applyAlignment="1">
      <alignment horizontal="center" wrapText="1"/>
    </xf>
    <xf numFmtId="0" fontId="1" fillId="0" borderId="10" xfId="2" applyFont="1" applyFill="1" applyBorder="1" applyAlignment="1">
      <alignment horizontal="center"/>
    </xf>
    <xf numFmtId="0" fontId="2" fillId="0" borderId="7" xfId="2" applyFont="1" applyFill="1" applyBorder="1"/>
    <xf numFmtId="2" fontId="2" fillId="0" borderId="13" xfId="0" applyNumberFormat="1" applyFont="1" applyBorder="1"/>
    <xf numFmtId="2" fontId="2" fillId="0" borderId="7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7" fillId="0" borderId="0" xfId="1" applyFont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165" fontId="20" fillId="0" borderId="53" xfId="0" applyNumberFormat="1" applyFont="1" applyBorder="1" applyAlignment="1">
      <alignment horizontal="left"/>
    </xf>
    <xf numFmtId="2" fontId="20" fillId="0" borderId="38" xfId="0" applyNumberFormat="1" applyFont="1" applyBorder="1" applyAlignment="1">
      <alignment horizontal="left"/>
    </xf>
    <xf numFmtId="2" fontId="2" fillId="11" borderId="47" xfId="0" applyNumberFormat="1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0" fontId="17" fillId="0" borderId="0" xfId="0" applyFont="1"/>
    <xf numFmtId="2" fontId="15" fillId="0" borderId="0" xfId="1" applyNumberFormat="1" applyFont="1" applyBorder="1"/>
    <xf numFmtId="2" fontId="3" fillId="3" borderId="44" xfId="1" applyNumberFormat="1" applyFont="1" applyFill="1" applyBorder="1" applyAlignment="1">
      <alignment horizontal="right"/>
    </xf>
    <xf numFmtId="2" fontId="9" fillId="0" borderId="44" xfId="1" applyNumberFormat="1" applyFont="1" applyBorder="1"/>
    <xf numFmtId="2" fontId="16" fillId="0" borderId="26" xfId="0" applyNumberFormat="1" applyFont="1" applyBorder="1"/>
    <xf numFmtId="2" fontId="15" fillId="0" borderId="34" xfId="1" applyNumberFormat="1" applyFont="1" applyBorder="1"/>
    <xf numFmtId="0" fontId="15" fillId="0" borderId="58" xfId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 wrapText="1"/>
    </xf>
    <xf numFmtId="2" fontId="4" fillId="0" borderId="13" xfId="1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 wrapText="1"/>
    </xf>
    <xf numFmtId="2" fontId="1" fillId="0" borderId="36" xfId="0" applyNumberFormat="1" applyFont="1" applyFill="1" applyBorder="1" applyAlignment="1">
      <alignment horizontal="right" wrapText="1"/>
    </xf>
    <xf numFmtId="2" fontId="4" fillId="0" borderId="16" xfId="1" applyNumberFormat="1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 wrapText="1"/>
    </xf>
    <xf numFmtId="2" fontId="1" fillId="0" borderId="6" xfId="2" applyNumberFormat="1" applyFont="1" applyFill="1" applyBorder="1" applyAlignment="1">
      <alignment horizontal="center"/>
    </xf>
    <xf numFmtId="2" fontId="2" fillId="11" borderId="60" xfId="0" applyNumberFormat="1" applyFont="1" applyFill="1" applyBorder="1" applyAlignment="1">
      <alignment horizontal="center" vertical="center"/>
    </xf>
    <xf numFmtId="2" fontId="18" fillId="0" borderId="6" xfId="2" applyNumberFormat="1" applyFont="1" applyFill="1" applyBorder="1" applyAlignment="1">
      <alignment horizontal="center"/>
    </xf>
    <xf numFmtId="2" fontId="2" fillId="11" borderId="61" xfId="0" applyNumberFormat="1" applyFont="1" applyFill="1" applyBorder="1" applyAlignment="1">
      <alignment horizontal="center" vertical="center"/>
    </xf>
    <xf numFmtId="2" fontId="2" fillId="0" borderId="53" xfId="1" applyNumberFormat="1" applyFont="1" applyFill="1" applyBorder="1" applyAlignment="1">
      <alignment horizontal="left"/>
    </xf>
    <xf numFmtId="2" fontId="4" fillId="0" borderId="51" xfId="0" applyNumberFormat="1" applyFont="1" applyFill="1" applyBorder="1" applyAlignment="1">
      <alignment horizontal="center" wrapText="1"/>
    </xf>
    <xf numFmtId="2" fontId="4" fillId="0" borderId="55" xfId="0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left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vertical="center"/>
    </xf>
    <xf numFmtId="2" fontId="16" fillId="0" borderId="38" xfId="0" applyNumberFormat="1" applyFont="1" applyBorder="1"/>
    <xf numFmtId="0" fontId="7" fillId="0" borderId="51" xfId="1" applyFill="1" applyBorder="1"/>
    <xf numFmtId="2" fontId="1" fillId="0" borderId="49" xfId="2" applyNumberFormat="1" applyFont="1" applyFill="1" applyBorder="1" applyAlignment="1">
      <alignment horizontal="center"/>
    </xf>
    <xf numFmtId="2" fontId="1" fillId="0" borderId="50" xfId="2" applyNumberFormat="1" applyFont="1" applyFill="1" applyBorder="1" applyAlignment="1">
      <alignment horizontal="center"/>
    </xf>
    <xf numFmtId="2" fontId="1" fillId="0" borderId="51" xfId="2" applyNumberFormat="1" applyFont="1" applyFill="1" applyBorder="1" applyAlignment="1">
      <alignment horizontal="center"/>
    </xf>
    <xf numFmtId="2" fontId="1" fillId="0" borderId="55" xfId="2" applyNumberFormat="1" applyFont="1" applyFill="1" applyBorder="1" applyAlignment="1">
      <alignment horizontal="center"/>
    </xf>
    <xf numFmtId="2" fontId="18" fillId="0" borderId="51" xfId="2" applyNumberFormat="1" applyFont="1" applyFill="1" applyBorder="1" applyAlignment="1">
      <alignment horizontal="center"/>
    </xf>
    <xf numFmtId="2" fontId="18" fillId="0" borderId="55" xfId="2" applyNumberFormat="1" applyFont="1" applyFill="1" applyBorder="1" applyAlignment="1">
      <alignment horizontal="center"/>
    </xf>
    <xf numFmtId="0" fontId="3" fillId="20" borderId="0" xfId="0" applyFont="1" applyFill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7" fillId="2" borderId="0" xfId="1" applyFill="1"/>
    <xf numFmtId="0" fontId="12" fillId="0" borderId="35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53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left" vertical="center"/>
    </xf>
    <xf numFmtId="2" fontId="3" fillId="0" borderId="61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60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left" vertical="center"/>
    </xf>
    <xf numFmtId="2" fontId="22" fillId="0" borderId="67" xfId="0" applyNumberFormat="1" applyFont="1" applyFill="1" applyBorder="1" applyAlignment="1">
      <alignment horizontal="center" vertical="center"/>
    </xf>
    <xf numFmtId="2" fontId="22" fillId="0" borderId="68" xfId="0" applyNumberFormat="1" applyFont="1" applyFill="1" applyBorder="1" applyAlignment="1">
      <alignment horizontal="center" vertical="center"/>
    </xf>
    <xf numFmtId="2" fontId="22" fillId="0" borderId="69" xfId="0" applyNumberFormat="1" applyFont="1" applyFill="1" applyBorder="1" applyAlignment="1">
      <alignment horizontal="center" vertical="center"/>
    </xf>
    <xf numFmtId="2" fontId="22" fillId="0" borderId="70" xfId="0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left" vertical="center"/>
    </xf>
    <xf numFmtId="2" fontId="22" fillId="0" borderId="44" xfId="0" applyNumberFormat="1" applyFont="1" applyFill="1" applyBorder="1" applyAlignment="1">
      <alignment horizontal="center" vertical="center"/>
    </xf>
    <xf numFmtId="2" fontId="22" fillId="0" borderId="45" xfId="0" applyNumberFormat="1" applyFont="1" applyFill="1" applyBorder="1" applyAlignment="1">
      <alignment horizontal="center" vertical="center"/>
    </xf>
    <xf numFmtId="2" fontId="22" fillId="0" borderId="46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0" borderId="36" xfId="0" applyNumberFormat="1" applyFont="1" applyFill="1" applyBorder="1" applyAlignment="1">
      <alignment horizontal="left" vertic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2" fontId="22" fillId="0" borderId="40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textRotation="90"/>
    </xf>
    <xf numFmtId="0" fontId="16" fillId="0" borderId="36" xfId="0" applyFont="1" applyBorder="1" applyAlignment="1">
      <alignment textRotation="90"/>
    </xf>
    <xf numFmtId="0" fontId="16" fillId="0" borderId="34" xfId="0" applyFont="1" applyBorder="1" applyAlignment="1">
      <alignment textRotation="90" wrapText="1"/>
    </xf>
    <xf numFmtId="2" fontId="23" fillId="0" borderId="32" xfId="0" applyNumberFormat="1" applyFont="1" applyFill="1" applyBorder="1" applyAlignment="1">
      <alignment horizontal="left" vertical="center"/>
    </xf>
    <xf numFmtId="2" fontId="23" fillId="0" borderId="36" xfId="0" applyNumberFormat="1" applyFont="1" applyFill="1" applyBorder="1" applyAlignment="1">
      <alignment horizontal="left" vertical="center"/>
    </xf>
    <xf numFmtId="2" fontId="23" fillId="0" borderId="33" xfId="0" applyNumberFormat="1" applyFont="1" applyFill="1" applyBorder="1" applyAlignment="1">
      <alignment horizontal="left" vertical="center" wrapText="1"/>
    </xf>
    <xf numFmtId="0" fontId="16" fillId="0" borderId="53" xfId="0" applyFont="1" applyBorder="1" applyAlignment="1">
      <alignment textRotation="90"/>
    </xf>
    <xf numFmtId="0" fontId="16" fillId="0" borderId="38" xfId="0" applyFont="1" applyBorder="1" applyAlignment="1">
      <alignment textRotation="90" wrapText="1"/>
    </xf>
    <xf numFmtId="0" fontId="1" fillId="0" borderId="14" xfId="2" applyFont="1" applyFill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/>
    </xf>
    <xf numFmtId="0" fontId="4" fillId="2" borderId="27" xfId="0" applyFont="1" applyFill="1" applyBorder="1" applyAlignment="1">
      <alignment wrapText="1"/>
    </xf>
    <xf numFmtId="2" fontId="1" fillId="2" borderId="28" xfId="2" applyNumberFormat="1" applyFont="1" applyFill="1" applyBorder="1" applyAlignment="1">
      <alignment horizontal="center" vertical="center"/>
    </xf>
    <xf numFmtId="2" fontId="18" fillId="2" borderId="16" xfId="2" applyNumberFormat="1" applyFont="1" applyFill="1" applyBorder="1" applyAlignment="1">
      <alignment horizontal="center" vertical="center"/>
    </xf>
    <xf numFmtId="2" fontId="4" fillId="20" borderId="28" xfId="0" applyNumberFormat="1" applyFont="1" applyFill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2" fontId="5" fillId="0" borderId="13" xfId="0" applyNumberFormat="1" applyFont="1" applyBorder="1" applyAlignment="1">
      <alignment vertical="top" wrapText="1"/>
    </xf>
    <xf numFmtId="2" fontId="9" fillId="0" borderId="13" xfId="2" applyNumberFormat="1" applyFont="1" applyBorder="1" applyAlignment="1">
      <alignment horizontal="right" vertical="center"/>
    </xf>
    <xf numFmtId="2" fontId="9" fillId="0" borderId="13" xfId="2" applyNumberFormat="1" applyFont="1" applyFill="1" applyBorder="1"/>
    <xf numFmtId="2" fontId="9" fillId="0" borderId="13" xfId="0" applyNumberFormat="1" applyFont="1" applyBorder="1"/>
    <xf numFmtId="0" fontId="3" fillId="0" borderId="35" xfId="0" applyFont="1" applyBorder="1"/>
    <xf numFmtId="2" fontId="3" fillId="2" borderId="36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2" borderId="36" xfId="2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2" fillId="2" borderId="36" xfId="2" applyFont="1" applyFill="1" applyBorder="1" applyAlignment="1">
      <alignment horizontal="center"/>
    </xf>
    <xf numFmtId="2" fontId="1" fillId="2" borderId="36" xfId="2" applyNumberFormat="1" applyFont="1" applyFill="1" applyBorder="1" applyAlignment="1">
      <alignment horizontal="center"/>
    </xf>
    <xf numFmtId="0" fontId="0" fillId="0" borderId="33" xfId="0" applyBorder="1"/>
    <xf numFmtId="165" fontId="20" fillId="0" borderId="33" xfId="0" applyNumberFormat="1" applyFont="1" applyBorder="1" applyAlignment="1">
      <alignment horizontal="left"/>
    </xf>
    <xf numFmtId="165" fontId="16" fillId="0" borderId="33" xfId="0" applyNumberFormat="1" applyFont="1" applyBorder="1"/>
    <xf numFmtId="165" fontId="16" fillId="0" borderId="0" xfId="0" applyNumberFormat="1" applyFont="1" applyBorder="1"/>
    <xf numFmtId="165" fontId="16" fillId="0" borderId="65" xfId="0" applyNumberFormat="1" applyFont="1" applyBorder="1"/>
    <xf numFmtId="0" fontId="15" fillId="0" borderId="44" xfId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14" borderId="22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14" borderId="2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14" borderId="3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14" borderId="2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4" borderId="28" xfId="0" applyNumberFormat="1" applyFill="1" applyBorder="1" applyAlignment="1">
      <alignment horizontal="center"/>
    </xf>
    <xf numFmtId="2" fontId="7" fillId="0" borderId="31" xfId="1" applyNumberForma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7" fillId="0" borderId="0" xfId="1" applyBorder="1"/>
    <xf numFmtId="2" fontId="0" fillId="23" borderId="22" xfId="0" applyNumberFormat="1" applyFill="1" applyBorder="1" applyAlignment="1">
      <alignment horizontal="center"/>
    </xf>
    <xf numFmtId="2" fontId="0" fillId="23" borderId="24" xfId="0" applyNumberFormat="1" applyFill="1" applyBorder="1" applyAlignment="1">
      <alignment horizontal="center"/>
    </xf>
    <xf numFmtId="2" fontId="0" fillId="22" borderId="24" xfId="0" applyNumberFormat="1" applyFill="1" applyBorder="1" applyAlignment="1">
      <alignment horizontal="center"/>
    </xf>
    <xf numFmtId="2" fontId="0" fillId="23" borderId="30" xfId="0" applyNumberFormat="1" applyFill="1" applyBorder="1" applyAlignment="1">
      <alignment horizontal="center"/>
    </xf>
    <xf numFmtId="2" fontId="0" fillId="15" borderId="24" xfId="0" applyNumberFormat="1" applyFill="1" applyBorder="1" applyAlignment="1">
      <alignment horizontal="center"/>
    </xf>
    <xf numFmtId="2" fontId="0" fillId="23" borderId="25" xfId="0" applyNumberFormat="1" applyFill="1" applyBorder="1" applyAlignment="1">
      <alignment horizontal="center"/>
    </xf>
    <xf numFmtId="2" fontId="0" fillId="11" borderId="24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22" borderId="22" xfId="0" applyNumberFormat="1" applyFill="1" applyBorder="1" applyAlignment="1">
      <alignment horizontal="center"/>
    </xf>
    <xf numFmtId="2" fontId="0" fillId="15" borderId="25" xfId="0" applyNumberFormat="1" applyFill="1" applyBorder="1" applyAlignment="1">
      <alignment horizontal="center"/>
    </xf>
    <xf numFmtId="2" fontId="0" fillId="15" borderId="3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15" borderId="31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14" borderId="51" xfId="0" applyNumberFormat="1" applyFill="1" applyBorder="1" applyAlignment="1">
      <alignment horizontal="center" wrapText="1"/>
    </xf>
    <xf numFmtId="2" fontId="4" fillId="12" borderId="2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/>
    </xf>
    <xf numFmtId="2" fontId="0" fillId="14" borderId="55" xfId="0" applyNumberFormat="1" applyFill="1" applyBorder="1" applyAlignment="1">
      <alignment horizontal="center" wrapText="1"/>
    </xf>
    <xf numFmtId="2" fontId="4" fillId="12" borderId="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2" fontId="0" fillId="13" borderId="51" xfId="0" applyNumberFormat="1" applyFill="1" applyBorder="1" applyAlignment="1">
      <alignment horizontal="center" wrapText="1"/>
    </xf>
    <xf numFmtId="2" fontId="4" fillId="10" borderId="29" xfId="0" applyNumberFormat="1" applyFont="1" applyFill="1" applyBorder="1" applyAlignment="1">
      <alignment horizontal="center"/>
    </xf>
    <xf numFmtId="2" fontId="4" fillId="9" borderId="29" xfId="0" applyNumberFormat="1" applyFont="1" applyFill="1" applyBorder="1" applyAlignment="1">
      <alignment horizontal="center"/>
    </xf>
    <xf numFmtId="2" fontId="4" fillId="9" borderId="6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2" fontId="0" fillId="13" borderId="49" xfId="0" applyNumberFormat="1" applyFill="1" applyBorder="1" applyAlignment="1">
      <alignment horizontal="center" wrapText="1"/>
    </xf>
    <xf numFmtId="2" fontId="4" fillId="4" borderId="2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9" fontId="0" fillId="0" borderId="0" xfId="0" applyNumberFormat="1" applyFont="1" applyBorder="1" applyAlignment="1"/>
    <xf numFmtId="2" fontId="0" fillId="0" borderId="0" xfId="0" applyNumberFormat="1"/>
    <xf numFmtId="0" fontId="4" fillId="2" borderId="6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0" xfId="0" applyFont="1" applyFill="1" applyBorder="1" applyAlignment="1">
      <alignment horizontal="center" wrapText="1"/>
    </xf>
    <xf numFmtId="2" fontId="4" fillId="2" borderId="56" xfId="0" applyNumberFormat="1" applyFont="1" applyFill="1" applyBorder="1" applyAlignment="1">
      <alignment horizontal="center" wrapText="1"/>
    </xf>
    <xf numFmtId="2" fontId="1" fillId="2" borderId="56" xfId="2" applyNumberFormat="1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wrapText="1"/>
    </xf>
    <xf numFmtId="0" fontId="1" fillId="0" borderId="40" xfId="2" applyFont="1" applyFill="1" applyBorder="1" applyAlignment="1">
      <alignment horizontal="center"/>
    </xf>
    <xf numFmtId="2" fontId="4" fillId="20" borderId="56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23" borderId="56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14" borderId="56" xfId="0" applyNumberForma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56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 wrapText="1"/>
    </xf>
    <xf numFmtId="0" fontId="7" fillId="0" borderId="70" xfId="1" applyBorder="1"/>
    <xf numFmtId="0" fontId="4" fillId="3" borderId="0" xfId="0" applyFont="1" applyFill="1" applyBorder="1" applyAlignment="1">
      <alignment wrapText="1"/>
    </xf>
    <xf numFmtId="2" fontId="4" fillId="0" borderId="40" xfId="1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0" xfId="0" applyNumberForma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165" fontId="16" fillId="0" borderId="44" xfId="0" applyNumberFormat="1" applyFont="1" applyBorder="1"/>
    <xf numFmtId="0" fontId="1" fillId="0" borderId="11" xfId="2" applyFont="1" applyBorder="1" applyAlignment="1">
      <alignment horizontal="center"/>
    </xf>
    <xf numFmtId="0" fontId="6" fillId="24" borderId="0" xfId="0" applyFont="1" applyFill="1"/>
    <xf numFmtId="0" fontId="7" fillId="0" borderId="51" xfId="1" applyBorder="1" applyAlignment="1">
      <alignment horizontal="center"/>
    </xf>
    <xf numFmtId="2" fontId="0" fillId="14" borderId="49" xfId="0" applyNumberFormat="1" applyFill="1" applyBorder="1" applyAlignment="1">
      <alignment horizontal="center" wrapText="1"/>
    </xf>
    <xf numFmtId="2" fontId="0" fillId="14" borderId="50" xfId="0" applyNumberFormat="1" applyFill="1" applyBorder="1" applyAlignment="1">
      <alignment horizontal="center" wrapText="1"/>
    </xf>
    <xf numFmtId="0" fontId="7" fillId="0" borderId="29" xfId="1" applyBorder="1" applyAlignment="1">
      <alignment horizontal="center"/>
    </xf>
    <xf numFmtId="2" fontId="4" fillId="4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24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2" fontId="2" fillId="2" borderId="34" xfId="0" applyNumberFormat="1" applyFont="1" applyFill="1" applyBorder="1" applyAlignment="1">
      <alignment horizontal="left" vertical="center"/>
    </xf>
    <xf numFmtId="2" fontId="2" fillId="2" borderId="39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2" fontId="2" fillId="2" borderId="5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9" fillId="0" borderId="5" xfId="1" applyNumberFormat="1" applyFont="1" applyBorder="1"/>
    <xf numFmtId="0" fontId="7" fillId="0" borderId="5" xfId="1" applyBorder="1"/>
    <xf numFmtId="2" fontId="9" fillId="0" borderId="45" xfId="1" applyNumberFormat="1" applyFont="1" applyBorder="1"/>
    <xf numFmtId="0" fontId="16" fillId="0" borderId="1" xfId="0" applyFont="1" applyBorder="1" applyAlignment="1">
      <alignment textRotation="90"/>
    </xf>
    <xf numFmtId="0" fontId="16" fillId="0" borderId="2" xfId="0" applyFont="1" applyBorder="1" applyAlignment="1">
      <alignment textRotation="90"/>
    </xf>
    <xf numFmtId="0" fontId="16" fillId="0" borderId="20" xfId="0" applyFont="1" applyBorder="1" applyAlignment="1">
      <alignment textRotation="90" wrapText="1"/>
    </xf>
    <xf numFmtId="165" fontId="20" fillId="0" borderId="7" xfId="0" applyNumberFormat="1" applyFont="1" applyBorder="1" applyAlignment="1">
      <alignment horizontal="left"/>
    </xf>
    <xf numFmtId="2" fontId="20" fillId="0" borderId="7" xfId="0" applyNumberFormat="1" applyFont="1" applyBorder="1" applyAlignment="1">
      <alignment horizontal="left"/>
    </xf>
    <xf numFmtId="165" fontId="20" fillId="0" borderId="49" xfId="0" applyNumberFormat="1" applyFont="1" applyBorder="1" applyAlignment="1">
      <alignment horizontal="left"/>
    </xf>
    <xf numFmtId="2" fontId="15" fillId="0" borderId="66" xfId="1" applyNumberFormat="1" applyFont="1" applyBorder="1"/>
    <xf numFmtId="0" fontId="7" fillId="25" borderId="0" xfId="1" applyFill="1"/>
    <xf numFmtId="0" fontId="7" fillId="25" borderId="0" xfId="1" applyFill="1" applyAlignment="1">
      <alignment horizontal="right"/>
    </xf>
    <xf numFmtId="0" fontId="7" fillId="25" borderId="44" xfId="1" applyFill="1" applyBorder="1"/>
    <xf numFmtId="0" fontId="7" fillId="25" borderId="45" xfId="1" applyFill="1" applyBorder="1"/>
    <xf numFmtId="2" fontId="4" fillId="26" borderId="24" xfId="0" applyNumberFormat="1" applyFont="1" applyFill="1" applyBorder="1" applyAlignment="1">
      <alignment horizontal="center" wrapText="1"/>
    </xf>
    <xf numFmtId="2" fontId="19" fillId="2" borderId="24" xfId="0" applyNumberFormat="1" applyFont="1" applyFill="1" applyBorder="1" applyAlignment="1">
      <alignment horizontal="center" wrapText="1"/>
    </xf>
    <xf numFmtId="4" fontId="19" fillId="2" borderId="24" xfId="0" applyNumberFormat="1" applyFont="1" applyFill="1" applyBorder="1" applyAlignment="1">
      <alignment horizontal="center" wrapText="1"/>
    </xf>
    <xf numFmtId="2" fontId="18" fillId="26" borderId="24" xfId="2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wrapText="1"/>
    </xf>
    <xf numFmtId="0" fontId="4" fillId="20" borderId="3" xfId="0" applyFont="1" applyFill="1" applyBorder="1" applyAlignment="1">
      <alignment wrapText="1"/>
    </xf>
    <xf numFmtId="0" fontId="4" fillId="20" borderId="13" xfId="0" applyFont="1" applyFill="1" applyBorder="1" applyAlignment="1">
      <alignment wrapText="1"/>
    </xf>
    <xf numFmtId="0" fontId="4" fillId="20" borderId="7" xfId="0" applyFont="1" applyFill="1" applyBorder="1" applyAlignment="1">
      <alignment wrapText="1"/>
    </xf>
    <xf numFmtId="0" fontId="4" fillId="20" borderId="11" xfId="0" applyFont="1" applyFill="1" applyBorder="1" applyAlignment="1">
      <alignment wrapText="1"/>
    </xf>
    <xf numFmtId="0" fontId="4" fillId="20" borderId="16" xfId="0" applyFont="1" applyFill="1" applyBorder="1" applyAlignment="1">
      <alignment wrapText="1"/>
    </xf>
    <xf numFmtId="0" fontId="19" fillId="20" borderId="7" xfId="0" applyFont="1" applyFill="1" applyBorder="1" applyAlignment="1">
      <alignment wrapText="1"/>
    </xf>
    <xf numFmtId="0" fontId="4" fillId="20" borderId="40" xfId="0" applyFont="1" applyFill="1" applyBorder="1" applyAlignment="1">
      <alignment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/>
    </xf>
    <xf numFmtId="0" fontId="19" fillId="2" borderId="7" xfId="2" applyFont="1" applyFill="1" applyBorder="1" applyAlignment="1">
      <alignment horizontal="center" vertical="center"/>
    </xf>
    <xf numFmtId="0" fontId="18" fillId="2" borderId="7" xfId="3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vertical="center" wrapText="1"/>
    </xf>
    <xf numFmtId="0" fontId="1" fillId="2" borderId="40" xfId="2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2" fontId="2" fillId="0" borderId="13" xfId="0" applyNumberFormat="1" applyFont="1" applyFill="1" applyBorder="1"/>
    <xf numFmtId="0" fontId="2" fillId="2" borderId="35" xfId="2" applyFont="1" applyFill="1" applyBorder="1" applyAlignment="1">
      <alignment horizontal="center" vertical="center"/>
    </xf>
    <xf numFmtId="0" fontId="6" fillId="28" borderId="0" xfId="0" applyFont="1" applyFill="1"/>
    <xf numFmtId="0" fontId="6" fillId="27" borderId="0" xfId="0" applyFont="1" applyFill="1"/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wrapText="1"/>
    </xf>
    <xf numFmtId="2" fontId="19" fillId="2" borderId="7" xfId="0" applyNumberFormat="1" applyFont="1" applyFill="1" applyBorder="1" applyAlignment="1">
      <alignment horizontal="center" wrapText="1"/>
    </xf>
    <xf numFmtId="2" fontId="0" fillId="2" borderId="7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1" fillId="2" borderId="49" xfId="0" applyNumberFormat="1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1" fillId="2" borderId="23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3" xfId="0" applyBorder="1"/>
    <xf numFmtId="0" fontId="0" fillId="0" borderId="7" xfId="0" applyBorder="1"/>
    <xf numFmtId="2" fontId="24" fillId="2" borderId="25" xfId="0" applyNumberFormat="1" applyFont="1" applyFill="1" applyBorder="1" applyAlignment="1">
      <alignment horizontal="center" wrapText="1"/>
    </xf>
    <xf numFmtId="2" fontId="24" fillId="2" borderId="31" xfId="0" applyNumberFormat="1" applyFont="1" applyFill="1" applyBorder="1" applyAlignment="1">
      <alignment horizontal="center" wrapText="1"/>
    </xf>
    <xf numFmtId="2" fontId="0" fillId="2" borderId="24" xfId="0" applyNumberFormat="1" applyFont="1" applyFill="1" applyBorder="1" applyAlignment="1">
      <alignment horizontal="center" wrapText="1"/>
    </xf>
    <xf numFmtId="2" fontId="2" fillId="11" borderId="12" xfId="0" applyNumberFormat="1" applyFont="1" applyFill="1" applyBorder="1" applyAlignment="1">
      <alignment horizontal="center" vertical="center"/>
    </xf>
    <xf numFmtId="0" fontId="0" fillId="2" borderId="0" xfId="0" applyFill="1"/>
    <xf numFmtId="165" fontId="16" fillId="0" borderId="17" xfId="0" applyNumberFormat="1" applyFont="1" applyBorder="1"/>
    <xf numFmtId="165" fontId="16" fillId="0" borderId="18" xfId="0" applyNumberFormat="1" applyFont="1" applyBorder="1"/>
    <xf numFmtId="165" fontId="16" fillId="0" borderId="59" xfId="0" applyNumberFormat="1" applyFont="1" applyBorder="1"/>
    <xf numFmtId="165" fontId="20" fillId="0" borderId="50" xfId="0" applyNumberFormat="1" applyFont="1" applyBorder="1" applyAlignment="1">
      <alignment horizontal="left"/>
    </xf>
    <xf numFmtId="165" fontId="20" fillId="0" borderId="16" xfId="0" applyNumberFormat="1" applyFont="1" applyBorder="1" applyAlignment="1">
      <alignment horizontal="left"/>
    </xf>
    <xf numFmtId="2" fontId="20" fillId="0" borderId="16" xfId="0" applyNumberFormat="1" applyFont="1" applyBorder="1" applyAlignment="1">
      <alignment horizontal="left"/>
    </xf>
    <xf numFmtId="165" fontId="20" fillId="0" borderId="51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2" fontId="20" fillId="0" borderId="13" xfId="0" applyNumberFormat="1" applyFont="1" applyBorder="1" applyAlignment="1">
      <alignment horizontal="left"/>
    </xf>
    <xf numFmtId="165" fontId="20" fillId="0" borderId="35" xfId="0" applyNumberFormat="1" applyFont="1" applyBorder="1" applyAlignment="1">
      <alignment horizontal="left"/>
    </xf>
    <xf numFmtId="165" fontId="20" fillId="0" borderId="36" xfId="0" applyNumberFormat="1" applyFont="1" applyBorder="1" applyAlignment="1">
      <alignment horizontal="left"/>
    </xf>
    <xf numFmtId="2" fontId="20" fillId="0" borderId="37" xfId="0" applyNumberFormat="1" applyFont="1" applyBorder="1" applyAlignment="1">
      <alignment horizontal="left"/>
    </xf>
    <xf numFmtId="0" fontId="0" fillId="2" borderId="16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29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2" fontId="1" fillId="15" borderId="25" xfId="2" applyNumberFormat="1" applyFont="1" applyFill="1" applyBorder="1" applyAlignment="1">
      <alignment horizontal="center" vertical="center"/>
    </xf>
    <xf numFmtId="2" fontId="4" fillId="20" borderId="2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2" fontId="4" fillId="2" borderId="16" xfId="0" applyNumberFormat="1" applyFont="1" applyFill="1" applyBorder="1" applyAlignment="1">
      <alignment horizontal="center" wrapText="1"/>
    </xf>
    <xf numFmtId="0" fontId="1" fillId="2" borderId="23" xfId="2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20" borderId="10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 wrapText="1"/>
    </xf>
    <xf numFmtId="2" fontId="4" fillId="0" borderId="10" xfId="1" applyNumberFormat="1" applyFont="1" applyFill="1" applyBorder="1" applyAlignment="1">
      <alignment horizontal="center"/>
    </xf>
    <xf numFmtId="2" fontId="3" fillId="0" borderId="54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1" fillId="0" borderId="9" xfId="2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1" fillId="0" borderId="21" xfId="2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2" fontId="22" fillId="0" borderId="7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65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13" borderId="21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2" fontId="4" fillId="4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3" fillId="3" borderId="36" xfId="0" applyNumberFormat="1" applyFont="1" applyFill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15" fillId="0" borderId="35" xfId="0" applyNumberFormat="1" applyFont="1" applyFill="1" applyBorder="1" applyAlignment="1">
      <alignment horizontal="center"/>
    </xf>
    <xf numFmtId="2" fontId="25" fillId="0" borderId="36" xfId="1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center"/>
    </xf>
    <xf numFmtId="2" fontId="25" fillId="0" borderId="38" xfId="0" applyNumberFormat="1" applyFont="1" applyFill="1" applyBorder="1" applyAlignment="1">
      <alignment horizontal="center" vertical="center"/>
    </xf>
    <xf numFmtId="2" fontId="25" fillId="0" borderId="35" xfId="0" applyNumberFormat="1" applyFont="1" applyFill="1" applyBorder="1" applyAlignment="1">
      <alignment horizontal="center" wrapText="1"/>
    </xf>
    <xf numFmtId="2" fontId="25" fillId="0" borderId="37" xfId="0" applyNumberFormat="1" applyFont="1" applyFill="1" applyBorder="1" applyAlignment="1">
      <alignment horizontal="center" vertical="center"/>
    </xf>
    <xf numFmtId="2" fontId="15" fillId="2" borderId="34" xfId="0" applyNumberFormat="1" applyFont="1" applyFill="1" applyBorder="1" applyAlignment="1">
      <alignment horizontal="center" vertical="center"/>
    </xf>
    <xf numFmtId="2" fontId="25" fillId="0" borderId="47" xfId="0" applyNumberFormat="1" applyFont="1" applyFill="1" applyBorder="1" applyAlignment="1">
      <alignment horizontal="center" vertical="center"/>
    </xf>
    <xf numFmtId="2" fontId="15" fillId="11" borderId="47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left" wrapText="1"/>
    </xf>
    <xf numFmtId="0" fontId="7" fillId="0" borderId="32" xfId="1" applyBorder="1" applyAlignment="1">
      <alignment horizontal="center"/>
    </xf>
    <xf numFmtId="0" fontId="7" fillId="0" borderId="33" xfId="1" applyBorder="1" applyAlignment="1">
      <alignment horizontal="center"/>
    </xf>
    <xf numFmtId="0" fontId="7" fillId="0" borderId="34" xfId="1" applyBorder="1" applyAlignment="1">
      <alignment horizont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17" fillId="0" borderId="57" xfId="1" applyFont="1" applyBorder="1" applyAlignment="1">
      <alignment horizontal="center" vertical="center" wrapText="1"/>
    </xf>
    <xf numFmtId="0" fontId="17" fillId="0" borderId="52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2" borderId="65" xfId="0" applyFont="1" applyFill="1" applyBorder="1" applyAlignment="1">
      <alignment horizontal="center"/>
    </xf>
  </cellXfs>
  <cellStyles count="7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</cellStyles>
  <dxfs count="102"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FFFF99"/>
      <color rgb="FFFFCCFF"/>
      <color rgb="FFCCFFCC"/>
      <color rgb="FFFF99CC"/>
      <color rgb="FFFFD406"/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</a:t>
            </a:r>
            <a:r>
              <a:rPr lang="ru-RU" baseline="0"/>
              <a:t> 4 кл.  2021-2022 учебный год</a:t>
            </a:r>
            <a:endParaRPr lang="ru-RU"/>
          </a:p>
        </c:rich>
      </c:tx>
      <c:layout>
        <c:manualLayout>
          <c:xMode val="edge"/>
          <c:yMode val="edge"/>
          <c:x val="3.8474901377668791E-2"/>
          <c:y val="8.805966060088002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122209347891663E-2"/>
          <c:y val="7.3432670231289576E-2"/>
          <c:w val="0.97855172238808497"/>
          <c:h val="0.5281686364546897"/>
        </c:manualLayout>
      </c:layout>
      <c:lineChart>
        <c:grouping val="standard"/>
        <c:varyColors val="0"/>
        <c:ser>
          <c:idx val="1"/>
          <c:order val="0"/>
          <c:tx>
            <c:v>2022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ln>
                <a:solidFill>
                  <a:srgbClr val="C00000"/>
                </a:solidFill>
              </a:ln>
            </c:spPr>
          </c:marker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ИТОГИ-4-9-11'!$D$7:$D$124</c:f>
              <c:numCache>
                <c:formatCode>0.00</c:formatCode>
                <c:ptCount val="118"/>
                <c:pt idx="0">
                  <c:v>3.910885666537502</c:v>
                </c:pt>
                <c:pt idx="1">
                  <c:v>3.9983935193897771</c:v>
                </c:pt>
                <c:pt idx="2">
                  <c:v>4.7446808510638299</c:v>
                </c:pt>
                <c:pt idx="3">
                  <c:v>3.9829059829059825</c:v>
                </c:pt>
                <c:pt idx="4">
                  <c:v>3.9605263157894735</c:v>
                </c:pt>
                <c:pt idx="5">
                  <c:v>4.7222222222222223</c:v>
                </c:pt>
                <c:pt idx="6">
                  <c:v>4.0277777777777777</c:v>
                </c:pt>
                <c:pt idx="7">
                  <c:v>3.9245283018867925</c:v>
                </c:pt>
                <c:pt idx="8">
                  <c:v>3.4710743801652892</c:v>
                </c:pt>
                <c:pt idx="9">
                  <c:v>3.6124999999999998</c:v>
                </c:pt>
                <c:pt idx="10">
                  <c:v>3.5393258426966292</c:v>
                </c:pt>
                <c:pt idx="11">
                  <c:v>3.9767183049773167</c:v>
                </c:pt>
                <c:pt idx="12">
                  <c:v>4.3177570093457938</c:v>
                </c:pt>
                <c:pt idx="13">
                  <c:v>4.0769230769230775</c:v>
                </c:pt>
                <c:pt idx="14">
                  <c:v>3.9789473684210521</c:v>
                </c:pt>
                <c:pt idx="15">
                  <c:v>4.668874172185431</c:v>
                </c:pt>
                <c:pt idx="16">
                  <c:v>3.9230769230769225</c:v>
                </c:pt>
                <c:pt idx="17">
                  <c:v>3.456521739130435</c:v>
                </c:pt>
                <c:pt idx="18">
                  <c:v>3.9108910891089099</c:v>
                </c:pt>
                <c:pt idx="19">
                  <c:v>3.8235294117647061</c:v>
                </c:pt>
                <c:pt idx="20">
                  <c:v>3.9264705882352939</c:v>
                </c:pt>
                <c:pt idx="21">
                  <c:v>3.9661016949152543</c:v>
                </c:pt>
                <c:pt idx="22">
                  <c:v>3.716981132075472</c:v>
                </c:pt>
                <c:pt idx="23">
                  <c:v>3.954545454545455</c:v>
                </c:pt>
                <c:pt idx="24">
                  <c:v>3.7930846264159102</c:v>
                </c:pt>
                <c:pt idx="25">
                  <c:v>3.9436619718309855</c:v>
                </c:pt>
                <c:pt idx="26">
                  <c:v>4.1120000000000001</c:v>
                </c:pt>
                <c:pt idx="27">
                  <c:v>3.9929078014184398</c:v>
                </c:pt>
                <c:pt idx="28">
                  <c:v>4.0925925925925926</c:v>
                </c:pt>
                <c:pt idx="29">
                  <c:v>4.0515463917525771</c:v>
                </c:pt>
                <c:pt idx="30">
                  <c:v>3.581818181818182</c:v>
                </c:pt>
                <c:pt idx="31">
                  <c:v>3.6990291262135928</c:v>
                </c:pt>
                <c:pt idx="32">
                  <c:v>3.64</c:v>
                </c:pt>
                <c:pt idx="33">
                  <c:v>3.6582278481012658</c:v>
                </c:pt>
                <c:pt idx="34">
                  <c:v>3.5555555555555554</c:v>
                </c:pt>
                <c:pt idx="35">
                  <c:v>3.804347826086957</c:v>
                </c:pt>
                <c:pt idx="36">
                  <c:v>4.1057692307692308</c:v>
                </c:pt>
                <c:pt idx="37">
                  <c:v>3.1875</c:v>
                </c:pt>
                <c:pt idx="38">
                  <c:v>3.7042253521126765</c:v>
                </c:pt>
                <c:pt idx="39">
                  <c:v>3.7777777777777772</c:v>
                </c:pt>
                <c:pt idx="40">
                  <c:v>3.9029126213592233</c:v>
                </c:pt>
                <c:pt idx="41">
                  <c:v>3.6725663716814161</c:v>
                </c:pt>
                <c:pt idx="42">
                  <c:v>3.9615306329740854</c:v>
                </c:pt>
                <c:pt idx="43">
                  <c:v>4.5638766519823788</c:v>
                </c:pt>
                <c:pt idx="44">
                  <c:v>4.9821428571428577</c:v>
                </c:pt>
                <c:pt idx="45">
                  <c:v>4.5287356321839081</c:v>
                </c:pt>
                <c:pt idx="46">
                  <c:v>3.8444444444444446</c:v>
                </c:pt>
                <c:pt idx="47">
                  <c:v>3.8099173553719003</c:v>
                </c:pt>
                <c:pt idx="48">
                  <c:v>3.5784313725490193</c:v>
                </c:pt>
                <c:pt idx="49">
                  <c:v>4.0625</c:v>
                </c:pt>
                <c:pt idx="50">
                  <c:v>3.9909090909090907</c:v>
                </c:pt>
                <c:pt idx="51">
                  <c:v>3.7250000000000001</c:v>
                </c:pt>
                <c:pt idx="52">
                  <c:v>4.1818181818181817</c:v>
                </c:pt>
                <c:pt idx="53">
                  <c:v>4.0571428571428569</c:v>
                </c:pt>
                <c:pt idx="54">
                  <c:v>3.4020618556701034</c:v>
                </c:pt>
                <c:pt idx="55">
                  <c:v>3.6261682242990649</c:v>
                </c:pt>
                <c:pt idx="56">
                  <c:v>3.4761904761904758</c:v>
                </c:pt>
                <c:pt idx="57">
                  <c:v>4</c:v>
                </c:pt>
                <c:pt idx="58">
                  <c:v>3.8170731707317076</c:v>
                </c:pt>
                <c:pt idx="59">
                  <c:v>3.5887850467289719</c:v>
                </c:pt>
                <c:pt idx="60">
                  <c:v>4.1574803149606296</c:v>
                </c:pt>
                <c:pt idx="61">
                  <c:v>3.8764044943820228</c:v>
                </c:pt>
                <c:pt idx="62">
                  <c:v>3.8930588642093036</c:v>
                </c:pt>
                <c:pt idx="63">
                  <c:v>4.4230769230769234</c:v>
                </c:pt>
                <c:pt idx="64">
                  <c:v>3.9181818181818189</c:v>
                </c:pt>
                <c:pt idx="65">
                  <c:v>3.7402597402597397</c:v>
                </c:pt>
                <c:pt idx="66">
                  <c:v>3.7142857142857144</c:v>
                </c:pt>
                <c:pt idx="67">
                  <c:v>3.7816091954022992</c:v>
                </c:pt>
                <c:pt idx="68">
                  <c:v>4.01219512195122</c:v>
                </c:pt>
                <c:pt idx="69">
                  <c:v>4.0412371134020626</c:v>
                </c:pt>
                <c:pt idx="70">
                  <c:v>3.9312499999999999</c:v>
                </c:pt>
                <c:pt idx="71">
                  <c:v>3.5866666666666673</c:v>
                </c:pt>
                <c:pt idx="72">
                  <c:v>3.7606837606837611</c:v>
                </c:pt>
                <c:pt idx="73">
                  <c:v>3.8250000000000002</c:v>
                </c:pt>
                <c:pt idx="74">
                  <c:v>3.7971014492753623</c:v>
                </c:pt>
                <c:pt idx="75">
                  <c:v>3.95</c:v>
                </c:pt>
                <c:pt idx="76">
                  <c:v>4.0212765957446805</c:v>
                </c:pt>
                <c:pt idx="77">
                  <c:v>3.8502261953364245</c:v>
                </c:pt>
                <c:pt idx="78">
                  <c:v>3.4204545454545454</c:v>
                </c:pt>
                <c:pt idx="79">
                  <c:v>3.2407407407407409</c:v>
                </c:pt>
                <c:pt idx="80">
                  <c:v>4.0736842105263165</c:v>
                </c:pt>
                <c:pt idx="81">
                  <c:v>4.0085470085470085</c:v>
                </c:pt>
                <c:pt idx="82">
                  <c:v>3.7557251908396942</c:v>
                </c:pt>
                <c:pt idx="83">
                  <c:v>4.0871794871794869</c:v>
                </c:pt>
                <c:pt idx="84">
                  <c:v>3.8863636363636362</c:v>
                </c:pt>
                <c:pt idx="85">
                  <c:v>3.6351351351351355</c:v>
                </c:pt>
                <c:pt idx="86">
                  <c:v>3.9008264462809916</c:v>
                </c:pt>
                <c:pt idx="87">
                  <c:v>3.9285714285714288</c:v>
                </c:pt>
                <c:pt idx="88">
                  <c:v>3.9999999999999996</c:v>
                </c:pt>
                <c:pt idx="89">
                  <c:v>3.7272727272727275</c:v>
                </c:pt>
                <c:pt idx="90">
                  <c:v>3.9</c:v>
                </c:pt>
                <c:pt idx="91">
                  <c:v>3.7526881720430105</c:v>
                </c:pt>
                <c:pt idx="92">
                  <c:v>3.5671641791044779</c:v>
                </c:pt>
                <c:pt idx="93">
                  <c:v>3.7808219178082187</c:v>
                </c:pt>
                <c:pt idx="94">
                  <c:v>3.6495726495726499</c:v>
                </c:pt>
                <c:pt idx="95">
                  <c:v>3.8541666666666661</c:v>
                </c:pt>
                <c:pt idx="96">
                  <c:v>3.8333333333333339</c:v>
                </c:pt>
                <c:pt idx="97">
                  <c:v>3.9285714285714288</c:v>
                </c:pt>
                <c:pt idx="98">
                  <c:v>3.9702602230483266</c:v>
                </c:pt>
                <c:pt idx="99">
                  <c:v>3.7861271676300579</c:v>
                </c:pt>
                <c:pt idx="100">
                  <c:v>3.7350427350427351</c:v>
                </c:pt>
                <c:pt idx="101">
                  <c:v>4.2904564315352705</c:v>
                </c:pt>
                <c:pt idx="102">
                  <c:v>3.8045977011494254</c:v>
                </c:pt>
                <c:pt idx="103">
                  <c:v>3.8091603053435112</c:v>
                </c:pt>
                <c:pt idx="104">
                  <c:v>4.1489361702127665</c:v>
                </c:pt>
                <c:pt idx="105">
                  <c:v>4.116504854368932</c:v>
                </c:pt>
                <c:pt idx="106">
                  <c:v>4.0646551724137927</c:v>
                </c:pt>
                <c:pt idx="107">
                  <c:v>4.3841463414634152</c:v>
                </c:pt>
                <c:pt idx="108">
                  <c:v>4.021801244906813</c:v>
                </c:pt>
                <c:pt idx="109">
                  <c:v>4.5666666666666664</c:v>
                </c:pt>
                <c:pt idx="110">
                  <c:v>4.4249999999999998</c:v>
                </c:pt>
                <c:pt idx="111">
                  <c:v>4.045454545454545</c:v>
                </c:pt>
                <c:pt idx="112">
                  <c:v>3.7</c:v>
                </c:pt>
                <c:pt idx="113">
                  <c:v>4.2682926829268295</c:v>
                </c:pt>
                <c:pt idx="114">
                  <c:v>3.5918367346938771</c:v>
                </c:pt>
                <c:pt idx="115">
                  <c:v>3.48</c:v>
                </c:pt>
                <c:pt idx="116">
                  <c:v>4.0101522842639596</c:v>
                </c:pt>
                <c:pt idx="117">
                  <c:v>4.1088082901554399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2022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ИТОГИ-4-9-11'!$E$7:$E$124</c:f>
              <c:numCache>
                <c:formatCode>0.00</c:formatCode>
                <c:ptCount val="118"/>
                <c:pt idx="0">
                  <c:v>3.95</c:v>
                </c:pt>
                <c:pt idx="1">
                  <c:v>3.95</c:v>
                </c:pt>
                <c:pt idx="2">
                  <c:v>3.95</c:v>
                </c:pt>
                <c:pt idx="3">
                  <c:v>3.95</c:v>
                </c:pt>
                <c:pt idx="4">
                  <c:v>3.95</c:v>
                </c:pt>
                <c:pt idx="5">
                  <c:v>3.95</c:v>
                </c:pt>
                <c:pt idx="6">
                  <c:v>3.95</c:v>
                </c:pt>
                <c:pt idx="7">
                  <c:v>3.95</c:v>
                </c:pt>
                <c:pt idx="8">
                  <c:v>3.95</c:v>
                </c:pt>
                <c:pt idx="9">
                  <c:v>3.95</c:v>
                </c:pt>
                <c:pt idx="10">
                  <c:v>3.95</c:v>
                </c:pt>
                <c:pt idx="11">
                  <c:v>3.95</c:v>
                </c:pt>
                <c:pt idx="12">
                  <c:v>3.95</c:v>
                </c:pt>
                <c:pt idx="13">
                  <c:v>3.95</c:v>
                </c:pt>
                <c:pt idx="14">
                  <c:v>3.95</c:v>
                </c:pt>
                <c:pt idx="15">
                  <c:v>3.95</c:v>
                </c:pt>
                <c:pt idx="16">
                  <c:v>3.95</c:v>
                </c:pt>
                <c:pt idx="17">
                  <c:v>3.95</c:v>
                </c:pt>
                <c:pt idx="18">
                  <c:v>3.95</c:v>
                </c:pt>
                <c:pt idx="19">
                  <c:v>3.95</c:v>
                </c:pt>
                <c:pt idx="20">
                  <c:v>3.95</c:v>
                </c:pt>
                <c:pt idx="21">
                  <c:v>3.95</c:v>
                </c:pt>
                <c:pt idx="22">
                  <c:v>3.95</c:v>
                </c:pt>
                <c:pt idx="23">
                  <c:v>3.95</c:v>
                </c:pt>
                <c:pt idx="24">
                  <c:v>3.95</c:v>
                </c:pt>
                <c:pt idx="25">
                  <c:v>3.95</c:v>
                </c:pt>
                <c:pt idx="26">
                  <c:v>3.95</c:v>
                </c:pt>
                <c:pt idx="27">
                  <c:v>3.95</c:v>
                </c:pt>
                <c:pt idx="28">
                  <c:v>3.95</c:v>
                </c:pt>
                <c:pt idx="29">
                  <c:v>3.95</c:v>
                </c:pt>
                <c:pt idx="30">
                  <c:v>3.95</c:v>
                </c:pt>
                <c:pt idx="31">
                  <c:v>3.95</c:v>
                </c:pt>
                <c:pt idx="32">
                  <c:v>3.95</c:v>
                </c:pt>
                <c:pt idx="33">
                  <c:v>3.95</c:v>
                </c:pt>
                <c:pt idx="34">
                  <c:v>3.95</c:v>
                </c:pt>
                <c:pt idx="35">
                  <c:v>3.95</c:v>
                </c:pt>
                <c:pt idx="36">
                  <c:v>3.95</c:v>
                </c:pt>
                <c:pt idx="37">
                  <c:v>3.95</c:v>
                </c:pt>
                <c:pt idx="38">
                  <c:v>3.95</c:v>
                </c:pt>
                <c:pt idx="39">
                  <c:v>3.95</c:v>
                </c:pt>
                <c:pt idx="40">
                  <c:v>3.95</c:v>
                </c:pt>
                <c:pt idx="41">
                  <c:v>3.95</c:v>
                </c:pt>
                <c:pt idx="42">
                  <c:v>3.95</c:v>
                </c:pt>
                <c:pt idx="43">
                  <c:v>3.95</c:v>
                </c:pt>
                <c:pt idx="44">
                  <c:v>3.95</c:v>
                </c:pt>
                <c:pt idx="45">
                  <c:v>3.95</c:v>
                </c:pt>
                <c:pt idx="46">
                  <c:v>3.95</c:v>
                </c:pt>
                <c:pt idx="47">
                  <c:v>3.95</c:v>
                </c:pt>
                <c:pt idx="48">
                  <c:v>3.95</c:v>
                </c:pt>
                <c:pt idx="49">
                  <c:v>3.95</c:v>
                </c:pt>
                <c:pt idx="50">
                  <c:v>3.95</c:v>
                </c:pt>
                <c:pt idx="51">
                  <c:v>3.95</c:v>
                </c:pt>
                <c:pt idx="52">
                  <c:v>3.95</c:v>
                </c:pt>
                <c:pt idx="53">
                  <c:v>3.95</c:v>
                </c:pt>
                <c:pt idx="54">
                  <c:v>3.95</c:v>
                </c:pt>
                <c:pt idx="55">
                  <c:v>3.95</c:v>
                </c:pt>
                <c:pt idx="56">
                  <c:v>3.95</c:v>
                </c:pt>
                <c:pt idx="57">
                  <c:v>3.95</c:v>
                </c:pt>
                <c:pt idx="58">
                  <c:v>3.95</c:v>
                </c:pt>
                <c:pt idx="59">
                  <c:v>3.95</c:v>
                </c:pt>
                <c:pt idx="60">
                  <c:v>3.95</c:v>
                </c:pt>
                <c:pt idx="61">
                  <c:v>3.95</c:v>
                </c:pt>
                <c:pt idx="62">
                  <c:v>3.95</c:v>
                </c:pt>
                <c:pt idx="63">
                  <c:v>3.95</c:v>
                </c:pt>
                <c:pt idx="64">
                  <c:v>3.95</c:v>
                </c:pt>
                <c:pt idx="65">
                  <c:v>3.95</c:v>
                </c:pt>
                <c:pt idx="66">
                  <c:v>3.95</c:v>
                </c:pt>
                <c:pt idx="67">
                  <c:v>3.95</c:v>
                </c:pt>
                <c:pt idx="68">
                  <c:v>3.95</c:v>
                </c:pt>
                <c:pt idx="69">
                  <c:v>3.95</c:v>
                </c:pt>
                <c:pt idx="70">
                  <c:v>3.95</c:v>
                </c:pt>
                <c:pt idx="71">
                  <c:v>3.95</c:v>
                </c:pt>
                <c:pt idx="72">
                  <c:v>3.95</c:v>
                </c:pt>
                <c:pt idx="73">
                  <c:v>3.95</c:v>
                </c:pt>
                <c:pt idx="74">
                  <c:v>3.95</c:v>
                </c:pt>
                <c:pt idx="75">
                  <c:v>3.95</c:v>
                </c:pt>
                <c:pt idx="76">
                  <c:v>3.95</c:v>
                </c:pt>
                <c:pt idx="77">
                  <c:v>3.95</c:v>
                </c:pt>
                <c:pt idx="78">
                  <c:v>3.95</c:v>
                </c:pt>
                <c:pt idx="79">
                  <c:v>3.95</c:v>
                </c:pt>
                <c:pt idx="80">
                  <c:v>3.95</c:v>
                </c:pt>
                <c:pt idx="81">
                  <c:v>3.95</c:v>
                </c:pt>
                <c:pt idx="82">
                  <c:v>3.95</c:v>
                </c:pt>
                <c:pt idx="83">
                  <c:v>3.95</c:v>
                </c:pt>
                <c:pt idx="84">
                  <c:v>3.95</c:v>
                </c:pt>
                <c:pt idx="85">
                  <c:v>3.95</c:v>
                </c:pt>
                <c:pt idx="86">
                  <c:v>3.95</c:v>
                </c:pt>
                <c:pt idx="87">
                  <c:v>3.95</c:v>
                </c:pt>
                <c:pt idx="88">
                  <c:v>3.95</c:v>
                </c:pt>
                <c:pt idx="89">
                  <c:v>3.95</c:v>
                </c:pt>
                <c:pt idx="90">
                  <c:v>3.95</c:v>
                </c:pt>
                <c:pt idx="91">
                  <c:v>3.95</c:v>
                </c:pt>
                <c:pt idx="92">
                  <c:v>3.95</c:v>
                </c:pt>
                <c:pt idx="93">
                  <c:v>3.95</c:v>
                </c:pt>
                <c:pt idx="94">
                  <c:v>3.95</c:v>
                </c:pt>
                <c:pt idx="95">
                  <c:v>3.95</c:v>
                </c:pt>
                <c:pt idx="96">
                  <c:v>3.95</c:v>
                </c:pt>
                <c:pt idx="97">
                  <c:v>3.95</c:v>
                </c:pt>
                <c:pt idx="98">
                  <c:v>3.95</c:v>
                </c:pt>
                <c:pt idx="99">
                  <c:v>3.95</c:v>
                </c:pt>
                <c:pt idx="100">
                  <c:v>3.95</c:v>
                </c:pt>
                <c:pt idx="101">
                  <c:v>3.95</c:v>
                </c:pt>
                <c:pt idx="102">
                  <c:v>3.95</c:v>
                </c:pt>
                <c:pt idx="103">
                  <c:v>3.95</c:v>
                </c:pt>
                <c:pt idx="104">
                  <c:v>3.95</c:v>
                </c:pt>
                <c:pt idx="105">
                  <c:v>3.95</c:v>
                </c:pt>
                <c:pt idx="106">
                  <c:v>3.95</c:v>
                </c:pt>
                <c:pt idx="107">
                  <c:v>3.95</c:v>
                </c:pt>
                <c:pt idx="108">
                  <c:v>3.95</c:v>
                </c:pt>
                <c:pt idx="109">
                  <c:v>3.95</c:v>
                </c:pt>
                <c:pt idx="110">
                  <c:v>3.95</c:v>
                </c:pt>
                <c:pt idx="111">
                  <c:v>3.95</c:v>
                </c:pt>
                <c:pt idx="112">
                  <c:v>3.95</c:v>
                </c:pt>
                <c:pt idx="113">
                  <c:v>3.95</c:v>
                </c:pt>
                <c:pt idx="114">
                  <c:v>3.95</c:v>
                </c:pt>
                <c:pt idx="115">
                  <c:v>3.95</c:v>
                </c:pt>
                <c:pt idx="116">
                  <c:v>3.95</c:v>
                </c:pt>
                <c:pt idx="117">
                  <c:v>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47536"/>
        <c:axId val="257847928"/>
      </c:lineChart>
      <c:catAx>
        <c:axId val="2578475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847928"/>
        <c:crosses val="autoZero"/>
        <c:auto val="1"/>
        <c:lblAlgn val="ctr"/>
        <c:lblOffset val="100"/>
        <c:noMultiLvlLbl val="0"/>
      </c:catAx>
      <c:valAx>
        <c:axId val="257847928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847536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188841056522066"/>
          <c:y val="1.5310620419022961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</a:t>
            </a:r>
            <a:r>
              <a:rPr lang="ru-RU" baseline="0"/>
              <a:t> 4 кл.  2021-2022 учебный год</a:t>
            </a:r>
            <a:endParaRPr lang="ru-RU"/>
          </a:p>
        </c:rich>
      </c:tx>
      <c:layout>
        <c:manualLayout>
          <c:xMode val="edge"/>
          <c:yMode val="edge"/>
          <c:x val="3.7043362556108572E-2"/>
          <c:y val="1.2060034661375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31857035783162E-2"/>
          <c:y val="8.3314725584675051E-2"/>
          <c:w val="0.97930348174909965"/>
          <c:h val="0.53198513766026156"/>
        </c:manualLayout>
      </c:layout>
      <c:lineChart>
        <c:grouping val="standard"/>
        <c:varyColors val="0"/>
        <c:ser>
          <c:idx val="1"/>
          <c:order val="0"/>
          <c:tx>
            <c:v>2022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7-4487-85AD-1D08721A9FF2}"/>
              </c:ext>
            </c:extLst>
          </c:dPt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ИТОГИ-4-9-11'!$G$7:$G$124</c:f>
              <c:numCache>
                <c:formatCode>0.00</c:formatCode>
                <c:ptCount val="118"/>
                <c:pt idx="0">
                  <c:v>3.571430010392497</c:v>
                </c:pt>
                <c:pt idx="1">
                  <c:v>3.6632071420310601</c:v>
                </c:pt>
                <c:pt idx="3">
                  <c:v>3.5431034482758621</c:v>
                </c:pt>
                <c:pt idx="4">
                  <c:v>3.4774193548387098</c:v>
                </c:pt>
                <c:pt idx="5">
                  <c:v>3.6756756756756754</c:v>
                </c:pt>
                <c:pt idx="6">
                  <c:v>4.1060606060606064</c:v>
                </c:pt>
                <c:pt idx="7">
                  <c:v>3.8301886792452833</c:v>
                </c:pt>
                <c:pt idx="8">
                  <c:v>3.3931623931623927</c:v>
                </c:pt>
                <c:pt idx="9">
                  <c:v>3.6202531645569622</c:v>
                </c:pt>
                <c:pt idx="10">
                  <c:v>3.6597938144329896</c:v>
                </c:pt>
                <c:pt idx="11">
                  <c:v>3.6003787126984315</c:v>
                </c:pt>
                <c:pt idx="12">
                  <c:v>3.4545454545454546</c:v>
                </c:pt>
                <c:pt idx="13">
                  <c:v>3.9558823529411766</c:v>
                </c:pt>
                <c:pt idx="14">
                  <c:v>3.9693877551020411</c:v>
                </c:pt>
                <c:pt idx="15">
                  <c:v>4.154929577464789</c:v>
                </c:pt>
                <c:pt idx="16">
                  <c:v>3.1919999999999997</c:v>
                </c:pt>
                <c:pt idx="17">
                  <c:v>3.2747252747252746</c:v>
                </c:pt>
                <c:pt idx="18">
                  <c:v>3.64</c:v>
                </c:pt>
                <c:pt idx="19">
                  <c:v>3.6</c:v>
                </c:pt>
                <c:pt idx="20">
                  <c:v>3.4166666666666661</c:v>
                </c:pt>
                <c:pt idx="21">
                  <c:v>3.4150943396226414</c:v>
                </c:pt>
                <c:pt idx="22">
                  <c:v>3.5555555555555554</c:v>
                </c:pt>
                <c:pt idx="23">
                  <c:v>3.5757575757575757</c:v>
                </c:pt>
                <c:pt idx="24">
                  <c:v>3.4704257763905901</c:v>
                </c:pt>
                <c:pt idx="25">
                  <c:v>3.7412587412587412</c:v>
                </c:pt>
                <c:pt idx="26">
                  <c:v>3.7785714285714285</c:v>
                </c:pt>
                <c:pt idx="27">
                  <c:v>3.595890410958904</c:v>
                </c:pt>
                <c:pt idx="28">
                  <c:v>3.783018867924528</c:v>
                </c:pt>
                <c:pt idx="29">
                  <c:v>3.703296703296703</c:v>
                </c:pt>
                <c:pt idx="30">
                  <c:v>2.9999999999999996</c:v>
                </c:pt>
                <c:pt idx="31">
                  <c:v>2.927083333333333</c:v>
                </c:pt>
                <c:pt idx="32">
                  <c:v>3.3802816901408455</c:v>
                </c:pt>
                <c:pt idx="33">
                  <c:v>3.1818181818181817</c:v>
                </c:pt>
                <c:pt idx="34">
                  <c:v>3</c:v>
                </c:pt>
                <c:pt idx="35">
                  <c:v>3.443661971830986</c:v>
                </c:pt>
                <c:pt idx="36">
                  <c:v>3.9134615384615383</c:v>
                </c:pt>
                <c:pt idx="37">
                  <c:v>3.4153846153846148</c:v>
                </c:pt>
                <c:pt idx="38">
                  <c:v>3.676056338028169</c:v>
                </c:pt>
                <c:pt idx="39">
                  <c:v>3.376811594202898</c:v>
                </c:pt>
                <c:pt idx="40">
                  <c:v>3.7192982456140351</c:v>
                </c:pt>
                <c:pt idx="41">
                  <c:v>3.3613445378151261</c:v>
                </c:pt>
                <c:pt idx="42">
                  <c:v>3.564601956897151</c:v>
                </c:pt>
                <c:pt idx="43">
                  <c:v>3.9126637554585146</c:v>
                </c:pt>
                <c:pt idx="44">
                  <c:v>4.5999999999999996</c:v>
                </c:pt>
                <c:pt idx="45">
                  <c:v>3.6428571428571428</c:v>
                </c:pt>
                <c:pt idx="46">
                  <c:v>3.4711538461538463</c:v>
                </c:pt>
                <c:pt idx="47">
                  <c:v>3.6333333333333324</c:v>
                </c:pt>
                <c:pt idx="48">
                  <c:v>3.4594594594594601</c:v>
                </c:pt>
                <c:pt idx="49">
                  <c:v>3.5</c:v>
                </c:pt>
                <c:pt idx="50">
                  <c:v>3.8252427184466025</c:v>
                </c:pt>
                <c:pt idx="51">
                  <c:v>3.3846153846153846</c:v>
                </c:pt>
                <c:pt idx="52">
                  <c:v>3.1538461538461537</c:v>
                </c:pt>
                <c:pt idx="53">
                  <c:v>3.6764705882352939</c:v>
                </c:pt>
                <c:pt idx="54">
                  <c:v>3.3775510204081631</c:v>
                </c:pt>
                <c:pt idx="55">
                  <c:v>3.3693693693693687</c:v>
                </c:pt>
                <c:pt idx="56">
                  <c:v>3.1578947368421053</c:v>
                </c:pt>
                <c:pt idx="57">
                  <c:v>3.6315789473684208</c:v>
                </c:pt>
                <c:pt idx="58">
                  <c:v>3.7215189873417724</c:v>
                </c:pt>
                <c:pt idx="59">
                  <c:v>3.1530612244897958</c:v>
                </c:pt>
                <c:pt idx="60">
                  <c:v>3.5440000000000005</c:v>
                </c:pt>
                <c:pt idx="61">
                  <c:v>3.5128205128205128</c:v>
                </c:pt>
                <c:pt idx="62">
                  <c:v>3.6176939462399464</c:v>
                </c:pt>
                <c:pt idx="63">
                  <c:v>3.9333333333333331</c:v>
                </c:pt>
                <c:pt idx="64">
                  <c:v>3.6041666666666661</c:v>
                </c:pt>
                <c:pt idx="65">
                  <c:v>3.6518987341772151</c:v>
                </c:pt>
                <c:pt idx="66">
                  <c:v>3.5810810810810811</c:v>
                </c:pt>
                <c:pt idx="67">
                  <c:v>3.5384615384615383</c:v>
                </c:pt>
                <c:pt idx="68">
                  <c:v>3.8289473684210527</c:v>
                </c:pt>
                <c:pt idx="69">
                  <c:v>3.905263157894737</c:v>
                </c:pt>
                <c:pt idx="70">
                  <c:v>3.7619047619047614</c:v>
                </c:pt>
                <c:pt idx="71">
                  <c:v>3.4736842105263164</c:v>
                </c:pt>
                <c:pt idx="72">
                  <c:v>3</c:v>
                </c:pt>
                <c:pt idx="73">
                  <c:v>3.7784810126582276</c:v>
                </c:pt>
                <c:pt idx="74">
                  <c:v>3.3943661971830981</c:v>
                </c:pt>
                <c:pt idx="75">
                  <c:v>3.5949367088607596</c:v>
                </c:pt>
                <c:pt idx="76">
                  <c:v>3.6011904761904763</c:v>
                </c:pt>
                <c:pt idx="77">
                  <c:v>3.5713170759212285</c:v>
                </c:pt>
                <c:pt idx="78">
                  <c:v>3.4096385542168672</c:v>
                </c:pt>
                <c:pt idx="79">
                  <c:v>2.9636363636363638</c:v>
                </c:pt>
                <c:pt idx="80">
                  <c:v>3.8279569892473115</c:v>
                </c:pt>
                <c:pt idx="81">
                  <c:v>3.5641025641025639</c:v>
                </c:pt>
                <c:pt idx="82">
                  <c:v>3.5877862595419852</c:v>
                </c:pt>
                <c:pt idx="83">
                  <c:v>3.8682634730538923</c:v>
                </c:pt>
                <c:pt idx="84">
                  <c:v>3.5918367346938771</c:v>
                </c:pt>
                <c:pt idx="85">
                  <c:v>3.4078947368421044</c:v>
                </c:pt>
                <c:pt idx="86">
                  <c:v>3.17</c:v>
                </c:pt>
                <c:pt idx="87">
                  <c:v>3.8240740740740744</c:v>
                </c:pt>
                <c:pt idx="88">
                  <c:v>3.8333333333333339</c:v>
                </c:pt>
                <c:pt idx="89">
                  <c:v>3.24</c:v>
                </c:pt>
                <c:pt idx="90">
                  <c:v>3.3304347826086955</c:v>
                </c:pt>
                <c:pt idx="91">
                  <c:v>3.905263157894737</c:v>
                </c:pt>
                <c:pt idx="92">
                  <c:v>3.3283582089552239</c:v>
                </c:pt>
                <c:pt idx="93">
                  <c:v>3.4722222222222223</c:v>
                </c:pt>
                <c:pt idx="94">
                  <c:v>3.1388888888888893</c:v>
                </c:pt>
                <c:pt idx="95">
                  <c:v>3.1415094339622636</c:v>
                </c:pt>
                <c:pt idx="96">
                  <c:v>3.8051948051948052</c:v>
                </c:pt>
                <c:pt idx="97">
                  <c:v>3.5025906735751295</c:v>
                </c:pt>
                <c:pt idx="98">
                  <c:v>3.5647482014388494</c:v>
                </c:pt>
                <c:pt idx="99">
                  <c:v>3.6273291925465845</c:v>
                </c:pt>
                <c:pt idx="100">
                  <c:v>3.792307692307693</c:v>
                </c:pt>
                <c:pt idx="101">
                  <c:v>3.7212389380530975</c:v>
                </c:pt>
                <c:pt idx="102">
                  <c:v>4.1449275362318838</c:v>
                </c:pt>
                <c:pt idx="103">
                  <c:v>3.6785714285714284</c:v>
                </c:pt>
                <c:pt idx="104">
                  <c:v>3.8869565217391306</c:v>
                </c:pt>
                <c:pt idx="105">
                  <c:v>4</c:v>
                </c:pt>
                <c:pt idx="106">
                  <c:v>3.2391304347826089</c:v>
                </c:pt>
                <c:pt idx="107">
                  <c:v>3.5562499999999999</c:v>
                </c:pt>
                <c:pt idx="108">
                  <c:v>3.5865370683768694</c:v>
                </c:pt>
                <c:pt idx="109">
                  <c:v>4.213483146067416</c:v>
                </c:pt>
                <c:pt idx="110">
                  <c:v>4.0107526881720421</c:v>
                </c:pt>
                <c:pt idx="111">
                  <c:v>3.5824175824175826</c:v>
                </c:pt>
                <c:pt idx="112">
                  <c:v>2.9692307692307698</c:v>
                </c:pt>
                <c:pt idx="113">
                  <c:v>4.01219512195122</c:v>
                </c:pt>
                <c:pt idx="114">
                  <c:v>3.104166666666667</c:v>
                </c:pt>
                <c:pt idx="115">
                  <c:v>3.28</c:v>
                </c:pt>
                <c:pt idx="116">
                  <c:v>3.3162650602409638</c:v>
                </c:pt>
                <c:pt idx="117">
                  <c:v>3.790322580645161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2022 ср. балл по городу</c:v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ИТОГИ-4-9-11'!$H$7:$H$124</c:f>
              <c:numCache>
                <c:formatCode>0.00</c:formatCode>
                <c:ptCount val="118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3.6</c:v>
                </c:pt>
                <c:pt idx="26">
                  <c:v>3.6</c:v>
                </c:pt>
                <c:pt idx="27">
                  <c:v>3.6</c:v>
                </c:pt>
                <c:pt idx="28">
                  <c:v>3.6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3.6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3.6</c:v>
                </c:pt>
                <c:pt idx="42">
                  <c:v>3.6</c:v>
                </c:pt>
                <c:pt idx="43">
                  <c:v>3.6</c:v>
                </c:pt>
                <c:pt idx="44">
                  <c:v>3.6</c:v>
                </c:pt>
                <c:pt idx="45">
                  <c:v>3.6</c:v>
                </c:pt>
                <c:pt idx="46">
                  <c:v>3.6</c:v>
                </c:pt>
                <c:pt idx="47">
                  <c:v>3.6</c:v>
                </c:pt>
                <c:pt idx="48">
                  <c:v>3.6</c:v>
                </c:pt>
                <c:pt idx="49">
                  <c:v>3.6</c:v>
                </c:pt>
                <c:pt idx="50">
                  <c:v>3.6</c:v>
                </c:pt>
                <c:pt idx="51">
                  <c:v>3.6</c:v>
                </c:pt>
                <c:pt idx="52">
                  <c:v>3.6</c:v>
                </c:pt>
                <c:pt idx="53">
                  <c:v>3.6</c:v>
                </c:pt>
                <c:pt idx="54">
                  <c:v>3.6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3.6</c:v>
                </c:pt>
                <c:pt idx="59">
                  <c:v>3.6</c:v>
                </c:pt>
                <c:pt idx="60">
                  <c:v>3.6</c:v>
                </c:pt>
                <c:pt idx="61">
                  <c:v>3.6</c:v>
                </c:pt>
                <c:pt idx="62">
                  <c:v>3.6</c:v>
                </c:pt>
                <c:pt idx="63">
                  <c:v>3.6</c:v>
                </c:pt>
                <c:pt idx="64">
                  <c:v>3.6</c:v>
                </c:pt>
                <c:pt idx="65">
                  <c:v>3.6</c:v>
                </c:pt>
                <c:pt idx="66">
                  <c:v>3.6</c:v>
                </c:pt>
                <c:pt idx="67">
                  <c:v>3.6</c:v>
                </c:pt>
                <c:pt idx="68">
                  <c:v>3.6</c:v>
                </c:pt>
                <c:pt idx="69">
                  <c:v>3.6</c:v>
                </c:pt>
                <c:pt idx="70">
                  <c:v>3.6</c:v>
                </c:pt>
                <c:pt idx="71">
                  <c:v>3.6</c:v>
                </c:pt>
                <c:pt idx="72">
                  <c:v>3.6</c:v>
                </c:pt>
                <c:pt idx="73">
                  <c:v>3.6</c:v>
                </c:pt>
                <c:pt idx="74">
                  <c:v>3.6</c:v>
                </c:pt>
                <c:pt idx="75">
                  <c:v>3.6</c:v>
                </c:pt>
                <c:pt idx="76">
                  <c:v>3.6</c:v>
                </c:pt>
                <c:pt idx="77">
                  <c:v>3.6</c:v>
                </c:pt>
                <c:pt idx="78">
                  <c:v>3.6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3.6</c:v>
                </c:pt>
                <c:pt idx="83">
                  <c:v>3.6</c:v>
                </c:pt>
                <c:pt idx="84">
                  <c:v>3.6</c:v>
                </c:pt>
                <c:pt idx="85">
                  <c:v>3.6</c:v>
                </c:pt>
                <c:pt idx="86">
                  <c:v>3.6</c:v>
                </c:pt>
                <c:pt idx="87">
                  <c:v>3.6</c:v>
                </c:pt>
                <c:pt idx="88">
                  <c:v>3.6</c:v>
                </c:pt>
                <c:pt idx="89">
                  <c:v>3.6</c:v>
                </c:pt>
                <c:pt idx="90">
                  <c:v>3.6</c:v>
                </c:pt>
                <c:pt idx="91">
                  <c:v>3.6</c:v>
                </c:pt>
                <c:pt idx="92">
                  <c:v>3.6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  <c:pt idx="97">
                  <c:v>3.6</c:v>
                </c:pt>
                <c:pt idx="98">
                  <c:v>3.6</c:v>
                </c:pt>
                <c:pt idx="99">
                  <c:v>3.6</c:v>
                </c:pt>
                <c:pt idx="100">
                  <c:v>3.6</c:v>
                </c:pt>
                <c:pt idx="101">
                  <c:v>3.6</c:v>
                </c:pt>
                <c:pt idx="102">
                  <c:v>3.6</c:v>
                </c:pt>
                <c:pt idx="103">
                  <c:v>3.6</c:v>
                </c:pt>
                <c:pt idx="104">
                  <c:v>3.6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3.6</c:v>
                </c:pt>
                <c:pt idx="112">
                  <c:v>3.6</c:v>
                </c:pt>
                <c:pt idx="113">
                  <c:v>3.6</c:v>
                </c:pt>
                <c:pt idx="114">
                  <c:v>3.6</c:v>
                </c:pt>
                <c:pt idx="115">
                  <c:v>3.6</c:v>
                </c:pt>
                <c:pt idx="116">
                  <c:v>3.6</c:v>
                </c:pt>
                <c:pt idx="117">
                  <c:v>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48712"/>
        <c:axId val="257849104"/>
      </c:lineChart>
      <c:catAx>
        <c:axId val="25784871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849104"/>
        <c:crosses val="autoZero"/>
        <c:auto val="1"/>
        <c:lblAlgn val="ctr"/>
        <c:lblOffset val="100"/>
        <c:noMultiLvlLbl val="0"/>
      </c:catAx>
      <c:valAx>
        <c:axId val="257849104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848712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355759918479404"/>
          <c:y val="2.340077336384307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Окружающий мир </a:t>
            </a:r>
            <a:r>
              <a:rPr lang="ru-RU" baseline="0"/>
              <a:t>4 кл.  2021-2022 учебный год</a:t>
            </a:r>
            <a:endParaRPr lang="ru-RU"/>
          </a:p>
        </c:rich>
      </c:tx>
      <c:layout>
        <c:manualLayout>
          <c:xMode val="edge"/>
          <c:yMode val="edge"/>
          <c:x val="3.7018942919674974E-2"/>
          <c:y val="1.18126180228899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273378827646542E-2"/>
          <c:y val="8.0732496884824437E-2"/>
          <c:w val="0.97102625371828521"/>
          <c:h val="0.51444315953811137"/>
        </c:manualLayout>
      </c:layout>
      <c:lineChart>
        <c:grouping val="standard"/>
        <c:varyColors val="0"/>
        <c:ser>
          <c:idx val="1"/>
          <c:order val="0"/>
          <c:tx>
            <c:v>2022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9E3-4624-92CE-36455E9C3E8A}"/>
              </c:ext>
            </c:extLst>
          </c:dPt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ИТОГИ-4-9-11'!$J$7:$J$124</c:f>
              <c:numCache>
                <c:formatCode>0.00</c:formatCode>
                <c:ptCount val="118"/>
                <c:pt idx="0">
                  <c:v>3.8213265693772107</c:v>
                </c:pt>
                <c:pt idx="1">
                  <c:v>3.8236375661694466</c:v>
                </c:pt>
                <c:pt idx="3">
                  <c:v>4.0431034482758621</c:v>
                </c:pt>
                <c:pt idx="4">
                  <c:v>3.6624203821656049</c:v>
                </c:pt>
                <c:pt idx="5">
                  <c:v>4.3624161073825505</c:v>
                </c:pt>
                <c:pt idx="6">
                  <c:v>3.6923076923076916</c:v>
                </c:pt>
                <c:pt idx="7">
                  <c:v>4.0566037735849054</c:v>
                </c:pt>
                <c:pt idx="8">
                  <c:v>3.5254237288135588</c:v>
                </c:pt>
                <c:pt idx="9">
                  <c:v>3.7023809523809517</c:v>
                </c:pt>
                <c:pt idx="10">
                  <c:v>3.5444444444444447</c:v>
                </c:pt>
                <c:pt idx="11">
                  <c:v>3.8222370282724731</c:v>
                </c:pt>
                <c:pt idx="12">
                  <c:v>4.0194174757281553</c:v>
                </c:pt>
                <c:pt idx="13">
                  <c:v>4.1492537313432836</c:v>
                </c:pt>
                <c:pt idx="14">
                  <c:v>3.810526315789474</c:v>
                </c:pt>
                <c:pt idx="15">
                  <c:v>4.2949640287769775</c:v>
                </c:pt>
                <c:pt idx="16">
                  <c:v>3.7355371900826451</c:v>
                </c:pt>
                <c:pt idx="17">
                  <c:v>3.7395833333333339</c:v>
                </c:pt>
                <c:pt idx="18">
                  <c:v>3.8712871287128712</c:v>
                </c:pt>
                <c:pt idx="19">
                  <c:v>3.8695652173913042</c:v>
                </c:pt>
                <c:pt idx="20">
                  <c:v>3.666666666666667</c:v>
                </c:pt>
                <c:pt idx="21">
                  <c:v>3.5045871559633026</c:v>
                </c:pt>
                <c:pt idx="22">
                  <c:v>3.5098039215686274</c:v>
                </c:pt>
                <c:pt idx="23">
                  <c:v>3.695652173913043</c:v>
                </c:pt>
                <c:pt idx="24">
                  <c:v>3.7013276198024099</c:v>
                </c:pt>
                <c:pt idx="25">
                  <c:v>3.8041958041958037</c:v>
                </c:pt>
                <c:pt idx="26">
                  <c:v>4.1111111111111107</c:v>
                </c:pt>
                <c:pt idx="27">
                  <c:v>3.7428571428571433</c:v>
                </c:pt>
                <c:pt idx="28">
                  <c:v>4.1545454545454552</c:v>
                </c:pt>
                <c:pt idx="29">
                  <c:v>3.9285714285714284</c:v>
                </c:pt>
                <c:pt idx="30">
                  <c:v>3.1428571428571428</c:v>
                </c:pt>
                <c:pt idx="31">
                  <c:v>3.2924528301886791</c:v>
                </c:pt>
                <c:pt idx="32">
                  <c:v>3.3283582089552239</c:v>
                </c:pt>
                <c:pt idx="33">
                  <c:v>3.4155844155844157</c:v>
                </c:pt>
                <c:pt idx="34">
                  <c:v>3.3461538461538463</c:v>
                </c:pt>
                <c:pt idx="35">
                  <c:v>3.8728813559322037</c:v>
                </c:pt>
                <c:pt idx="36">
                  <c:v>4</c:v>
                </c:pt>
                <c:pt idx="37">
                  <c:v>3.6617647058823533</c:v>
                </c:pt>
                <c:pt idx="38">
                  <c:v>3.7746478873239435</c:v>
                </c:pt>
                <c:pt idx="39">
                  <c:v>3.563380281690141</c:v>
                </c:pt>
                <c:pt idx="40">
                  <c:v>4.0792079207920793</c:v>
                </c:pt>
                <c:pt idx="41">
                  <c:v>3.7040000000000002</c:v>
                </c:pt>
                <c:pt idx="42">
                  <c:v>3.8195733629236499</c:v>
                </c:pt>
                <c:pt idx="43">
                  <c:v>4.307017543859649</c:v>
                </c:pt>
                <c:pt idx="44">
                  <c:v>4.333333333333333</c:v>
                </c:pt>
                <c:pt idx="45">
                  <c:v>3.9590643274853803</c:v>
                </c:pt>
                <c:pt idx="46">
                  <c:v>3.6061946902654869</c:v>
                </c:pt>
                <c:pt idx="47">
                  <c:v>4.0569105691056917</c:v>
                </c:pt>
                <c:pt idx="48">
                  <c:v>3.8</c:v>
                </c:pt>
                <c:pt idx="49">
                  <c:v>3.9677419354838706</c:v>
                </c:pt>
                <c:pt idx="50">
                  <c:v>3.7592592592592591</c:v>
                </c:pt>
                <c:pt idx="51">
                  <c:v>3.7749999999999999</c:v>
                </c:pt>
                <c:pt idx="52">
                  <c:v>3.8181818181818183</c:v>
                </c:pt>
                <c:pt idx="53">
                  <c:v>4.1470588235294112</c:v>
                </c:pt>
                <c:pt idx="54">
                  <c:v>3.3734939759036151</c:v>
                </c:pt>
                <c:pt idx="55">
                  <c:v>3.5871559633027523</c:v>
                </c:pt>
                <c:pt idx="56">
                  <c:v>3.333333333333333</c:v>
                </c:pt>
                <c:pt idx="57">
                  <c:v>4.0789473684210522</c:v>
                </c:pt>
                <c:pt idx="58">
                  <c:v>3.9102564102564101</c:v>
                </c:pt>
                <c:pt idx="59">
                  <c:v>3.0961538461538463</c:v>
                </c:pt>
                <c:pt idx="60">
                  <c:v>4</c:v>
                </c:pt>
                <c:pt idx="61">
                  <c:v>3.6627906976744184</c:v>
                </c:pt>
                <c:pt idx="62">
                  <c:v>3.8422778030592406</c:v>
                </c:pt>
                <c:pt idx="63">
                  <c:v>4.4313725490196081</c:v>
                </c:pt>
                <c:pt idx="64">
                  <c:v>3.7383177570093453</c:v>
                </c:pt>
                <c:pt idx="65">
                  <c:v>3.7124183006535945</c:v>
                </c:pt>
                <c:pt idx="66">
                  <c:v>3.6756756756756754</c:v>
                </c:pt>
                <c:pt idx="67">
                  <c:v>3.9012345679012346</c:v>
                </c:pt>
                <c:pt idx="68">
                  <c:v>3.6451612903225805</c:v>
                </c:pt>
                <c:pt idx="69">
                  <c:v>4.1568627450980387</c:v>
                </c:pt>
                <c:pt idx="70">
                  <c:v>3.9312499999999999</c:v>
                </c:pt>
                <c:pt idx="71">
                  <c:v>3.4666666666666668</c:v>
                </c:pt>
                <c:pt idx="72">
                  <c:v>3.5652173913043477</c:v>
                </c:pt>
                <c:pt idx="73">
                  <c:v>4.0696202531645573</c:v>
                </c:pt>
                <c:pt idx="74">
                  <c:v>3.8309859154929575</c:v>
                </c:pt>
                <c:pt idx="75">
                  <c:v>3.8292682926829271</c:v>
                </c:pt>
                <c:pt idx="76">
                  <c:v>3.8378378378378373</c:v>
                </c:pt>
                <c:pt idx="77">
                  <c:v>3.8211239116443667</c:v>
                </c:pt>
                <c:pt idx="78">
                  <c:v>3.5</c:v>
                </c:pt>
                <c:pt idx="79">
                  <c:v>3.4655172413793105</c:v>
                </c:pt>
                <c:pt idx="80">
                  <c:v>3.78494623655914</c:v>
                </c:pt>
                <c:pt idx="81">
                  <c:v>3.6864406779661021</c:v>
                </c:pt>
                <c:pt idx="82">
                  <c:v>4.2575757575757578</c:v>
                </c:pt>
                <c:pt idx="83">
                  <c:v>3.989795918367347</c:v>
                </c:pt>
                <c:pt idx="84">
                  <c:v>3.9069767441860468</c:v>
                </c:pt>
                <c:pt idx="85">
                  <c:v>3.5942028985507251</c:v>
                </c:pt>
                <c:pt idx="86">
                  <c:v>3.4666666666666663</c:v>
                </c:pt>
                <c:pt idx="87">
                  <c:v>4.1052631578947363</c:v>
                </c:pt>
                <c:pt idx="88">
                  <c:v>3.7808219178082192</c:v>
                </c:pt>
                <c:pt idx="89">
                  <c:v>3.5822784810126582</c:v>
                </c:pt>
                <c:pt idx="90">
                  <c:v>3.7345132743362832</c:v>
                </c:pt>
                <c:pt idx="91">
                  <c:v>3.3536585365853657</c:v>
                </c:pt>
                <c:pt idx="92">
                  <c:v>4.0540540540540544</c:v>
                </c:pt>
                <c:pt idx="93">
                  <c:v>3.816901408450704</c:v>
                </c:pt>
                <c:pt idx="94">
                  <c:v>3.8606557377049184</c:v>
                </c:pt>
                <c:pt idx="95">
                  <c:v>3.5188679245283021</c:v>
                </c:pt>
                <c:pt idx="96">
                  <c:v>3.5301204819277103</c:v>
                </c:pt>
                <c:pt idx="97">
                  <c:v>3.7268292682926831</c:v>
                </c:pt>
                <c:pt idx="98">
                  <c:v>4.0111940298507465</c:v>
                </c:pt>
                <c:pt idx="99">
                  <c:v>3.9204545454545454</c:v>
                </c:pt>
                <c:pt idx="100">
                  <c:v>3.8412698412698409</c:v>
                </c:pt>
                <c:pt idx="101">
                  <c:v>4.008658008658009</c:v>
                </c:pt>
                <c:pt idx="102">
                  <c:v>4.0703703703703704</c:v>
                </c:pt>
                <c:pt idx="103">
                  <c:v>4.3969465648854964</c:v>
                </c:pt>
                <c:pt idx="104">
                  <c:v>4.182978723404255</c:v>
                </c:pt>
                <c:pt idx="105">
                  <c:v>4.2579185520361991</c:v>
                </c:pt>
                <c:pt idx="106">
                  <c:v>3.4067164179104474</c:v>
                </c:pt>
                <c:pt idx="107">
                  <c:v>3.98780487804878</c:v>
                </c:pt>
                <c:pt idx="108">
                  <c:v>3.9979889114150637</c:v>
                </c:pt>
                <c:pt idx="109">
                  <c:v>4.5348837209302326</c:v>
                </c:pt>
                <c:pt idx="110">
                  <c:v>4.1222222222222227</c:v>
                </c:pt>
                <c:pt idx="111">
                  <c:v>4.6060606060606064</c:v>
                </c:pt>
                <c:pt idx="112">
                  <c:v>3.7714285714285718</c:v>
                </c:pt>
                <c:pt idx="113">
                  <c:v>4.3975903614457827</c:v>
                </c:pt>
                <c:pt idx="114">
                  <c:v>3.3962264150943393</c:v>
                </c:pt>
                <c:pt idx="115">
                  <c:v>3.2708333333333339</c:v>
                </c:pt>
                <c:pt idx="116">
                  <c:v>3.8463855421686746</c:v>
                </c:pt>
                <c:pt idx="117">
                  <c:v>4.0362694300518136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2022 ср. балл по городу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ИТОГИ-4-9-11'!$K$7:$K$124</c:f>
              <c:numCache>
                <c:formatCode>0.00</c:formatCode>
                <c:ptCount val="118"/>
                <c:pt idx="0">
                  <c:v>3.86</c:v>
                </c:pt>
                <c:pt idx="1">
                  <c:v>3.86</c:v>
                </c:pt>
                <c:pt idx="2">
                  <c:v>3.86</c:v>
                </c:pt>
                <c:pt idx="3">
                  <c:v>3.86</c:v>
                </c:pt>
                <c:pt idx="4">
                  <c:v>3.86</c:v>
                </c:pt>
                <c:pt idx="5">
                  <c:v>3.86</c:v>
                </c:pt>
                <c:pt idx="6">
                  <c:v>3.86</c:v>
                </c:pt>
                <c:pt idx="7">
                  <c:v>3.86</c:v>
                </c:pt>
                <c:pt idx="8">
                  <c:v>3.86</c:v>
                </c:pt>
                <c:pt idx="9">
                  <c:v>3.86</c:v>
                </c:pt>
                <c:pt idx="10">
                  <c:v>3.86</c:v>
                </c:pt>
                <c:pt idx="11">
                  <c:v>3.86</c:v>
                </c:pt>
                <c:pt idx="12">
                  <c:v>3.86</c:v>
                </c:pt>
                <c:pt idx="13">
                  <c:v>3.86</c:v>
                </c:pt>
                <c:pt idx="14">
                  <c:v>3.86</c:v>
                </c:pt>
                <c:pt idx="15">
                  <c:v>3.86</c:v>
                </c:pt>
                <c:pt idx="16">
                  <c:v>3.86</c:v>
                </c:pt>
                <c:pt idx="17">
                  <c:v>3.86</c:v>
                </c:pt>
                <c:pt idx="18">
                  <c:v>3.86</c:v>
                </c:pt>
                <c:pt idx="19">
                  <c:v>3.86</c:v>
                </c:pt>
                <c:pt idx="20">
                  <c:v>3.86</c:v>
                </c:pt>
                <c:pt idx="21">
                  <c:v>3.86</c:v>
                </c:pt>
                <c:pt idx="22">
                  <c:v>3.86</c:v>
                </c:pt>
                <c:pt idx="23">
                  <c:v>3.86</c:v>
                </c:pt>
                <c:pt idx="24">
                  <c:v>3.86</c:v>
                </c:pt>
                <c:pt idx="25">
                  <c:v>3.86</c:v>
                </c:pt>
                <c:pt idx="26">
                  <c:v>3.86</c:v>
                </c:pt>
                <c:pt idx="27">
                  <c:v>3.86</c:v>
                </c:pt>
                <c:pt idx="28">
                  <c:v>3.86</c:v>
                </c:pt>
                <c:pt idx="29">
                  <c:v>3.86</c:v>
                </c:pt>
                <c:pt idx="30">
                  <c:v>3.86</c:v>
                </c:pt>
                <c:pt idx="31">
                  <c:v>3.86</c:v>
                </c:pt>
                <c:pt idx="32">
                  <c:v>3.86</c:v>
                </c:pt>
                <c:pt idx="33">
                  <c:v>3.86</c:v>
                </c:pt>
                <c:pt idx="34">
                  <c:v>3.86</c:v>
                </c:pt>
                <c:pt idx="35">
                  <c:v>3.86</c:v>
                </c:pt>
                <c:pt idx="36">
                  <c:v>3.86</c:v>
                </c:pt>
                <c:pt idx="37">
                  <c:v>3.86</c:v>
                </c:pt>
                <c:pt idx="38">
                  <c:v>3.86</c:v>
                </c:pt>
                <c:pt idx="39">
                  <c:v>3.86</c:v>
                </c:pt>
                <c:pt idx="40">
                  <c:v>3.86</c:v>
                </c:pt>
                <c:pt idx="41">
                  <c:v>3.86</c:v>
                </c:pt>
                <c:pt idx="42">
                  <c:v>3.86</c:v>
                </c:pt>
                <c:pt idx="43">
                  <c:v>3.86</c:v>
                </c:pt>
                <c:pt idx="44">
                  <c:v>3.86</c:v>
                </c:pt>
                <c:pt idx="45">
                  <c:v>3.86</c:v>
                </c:pt>
                <c:pt idx="46">
                  <c:v>3.86</c:v>
                </c:pt>
                <c:pt idx="47">
                  <c:v>3.86</c:v>
                </c:pt>
                <c:pt idx="48">
                  <c:v>3.86</c:v>
                </c:pt>
                <c:pt idx="49">
                  <c:v>3.86</c:v>
                </c:pt>
                <c:pt idx="50">
                  <c:v>3.86</c:v>
                </c:pt>
                <c:pt idx="51">
                  <c:v>3.86</c:v>
                </c:pt>
                <c:pt idx="52">
                  <c:v>3.86</c:v>
                </c:pt>
                <c:pt idx="53">
                  <c:v>3.86</c:v>
                </c:pt>
                <c:pt idx="54">
                  <c:v>3.86</c:v>
                </c:pt>
                <c:pt idx="55">
                  <c:v>3.86</c:v>
                </c:pt>
                <c:pt idx="56">
                  <c:v>3.86</c:v>
                </c:pt>
                <c:pt idx="57">
                  <c:v>3.86</c:v>
                </c:pt>
                <c:pt idx="58">
                  <c:v>3.86</c:v>
                </c:pt>
                <c:pt idx="59">
                  <c:v>3.86</c:v>
                </c:pt>
                <c:pt idx="60">
                  <c:v>3.86</c:v>
                </c:pt>
                <c:pt idx="61">
                  <c:v>3.86</c:v>
                </c:pt>
                <c:pt idx="62">
                  <c:v>3.86</c:v>
                </c:pt>
                <c:pt idx="63">
                  <c:v>3.86</c:v>
                </c:pt>
                <c:pt idx="64">
                  <c:v>3.86</c:v>
                </c:pt>
                <c:pt idx="65">
                  <c:v>3.86</c:v>
                </c:pt>
                <c:pt idx="66">
                  <c:v>3.86</c:v>
                </c:pt>
                <c:pt idx="67">
                  <c:v>3.86</c:v>
                </c:pt>
                <c:pt idx="68">
                  <c:v>3.86</c:v>
                </c:pt>
                <c:pt idx="69">
                  <c:v>3.86</c:v>
                </c:pt>
                <c:pt idx="70">
                  <c:v>3.86</c:v>
                </c:pt>
                <c:pt idx="71">
                  <c:v>3.86</c:v>
                </c:pt>
                <c:pt idx="72">
                  <c:v>3.86</c:v>
                </c:pt>
                <c:pt idx="73">
                  <c:v>3.86</c:v>
                </c:pt>
                <c:pt idx="74">
                  <c:v>3.86</c:v>
                </c:pt>
                <c:pt idx="75">
                  <c:v>3.86</c:v>
                </c:pt>
                <c:pt idx="76">
                  <c:v>3.86</c:v>
                </c:pt>
                <c:pt idx="77">
                  <c:v>3.86</c:v>
                </c:pt>
                <c:pt idx="78">
                  <c:v>3.86</c:v>
                </c:pt>
                <c:pt idx="79">
                  <c:v>3.86</c:v>
                </c:pt>
                <c:pt idx="80">
                  <c:v>3.86</c:v>
                </c:pt>
                <c:pt idx="81">
                  <c:v>3.86</c:v>
                </c:pt>
                <c:pt idx="82">
                  <c:v>3.86</c:v>
                </c:pt>
                <c:pt idx="83">
                  <c:v>3.86</c:v>
                </c:pt>
                <c:pt idx="84">
                  <c:v>3.86</c:v>
                </c:pt>
                <c:pt idx="85">
                  <c:v>3.86</c:v>
                </c:pt>
                <c:pt idx="86">
                  <c:v>3.86</c:v>
                </c:pt>
                <c:pt idx="87">
                  <c:v>3.86</c:v>
                </c:pt>
                <c:pt idx="88">
                  <c:v>3.86</c:v>
                </c:pt>
                <c:pt idx="89">
                  <c:v>3.86</c:v>
                </c:pt>
                <c:pt idx="90">
                  <c:v>3.86</c:v>
                </c:pt>
                <c:pt idx="91">
                  <c:v>3.86</c:v>
                </c:pt>
                <c:pt idx="92">
                  <c:v>3.86</c:v>
                </c:pt>
                <c:pt idx="93">
                  <c:v>3.86</c:v>
                </c:pt>
                <c:pt idx="94">
                  <c:v>3.86</c:v>
                </c:pt>
                <c:pt idx="95">
                  <c:v>3.86</c:v>
                </c:pt>
                <c:pt idx="96">
                  <c:v>3.86</c:v>
                </c:pt>
                <c:pt idx="97">
                  <c:v>3.86</c:v>
                </c:pt>
                <c:pt idx="98">
                  <c:v>3.86</c:v>
                </c:pt>
                <c:pt idx="99">
                  <c:v>3.86</c:v>
                </c:pt>
                <c:pt idx="100">
                  <c:v>3.86</c:v>
                </c:pt>
                <c:pt idx="101">
                  <c:v>3.86</c:v>
                </c:pt>
                <c:pt idx="102">
                  <c:v>3.86</c:v>
                </c:pt>
                <c:pt idx="103">
                  <c:v>3.86</c:v>
                </c:pt>
                <c:pt idx="104">
                  <c:v>3.86</c:v>
                </c:pt>
                <c:pt idx="105">
                  <c:v>3.86</c:v>
                </c:pt>
                <c:pt idx="106">
                  <c:v>3.86</c:v>
                </c:pt>
                <c:pt idx="107">
                  <c:v>3.86</c:v>
                </c:pt>
                <c:pt idx="108">
                  <c:v>3.86</c:v>
                </c:pt>
                <c:pt idx="109">
                  <c:v>3.86</c:v>
                </c:pt>
                <c:pt idx="110">
                  <c:v>3.86</c:v>
                </c:pt>
                <c:pt idx="111">
                  <c:v>3.86</c:v>
                </c:pt>
                <c:pt idx="112">
                  <c:v>3.86</c:v>
                </c:pt>
                <c:pt idx="113">
                  <c:v>3.86</c:v>
                </c:pt>
                <c:pt idx="114">
                  <c:v>3.86</c:v>
                </c:pt>
                <c:pt idx="115">
                  <c:v>3.86</c:v>
                </c:pt>
                <c:pt idx="116">
                  <c:v>3.86</c:v>
                </c:pt>
                <c:pt idx="117">
                  <c:v>3.86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49888"/>
        <c:axId val="257850280"/>
      </c:lineChart>
      <c:catAx>
        <c:axId val="25784988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850280"/>
        <c:crosses val="autoZero"/>
        <c:auto val="1"/>
        <c:lblAlgn val="ctr"/>
        <c:lblOffset val="100"/>
        <c:noMultiLvlLbl val="0"/>
      </c:catAx>
      <c:valAx>
        <c:axId val="257850280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849888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520875785095554"/>
          <c:y val="2.5605815074236284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9</a:t>
            </a:r>
            <a:r>
              <a:rPr lang="ru-RU" baseline="0"/>
              <a:t> кл.  2021-2022 учебный год</a:t>
            </a:r>
            <a:endParaRPr lang="ru-RU"/>
          </a:p>
        </c:rich>
      </c:tx>
      <c:layout>
        <c:manualLayout>
          <c:xMode val="edge"/>
          <c:yMode val="edge"/>
          <c:x val="3.7808179637922615E-2"/>
          <c:y val="1.2077921452478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671894786736562E-2"/>
          <c:y val="7.3364476828456149E-2"/>
          <c:w val="0.97765222743383495"/>
          <c:h val="0.58825323005703711"/>
        </c:manualLayout>
      </c:layout>
      <c:lineChart>
        <c:grouping val="standard"/>
        <c:varyColors val="0"/>
        <c:ser>
          <c:idx val="1"/>
          <c:order val="0"/>
          <c:tx>
            <c:v>2022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3B4-4E44-A331-C6E8493F566A}"/>
              </c:ext>
            </c:extLst>
          </c:dPt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ИТОГИ-4-9-11'!$R$7:$R$124</c:f>
              <c:numCache>
                <c:formatCode>0.00</c:formatCode>
                <c:ptCount val="118"/>
                <c:pt idx="0">
                  <c:v>3.5753667113633099</c:v>
                </c:pt>
                <c:pt idx="1">
                  <c:v>3.631524765727288</c:v>
                </c:pt>
                <c:pt idx="3">
                  <c:v>3.5887850467289719</c:v>
                </c:pt>
                <c:pt idx="4">
                  <c:v>3.7297297297297298</c:v>
                </c:pt>
                <c:pt idx="5">
                  <c:v>3.8181818181818183</c:v>
                </c:pt>
                <c:pt idx="6">
                  <c:v>3.7096774193548385</c:v>
                </c:pt>
                <c:pt idx="7">
                  <c:v>3.4117647058823528</c:v>
                </c:pt>
                <c:pt idx="8">
                  <c:v>3.5940594059405941</c:v>
                </c:pt>
                <c:pt idx="9">
                  <c:v>3.7</c:v>
                </c:pt>
                <c:pt idx="10">
                  <c:v>3.5</c:v>
                </c:pt>
                <c:pt idx="11">
                  <c:v>3.5697136785868437</c:v>
                </c:pt>
                <c:pt idx="12">
                  <c:v>3.7291666666666665</c:v>
                </c:pt>
                <c:pt idx="13">
                  <c:v>3.6808510638297873</c:v>
                </c:pt>
                <c:pt idx="14">
                  <c:v>3.7</c:v>
                </c:pt>
                <c:pt idx="15">
                  <c:v>3.8758169934640523</c:v>
                </c:pt>
                <c:pt idx="16">
                  <c:v>3.7401574803149606</c:v>
                </c:pt>
                <c:pt idx="17">
                  <c:v>3.5555555555555554</c:v>
                </c:pt>
                <c:pt idx="18">
                  <c:v>3.5769230769230771</c:v>
                </c:pt>
                <c:pt idx="19">
                  <c:v>3.3333333333333335</c:v>
                </c:pt>
                <c:pt idx="20">
                  <c:v>3.4310344827586206</c:v>
                </c:pt>
                <c:pt idx="21">
                  <c:v>3.3137254901960786</c:v>
                </c:pt>
                <c:pt idx="22">
                  <c:v>3.4666666666666668</c:v>
                </c:pt>
                <c:pt idx="23">
                  <c:v>3.4333333333333331</c:v>
                </c:pt>
                <c:pt idx="24">
                  <c:v>3.4714308896339086</c:v>
                </c:pt>
                <c:pt idx="25">
                  <c:v>3.7049180327868854</c:v>
                </c:pt>
                <c:pt idx="26">
                  <c:v>3.7023809523809526</c:v>
                </c:pt>
                <c:pt idx="27">
                  <c:v>3.58</c:v>
                </c:pt>
                <c:pt idx="28">
                  <c:v>3.7195121951219514</c:v>
                </c:pt>
                <c:pt idx="29">
                  <c:v>3.5517241379310347</c:v>
                </c:pt>
                <c:pt idx="30">
                  <c:v>3.2653061224489797</c:v>
                </c:pt>
                <c:pt idx="31">
                  <c:v>3.48</c:v>
                </c:pt>
                <c:pt idx="32">
                  <c:v>3.2884615384615383</c:v>
                </c:pt>
                <c:pt idx="33">
                  <c:v>3.4153846153846152</c:v>
                </c:pt>
                <c:pt idx="34">
                  <c:v>3.2857142857142856</c:v>
                </c:pt>
                <c:pt idx="35">
                  <c:v>3.622950819672131</c:v>
                </c:pt>
                <c:pt idx="36">
                  <c:v>3.7027027027027026</c:v>
                </c:pt>
                <c:pt idx="37">
                  <c:v>3.2777777777777777</c:v>
                </c:pt>
                <c:pt idx="38">
                  <c:v>3.22</c:v>
                </c:pt>
                <c:pt idx="39">
                  <c:v>3.278688524590164</c:v>
                </c:pt>
                <c:pt idx="40">
                  <c:v>3.5</c:v>
                </c:pt>
                <c:pt idx="41">
                  <c:v>3.4188034188034186</c:v>
                </c:pt>
                <c:pt idx="42">
                  <c:v>3.603504851526143</c:v>
                </c:pt>
                <c:pt idx="43">
                  <c:v>3.9567901234567899</c:v>
                </c:pt>
                <c:pt idx="44">
                  <c:v>3.7115384615384617</c:v>
                </c:pt>
                <c:pt idx="45">
                  <c:v>3.8471337579617835</c:v>
                </c:pt>
                <c:pt idx="46">
                  <c:v>3.6458333333333335</c:v>
                </c:pt>
                <c:pt idx="47">
                  <c:v>3.5897435897435899</c:v>
                </c:pt>
                <c:pt idx="48">
                  <c:v>3.8961038961038961</c:v>
                </c:pt>
                <c:pt idx="49">
                  <c:v>3.4545454545454546</c:v>
                </c:pt>
                <c:pt idx="50">
                  <c:v>3.5762711864406778</c:v>
                </c:pt>
                <c:pt idx="51">
                  <c:v>3.2352941176470589</c:v>
                </c:pt>
                <c:pt idx="52">
                  <c:v>3.3043478260869565</c:v>
                </c:pt>
                <c:pt idx="53">
                  <c:v>3.66</c:v>
                </c:pt>
                <c:pt idx="54">
                  <c:v>3.4</c:v>
                </c:pt>
                <c:pt idx="55">
                  <c:v>3.9375</c:v>
                </c:pt>
                <c:pt idx="56">
                  <c:v>3.6315789473684212</c:v>
                </c:pt>
                <c:pt idx="57">
                  <c:v>3.5</c:v>
                </c:pt>
                <c:pt idx="58">
                  <c:v>3.36231884057971</c:v>
                </c:pt>
                <c:pt idx="59">
                  <c:v>3.5</c:v>
                </c:pt>
                <c:pt idx="60">
                  <c:v>3.6494845360824741</c:v>
                </c:pt>
                <c:pt idx="61">
                  <c:v>3.6081081081081079</c:v>
                </c:pt>
                <c:pt idx="62">
                  <c:v>3.5567346486531037</c:v>
                </c:pt>
                <c:pt idx="63">
                  <c:v>3.721518987341772</c:v>
                </c:pt>
                <c:pt idx="64">
                  <c:v>3.6486486486486487</c:v>
                </c:pt>
                <c:pt idx="65">
                  <c:v>3.5735294117647061</c:v>
                </c:pt>
                <c:pt idx="66">
                  <c:v>3.4459459459459461</c:v>
                </c:pt>
                <c:pt idx="67">
                  <c:v>3.6973684210526314</c:v>
                </c:pt>
                <c:pt idx="68">
                  <c:v>3.5774647887323945</c:v>
                </c:pt>
                <c:pt idx="69">
                  <c:v>3.5090909090909093</c:v>
                </c:pt>
                <c:pt idx="70">
                  <c:v>3.6265060240963853</c:v>
                </c:pt>
                <c:pt idx="71">
                  <c:v>3.3448275862068964</c:v>
                </c:pt>
                <c:pt idx="72">
                  <c:v>3.6324324324324326</c:v>
                </c:pt>
                <c:pt idx="73">
                  <c:v>3.3109243697478989</c:v>
                </c:pt>
                <c:pt idx="74">
                  <c:v>3.442622950819672</c:v>
                </c:pt>
                <c:pt idx="75">
                  <c:v>3.5368421052631578</c:v>
                </c:pt>
                <c:pt idx="76">
                  <c:v>3.7265625</c:v>
                </c:pt>
                <c:pt idx="77">
                  <c:v>3.5543288538531392</c:v>
                </c:pt>
                <c:pt idx="78">
                  <c:v>3.4852941176470589</c:v>
                </c:pt>
                <c:pt idx="79">
                  <c:v>3.4523809523809526</c:v>
                </c:pt>
                <c:pt idx="80">
                  <c:v>3.5882352941176472</c:v>
                </c:pt>
                <c:pt idx="81">
                  <c:v>3.5918367346938775</c:v>
                </c:pt>
                <c:pt idx="82">
                  <c:v>3.6516853932584268</c:v>
                </c:pt>
                <c:pt idx="83">
                  <c:v>3.436619718309859</c:v>
                </c:pt>
                <c:pt idx="84">
                  <c:v>3.5</c:v>
                </c:pt>
                <c:pt idx="85">
                  <c:v>3.5362318840579712</c:v>
                </c:pt>
                <c:pt idx="86">
                  <c:v>2.95</c:v>
                </c:pt>
                <c:pt idx="87">
                  <c:v>3.5308641975308643</c:v>
                </c:pt>
                <c:pt idx="88">
                  <c:v>3.5949367088607596</c:v>
                </c:pt>
                <c:pt idx="89">
                  <c:v>3.4583333333333335</c:v>
                </c:pt>
                <c:pt idx="90">
                  <c:v>3.5675675675675675</c:v>
                </c:pt>
                <c:pt idx="91">
                  <c:v>3.4782608695652173</c:v>
                </c:pt>
                <c:pt idx="92">
                  <c:v>3.4363636363636365</c:v>
                </c:pt>
                <c:pt idx="93">
                  <c:v>3.3714285714285714</c:v>
                </c:pt>
                <c:pt idx="94">
                  <c:v>3.3913043478260869</c:v>
                </c:pt>
                <c:pt idx="95">
                  <c:v>3.3924050632911391</c:v>
                </c:pt>
                <c:pt idx="96">
                  <c:v>3.625</c:v>
                </c:pt>
                <c:pt idx="97">
                  <c:v>3.68075117370892</c:v>
                </c:pt>
                <c:pt idx="98">
                  <c:v>3.6333333333333333</c:v>
                </c:pt>
                <c:pt idx="99">
                  <c:v>3.8814814814814813</c:v>
                </c:pt>
                <c:pt idx="100">
                  <c:v>3.4554455445544554</c:v>
                </c:pt>
                <c:pt idx="101">
                  <c:v>3.7319148936170214</c:v>
                </c:pt>
                <c:pt idx="102">
                  <c:v>3.7253218884120169</c:v>
                </c:pt>
                <c:pt idx="103">
                  <c:v>3.701657458563536</c:v>
                </c:pt>
                <c:pt idx="104">
                  <c:v>3.9790575916230368</c:v>
                </c:pt>
                <c:pt idx="105">
                  <c:v>3.8518518518518516</c:v>
                </c:pt>
                <c:pt idx="106">
                  <c:v>3.3959731543624163</c:v>
                </c:pt>
                <c:pt idx="107">
                  <c:v>3.896551724137931</c:v>
                </c:pt>
                <c:pt idx="108">
                  <c:v>3.730990933327202</c:v>
                </c:pt>
                <c:pt idx="109">
                  <c:v>4</c:v>
                </c:pt>
                <c:pt idx="110">
                  <c:v>3.7534246575342465</c:v>
                </c:pt>
                <c:pt idx="111">
                  <c:v>3.9603960396039604</c:v>
                </c:pt>
                <c:pt idx="112">
                  <c:v>3.5116279069767442</c:v>
                </c:pt>
                <c:pt idx="113">
                  <c:v>4.1481481481481479</c:v>
                </c:pt>
                <c:pt idx="114">
                  <c:v>3.6739130434782608</c:v>
                </c:pt>
                <c:pt idx="115">
                  <c:v>3.4390243902439024</c:v>
                </c:pt>
                <c:pt idx="116">
                  <c:v>3.5388127853881279</c:v>
                </c:pt>
                <c:pt idx="117">
                  <c:v>3.5535714285714284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2022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ИТОГИ-4-9-11'!$S$7:$S$124</c:f>
              <c:numCache>
                <c:formatCode>0.00</c:formatCode>
                <c:ptCount val="118"/>
                <c:pt idx="0">
                  <c:v>3.62</c:v>
                </c:pt>
                <c:pt idx="1">
                  <c:v>3.62</c:v>
                </c:pt>
                <c:pt idx="2">
                  <c:v>3.62</c:v>
                </c:pt>
                <c:pt idx="3">
                  <c:v>3.62</c:v>
                </c:pt>
                <c:pt idx="4">
                  <c:v>3.62</c:v>
                </c:pt>
                <c:pt idx="5">
                  <c:v>3.62</c:v>
                </c:pt>
                <c:pt idx="6">
                  <c:v>3.62</c:v>
                </c:pt>
                <c:pt idx="7">
                  <c:v>3.62</c:v>
                </c:pt>
                <c:pt idx="8">
                  <c:v>3.62</c:v>
                </c:pt>
                <c:pt idx="9">
                  <c:v>3.62</c:v>
                </c:pt>
                <c:pt idx="10">
                  <c:v>3.62</c:v>
                </c:pt>
                <c:pt idx="11">
                  <c:v>3.62</c:v>
                </c:pt>
                <c:pt idx="12">
                  <c:v>3.62</c:v>
                </c:pt>
                <c:pt idx="13">
                  <c:v>3.62</c:v>
                </c:pt>
                <c:pt idx="14">
                  <c:v>3.62</c:v>
                </c:pt>
                <c:pt idx="15">
                  <c:v>3.62</c:v>
                </c:pt>
                <c:pt idx="16">
                  <c:v>3.62</c:v>
                </c:pt>
                <c:pt idx="17">
                  <c:v>3.62</c:v>
                </c:pt>
                <c:pt idx="18">
                  <c:v>3.62</c:v>
                </c:pt>
                <c:pt idx="19">
                  <c:v>3.62</c:v>
                </c:pt>
                <c:pt idx="20">
                  <c:v>3.62</c:v>
                </c:pt>
                <c:pt idx="21">
                  <c:v>3.62</c:v>
                </c:pt>
                <c:pt idx="22">
                  <c:v>3.62</c:v>
                </c:pt>
                <c:pt idx="23">
                  <c:v>3.62</c:v>
                </c:pt>
                <c:pt idx="24">
                  <c:v>3.62</c:v>
                </c:pt>
                <c:pt idx="25">
                  <c:v>3.62</c:v>
                </c:pt>
                <c:pt idx="26">
                  <c:v>3.62</c:v>
                </c:pt>
                <c:pt idx="27">
                  <c:v>3.62</c:v>
                </c:pt>
                <c:pt idx="28">
                  <c:v>3.62</c:v>
                </c:pt>
                <c:pt idx="29">
                  <c:v>3.62</c:v>
                </c:pt>
                <c:pt idx="30">
                  <c:v>3.62</c:v>
                </c:pt>
                <c:pt idx="31">
                  <c:v>3.62</c:v>
                </c:pt>
                <c:pt idx="32">
                  <c:v>3.62</c:v>
                </c:pt>
                <c:pt idx="33">
                  <c:v>3.62</c:v>
                </c:pt>
                <c:pt idx="34">
                  <c:v>3.62</c:v>
                </c:pt>
                <c:pt idx="35">
                  <c:v>3.62</c:v>
                </c:pt>
                <c:pt idx="36">
                  <c:v>3.62</c:v>
                </c:pt>
                <c:pt idx="37">
                  <c:v>3.62</c:v>
                </c:pt>
                <c:pt idx="38">
                  <c:v>3.62</c:v>
                </c:pt>
                <c:pt idx="39">
                  <c:v>3.62</c:v>
                </c:pt>
                <c:pt idx="40">
                  <c:v>3.62</c:v>
                </c:pt>
                <c:pt idx="41">
                  <c:v>3.62</c:v>
                </c:pt>
                <c:pt idx="42">
                  <c:v>3.62</c:v>
                </c:pt>
                <c:pt idx="43">
                  <c:v>3.62</c:v>
                </c:pt>
                <c:pt idx="44">
                  <c:v>3.62</c:v>
                </c:pt>
                <c:pt idx="45">
                  <c:v>3.62</c:v>
                </c:pt>
                <c:pt idx="46">
                  <c:v>3.62</c:v>
                </c:pt>
                <c:pt idx="47">
                  <c:v>3.62</c:v>
                </c:pt>
                <c:pt idx="48">
                  <c:v>3.62</c:v>
                </c:pt>
                <c:pt idx="49">
                  <c:v>3.62</c:v>
                </c:pt>
                <c:pt idx="50">
                  <c:v>3.62</c:v>
                </c:pt>
                <c:pt idx="51">
                  <c:v>3.62</c:v>
                </c:pt>
                <c:pt idx="52">
                  <c:v>3.62</c:v>
                </c:pt>
                <c:pt idx="53">
                  <c:v>3.62</c:v>
                </c:pt>
                <c:pt idx="54">
                  <c:v>3.62</c:v>
                </c:pt>
                <c:pt idx="55">
                  <c:v>3.62</c:v>
                </c:pt>
                <c:pt idx="56">
                  <c:v>3.62</c:v>
                </c:pt>
                <c:pt idx="57">
                  <c:v>3.62</c:v>
                </c:pt>
                <c:pt idx="58">
                  <c:v>3.62</c:v>
                </c:pt>
                <c:pt idx="59">
                  <c:v>3.62</c:v>
                </c:pt>
                <c:pt idx="60">
                  <c:v>3.62</c:v>
                </c:pt>
                <c:pt idx="61">
                  <c:v>3.62</c:v>
                </c:pt>
                <c:pt idx="62">
                  <c:v>3.62</c:v>
                </c:pt>
                <c:pt idx="63">
                  <c:v>3.62</c:v>
                </c:pt>
                <c:pt idx="64">
                  <c:v>3.62</c:v>
                </c:pt>
                <c:pt idx="65">
                  <c:v>3.62</c:v>
                </c:pt>
                <c:pt idx="66">
                  <c:v>3.62</c:v>
                </c:pt>
                <c:pt idx="67">
                  <c:v>3.62</c:v>
                </c:pt>
                <c:pt idx="68">
                  <c:v>3.62</c:v>
                </c:pt>
                <c:pt idx="69">
                  <c:v>3.62</c:v>
                </c:pt>
                <c:pt idx="70">
                  <c:v>3.62</c:v>
                </c:pt>
                <c:pt idx="71">
                  <c:v>3.62</c:v>
                </c:pt>
                <c:pt idx="72">
                  <c:v>3.62</c:v>
                </c:pt>
                <c:pt idx="73">
                  <c:v>3.62</c:v>
                </c:pt>
                <c:pt idx="74">
                  <c:v>3.62</c:v>
                </c:pt>
                <c:pt idx="75">
                  <c:v>3.62</c:v>
                </c:pt>
                <c:pt idx="76">
                  <c:v>3.62</c:v>
                </c:pt>
                <c:pt idx="77">
                  <c:v>3.62</c:v>
                </c:pt>
                <c:pt idx="78">
                  <c:v>3.62</c:v>
                </c:pt>
                <c:pt idx="79">
                  <c:v>3.62</c:v>
                </c:pt>
                <c:pt idx="80">
                  <c:v>3.62</c:v>
                </c:pt>
                <c:pt idx="81">
                  <c:v>3.62</c:v>
                </c:pt>
                <c:pt idx="82">
                  <c:v>3.62</c:v>
                </c:pt>
                <c:pt idx="83">
                  <c:v>3.62</c:v>
                </c:pt>
                <c:pt idx="84">
                  <c:v>3.62</c:v>
                </c:pt>
                <c:pt idx="85">
                  <c:v>3.62</c:v>
                </c:pt>
                <c:pt idx="86">
                  <c:v>3.62</c:v>
                </c:pt>
                <c:pt idx="87">
                  <c:v>3.62</c:v>
                </c:pt>
                <c:pt idx="88">
                  <c:v>3.62</c:v>
                </c:pt>
                <c:pt idx="89">
                  <c:v>3.62</c:v>
                </c:pt>
                <c:pt idx="90">
                  <c:v>3.62</c:v>
                </c:pt>
                <c:pt idx="91">
                  <c:v>3.62</c:v>
                </c:pt>
                <c:pt idx="92">
                  <c:v>3.62</c:v>
                </c:pt>
                <c:pt idx="93">
                  <c:v>3.62</c:v>
                </c:pt>
                <c:pt idx="94">
                  <c:v>3.62</c:v>
                </c:pt>
                <c:pt idx="95">
                  <c:v>3.62</c:v>
                </c:pt>
                <c:pt idx="96">
                  <c:v>3.62</c:v>
                </c:pt>
                <c:pt idx="97">
                  <c:v>3.62</c:v>
                </c:pt>
                <c:pt idx="98">
                  <c:v>3.62</c:v>
                </c:pt>
                <c:pt idx="99">
                  <c:v>3.62</c:v>
                </c:pt>
                <c:pt idx="100">
                  <c:v>3.62</c:v>
                </c:pt>
                <c:pt idx="101">
                  <c:v>3.62</c:v>
                </c:pt>
                <c:pt idx="102">
                  <c:v>3.62</c:v>
                </c:pt>
                <c:pt idx="103">
                  <c:v>3.62</c:v>
                </c:pt>
                <c:pt idx="104">
                  <c:v>3.62</c:v>
                </c:pt>
                <c:pt idx="105">
                  <c:v>3.62</c:v>
                </c:pt>
                <c:pt idx="106">
                  <c:v>3.62</c:v>
                </c:pt>
                <c:pt idx="107">
                  <c:v>3.62</c:v>
                </c:pt>
                <c:pt idx="108">
                  <c:v>3.62</c:v>
                </c:pt>
                <c:pt idx="109">
                  <c:v>3.62</c:v>
                </c:pt>
                <c:pt idx="110">
                  <c:v>3.62</c:v>
                </c:pt>
                <c:pt idx="111">
                  <c:v>3.62</c:v>
                </c:pt>
                <c:pt idx="112">
                  <c:v>3.62</c:v>
                </c:pt>
                <c:pt idx="113">
                  <c:v>3.62</c:v>
                </c:pt>
                <c:pt idx="114">
                  <c:v>3.62</c:v>
                </c:pt>
                <c:pt idx="115">
                  <c:v>3.62</c:v>
                </c:pt>
                <c:pt idx="116">
                  <c:v>3.62</c:v>
                </c:pt>
                <c:pt idx="117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0512"/>
        <c:axId val="258390904"/>
      </c:lineChart>
      <c:catAx>
        <c:axId val="25839051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390904"/>
        <c:crosses val="autoZero"/>
        <c:auto val="1"/>
        <c:lblAlgn val="ctr"/>
        <c:lblOffset val="100"/>
        <c:noMultiLvlLbl val="0"/>
      </c:catAx>
      <c:valAx>
        <c:axId val="258390904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39051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949237005751647"/>
          <c:y val="2.0977919044523109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9</a:t>
            </a:r>
            <a:r>
              <a:rPr lang="ru-RU" baseline="0"/>
              <a:t> кл.  2021-2022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641066544153618E-2"/>
          <c:y val="8.3314725584675051E-2"/>
          <c:w val="0.9790494178503214"/>
          <c:h val="0.55899988247737686"/>
        </c:manualLayout>
      </c:layout>
      <c:lineChart>
        <c:grouping val="standard"/>
        <c:varyColors val="0"/>
        <c:ser>
          <c:idx val="1"/>
          <c:order val="0"/>
          <c:tx>
            <c:v>2022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422-4CB3-A94D-E85E9958A82F}"/>
              </c:ext>
            </c:extLst>
          </c:dPt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ИТОГИ-4-9-11'!$U$7:$U$124</c:f>
              <c:numCache>
                <c:formatCode>0.00</c:formatCode>
                <c:ptCount val="118"/>
                <c:pt idx="0">
                  <c:v>3.8918245054091867</c:v>
                </c:pt>
                <c:pt idx="1">
                  <c:v>3.878936611601127</c:v>
                </c:pt>
                <c:pt idx="3">
                  <c:v>4</c:v>
                </c:pt>
                <c:pt idx="4">
                  <c:v>4.0410958904109586</c:v>
                </c:pt>
                <c:pt idx="5">
                  <c:v>4.115702479338843</c:v>
                </c:pt>
                <c:pt idx="6">
                  <c:v>4.129032258064516</c:v>
                </c:pt>
                <c:pt idx="7">
                  <c:v>3.7446808510638299</c:v>
                </c:pt>
                <c:pt idx="8">
                  <c:v>3.8316831683168315</c:v>
                </c:pt>
                <c:pt idx="9">
                  <c:v>3.6166666666666667</c:v>
                </c:pt>
                <c:pt idx="10">
                  <c:v>3.5526315789473686</c:v>
                </c:pt>
                <c:pt idx="11">
                  <c:v>3.849591461911908</c:v>
                </c:pt>
                <c:pt idx="12">
                  <c:v>4.072916666666667</c:v>
                </c:pt>
                <c:pt idx="13">
                  <c:v>3.9574468085106385</c:v>
                </c:pt>
                <c:pt idx="14">
                  <c:v>4.34</c:v>
                </c:pt>
                <c:pt idx="15">
                  <c:v>4.0653594771241828</c:v>
                </c:pt>
                <c:pt idx="16">
                  <c:v>3.976</c:v>
                </c:pt>
                <c:pt idx="17">
                  <c:v>3.887323943661972</c:v>
                </c:pt>
                <c:pt idx="18">
                  <c:v>3.6794871794871793</c:v>
                </c:pt>
                <c:pt idx="19">
                  <c:v>3.7619047619047619</c:v>
                </c:pt>
                <c:pt idx="20">
                  <c:v>3.6842105263157894</c:v>
                </c:pt>
                <c:pt idx="21">
                  <c:v>3.5490196078431371</c:v>
                </c:pt>
                <c:pt idx="22">
                  <c:v>3.7047619047619049</c:v>
                </c:pt>
                <c:pt idx="23">
                  <c:v>3.5166666666666666</c:v>
                </c:pt>
                <c:pt idx="24">
                  <c:v>3.7665807620691187</c:v>
                </c:pt>
                <c:pt idx="25">
                  <c:v>3.959016393442623</c:v>
                </c:pt>
                <c:pt idx="26">
                  <c:v>4.2380952380952381</c:v>
                </c:pt>
                <c:pt idx="27">
                  <c:v>4.1399999999999997</c:v>
                </c:pt>
                <c:pt idx="28">
                  <c:v>4.072289156626506</c:v>
                </c:pt>
                <c:pt idx="29">
                  <c:v>3.9090909090909092</c:v>
                </c:pt>
                <c:pt idx="30">
                  <c:v>3.4693877551020407</c:v>
                </c:pt>
                <c:pt idx="31">
                  <c:v>3.6</c:v>
                </c:pt>
                <c:pt idx="32">
                  <c:v>3.3846153846153846</c:v>
                </c:pt>
                <c:pt idx="33">
                  <c:v>3.8615384615384616</c:v>
                </c:pt>
                <c:pt idx="34">
                  <c:v>3.8571428571428572</c:v>
                </c:pt>
                <c:pt idx="35">
                  <c:v>3.6475409836065573</c:v>
                </c:pt>
                <c:pt idx="36">
                  <c:v>3.9054054054054053</c:v>
                </c:pt>
                <c:pt idx="37">
                  <c:v>3.5</c:v>
                </c:pt>
                <c:pt idx="38">
                  <c:v>3.56</c:v>
                </c:pt>
                <c:pt idx="39">
                  <c:v>3.5</c:v>
                </c:pt>
                <c:pt idx="40">
                  <c:v>3.7380952380952381</c:v>
                </c:pt>
                <c:pt idx="41">
                  <c:v>3.6896551724137931</c:v>
                </c:pt>
                <c:pt idx="42">
                  <c:v>3.8334245572578425</c:v>
                </c:pt>
                <c:pt idx="43">
                  <c:v>4.0370370370370372</c:v>
                </c:pt>
                <c:pt idx="44">
                  <c:v>4.2692307692307692</c:v>
                </c:pt>
                <c:pt idx="45">
                  <c:v>4.1082802547770703</c:v>
                </c:pt>
                <c:pt idx="46">
                  <c:v>3.9739583333333335</c:v>
                </c:pt>
                <c:pt idx="47">
                  <c:v>3.9914529914529915</c:v>
                </c:pt>
                <c:pt idx="48">
                  <c:v>4.116883116883117</c:v>
                </c:pt>
                <c:pt idx="49">
                  <c:v>4.2121212121212119</c:v>
                </c:pt>
                <c:pt idx="50">
                  <c:v>3.8983050847457625</c:v>
                </c:pt>
                <c:pt idx="51">
                  <c:v>3.3725490196078431</c:v>
                </c:pt>
                <c:pt idx="52">
                  <c:v>3.9565217391304346</c:v>
                </c:pt>
                <c:pt idx="53">
                  <c:v>3.34</c:v>
                </c:pt>
                <c:pt idx="54">
                  <c:v>3.4444444444444446</c:v>
                </c:pt>
                <c:pt idx="55">
                  <c:v>4.0875000000000004</c:v>
                </c:pt>
                <c:pt idx="56">
                  <c:v>3.4210526315789473</c:v>
                </c:pt>
                <c:pt idx="57">
                  <c:v>3.75</c:v>
                </c:pt>
                <c:pt idx="58">
                  <c:v>3.5362318840579712</c:v>
                </c:pt>
                <c:pt idx="59">
                  <c:v>3.5357142857142856</c:v>
                </c:pt>
                <c:pt idx="60">
                  <c:v>4</c:v>
                </c:pt>
                <c:pt idx="61">
                  <c:v>3.7837837837837838</c:v>
                </c:pt>
                <c:pt idx="62">
                  <c:v>4.0532088752635511</c:v>
                </c:pt>
                <c:pt idx="63">
                  <c:v>4.3417721518987342</c:v>
                </c:pt>
                <c:pt idx="64">
                  <c:v>4.0675675675675675</c:v>
                </c:pt>
                <c:pt idx="65">
                  <c:v>3.8897058823529411</c:v>
                </c:pt>
                <c:pt idx="66">
                  <c:v>3.8783783783783785</c:v>
                </c:pt>
                <c:pt idx="67">
                  <c:v>4.2368421052631575</c:v>
                </c:pt>
                <c:pt idx="68">
                  <c:v>3.535211267605634</c:v>
                </c:pt>
                <c:pt idx="69">
                  <c:v>4.3454545454545457</c:v>
                </c:pt>
                <c:pt idx="70">
                  <c:v>4.1204819277108431</c:v>
                </c:pt>
                <c:pt idx="71">
                  <c:v>4.0517241379310347</c:v>
                </c:pt>
                <c:pt idx="72">
                  <c:v>4.2108108108108109</c:v>
                </c:pt>
                <c:pt idx="73">
                  <c:v>3.8403361344537816</c:v>
                </c:pt>
                <c:pt idx="74">
                  <c:v>3.901639344262295</c:v>
                </c:pt>
                <c:pt idx="75">
                  <c:v>4.2</c:v>
                </c:pt>
                <c:pt idx="76">
                  <c:v>4.125</c:v>
                </c:pt>
                <c:pt idx="77">
                  <c:v>3.8641037007721755</c:v>
                </c:pt>
                <c:pt idx="78">
                  <c:v>4.0294117647058822</c:v>
                </c:pt>
                <c:pt idx="79">
                  <c:v>3.7857142857142856</c:v>
                </c:pt>
                <c:pt idx="80">
                  <c:v>3.7058823529411766</c:v>
                </c:pt>
                <c:pt idx="81">
                  <c:v>3.9793814432989691</c:v>
                </c:pt>
                <c:pt idx="82">
                  <c:v>3.9101123595505616</c:v>
                </c:pt>
                <c:pt idx="83">
                  <c:v>3.880281690140845</c:v>
                </c:pt>
                <c:pt idx="84">
                  <c:v>3.4615384615384617</c:v>
                </c:pt>
                <c:pt idx="85">
                  <c:v>3.7391304347826089</c:v>
                </c:pt>
                <c:pt idx="86">
                  <c:v>3.6202531645569622</c:v>
                </c:pt>
                <c:pt idx="87">
                  <c:v>4.0864197530864201</c:v>
                </c:pt>
                <c:pt idx="88">
                  <c:v>3.9493670886075951</c:v>
                </c:pt>
                <c:pt idx="89">
                  <c:v>3.5694444444444446</c:v>
                </c:pt>
                <c:pt idx="90">
                  <c:v>3.8445945945945947</c:v>
                </c:pt>
                <c:pt idx="91">
                  <c:v>3.9710144927536231</c:v>
                </c:pt>
                <c:pt idx="92">
                  <c:v>3.7857142857142856</c:v>
                </c:pt>
                <c:pt idx="93">
                  <c:v>3.7142857142857144</c:v>
                </c:pt>
                <c:pt idx="94">
                  <c:v>3.6434782608695651</c:v>
                </c:pt>
                <c:pt idx="95">
                  <c:v>3.6075949367088609</c:v>
                </c:pt>
                <c:pt idx="96">
                  <c:v>3.71875</c:v>
                </c:pt>
                <c:pt idx="97">
                  <c:v>3.9107981220657275</c:v>
                </c:pt>
                <c:pt idx="98">
                  <c:v>4.1722222222222225</c:v>
                </c:pt>
                <c:pt idx="99">
                  <c:v>4.1407407407407408</c:v>
                </c:pt>
                <c:pt idx="100">
                  <c:v>3.6831683168316833</c:v>
                </c:pt>
                <c:pt idx="101">
                  <c:v>4.1361702127659576</c:v>
                </c:pt>
                <c:pt idx="102">
                  <c:v>4.0901287553648071</c:v>
                </c:pt>
                <c:pt idx="103">
                  <c:v>3.7900552486187844</c:v>
                </c:pt>
                <c:pt idx="104">
                  <c:v>4.1361256544502618</c:v>
                </c:pt>
                <c:pt idx="105">
                  <c:v>4.1604938271604937</c:v>
                </c:pt>
                <c:pt idx="106">
                  <c:v>3.8367346938775508</c:v>
                </c:pt>
                <c:pt idx="107">
                  <c:v>4.2068965517241379</c:v>
                </c:pt>
                <c:pt idx="108">
                  <c:v>4.1227236647742735</c:v>
                </c:pt>
                <c:pt idx="109">
                  <c:v>4.5196078431372548</c:v>
                </c:pt>
                <c:pt idx="110">
                  <c:v>4.3150684931506849</c:v>
                </c:pt>
                <c:pt idx="111">
                  <c:v>4.3168316831683171</c:v>
                </c:pt>
                <c:pt idx="112">
                  <c:v>3.9302325581395348</c:v>
                </c:pt>
                <c:pt idx="113">
                  <c:v>4.4320987654320989</c:v>
                </c:pt>
                <c:pt idx="114">
                  <c:v>3.847826086956522</c:v>
                </c:pt>
                <c:pt idx="115">
                  <c:v>3.7317073170731709</c:v>
                </c:pt>
                <c:pt idx="116">
                  <c:v>4.0825688073394497</c:v>
                </c:pt>
                <c:pt idx="117">
                  <c:v>3.9285714285714284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2022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ИТОГИ-4-9-11'!$V$7:$V$124</c:f>
              <c:numCache>
                <c:formatCode>0.00</c:formatCode>
                <c:ptCount val="118"/>
                <c:pt idx="0">
                  <c:v>3.94</c:v>
                </c:pt>
                <c:pt idx="1">
                  <c:v>3.94</c:v>
                </c:pt>
                <c:pt idx="2">
                  <c:v>3.94</c:v>
                </c:pt>
                <c:pt idx="3">
                  <c:v>3.94</c:v>
                </c:pt>
                <c:pt idx="4">
                  <c:v>3.94</c:v>
                </c:pt>
                <c:pt idx="5">
                  <c:v>3.94</c:v>
                </c:pt>
                <c:pt idx="6">
                  <c:v>3.94</c:v>
                </c:pt>
                <c:pt idx="7">
                  <c:v>3.94</c:v>
                </c:pt>
                <c:pt idx="8">
                  <c:v>3.94</c:v>
                </c:pt>
                <c:pt idx="9">
                  <c:v>3.94</c:v>
                </c:pt>
                <c:pt idx="10">
                  <c:v>3.94</c:v>
                </c:pt>
                <c:pt idx="11">
                  <c:v>3.94</c:v>
                </c:pt>
                <c:pt idx="12">
                  <c:v>3.94</c:v>
                </c:pt>
                <c:pt idx="13">
                  <c:v>3.94</c:v>
                </c:pt>
                <c:pt idx="14">
                  <c:v>3.94</c:v>
                </c:pt>
                <c:pt idx="15">
                  <c:v>3.94</c:v>
                </c:pt>
                <c:pt idx="16">
                  <c:v>3.94</c:v>
                </c:pt>
                <c:pt idx="17">
                  <c:v>3.94</c:v>
                </c:pt>
                <c:pt idx="18">
                  <c:v>3.94</c:v>
                </c:pt>
                <c:pt idx="19">
                  <c:v>3.94</c:v>
                </c:pt>
                <c:pt idx="20">
                  <c:v>3.94</c:v>
                </c:pt>
                <c:pt idx="21">
                  <c:v>3.94</c:v>
                </c:pt>
                <c:pt idx="22">
                  <c:v>3.94</c:v>
                </c:pt>
                <c:pt idx="23">
                  <c:v>3.94</c:v>
                </c:pt>
                <c:pt idx="24">
                  <c:v>3.94</c:v>
                </c:pt>
                <c:pt idx="25">
                  <c:v>3.94</c:v>
                </c:pt>
                <c:pt idx="26">
                  <c:v>3.94</c:v>
                </c:pt>
                <c:pt idx="27">
                  <c:v>3.94</c:v>
                </c:pt>
                <c:pt idx="28">
                  <c:v>3.94</c:v>
                </c:pt>
                <c:pt idx="29">
                  <c:v>3.94</c:v>
                </c:pt>
                <c:pt idx="30">
                  <c:v>3.94</c:v>
                </c:pt>
                <c:pt idx="31">
                  <c:v>3.94</c:v>
                </c:pt>
                <c:pt idx="32">
                  <c:v>3.94</c:v>
                </c:pt>
                <c:pt idx="33">
                  <c:v>3.94</c:v>
                </c:pt>
                <c:pt idx="34">
                  <c:v>3.94</c:v>
                </c:pt>
                <c:pt idx="35">
                  <c:v>3.94</c:v>
                </c:pt>
                <c:pt idx="36">
                  <c:v>3.94</c:v>
                </c:pt>
                <c:pt idx="37">
                  <c:v>3.94</c:v>
                </c:pt>
                <c:pt idx="38">
                  <c:v>3.94</c:v>
                </c:pt>
                <c:pt idx="39">
                  <c:v>3.94</c:v>
                </c:pt>
                <c:pt idx="40">
                  <c:v>3.94</c:v>
                </c:pt>
                <c:pt idx="41">
                  <c:v>3.94</c:v>
                </c:pt>
                <c:pt idx="42">
                  <c:v>3.94</c:v>
                </c:pt>
                <c:pt idx="43">
                  <c:v>3.94</c:v>
                </c:pt>
                <c:pt idx="44">
                  <c:v>3.94</c:v>
                </c:pt>
                <c:pt idx="45">
                  <c:v>3.94</c:v>
                </c:pt>
                <c:pt idx="46">
                  <c:v>3.94</c:v>
                </c:pt>
                <c:pt idx="47">
                  <c:v>3.94</c:v>
                </c:pt>
                <c:pt idx="48">
                  <c:v>3.94</c:v>
                </c:pt>
                <c:pt idx="49">
                  <c:v>3.94</c:v>
                </c:pt>
                <c:pt idx="50">
                  <c:v>3.94</c:v>
                </c:pt>
                <c:pt idx="51">
                  <c:v>3.94</c:v>
                </c:pt>
                <c:pt idx="52">
                  <c:v>3.94</c:v>
                </c:pt>
                <c:pt idx="53">
                  <c:v>3.94</c:v>
                </c:pt>
                <c:pt idx="54">
                  <c:v>3.94</c:v>
                </c:pt>
                <c:pt idx="55">
                  <c:v>3.94</c:v>
                </c:pt>
                <c:pt idx="56">
                  <c:v>3.94</c:v>
                </c:pt>
                <c:pt idx="57">
                  <c:v>3.94</c:v>
                </c:pt>
                <c:pt idx="58">
                  <c:v>3.94</c:v>
                </c:pt>
                <c:pt idx="59">
                  <c:v>3.94</c:v>
                </c:pt>
                <c:pt idx="60">
                  <c:v>3.94</c:v>
                </c:pt>
                <c:pt idx="61">
                  <c:v>3.94</c:v>
                </c:pt>
                <c:pt idx="62">
                  <c:v>3.94</c:v>
                </c:pt>
                <c:pt idx="63">
                  <c:v>3.94</c:v>
                </c:pt>
                <c:pt idx="64">
                  <c:v>3.94</c:v>
                </c:pt>
                <c:pt idx="65">
                  <c:v>3.94</c:v>
                </c:pt>
                <c:pt idx="66">
                  <c:v>3.94</c:v>
                </c:pt>
                <c:pt idx="67">
                  <c:v>3.94</c:v>
                </c:pt>
                <c:pt idx="68">
                  <c:v>3.94</c:v>
                </c:pt>
                <c:pt idx="69">
                  <c:v>3.94</c:v>
                </c:pt>
                <c:pt idx="70">
                  <c:v>3.94</c:v>
                </c:pt>
                <c:pt idx="71">
                  <c:v>3.94</c:v>
                </c:pt>
                <c:pt idx="72">
                  <c:v>3.94</c:v>
                </c:pt>
                <c:pt idx="73">
                  <c:v>3.94</c:v>
                </c:pt>
                <c:pt idx="74">
                  <c:v>3.94</c:v>
                </c:pt>
                <c:pt idx="75">
                  <c:v>3.94</c:v>
                </c:pt>
                <c:pt idx="76">
                  <c:v>3.94</c:v>
                </c:pt>
                <c:pt idx="77">
                  <c:v>3.94</c:v>
                </c:pt>
                <c:pt idx="78">
                  <c:v>3.94</c:v>
                </c:pt>
                <c:pt idx="79">
                  <c:v>3.94</c:v>
                </c:pt>
                <c:pt idx="80">
                  <c:v>3.94</c:v>
                </c:pt>
                <c:pt idx="81">
                  <c:v>3.94</c:v>
                </c:pt>
                <c:pt idx="82">
                  <c:v>3.94</c:v>
                </c:pt>
                <c:pt idx="83">
                  <c:v>3.94</c:v>
                </c:pt>
                <c:pt idx="84">
                  <c:v>3.94</c:v>
                </c:pt>
                <c:pt idx="85">
                  <c:v>3.94</c:v>
                </c:pt>
                <c:pt idx="86">
                  <c:v>3.94</c:v>
                </c:pt>
                <c:pt idx="87">
                  <c:v>3.94</c:v>
                </c:pt>
                <c:pt idx="88">
                  <c:v>3.94</c:v>
                </c:pt>
                <c:pt idx="89">
                  <c:v>3.94</c:v>
                </c:pt>
                <c:pt idx="90">
                  <c:v>3.94</c:v>
                </c:pt>
                <c:pt idx="91">
                  <c:v>3.94</c:v>
                </c:pt>
                <c:pt idx="92">
                  <c:v>3.94</c:v>
                </c:pt>
                <c:pt idx="93">
                  <c:v>3.94</c:v>
                </c:pt>
                <c:pt idx="94">
                  <c:v>3.94</c:v>
                </c:pt>
                <c:pt idx="95">
                  <c:v>3.94</c:v>
                </c:pt>
                <c:pt idx="96">
                  <c:v>3.94</c:v>
                </c:pt>
                <c:pt idx="97">
                  <c:v>3.94</c:v>
                </c:pt>
                <c:pt idx="98">
                  <c:v>3.94</c:v>
                </c:pt>
                <c:pt idx="99">
                  <c:v>3.94</c:v>
                </c:pt>
                <c:pt idx="100">
                  <c:v>3.94</c:v>
                </c:pt>
                <c:pt idx="101">
                  <c:v>3.94</c:v>
                </c:pt>
                <c:pt idx="102">
                  <c:v>3.94</c:v>
                </c:pt>
                <c:pt idx="103">
                  <c:v>3.94</c:v>
                </c:pt>
                <c:pt idx="104">
                  <c:v>3.94</c:v>
                </c:pt>
                <c:pt idx="105">
                  <c:v>3.94</c:v>
                </c:pt>
                <c:pt idx="106">
                  <c:v>3.94</c:v>
                </c:pt>
                <c:pt idx="107">
                  <c:v>3.94</c:v>
                </c:pt>
                <c:pt idx="108">
                  <c:v>3.94</c:v>
                </c:pt>
                <c:pt idx="109">
                  <c:v>3.94</c:v>
                </c:pt>
                <c:pt idx="110">
                  <c:v>3.94</c:v>
                </c:pt>
                <c:pt idx="111">
                  <c:v>3.94</c:v>
                </c:pt>
                <c:pt idx="112">
                  <c:v>3.94</c:v>
                </c:pt>
                <c:pt idx="113">
                  <c:v>3.94</c:v>
                </c:pt>
                <c:pt idx="114">
                  <c:v>3.94</c:v>
                </c:pt>
                <c:pt idx="115">
                  <c:v>3.94</c:v>
                </c:pt>
                <c:pt idx="116">
                  <c:v>3.94</c:v>
                </c:pt>
                <c:pt idx="117">
                  <c:v>3.94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1688"/>
        <c:axId val="258392080"/>
      </c:lineChart>
      <c:catAx>
        <c:axId val="25839168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392080"/>
        <c:crosses val="autoZero"/>
        <c:auto val="1"/>
        <c:lblAlgn val="ctr"/>
        <c:lblOffset val="100"/>
        <c:noMultiLvlLbl val="0"/>
      </c:catAx>
      <c:valAx>
        <c:axId val="258392080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39168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182343090420012"/>
          <c:y val="2.506363893922628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- базовый уровень 11</a:t>
            </a:r>
            <a:r>
              <a:rPr lang="ru-RU" baseline="0"/>
              <a:t> кл.  2021-2022 учебный год</a:t>
            </a:r>
            <a:endParaRPr lang="ru-RU"/>
          </a:p>
        </c:rich>
      </c:tx>
      <c:layout>
        <c:manualLayout>
          <c:xMode val="edge"/>
          <c:yMode val="edge"/>
          <c:x val="3.7825636660282332E-2"/>
          <c:y val="1.4030064423765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9299061888186571E-2"/>
          <c:y val="8.932675006117835E-2"/>
          <c:w val="0.96480526283776979"/>
          <c:h val="0.55114865187306128"/>
        </c:manualLayout>
      </c:layout>
      <c:lineChart>
        <c:grouping val="standard"/>
        <c:varyColors val="0"/>
        <c:ser>
          <c:idx val="1"/>
          <c:order val="0"/>
          <c:tx>
            <c:v>2022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EE9-4C6E-99BC-F72EFC4DEB03}"/>
              </c:ext>
            </c:extLst>
          </c:dPt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ИТОГИ-4-9-11'!$AB$7:$AB$124</c:f>
              <c:numCache>
                <c:formatCode>0.00</c:formatCode>
                <c:ptCount val="118"/>
                <c:pt idx="0">
                  <c:v>4.0737161714980603</c:v>
                </c:pt>
                <c:pt idx="1">
                  <c:v>4.1474412627101582</c:v>
                </c:pt>
                <c:pt idx="3">
                  <c:v>4.395833333333333</c:v>
                </c:pt>
                <c:pt idx="4">
                  <c:v>4.4883720930232558</c:v>
                </c:pt>
                <c:pt idx="5">
                  <c:v>4.5199999999999996</c:v>
                </c:pt>
                <c:pt idx="6">
                  <c:v>4.5999999999999996</c:v>
                </c:pt>
                <c:pt idx="7">
                  <c:v>3.8571428571428572</c:v>
                </c:pt>
                <c:pt idx="8">
                  <c:v>4.166666666666667</c:v>
                </c:pt>
                <c:pt idx="9">
                  <c:v>3.3333333333333335</c:v>
                </c:pt>
                <c:pt idx="10">
                  <c:v>3.8181818181818183</c:v>
                </c:pt>
                <c:pt idx="11">
                  <c:v>4.1315215761405781</c:v>
                </c:pt>
                <c:pt idx="12">
                  <c:v>4.046875</c:v>
                </c:pt>
                <c:pt idx="13">
                  <c:v>4.4117647058823533</c:v>
                </c:pt>
                <c:pt idx="14">
                  <c:v>4.4000000000000004</c:v>
                </c:pt>
                <c:pt idx="15">
                  <c:v>4.1500000000000004</c:v>
                </c:pt>
                <c:pt idx="16">
                  <c:v>4.3571428571428568</c:v>
                </c:pt>
                <c:pt idx="17">
                  <c:v>3.7115384615384617</c:v>
                </c:pt>
                <c:pt idx="18">
                  <c:v>4.0526315789473681</c:v>
                </c:pt>
                <c:pt idx="21">
                  <c:v>3.48</c:v>
                </c:pt>
                <c:pt idx="22">
                  <c:v>4.1052631578947372</c:v>
                </c:pt>
                <c:pt idx="23">
                  <c:v>4.5999999999999996</c:v>
                </c:pt>
                <c:pt idx="24">
                  <c:v>3.9870601245039023</c:v>
                </c:pt>
                <c:pt idx="25">
                  <c:v>4.2702702702702702</c:v>
                </c:pt>
                <c:pt idx="26">
                  <c:v>4.4230769230769234</c:v>
                </c:pt>
                <c:pt idx="27">
                  <c:v>4.1304347826086953</c:v>
                </c:pt>
                <c:pt idx="28">
                  <c:v>4.1363636363636367</c:v>
                </c:pt>
                <c:pt idx="29">
                  <c:v>4.333333333333333</c:v>
                </c:pt>
                <c:pt idx="30">
                  <c:v>3.8181818181818183</c:v>
                </c:pt>
                <c:pt idx="32">
                  <c:v>3.6206896551724137</c:v>
                </c:pt>
                <c:pt idx="33">
                  <c:v>4.0999999999999996</c:v>
                </c:pt>
                <c:pt idx="35">
                  <c:v>3.8571428571428572</c:v>
                </c:pt>
                <c:pt idx="36">
                  <c:v>3.9615384615384617</c:v>
                </c:pt>
                <c:pt idx="37">
                  <c:v>3.7916666666666665</c:v>
                </c:pt>
                <c:pt idx="38">
                  <c:v>3.6071428571428572</c:v>
                </c:pt>
                <c:pt idx="39">
                  <c:v>3.8666666666666667</c:v>
                </c:pt>
                <c:pt idx="40">
                  <c:v>3.95</c:v>
                </c:pt>
                <c:pt idx="41">
                  <c:v>3.9393939393939394</c:v>
                </c:pt>
                <c:pt idx="42">
                  <c:v>4.1689973445588233</c:v>
                </c:pt>
                <c:pt idx="43">
                  <c:v>4.333333333333333</c:v>
                </c:pt>
                <c:pt idx="44">
                  <c:v>4.0882352941176467</c:v>
                </c:pt>
                <c:pt idx="45">
                  <c:v>4.3720930232558137</c:v>
                </c:pt>
                <c:pt idx="46">
                  <c:v>4.1375000000000002</c:v>
                </c:pt>
                <c:pt idx="47">
                  <c:v>4.2857142857142856</c:v>
                </c:pt>
                <c:pt idx="48">
                  <c:v>3.9583333333333335</c:v>
                </c:pt>
                <c:pt idx="49">
                  <c:v>4.375</c:v>
                </c:pt>
                <c:pt idx="50">
                  <c:v>4.615384615384615</c:v>
                </c:pt>
                <c:pt idx="51">
                  <c:v>3.4615384615384617</c:v>
                </c:pt>
                <c:pt idx="53">
                  <c:v>4.2380952380952381</c:v>
                </c:pt>
                <c:pt idx="55">
                  <c:v>4.3600000000000003</c:v>
                </c:pt>
                <c:pt idx="56">
                  <c:v>4</c:v>
                </c:pt>
                <c:pt idx="57">
                  <c:v>3.875</c:v>
                </c:pt>
                <c:pt idx="58">
                  <c:v>4.5</c:v>
                </c:pt>
                <c:pt idx="59">
                  <c:v>4</c:v>
                </c:pt>
                <c:pt idx="60">
                  <c:v>4.2727272727272725</c:v>
                </c:pt>
                <c:pt idx="61">
                  <c:v>4</c:v>
                </c:pt>
                <c:pt idx="62">
                  <c:v>3.9872782678500229</c:v>
                </c:pt>
                <c:pt idx="63">
                  <c:v>4.28125</c:v>
                </c:pt>
                <c:pt idx="64">
                  <c:v>4.2</c:v>
                </c:pt>
                <c:pt idx="65">
                  <c:v>4.4615384615384617</c:v>
                </c:pt>
                <c:pt idx="66">
                  <c:v>3.9</c:v>
                </c:pt>
                <c:pt idx="67">
                  <c:v>4</c:v>
                </c:pt>
                <c:pt idx="68">
                  <c:v>3.4375</c:v>
                </c:pt>
                <c:pt idx="69">
                  <c:v>3.9230769230769229</c:v>
                </c:pt>
                <c:pt idx="70">
                  <c:v>3.896551724137931</c:v>
                </c:pt>
                <c:pt idx="71">
                  <c:v>3.5862068965517242</c:v>
                </c:pt>
                <c:pt idx="72">
                  <c:v>4.382352941176471</c:v>
                </c:pt>
                <c:pt idx="73">
                  <c:v>2.8461538461538463</c:v>
                </c:pt>
                <c:pt idx="74">
                  <c:v>4.2</c:v>
                </c:pt>
                <c:pt idx="75">
                  <c:v>4.3461538461538458</c:v>
                </c:pt>
                <c:pt idx="76">
                  <c:v>4.3611111111111107</c:v>
                </c:pt>
                <c:pt idx="77">
                  <c:v>4.0444977964953521</c:v>
                </c:pt>
                <c:pt idx="78">
                  <c:v>3.9583333333333335</c:v>
                </c:pt>
                <c:pt idx="80">
                  <c:v>3.71875</c:v>
                </c:pt>
                <c:pt idx="81">
                  <c:v>4.1481481481481479</c:v>
                </c:pt>
                <c:pt idx="82">
                  <c:v>3.71875</c:v>
                </c:pt>
                <c:pt idx="83">
                  <c:v>3.9777777777777779</c:v>
                </c:pt>
                <c:pt idx="84">
                  <c:v>4.1333333333333337</c:v>
                </c:pt>
                <c:pt idx="85">
                  <c:v>4.666666666666667</c:v>
                </c:pt>
                <c:pt idx="86">
                  <c:v>3.9375</c:v>
                </c:pt>
                <c:pt idx="87">
                  <c:v>4.12</c:v>
                </c:pt>
                <c:pt idx="88">
                  <c:v>4.1875</c:v>
                </c:pt>
                <c:pt idx="89">
                  <c:v>4.0476190476190474</c:v>
                </c:pt>
                <c:pt idx="90">
                  <c:v>4.2285714285714286</c:v>
                </c:pt>
                <c:pt idx="91">
                  <c:v>3.75</c:v>
                </c:pt>
                <c:pt idx="92">
                  <c:v>3.55</c:v>
                </c:pt>
                <c:pt idx="93">
                  <c:v>3.5</c:v>
                </c:pt>
                <c:pt idx="94">
                  <c:v>3.75</c:v>
                </c:pt>
                <c:pt idx="95">
                  <c:v>3.9090909090909092</c:v>
                </c:pt>
                <c:pt idx="96">
                  <c:v>4.2285714285714286</c:v>
                </c:pt>
                <c:pt idx="97">
                  <c:v>4.16</c:v>
                </c:pt>
                <c:pt idx="98">
                  <c:v>4.5514018691588785</c:v>
                </c:pt>
                <c:pt idx="99">
                  <c:v>3.9722222222222223</c:v>
                </c:pt>
                <c:pt idx="100">
                  <c:v>4.2</c:v>
                </c:pt>
                <c:pt idx="101">
                  <c:v>4.1960784313725492</c:v>
                </c:pt>
                <c:pt idx="102">
                  <c:v>4.1857142857142859</c:v>
                </c:pt>
                <c:pt idx="103">
                  <c:v>4.21875</c:v>
                </c:pt>
                <c:pt idx="104">
                  <c:v>4.3478260869565215</c:v>
                </c:pt>
                <c:pt idx="105">
                  <c:v>4.083333333333333</c:v>
                </c:pt>
                <c:pt idx="106">
                  <c:v>3.8</c:v>
                </c:pt>
                <c:pt idx="107">
                  <c:v>3.84</c:v>
                </c:pt>
                <c:pt idx="108">
                  <c:v>4.1597347614318192</c:v>
                </c:pt>
                <c:pt idx="109">
                  <c:v>4.5319148936170217</c:v>
                </c:pt>
                <c:pt idx="110">
                  <c:v>4.1304347826086953</c:v>
                </c:pt>
                <c:pt idx="111">
                  <c:v>4.4000000000000004</c:v>
                </c:pt>
                <c:pt idx="112">
                  <c:v>4.4285714285714288</c:v>
                </c:pt>
                <c:pt idx="113">
                  <c:v>4.096774193548387</c:v>
                </c:pt>
                <c:pt idx="114">
                  <c:v>3.9375</c:v>
                </c:pt>
                <c:pt idx="115">
                  <c:v>4.125</c:v>
                </c:pt>
                <c:pt idx="116">
                  <c:v>3.9726027397260273</c:v>
                </c:pt>
                <c:pt idx="117">
                  <c:v>3.8148148148148149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2022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ИТОГИ-4-9-11'!$AC$7:$AC$124</c:f>
              <c:numCache>
                <c:formatCode>0.00</c:formatCode>
                <c:ptCount val="118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4.0999999999999996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4.0999999999999996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4.0999999999999996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4.0999999999999996</c:v>
                </c:pt>
                <c:pt idx="94">
                  <c:v>4.0999999999999996</c:v>
                </c:pt>
                <c:pt idx="95">
                  <c:v>4.0999999999999996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2864"/>
        <c:axId val="258393256"/>
      </c:lineChart>
      <c:catAx>
        <c:axId val="25839286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393256"/>
        <c:crosses val="autoZero"/>
        <c:auto val="1"/>
        <c:lblAlgn val="ctr"/>
        <c:lblOffset val="100"/>
        <c:noMultiLvlLbl val="0"/>
      </c:catAx>
      <c:valAx>
        <c:axId val="25839325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392864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627407249769452"/>
          <c:y val="1.7666852249529415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- профиль 11</a:t>
            </a:r>
            <a:r>
              <a:rPr lang="ru-RU" baseline="0"/>
              <a:t> кл.  2021-2022 учебный год</a:t>
            </a:r>
            <a:endParaRPr lang="ru-RU"/>
          </a:p>
        </c:rich>
      </c:tx>
      <c:layout>
        <c:manualLayout>
          <c:xMode val="edge"/>
          <c:yMode val="edge"/>
          <c:x val="4.0667597054555207E-2"/>
          <c:y val="9.439274636125030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928813239761415E-2"/>
          <c:y val="7.087691463940142E-2"/>
          <c:w val="0.976818924131442"/>
          <c:h val="0.53961417322834648"/>
        </c:manualLayout>
      </c:layout>
      <c:lineChart>
        <c:grouping val="standard"/>
        <c:varyColors val="0"/>
        <c:ser>
          <c:idx val="1"/>
          <c:order val="0"/>
          <c:tx>
            <c:v>2022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81-4E04-9B20-5815382D39CD}"/>
              </c:ext>
            </c:extLst>
          </c:dPt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ИТОГИ-4-9-11'!$AE$7:$AE$124</c:f>
              <c:numCache>
                <c:formatCode>0.00</c:formatCode>
                <c:ptCount val="118"/>
                <c:pt idx="0">
                  <c:v>53.094298507931846</c:v>
                </c:pt>
                <c:pt idx="1">
                  <c:v>53.889431764199571</c:v>
                </c:pt>
                <c:pt idx="3">
                  <c:v>56.757575757575758</c:v>
                </c:pt>
                <c:pt idx="4">
                  <c:v>60.4</c:v>
                </c:pt>
                <c:pt idx="5">
                  <c:v>70.577777777777783</c:v>
                </c:pt>
                <c:pt idx="6">
                  <c:v>57.370370370370374</c:v>
                </c:pt>
                <c:pt idx="7">
                  <c:v>40.142857142857146</c:v>
                </c:pt>
                <c:pt idx="8">
                  <c:v>53.235294117647058</c:v>
                </c:pt>
                <c:pt idx="9">
                  <c:v>49.736842105263158</c:v>
                </c:pt>
                <c:pt idx="10">
                  <c:v>42.89473684210526</c:v>
                </c:pt>
                <c:pt idx="11">
                  <c:v>55.419999999999995</c:v>
                </c:pt>
                <c:pt idx="12">
                  <c:v>51.6</c:v>
                </c:pt>
                <c:pt idx="13">
                  <c:v>47.5</c:v>
                </c:pt>
                <c:pt idx="14">
                  <c:v>60.6</c:v>
                </c:pt>
                <c:pt idx="15">
                  <c:v>62.4</c:v>
                </c:pt>
                <c:pt idx="16">
                  <c:v>63.3</c:v>
                </c:pt>
                <c:pt idx="17">
                  <c:v>51.2</c:v>
                </c:pt>
                <c:pt idx="18">
                  <c:v>49.2</c:v>
                </c:pt>
                <c:pt idx="21">
                  <c:v>55</c:v>
                </c:pt>
                <c:pt idx="22">
                  <c:v>51.4</c:v>
                </c:pt>
                <c:pt idx="23">
                  <c:v>62</c:v>
                </c:pt>
                <c:pt idx="24">
                  <c:v>52.913333333333327</c:v>
                </c:pt>
                <c:pt idx="25">
                  <c:v>64.3</c:v>
                </c:pt>
                <c:pt idx="26">
                  <c:v>60.2</c:v>
                </c:pt>
                <c:pt idx="27">
                  <c:v>60.3</c:v>
                </c:pt>
                <c:pt idx="28">
                  <c:v>56.3</c:v>
                </c:pt>
                <c:pt idx="29">
                  <c:v>53.1</c:v>
                </c:pt>
                <c:pt idx="30">
                  <c:v>44.8</c:v>
                </c:pt>
                <c:pt idx="32">
                  <c:v>52.1</c:v>
                </c:pt>
                <c:pt idx="33">
                  <c:v>42.2</c:v>
                </c:pt>
                <c:pt idx="35">
                  <c:v>47.8</c:v>
                </c:pt>
                <c:pt idx="36">
                  <c:v>54.1</c:v>
                </c:pt>
                <c:pt idx="37">
                  <c:v>55</c:v>
                </c:pt>
                <c:pt idx="38">
                  <c:v>47</c:v>
                </c:pt>
                <c:pt idx="39">
                  <c:v>59.8</c:v>
                </c:pt>
                <c:pt idx="40">
                  <c:v>48.9</c:v>
                </c:pt>
                <c:pt idx="41">
                  <c:v>47.8</c:v>
                </c:pt>
                <c:pt idx="42">
                  <c:v>54.707999999999998</c:v>
                </c:pt>
                <c:pt idx="43">
                  <c:v>59.6</c:v>
                </c:pt>
                <c:pt idx="44">
                  <c:v>52</c:v>
                </c:pt>
                <c:pt idx="45">
                  <c:v>66</c:v>
                </c:pt>
                <c:pt idx="46">
                  <c:v>57.3</c:v>
                </c:pt>
                <c:pt idx="47">
                  <c:v>55.5</c:v>
                </c:pt>
                <c:pt idx="48">
                  <c:v>62.3</c:v>
                </c:pt>
                <c:pt idx="49">
                  <c:v>50.2</c:v>
                </c:pt>
                <c:pt idx="50">
                  <c:v>58.3</c:v>
                </c:pt>
                <c:pt idx="53">
                  <c:v>44.2</c:v>
                </c:pt>
                <c:pt idx="55">
                  <c:v>55</c:v>
                </c:pt>
                <c:pt idx="57">
                  <c:v>54</c:v>
                </c:pt>
                <c:pt idx="58">
                  <c:v>48</c:v>
                </c:pt>
                <c:pt idx="59">
                  <c:v>42.7</c:v>
                </c:pt>
                <c:pt idx="60">
                  <c:v>53.42</c:v>
                </c:pt>
                <c:pt idx="61">
                  <c:v>62.1</c:v>
                </c:pt>
                <c:pt idx="62">
                  <c:v>50.378571428571426</c:v>
                </c:pt>
                <c:pt idx="63">
                  <c:v>66</c:v>
                </c:pt>
                <c:pt idx="64">
                  <c:v>58.2</c:v>
                </c:pt>
                <c:pt idx="65">
                  <c:v>53.6</c:v>
                </c:pt>
                <c:pt idx="66">
                  <c:v>46.1</c:v>
                </c:pt>
                <c:pt idx="67">
                  <c:v>60.1</c:v>
                </c:pt>
                <c:pt idx="68">
                  <c:v>49.8</c:v>
                </c:pt>
                <c:pt idx="69">
                  <c:v>54.5</c:v>
                </c:pt>
                <c:pt idx="70">
                  <c:v>46.4</c:v>
                </c:pt>
                <c:pt idx="71">
                  <c:v>36.5</c:v>
                </c:pt>
                <c:pt idx="72">
                  <c:v>59.2</c:v>
                </c:pt>
                <c:pt idx="73">
                  <c:v>18.3</c:v>
                </c:pt>
                <c:pt idx="74">
                  <c:v>38</c:v>
                </c:pt>
                <c:pt idx="75">
                  <c:v>59.6</c:v>
                </c:pt>
                <c:pt idx="76">
                  <c:v>59</c:v>
                </c:pt>
                <c:pt idx="77">
                  <c:v>53.535714285714292</c:v>
                </c:pt>
                <c:pt idx="78">
                  <c:v>47</c:v>
                </c:pt>
                <c:pt idx="80">
                  <c:v>51</c:v>
                </c:pt>
                <c:pt idx="81">
                  <c:v>57.4</c:v>
                </c:pt>
                <c:pt idx="82">
                  <c:v>51</c:v>
                </c:pt>
                <c:pt idx="83">
                  <c:v>51</c:v>
                </c:pt>
                <c:pt idx="84">
                  <c:v>51.7</c:v>
                </c:pt>
                <c:pt idx="85">
                  <c:v>52.1</c:v>
                </c:pt>
                <c:pt idx="86">
                  <c:v>48</c:v>
                </c:pt>
                <c:pt idx="87">
                  <c:v>53</c:v>
                </c:pt>
                <c:pt idx="88">
                  <c:v>55.6</c:v>
                </c:pt>
                <c:pt idx="89">
                  <c:v>41.8</c:v>
                </c:pt>
                <c:pt idx="90">
                  <c:v>55.9</c:v>
                </c:pt>
                <c:pt idx="91">
                  <c:v>52.4</c:v>
                </c:pt>
                <c:pt idx="92">
                  <c:v>56</c:v>
                </c:pt>
                <c:pt idx="93">
                  <c:v>49.2</c:v>
                </c:pt>
                <c:pt idx="94">
                  <c:v>44.7</c:v>
                </c:pt>
                <c:pt idx="95">
                  <c:v>39</c:v>
                </c:pt>
                <c:pt idx="96">
                  <c:v>53.3</c:v>
                </c:pt>
                <c:pt idx="97">
                  <c:v>52.6</c:v>
                </c:pt>
                <c:pt idx="98">
                  <c:v>63.8</c:v>
                </c:pt>
                <c:pt idx="99">
                  <c:v>67</c:v>
                </c:pt>
                <c:pt idx="100">
                  <c:v>50.9</c:v>
                </c:pt>
                <c:pt idx="101">
                  <c:v>61</c:v>
                </c:pt>
                <c:pt idx="102">
                  <c:v>59</c:v>
                </c:pt>
                <c:pt idx="103">
                  <c:v>57.7</c:v>
                </c:pt>
                <c:pt idx="104">
                  <c:v>69.900000000000006</c:v>
                </c:pt>
                <c:pt idx="105">
                  <c:v>57</c:v>
                </c:pt>
                <c:pt idx="106">
                  <c:v>50</c:v>
                </c:pt>
                <c:pt idx="107">
                  <c:v>31.5</c:v>
                </c:pt>
                <c:pt idx="108">
                  <c:v>52.666044075509809</c:v>
                </c:pt>
                <c:pt idx="109">
                  <c:v>62.75</c:v>
                </c:pt>
                <c:pt idx="110">
                  <c:v>49.097560975609753</c:v>
                </c:pt>
                <c:pt idx="111">
                  <c:v>58.590909090909093</c:v>
                </c:pt>
                <c:pt idx="112">
                  <c:v>49.8</c:v>
                </c:pt>
                <c:pt idx="113">
                  <c:v>60.122448979591837</c:v>
                </c:pt>
                <c:pt idx="114">
                  <c:v>49.222222222222221</c:v>
                </c:pt>
                <c:pt idx="115">
                  <c:v>60</c:v>
                </c:pt>
                <c:pt idx="116">
                  <c:v>46.363636363636367</c:v>
                </c:pt>
                <c:pt idx="117">
                  <c:v>38.047619047619051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2022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ИТОГИ-4-9-11'!$AF$7:$AF$124</c:f>
              <c:numCache>
                <c:formatCode>0.00</c:formatCode>
                <c:ptCount val="118"/>
                <c:pt idx="0">
                  <c:v>56.1</c:v>
                </c:pt>
                <c:pt idx="1">
                  <c:v>56.1</c:v>
                </c:pt>
                <c:pt idx="2">
                  <c:v>56.1</c:v>
                </c:pt>
                <c:pt idx="3">
                  <c:v>56.1</c:v>
                </c:pt>
                <c:pt idx="4">
                  <c:v>56.1</c:v>
                </c:pt>
                <c:pt idx="5">
                  <c:v>56.1</c:v>
                </c:pt>
                <c:pt idx="6">
                  <c:v>56.1</c:v>
                </c:pt>
                <c:pt idx="7">
                  <c:v>56.1</c:v>
                </c:pt>
                <c:pt idx="8">
                  <c:v>56.1</c:v>
                </c:pt>
                <c:pt idx="9">
                  <c:v>56.1</c:v>
                </c:pt>
                <c:pt idx="10">
                  <c:v>56.1</c:v>
                </c:pt>
                <c:pt idx="11">
                  <c:v>56.1</c:v>
                </c:pt>
                <c:pt idx="12">
                  <c:v>56.1</c:v>
                </c:pt>
                <c:pt idx="13">
                  <c:v>56.1</c:v>
                </c:pt>
                <c:pt idx="14">
                  <c:v>56.1</c:v>
                </c:pt>
                <c:pt idx="15">
                  <c:v>56.1</c:v>
                </c:pt>
                <c:pt idx="16">
                  <c:v>56.1</c:v>
                </c:pt>
                <c:pt idx="17">
                  <c:v>56.1</c:v>
                </c:pt>
                <c:pt idx="18">
                  <c:v>56.1</c:v>
                </c:pt>
                <c:pt idx="19">
                  <c:v>56.1</c:v>
                </c:pt>
                <c:pt idx="20">
                  <c:v>56.1</c:v>
                </c:pt>
                <c:pt idx="21">
                  <c:v>56.1</c:v>
                </c:pt>
                <c:pt idx="22">
                  <c:v>56.1</c:v>
                </c:pt>
                <c:pt idx="23">
                  <c:v>56.1</c:v>
                </c:pt>
                <c:pt idx="24">
                  <c:v>56.1</c:v>
                </c:pt>
                <c:pt idx="25">
                  <c:v>56.1</c:v>
                </c:pt>
                <c:pt idx="26">
                  <c:v>56.1</c:v>
                </c:pt>
                <c:pt idx="27">
                  <c:v>56.1</c:v>
                </c:pt>
                <c:pt idx="28">
                  <c:v>56.1</c:v>
                </c:pt>
                <c:pt idx="29">
                  <c:v>56.1</c:v>
                </c:pt>
                <c:pt idx="30">
                  <c:v>56.1</c:v>
                </c:pt>
                <c:pt idx="31">
                  <c:v>56.1</c:v>
                </c:pt>
                <c:pt idx="32">
                  <c:v>56.1</c:v>
                </c:pt>
                <c:pt idx="33">
                  <c:v>56.1</c:v>
                </c:pt>
                <c:pt idx="34">
                  <c:v>56.1</c:v>
                </c:pt>
                <c:pt idx="35">
                  <c:v>56.1</c:v>
                </c:pt>
                <c:pt idx="36">
                  <c:v>56.1</c:v>
                </c:pt>
                <c:pt idx="37">
                  <c:v>56.1</c:v>
                </c:pt>
                <c:pt idx="38">
                  <c:v>56.1</c:v>
                </c:pt>
                <c:pt idx="39">
                  <c:v>56.1</c:v>
                </c:pt>
                <c:pt idx="40">
                  <c:v>56.1</c:v>
                </c:pt>
                <c:pt idx="41">
                  <c:v>56.1</c:v>
                </c:pt>
                <c:pt idx="42">
                  <c:v>56.1</c:v>
                </c:pt>
                <c:pt idx="43">
                  <c:v>56.1</c:v>
                </c:pt>
                <c:pt idx="44">
                  <c:v>56.1</c:v>
                </c:pt>
                <c:pt idx="45">
                  <c:v>56.1</c:v>
                </c:pt>
                <c:pt idx="46">
                  <c:v>56.1</c:v>
                </c:pt>
                <c:pt idx="47">
                  <c:v>56.1</c:v>
                </c:pt>
                <c:pt idx="48">
                  <c:v>56.1</c:v>
                </c:pt>
                <c:pt idx="49">
                  <c:v>56.1</c:v>
                </c:pt>
                <c:pt idx="50">
                  <c:v>56.1</c:v>
                </c:pt>
                <c:pt idx="51">
                  <c:v>56.1</c:v>
                </c:pt>
                <c:pt idx="52">
                  <c:v>56.1</c:v>
                </c:pt>
                <c:pt idx="53">
                  <c:v>56.1</c:v>
                </c:pt>
                <c:pt idx="54">
                  <c:v>56.1</c:v>
                </c:pt>
                <c:pt idx="55">
                  <c:v>56.1</c:v>
                </c:pt>
                <c:pt idx="56">
                  <c:v>56.1</c:v>
                </c:pt>
                <c:pt idx="57">
                  <c:v>56.1</c:v>
                </c:pt>
                <c:pt idx="58">
                  <c:v>56.1</c:v>
                </c:pt>
                <c:pt idx="59">
                  <c:v>56.1</c:v>
                </c:pt>
                <c:pt idx="60">
                  <c:v>56.1</c:v>
                </c:pt>
                <c:pt idx="61">
                  <c:v>56.1</c:v>
                </c:pt>
                <c:pt idx="62">
                  <c:v>56.1</c:v>
                </c:pt>
                <c:pt idx="63">
                  <c:v>56.1</c:v>
                </c:pt>
                <c:pt idx="64">
                  <c:v>56.1</c:v>
                </c:pt>
                <c:pt idx="65">
                  <c:v>56.1</c:v>
                </c:pt>
                <c:pt idx="66">
                  <c:v>56.1</c:v>
                </c:pt>
                <c:pt idx="67">
                  <c:v>56.1</c:v>
                </c:pt>
                <c:pt idx="68">
                  <c:v>56.1</c:v>
                </c:pt>
                <c:pt idx="69">
                  <c:v>56.1</c:v>
                </c:pt>
                <c:pt idx="70">
                  <c:v>56.1</c:v>
                </c:pt>
                <c:pt idx="71">
                  <c:v>56.1</c:v>
                </c:pt>
                <c:pt idx="72">
                  <c:v>56.1</c:v>
                </c:pt>
                <c:pt idx="73">
                  <c:v>56.1</c:v>
                </c:pt>
                <c:pt idx="74">
                  <c:v>56.1</c:v>
                </c:pt>
                <c:pt idx="75">
                  <c:v>56.1</c:v>
                </c:pt>
                <c:pt idx="76">
                  <c:v>56.1</c:v>
                </c:pt>
                <c:pt idx="77">
                  <c:v>56.1</c:v>
                </c:pt>
                <c:pt idx="78">
                  <c:v>56.1</c:v>
                </c:pt>
                <c:pt idx="79">
                  <c:v>56.1</c:v>
                </c:pt>
                <c:pt idx="80">
                  <c:v>56.1</c:v>
                </c:pt>
                <c:pt idx="81">
                  <c:v>56.1</c:v>
                </c:pt>
                <c:pt idx="82">
                  <c:v>56.1</c:v>
                </c:pt>
                <c:pt idx="83">
                  <c:v>56.1</c:v>
                </c:pt>
                <c:pt idx="84">
                  <c:v>56.1</c:v>
                </c:pt>
                <c:pt idx="85">
                  <c:v>56.1</c:v>
                </c:pt>
                <c:pt idx="86">
                  <c:v>56.1</c:v>
                </c:pt>
                <c:pt idx="87">
                  <c:v>56.1</c:v>
                </c:pt>
                <c:pt idx="88">
                  <c:v>56.1</c:v>
                </c:pt>
                <c:pt idx="89">
                  <c:v>56.1</c:v>
                </c:pt>
                <c:pt idx="90">
                  <c:v>56.1</c:v>
                </c:pt>
                <c:pt idx="91">
                  <c:v>56.1</c:v>
                </c:pt>
                <c:pt idx="92">
                  <c:v>56.1</c:v>
                </c:pt>
                <c:pt idx="93">
                  <c:v>56.1</c:v>
                </c:pt>
                <c:pt idx="94">
                  <c:v>56.1</c:v>
                </c:pt>
                <c:pt idx="95">
                  <c:v>56.1</c:v>
                </c:pt>
                <c:pt idx="96">
                  <c:v>56.1</c:v>
                </c:pt>
                <c:pt idx="97">
                  <c:v>56.1</c:v>
                </c:pt>
                <c:pt idx="98">
                  <c:v>56.1</c:v>
                </c:pt>
                <c:pt idx="99">
                  <c:v>56.1</c:v>
                </c:pt>
                <c:pt idx="100">
                  <c:v>56.1</c:v>
                </c:pt>
                <c:pt idx="101">
                  <c:v>56.1</c:v>
                </c:pt>
                <c:pt idx="102">
                  <c:v>56.1</c:v>
                </c:pt>
                <c:pt idx="103">
                  <c:v>56.1</c:v>
                </c:pt>
                <c:pt idx="104">
                  <c:v>56.1</c:v>
                </c:pt>
                <c:pt idx="105">
                  <c:v>56.1</c:v>
                </c:pt>
                <c:pt idx="106">
                  <c:v>56.1</c:v>
                </c:pt>
                <c:pt idx="107">
                  <c:v>56.1</c:v>
                </c:pt>
                <c:pt idx="108">
                  <c:v>56.1</c:v>
                </c:pt>
                <c:pt idx="109">
                  <c:v>56.1</c:v>
                </c:pt>
                <c:pt idx="110">
                  <c:v>56.1</c:v>
                </c:pt>
                <c:pt idx="111">
                  <c:v>56.1</c:v>
                </c:pt>
                <c:pt idx="112">
                  <c:v>56.1</c:v>
                </c:pt>
                <c:pt idx="113">
                  <c:v>56.1</c:v>
                </c:pt>
                <c:pt idx="114">
                  <c:v>56.1</c:v>
                </c:pt>
                <c:pt idx="115">
                  <c:v>56.1</c:v>
                </c:pt>
                <c:pt idx="116">
                  <c:v>56.1</c:v>
                </c:pt>
                <c:pt idx="117">
                  <c:v>56.1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4040"/>
        <c:axId val="258803360"/>
      </c:lineChart>
      <c:catAx>
        <c:axId val="2583940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803360"/>
        <c:crosses val="autoZero"/>
        <c:auto val="1"/>
        <c:lblAlgn val="ctr"/>
        <c:lblOffset val="100"/>
        <c:noMultiLvlLbl val="0"/>
      </c:catAx>
      <c:valAx>
        <c:axId val="258803360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394040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391606863392369"/>
          <c:y val="1.3309764850822218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11</a:t>
            </a:r>
            <a:r>
              <a:rPr lang="ru-RU" baseline="0"/>
              <a:t> кл.  2021-2022 учебный год</a:t>
            </a:r>
            <a:endParaRPr lang="ru-RU"/>
          </a:p>
        </c:rich>
      </c:tx>
      <c:layout>
        <c:manualLayout>
          <c:xMode val="edge"/>
          <c:yMode val="edge"/>
          <c:x val="4.6973641366372242E-2"/>
          <c:y val="1.941721854304636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964049543948387E-2"/>
          <c:y val="9.6396861198525141E-2"/>
          <c:w val="0.97575428349773741"/>
          <c:h val="0.51978228496322909"/>
        </c:manualLayout>
      </c:layout>
      <c:lineChart>
        <c:grouping val="standard"/>
        <c:varyColors val="0"/>
        <c:ser>
          <c:idx val="1"/>
          <c:order val="0"/>
          <c:tx>
            <c:v>2022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FD0-4FF5-8AD7-AA46F6EADD35}"/>
              </c:ext>
            </c:extLst>
          </c:dPt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ИТОГИ-4-9-11'!$AH$7:$AH$124</c:f>
              <c:numCache>
                <c:formatCode>0.00</c:formatCode>
                <c:ptCount val="118"/>
                <c:pt idx="0">
                  <c:v>65.031943686958186</c:v>
                </c:pt>
                <c:pt idx="1">
                  <c:v>65.910987794537533</c:v>
                </c:pt>
                <c:pt idx="3">
                  <c:v>67.5</c:v>
                </c:pt>
                <c:pt idx="4">
                  <c:v>67.13095238095238</c:v>
                </c:pt>
                <c:pt idx="5">
                  <c:v>72.099999999999994</c:v>
                </c:pt>
                <c:pt idx="6">
                  <c:v>74.215686274509807</c:v>
                </c:pt>
                <c:pt idx="7">
                  <c:v>68.424242424242422</c:v>
                </c:pt>
                <c:pt idx="8">
                  <c:v>65.61702127659575</c:v>
                </c:pt>
                <c:pt idx="9">
                  <c:v>56</c:v>
                </c:pt>
                <c:pt idx="10">
                  <c:v>56.3</c:v>
                </c:pt>
                <c:pt idx="11">
                  <c:v>65.830000000000013</c:v>
                </c:pt>
                <c:pt idx="12">
                  <c:v>63.1</c:v>
                </c:pt>
                <c:pt idx="13">
                  <c:v>70.099999999999994</c:v>
                </c:pt>
                <c:pt idx="14">
                  <c:v>73.900000000000006</c:v>
                </c:pt>
                <c:pt idx="15">
                  <c:v>70.599999999999994</c:v>
                </c:pt>
                <c:pt idx="16">
                  <c:v>69.3</c:v>
                </c:pt>
                <c:pt idx="17">
                  <c:v>56.6</c:v>
                </c:pt>
                <c:pt idx="18">
                  <c:v>69</c:v>
                </c:pt>
                <c:pt idx="21">
                  <c:v>54.7</c:v>
                </c:pt>
                <c:pt idx="22">
                  <c:v>65.3</c:v>
                </c:pt>
                <c:pt idx="23">
                  <c:v>65.7</c:v>
                </c:pt>
                <c:pt idx="24">
                  <c:v>62.68</c:v>
                </c:pt>
                <c:pt idx="25">
                  <c:v>72.2</c:v>
                </c:pt>
                <c:pt idx="26">
                  <c:v>67.599999999999994</c:v>
                </c:pt>
                <c:pt idx="27">
                  <c:v>69.2</c:v>
                </c:pt>
                <c:pt idx="28">
                  <c:v>67</c:v>
                </c:pt>
                <c:pt idx="29">
                  <c:v>67</c:v>
                </c:pt>
                <c:pt idx="30">
                  <c:v>47</c:v>
                </c:pt>
                <c:pt idx="32">
                  <c:v>51.9</c:v>
                </c:pt>
                <c:pt idx="33">
                  <c:v>67.400000000000006</c:v>
                </c:pt>
                <c:pt idx="35">
                  <c:v>58.8</c:v>
                </c:pt>
                <c:pt idx="36">
                  <c:v>70.5</c:v>
                </c:pt>
                <c:pt idx="37">
                  <c:v>61.6</c:v>
                </c:pt>
                <c:pt idx="38">
                  <c:v>54</c:v>
                </c:pt>
                <c:pt idx="39">
                  <c:v>59.7</c:v>
                </c:pt>
                <c:pt idx="40">
                  <c:v>69.599999999999994</c:v>
                </c:pt>
                <c:pt idx="41">
                  <c:v>56.7</c:v>
                </c:pt>
                <c:pt idx="42">
                  <c:v>65.676470588235304</c:v>
                </c:pt>
                <c:pt idx="43">
                  <c:v>69.599999999999994</c:v>
                </c:pt>
                <c:pt idx="44">
                  <c:v>67</c:v>
                </c:pt>
                <c:pt idx="45">
                  <c:v>69.8</c:v>
                </c:pt>
                <c:pt idx="46">
                  <c:v>65.099999999999994</c:v>
                </c:pt>
                <c:pt idx="47">
                  <c:v>68.599999999999994</c:v>
                </c:pt>
                <c:pt idx="48">
                  <c:v>70.599999999999994</c:v>
                </c:pt>
                <c:pt idx="49">
                  <c:v>64.099999999999994</c:v>
                </c:pt>
                <c:pt idx="50">
                  <c:v>73</c:v>
                </c:pt>
                <c:pt idx="51">
                  <c:v>56.5</c:v>
                </c:pt>
                <c:pt idx="53">
                  <c:v>61.1</c:v>
                </c:pt>
                <c:pt idx="55">
                  <c:v>65.599999999999994</c:v>
                </c:pt>
                <c:pt idx="56">
                  <c:v>66.2</c:v>
                </c:pt>
                <c:pt idx="57">
                  <c:v>70</c:v>
                </c:pt>
                <c:pt idx="58">
                  <c:v>61.8</c:v>
                </c:pt>
                <c:pt idx="59">
                  <c:v>59.9</c:v>
                </c:pt>
                <c:pt idx="60">
                  <c:v>68.900000000000006</c:v>
                </c:pt>
                <c:pt idx="61">
                  <c:v>58.7</c:v>
                </c:pt>
                <c:pt idx="62">
                  <c:v>62.071428571428569</c:v>
                </c:pt>
                <c:pt idx="63">
                  <c:v>67.099999999999994</c:v>
                </c:pt>
                <c:pt idx="64">
                  <c:v>69.400000000000006</c:v>
                </c:pt>
                <c:pt idx="65">
                  <c:v>66.8</c:v>
                </c:pt>
                <c:pt idx="66">
                  <c:v>55.4</c:v>
                </c:pt>
                <c:pt idx="67">
                  <c:v>67.900000000000006</c:v>
                </c:pt>
                <c:pt idx="68">
                  <c:v>53</c:v>
                </c:pt>
                <c:pt idx="69">
                  <c:v>66</c:v>
                </c:pt>
                <c:pt idx="70">
                  <c:v>61.7</c:v>
                </c:pt>
                <c:pt idx="71">
                  <c:v>53.2</c:v>
                </c:pt>
                <c:pt idx="72">
                  <c:v>70.2</c:v>
                </c:pt>
                <c:pt idx="73">
                  <c:v>43</c:v>
                </c:pt>
                <c:pt idx="74">
                  <c:v>60.5</c:v>
                </c:pt>
                <c:pt idx="75">
                  <c:v>68.8</c:v>
                </c:pt>
                <c:pt idx="76">
                  <c:v>66</c:v>
                </c:pt>
                <c:pt idx="77">
                  <c:v>65.875000000000014</c:v>
                </c:pt>
                <c:pt idx="78">
                  <c:v>67</c:v>
                </c:pt>
                <c:pt idx="80">
                  <c:v>65</c:v>
                </c:pt>
                <c:pt idx="81">
                  <c:v>68.3</c:v>
                </c:pt>
                <c:pt idx="82">
                  <c:v>60.4</c:v>
                </c:pt>
                <c:pt idx="83">
                  <c:v>67</c:v>
                </c:pt>
                <c:pt idx="84">
                  <c:v>66.8</c:v>
                </c:pt>
                <c:pt idx="85">
                  <c:v>60.4</c:v>
                </c:pt>
                <c:pt idx="86">
                  <c:v>67</c:v>
                </c:pt>
                <c:pt idx="87">
                  <c:v>64.599999999999994</c:v>
                </c:pt>
                <c:pt idx="88">
                  <c:v>68.099999999999994</c:v>
                </c:pt>
                <c:pt idx="89">
                  <c:v>66.599999999999994</c:v>
                </c:pt>
                <c:pt idx="90">
                  <c:v>62.1</c:v>
                </c:pt>
                <c:pt idx="91">
                  <c:v>64.599999999999994</c:v>
                </c:pt>
                <c:pt idx="92">
                  <c:v>60</c:v>
                </c:pt>
                <c:pt idx="93">
                  <c:v>62.7</c:v>
                </c:pt>
                <c:pt idx="94">
                  <c:v>56.4</c:v>
                </c:pt>
                <c:pt idx="95">
                  <c:v>67</c:v>
                </c:pt>
                <c:pt idx="96">
                  <c:v>67.8</c:v>
                </c:pt>
                <c:pt idx="97">
                  <c:v>66.400000000000006</c:v>
                </c:pt>
                <c:pt idx="98">
                  <c:v>74.5</c:v>
                </c:pt>
                <c:pt idx="99">
                  <c:v>69.5</c:v>
                </c:pt>
                <c:pt idx="100">
                  <c:v>65.5</c:v>
                </c:pt>
                <c:pt idx="101">
                  <c:v>70</c:v>
                </c:pt>
                <c:pt idx="102">
                  <c:v>68</c:v>
                </c:pt>
                <c:pt idx="103">
                  <c:v>66</c:v>
                </c:pt>
                <c:pt idx="104">
                  <c:v>69.2</c:v>
                </c:pt>
                <c:pt idx="105">
                  <c:v>69.8</c:v>
                </c:pt>
                <c:pt idx="106">
                  <c:v>63.8</c:v>
                </c:pt>
                <c:pt idx="107">
                  <c:v>70.3</c:v>
                </c:pt>
                <c:pt idx="108">
                  <c:v>67.463372634826086</c:v>
                </c:pt>
                <c:pt idx="109">
                  <c:v>79.602409638554221</c:v>
                </c:pt>
                <c:pt idx="110">
                  <c:v>70.951807228915669</c:v>
                </c:pt>
                <c:pt idx="111">
                  <c:v>74.2</c:v>
                </c:pt>
                <c:pt idx="112">
                  <c:v>68.347826086956516</c:v>
                </c:pt>
                <c:pt idx="113">
                  <c:v>72.064102564102569</c:v>
                </c:pt>
                <c:pt idx="114">
                  <c:v>60.2</c:v>
                </c:pt>
                <c:pt idx="115">
                  <c:v>59.38095238095238</c:v>
                </c:pt>
                <c:pt idx="116">
                  <c:v>62.4</c:v>
                </c:pt>
                <c:pt idx="117">
                  <c:v>60.02325581395349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2022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5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FD0-4FF5-8AD7-AA46F6EADD35}"/>
              </c:ext>
            </c:extLst>
          </c:dPt>
          <c:cat>
            <c:strRef>
              <c:f>'2022 ИТОГИ-4-9-11'!$C$7:$C$124</c:f>
              <c:strCache>
                <c:ptCount val="118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МБОУ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–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МБОУ СШ № 108</c:v>
                </c:pt>
                <c:pt idx="91">
                  <c:v>МБОУ СШ № 115</c:v>
                </c:pt>
                <c:pt idx="92">
                  <c:v>МБОУ СШ № 121</c:v>
                </c:pt>
                <c:pt idx="93">
                  <c:v>МБОУ СШ № 129</c:v>
                </c:pt>
                <c:pt idx="94">
                  <c:v>МБОУ СШ № 134</c:v>
                </c:pt>
                <c:pt idx="95">
                  <c:v>МБОУ СШ № 139</c:v>
                </c:pt>
                <c:pt idx="96">
                  <c:v>МБОУ СШ № 141</c:v>
                </c:pt>
                <c:pt idx="97">
                  <c:v>МАОУ СШ № 143</c:v>
                </c:pt>
                <c:pt idx="98">
                  <c:v>МБОУ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'2022 ИТОГИ-4-9-11'!$AI$7:$AI$124</c:f>
              <c:numCache>
                <c:formatCode>0.00</c:formatCode>
                <c:ptCount val="118"/>
                <c:pt idx="0">
                  <c:v>69.77</c:v>
                </c:pt>
                <c:pt idx="1">
                  <c:v>69.77</c:v>
                </c:pt>
                <c:pt idx="2">
                  <c:v>69.77</c:v>
                </c:pt>
                <c:pt idx="3">
                  <c:v>69.77</c:v>
                </c:pt>
                <c:pt idx="4">
                  <c:v>69.77</c:v>
                </c:pt>
                <c:pt idx="5">
                  <c:v>69.77</c:v>
                </c:pt>
                <c:pt idx="6">
                  <c:v>69.77</c:v>
                </c:pt>
                <c:pt idx="7">
                  <c:v>69.77</c:v>
                </c:pt>
                <c:pt idx="8">
                  <c:v>69.77</c:v>
                </c:pt>
                <c:pt idx="9">
                  <c:v>69.77</c:v>
                </c:pt>
                <c:pt idx="10">
                  <c:v>69.77</c:v>
                </c:pt>
                <c:pt idx="11">
                  <c:v>69.77</c:v>
                </c:pt>
                <c:pt idx="12">
                  <c:v>69.77</c:v>
                </c:pt>
                <c:pt idx="13">
                  <c:v>69.77</c:v>
                </c:pt>
                <c:pt idx="14">
                  <c:v>69.77</c:v>
                </c:pt>
                <c:pt idx="15">
                  <c:v>69.77</c:v>
                </c:pt>
                <c:pt idx="16">
                  <c:v>69.77</c:v>
                </c:pt>
                <c:pt idx="17">
                  <c:v>69.77</c:v>
                </c:pt>
                <c:pt idx="18">
                  <c:v>69.77</c:v>
                </c:pt>
                <c:pt idx="19">
                  <c:v>69.77</c:v>
                </c:pt>
                <c:pt idx="20">
                  <c:v>69.77</c:v>
                </c:pt>
                <c:pt idx="21">
                  <c:v>69.77</c:v>
                </c:pt>
                <c:pt idx="22">
                  <c:v>69.77</c:v>
                </c:pt>
                <c:pt idx="23">
                  <c:v>69.77</c:v>
                </c:pt>
                <c:pt idx="24">
                  <c:v>69.77</c:v>
                </c:pt>
                <c:pt idx="25">
                  <c:v>69.77</c:v>
                </c:pt>
                <c:pt idx="26">
                  <c:v>69.77</c:v>
                </c:pt>
                <c:pt idx="27">
                  <c:v>69.77</c:v>
                </c:pt>
                <c:pt idx="28">
                  <c:v>69.77</c:v>
                </c:pt>
                <c:pt idx="29">
                  <c:v>69.77</c:v>
                </c:pt>
                <c:pt idx="30">
                  <c:v>69.77</c:v>
                </c:pt>
                <c:pt idx="31">
                  <c:v>69.77</c:v>
                </c:pt>
                <c:pt idx="32">
                  <c:v>69.77</c:v>
                </c:pt>
                <c:pt idx="33">
                  <c:v>69.77</c:v>
                </c:pt>
                <c:pt idx="34">
                  <c:v>69.77</c:v>
                </c:pt>
                <c:pt idx="35">
                  <c:v>69.77</c:v>
                </c:pt>
                <c:pt idx="36">
                  <c:v>69.77</c:v>
                </c:pt>
                <c:pt idx="37">
                  <c:v>69.77</c:v>
                </c:pt>
                <c:pt idx="38">
                  <c:v>69.77</c:v>
                </c:pt>
                <c:pt idx="39">
                  <c:v>69.77</c:v>
                </c:pt>
                <c:pt idx="40">
                  <c:v>69.77</c:v>
                </c:pt>
                <c:pt idx="41">
                  <c:v>69.77</c:v>
                </c:pt>
                <c:pt idx="42">
                  <c:v>69.77</c:v>
                </c:pt>
                <c:pt idx="43">
                  <c:v>69.77</c:v>
                </c:pt>
                <c:pt idx="44">
                  <c:v>69.77</c:v>
                </c:pt>
                <c:pt idx="45">
                  <c:v>69.77</c:v>
                </c:pt>
                <c:pt idx="46">
                  <c:v>69.77</c:v>
                </c:pt>
                <c:pt idx="47">
                  <c:v>69.77</c:v>
                </c:pt>
                <c:pt idx="48">
                  <c:v>69.77</c:v>
                </c:pt>
                <c:pt idx="49">
                  <c:v>69.77</c:v>
                </c:pt>
                <c:pt idx="50">
                  <c:v>69.77</c:v>
                </c:pt>
                <c:pt idx="51">
                  <c:v>69.77</c:v>
                </c:pt>
                <c:pt idx="52">
                  <c:v>69.77</c:v>
                </c:pt>
                <c:pt idx="53">
                  <c:v>69.77</c:v>
                </c:pt>
                <c:pt idx="54">
                  <c:v>69.77</c:v>
                </c:pt>
                <c:pt idx="55">
                  <c:v>69.77</c:v>
                </c:pt>
                <c:pt idx="56">
                  <c:v>69.77</c:v>
                </c:pt>
                <c:pt idx="57">
                  <c:v>69.77</c:v>
                </c:pt>
                <c:pt idx="58">
                  <c:v>69.77</c:v>
                </c:pt>
                <c:pt idx="59">
                  <c:v>69.77</c:v>
                </c:pt>
                <c:pt idx="60">
                  <c:v>69.77</c:v>
                </c:pt>
                <c:pt idx="61">
                  <c:v>69.77</c:v>
                </c:pt>
                <c:pt idx="62">
                  <c:v>69.77</c:v>
                </c:pt>
                <c:pt idx="63">
                  <c:v>69.77</c:v>
                </c:pt>
                <c:pt idx="64">
                  <c:v>69.77</c:v>
                </c:pt>
                <c:pt idx="65">
                  <c:v>69.77</c:v>
                </c:pt>
                <c:pt idx="66">
                  <c:v>69.77</c:v>
                </c:pt>
                <c:pt idx="67">
                  <c:v>69.77</c:v>
                </c:pt>
                <c:pt idx="68">
                  <c:v>69.77</c:v>
                </c:pt>
                <c:pt idx="69">
                  <c:v>69.77</c:v>
                </c:pt>
                <c:pt idx="70">
                  <c:v>69.77</c:v>
                </c:pt>
                <c:pt idx="71">
                  <c:v>69.77</c:v>
                </c:pt>
                <c:pt idx="72">
                  <c:v>69.77</c:v>
                </c:pt>
                <c:pt idx="73">
                  <c:v>69.77</c:v>
                </c:pt>
                <c:pt idx="74">
                  <c:v>69.77</c:v>
                </c:pt>
                <c:pt idx="75">
                  <c:v>69.77</c:v>
                </c:pt>
                <c:pt idx="76">
                  <c:v>69.77</c:v>
                </c:pt>
                <c:pt idx="77">
                  <c:v>69.77</c:v>
                </c:pt>
                <c:pt idx="78">
                  <c:v>69.77</c:v>
                </c:pt>
                <c:pt idx="79">
                  <c:v>69.77</c:v>
                </c:pt>
                <c:pt idx="80">
                  <c:v>69.77</c:v>
                </c:pt>
                <c:pt idx="81">
                  <c:v>69.77</c:v>
                </c:pt>
                <c:pt idx="82">
                  <c:v>69.77</c:v>
                </c:pt>
                <c:pt idx="83">
                  <c:v>69.77</c:v>
                </c:pt>
                <c:pt idx="84">
                  <c:v>69.77</c:v>
                </c:pt>
                <c:pt idx="85">
                  <c:v>69.77</c:v>
                </c:pt>
                <c:pt idx="86">
                  <c:v>69.77</c:v>
                </c:pt>
                <c:pt idx="87">
                  <c:v>69.77</c:v>
                </c:pt>
                <c:pt idx="88">
                  <c:v>69.77</c:v>
                </c:pt>
                <c:pt idx="89">
                  <c:v>69.77</c:v>
                </c:pt>
                <c:pt idx="90">
                  <c:v>69.77</c:v>
                </c:pt>
                <c:pt idx="91">
                  <c:v>69.77</c:v>
                </c:pt>
                <c:pt idx="92">
                  <c:v>69.77</c:v>
                </c:pt>
                <c:pt idx="93">
                  <c:v>69.77</c:v>
                </c:pt>
                <c:pt idx="94">
                  <c:v>69.77</c:v>
                </c:pt>
                <c:pt idx="95">
                  <c:v>69.77</c:v>
                </c:pt>
                <c:pt idx="96">
                  <c:v>69.77</c:v>
                </c:pt>
                <c:pt idx="97">
                  <c:v>69.77</c:v>
                </c:pt>
                <c:pt idx="98">
                  <c:v>69.77</c:v>
                </c:pt>
                <c:pt idx="99">
                  <c:v>69.77</c:v>
                </c:pt>
                <c:pt idx="100">
                  <c:v>69.77</c:v>
                </c:pt>
                <c:pt idx="101">
                  <c:v>69.77</c:v>
                </c:pt>
                <c:pt idx="102">
                  <c:v>69.77</c:v>
                </c:pt>
                <c:pt idx="103">
                  <c:v>69.77</c:v>
                </c:pt>
                <c:pt idx="104">
                  <c:v>69.77</c:v>
                </c:pt>
                <c:pt idx="105">
                  <c:v>69.77</c:v>
                </c:pt>
                <c:pt idx="106">
                  <c:v>69.77</c:v>
                </c:pt>
                <c:pt idx="107">
                  <c:v>69.77</c:v>
                </c:pt>
                <c:pt idx="108">
                  <c:v>69.77</c:v>
                </c:pt>
                <c:pt idx="109">
                  <c:v>69.77</c:v>
                </c:pt>
                <c:pt idx="110">
                  <c:v>69.77</c:v>
                </c:pt>
                <c:pt idx="111">
                  <c:v>69.77</c:v>
                </c:pt>
                <c:pt idx="112">
                  <c:v>69.77</c:v>
                </c:pt>
                <c:pt idx="113">
                  <c:v>69.77</c:v>
                </c:pt>
                <c:pt idx="114">
                  <c:v>69.77</c:v>
                </c:pt>
                <c:pt idx="115">
                  <c:v>69.77</c:v>
                </c:pt>
                <c:pt idx="116">
                  <c:v>69.77</c:v>
                </c:pt>
                <c:pt idx="117">
                  <c:v>69.77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04536"/>
        <c:axId val="258804928"/>
      </c:lineChart>
      <c:catAx>
        <c:axId val="2588045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804928"/>
        <c:crosses val="autoZero"/>
        <c:auto val="1"/>
        <c:lblAlgn val="ctr"/>
        <c:lblOffset val="100"/>
        <c:noMultiLvlLbl val="0"/>
      </c:catAx>
      <c:valAx>
        <c:axId val="258804928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804536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247535766092189"/>
          <c:y val="2.1528881530537159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28575</xdr:rowOff>
    </xdr:from>
    <xdr:to>
      <xdr:col>29</xdr:col>
      <xdr:colOff>104773</xdr:colOff>
      <xdr:row>25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25</xdr:row>
      <xdr:rowOff>142876</xdr:rowOff>
    </xdr:from>
    <xdr:to>
      <xdr:col>29</xdr:col>
      <xdr:colOff>199725</xdr:colOff>
      <xdr:row>50</xdr:row>
      <xdr:rowOff>9526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50</xdr:row>
      <xdr:rowOff>128058</xdr:rowOff>
    </xdr:from>
    <xdr:to>
      <xdr:col>29</xdr:col>
      <xdr:colOff>257174</xdr:colOff>
      <xdr:row>74</xdr:row>
      <xdr:rowOff>42334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77257</xdr:colOff>
      <xdr:row>74</xdr:row>
      <xdr:rowOff>159808</xdr:rowOff>
    </xdr:from>
    <xdr:to>
      <xdr:col>29</xdr:col>
      <xdr:colOff>48682</xdr:colOff>
      <xdr:row>99</xdr:row>
      <xdr:rowOff>74083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78315</xdr:colOff>
      <xdr:row>99</xdr:row>
      <xdr:rowOff>182033</xdr:rowOff>
    </xdr:from>
    <xdr:to>
      <xdr:col>29</xdr:col>
      <xdr:colOff>30690</xdr:colOff>
      <xdr:row>124</xdr:row>
      <xdr:rowOff>96308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100542</xdr:colOff>
      <xdr:row>125</xdr:row>
      <xdr:rowOff>7409</xdr:rowOff>
    </xdr:from>
    <xdr:to>
      <xdr:col>29</xdr:col>
      <xdr:colOff>39158</xdr:colOff>
      <xdr:row>149</xdr:row>
      <xdr:rowOff>150284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80434</xdr:colOff>
      <xdr:row>150</xdr:row>
      <xdr:rowOff>63501</xdr:rowOff>
    </xdr:from>
    <xdr:to>
      <xdr:col>29</xdr:col>
      <xdr:colOff>185209</xdr:colOff>
      <xdr:row>174</xdr:row>
      <xdr:rowOff>63501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84668</xdr:colOff>
      <xdr:row>175</xdr:row>
      <xdr:rowOff>8464</xdr:rowOff>
    </xdr:from>
    <xdr:to>
      <xdr:col>29</xdr:col>
      <xdr:colOff>84666</xdr:colOff>
      <xdr:row>199</xdr:row>
      <xdr:rowOff>126999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0.03428</cdr:x>
      <cdr:y>0.07121</cdr:y>
    </cdr:from>
    <cdr:to>
      <cdr:x>0.03428</cdr:x>
      <cdr:y>0.61192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11546" y="324893"/>
          <a:ext cx="0" cy="2466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0.1161</cdr:x>
      <cdr:y>0.08629</cdr:y>
    </cdr:from>
    <cdr:to>
      <cdr:x>0.11724</cdr:x>
      <cdr:y>0.62004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071159" y="393696"/>
          <a:ext cx="20317" cy="2435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0.22443</cdr:x>
      <cdr:y>0.09557</cdr:y>
    </cdr:from>
    <cdr:to>
      <cdr:x>0.22446</cdr:x>
      <cdr:y>0.63516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03612" y="436029"/>
          <a:ext cx="535" cy="24618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0.37417</cdr:x>
      <cdr:y>0.09441</cdr:y>
    </cdr:from>
    <cdr:to>
      <cdr:x>0.37445</cdr:x>
      <cdr:y>0.63839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674953" y="430731"/>
          <a:ext cx="4995" cy="24818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0.53996</cdr:x>
      <cdr:y>0.07817</cdr:y>
    </cdr:from>
    <cdr:to>
      <cdr:x>0.54001</cdr:x>
      <cdr:y>0.62144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632513" y="356644"/>
          <a:ext cx="892" cy="24786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0.66322</cdr:x>
      <cdr:y>0.08026</cdr:y>
    </cdr:from>
    <cdr:to>
      <cdr:x>0.66324</cdr:x>
      <cdr:y>0.6237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31362" y="366178"/>
          <a:ext cx="357" cy="24794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0.92063</cdr:x>
      <cdr:y>0.08467</cdr:y>
    </cdr:from>
    <cdr:to>
      <cdr:x>0.92158</cdr:x>
      <cdr:y>0.62172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423387" y="386297"/>
          <a:ext cx="16947" cy="24502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0.03303</cdr:x>
      <cdr:y>0.08128</cdr:y>
    </cdr:from>
    <cdr:to>
      <cdr:x>0.03356</cdr:x>
      <cdr:y>0.62322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592341" y="376274"/>
          <a:ext cx="9506" cy="25087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0.11382</cdr:x>
      <cdr:y>0.09432</cdr:y>
    </cdr:from>
    <cdr:to>
      <cdr:x>0.11437</cdr:x>
      <cdr:y>0.62597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41250" y="436633"/>
          <a:ext cx="9863" cy="24610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0.22495</cdr:x>
      <cdr:y>0.0989</cdr:y>
    </cdr:from>
    <cdr:to>
      <cdr:x>0.22531</cdr:x>
      <cdr:y>0.62849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34296" y="457806"/>
          <a:ext cx="6456" cy="24515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0.37238</cdr:x>
      <cdr:y>0.10449</cdr:y>
    </cdr:from>
    <cdr:to>
      <cdr:x>0.37347</cdr:x>
      <cdr:y>0.64449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78288" y="483700"/>
          <a:ext cx="19548" cy="24997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0.53841</cdr:x>
      <cdr:y>0.09007</cdr:y>
    </cdr:from>
    <cdr:to>
      <cdr:x>0.53868</cdr:x>
      <cdr:y>0.6326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55919" y="416970"/>
          <a:ext cx="4842" cy="25114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0.66269</cdr:x>
      <cdr:y>0.10171</cdr:y>
    </cdr:from>
    <cdr:to>
      <cdr:x>0.66289</cdr:x>
      <cdr:y>0.63992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84765" y="470813"/>
          <a:ext cx="3587" cy="24914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0.92041</cdr:x>
      <cdr:y>0.10161</cdr:y>
    </cdr:from>
    <cdr:to>
      <cdr:x>0.92075</cdr:x>
      <cdr:y>0.63306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506837" y="470368"/>
          <a:ext cx="6098" cy="24601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0.03398</cdr:x>
      <cdr:y>0.08345</cdr:y>
    </cdr:from>
    <cdr:to>
      <cdr:x>0.03491</cdr:x>
      <cdr:y>0.60156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10957" y="374367"/>
          <a:ext cx="16724" cy="23243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0.11775</cdr:x>
      <cdr:y>0.09217</cdr:y>
    </cdr:from>
    <cdr:to>
      <cdr:x>0.11796</cdr:x>
      <cdr:y>0.60817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17472" y="413487"/>
          <a:ext cx="3776" cy="23149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0.22464</cdr:x>
      <cdr:y>0.0834</cdr:y>
    </cdr:from>
    <cdr:to>
      <cdr:x>0.22526</cdr:x>
      <cdr:y>0.60817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39432" y="374155"/>
          <a:ext cx="11149" cy="23542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0.37252</cdr:x>
      <cdr:y>0.08469</cdr:y>
    </cdr:from>
    <cdr:to>
      <cdr:x>0.37302</cdr:x>
      <cdr:y>0.61972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698720" y="379941"/>
          <a:ext cx="8998" cy="24003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0.5363</cdr:x>
      <cdr:y>0.08108</cdr:y>
    </cdr:from>
    <cdr:to>
      <cdr:x>0.53718</cdr:x>
      <cdr:y>0.61406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43780" y="363743"/>
          <a:ext cx="15824" cy="2391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0.65964</cdr:x>
      <cdr:y>0.09177</cdr:y>
    </cdr:from>
    <cdr:to>
      <cdr:x>0.66117</cdr:x>
      <cdr:y>0.6268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61801" y="411691"/>
          <a:ext cx="27386" cy="24003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0.91479</cdr:x>
      <cdr:y>0.09312</cdr:y>
    </cdr:from>
    <cdr:to>
      <cdr:x>0.91575</cdr:x>
      <cdr:y>0.61265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449841" y="417741"/>
          <a:ext cx="17263" cy="23307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0.03435</cdr:x>
      <cdr:y>0.07179</cdr:y>
    </cdr:from>
    <cdr:to>
      <cdr:x>0.03453</cdr:x>
      <cdr:y>0.67232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10465" y="335759"/>
          <a:ext cx="3199" cy="28085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0.11663</cdr:x>
      <cdr:y>0.07609</cdr:y>
    </cdr:from>
    <cdr:to>
      <cdr:x>0.1172</cdr:x>
      <cdr:y>0.67459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72749" y="355837"/>
          <a:ext cx="10130" cy="2799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0.22403</cdr:x>
      <cdr:y>0.08271</cdr:y>
    </cdr:from>
    <cdr:to>
      <cdr:x>0.22415</cdr:x>
      <cdr:y>0.6773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3981633" y="386838"/>
          <a:ext cx="2132" cy="27807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0.37261</cdr:x>
      <cdr:y>0.08106</cdr:y>
    </cdr:from>
    <cdr:to>
      <cdr:x>0.37312</cdr:x>
      <cdr:y>0.66802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22208" y="379100"/>
          <a:ext cx="9064" cy="27450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</cdr:x>
      <cdr:y>0.08864</cdr:y>
    </cdr:from>
    <cdr:to>
      <cdr:x>0.54016</cdr:x>
      <cdr:y>0.68341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597267" y="414572"/>
          <a:ext cx="2844" cy="27816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0.66264</cdr:x>
      <cdr:y>0.09085</cdr:y>
    </cdr:from>
    <cdr:to>
      <cdr:x>0.66303</cdr:x>
      <cdr:y>0.68137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776812" y="424908"/>
          <a:ext cx="6931" cy="27617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0.91973</cdr:x>
      <cdr:y>0.08458</cdr:y>
    </cdr:from>
    <cdr:to>
      <cdr:x>0.92074</cdr:x>
      <cdr:y>0.6773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346008" y="395583"/>
          <a:ext cx="17951" cy="27720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0.03231</cdr:x>
      <cdr:y>0.09368</cdr:y>
    </cdr:from>
    <cdr:to>
      <cdr:x>0.0325</cdr:x>
      <cdr:y>0.64983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73693" y="438135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0.11609</cdr:x>
      <cdr:y>0.0934</cdr:y>
    </cdr:from>
    <cdr:to>
      <cdr:x>0.11628</cdr:x>
      <cdr:y>0.64955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61026" y="436792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0.22408</cdr:x>
      <cdr:y>0.10319</cdr:y>
    </cdr:from>
    <cdr:to>
      <cdr:x>0.22427</cdr:x>
      <cdr:y>0.65934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3978180" y="482599"/>
          <a:ext cx="3374" cy="2600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0.37378</cdr:x>
      <cdr:y>0.09554</cdr:y>
    </cdr:from>
    <cdr:to>
      <cdr:x>0.37397</cdr:x>
      <cdr:y>0.65169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35881" y="446833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0.53895</cdr:x>
      <cdr:y>0.10177</cdr:y>
    </cdr:from>
    <cdr:to>
      <cdr:x>0.53913</cdr:x>
      <cdr:y>0.65792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568216" y="475950"/>
          <a:ext cx="3196" cy="2600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0.66326</cdr:x>
      <cdr:y>0.10726</cdr:y>
    </cdr:from>
    <cdr:to>
      <cdr:x>0.66345</cdr:x>
      <cdr:y>0.66341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775216" y="501634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0.92032</cdr:x>
      <cdr:y>0.09386</cdr:y>
    </cdr:from>
    <cdr:to>
      <cdr:x>0.9205</cdr:x>
      <cdr:y>0.65001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338866" y="438976"/>
          <a:ext cx="3196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0.04087</cdr:x>
      <cdr:y>0.08373</cdr:y>
    </cdr:from>
    <cdr:to>
      <cdr:x>0.04146</cdr:x>
      <cdr:y>0.66285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24958" y="394758"/>
          <a:ext cx="10584" cy="2730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0.1232</cdr:x>
      <cdr:y>0.08373</cdr:y>
    </cdr:from>
    <cdr:to>
      <cdr:x>0.12379</cdr:x>
      <cdr:y>0.6651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85458" y="394758"/>
          <a:ext cx="10584" cy="27410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0.22879</cdr:x>
      <cdr:y>0.08822</cdr:y>
    </cdr:from>
    <cdr:to>
      <cdr:x>0.22998</cdr:x>
      <cdr:y>0.66285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58708" y="415925"/>
          <a:ext cx="21167" cy="27093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0.37675</cdr:x>
      <cdr:y>0.08148</cdr:y>
    </cdr:from>
    <cdr:to>
      <cdr:x>0.37734</cdr:x>
      <cdr:y>0.66061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83375" y="384175"/>
          <a:ext cx="10583" cy="2730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0.53905</cdr:x>
      <cdr:y>0.08125</cdr:y>
    </cdr:from>
    <cdr:to>
      <cdr:x>0.54081</cdr:x>
      <cdr:y>0.65836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562604" y="383063"/>
          <a:ext cx="31188" cy="27210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0.66264</cdr:x>
      <cdr:y>0.0851</cdr:y>
    </cdr:from>
    <cdr:to>
      <cdr:x>0.6637</cdr:x>
      <cdr:y>0.66734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755075" y="401214"/>
          <a:ext cx="18883" cy="2745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0.91663</cdr:x>
      <cdr:y>0.09176</cdr:y>
    </cdr:from>
    <cdr:to>
      <cdr:x>0.91666</cdr:x>
      <cdr:y>0.66285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260851" y="432660"/>
          <a:ext cx="441" cy="26925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0.03641</cdr:x>
      <cdr:y>0.12434</cdr:y>
    </cdr:from>
    <cdr:to>
      <cdr:x>0.03701</cdr:x>
      <cdr:y>0.61359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51890" y="568476"/>
          <a:ext cx="10744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0.12012</cdr:x>
      <cdr:y>0.12943</cdr:y>
    </cdr:from>
    <cdr:to>
      <cdr:x>0.1203</cdr:x>
      <cdr:y>0.61868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50890" y="591748"/>
          <a:ext cx="3223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0.22649</cdr:x>
      <cdr:y>0.1248</cdr:y>
    </cdr:from>
    <cdr:to>
      <cdr:x>0.22723</cdr:x>
      <cdr:y>0.61776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55593" y="570581"/>
          <a:ext cx="13250" cy="22538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0.3756</cdr:x>
      <cdr:y>0.13037</cdr:y>
    </cdr:from>
    <cdr:to>
      <cdr:x>0.37594</cdr:x>
      <cdr:y>0.6159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25548" y="596068"/>
          <a:ext cx="6088" cy="22198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0.54045</cdr:x>
      <cdr:y>0.12619</cdr:y>
    </cdr:from>
    <cdr:to>
      <cdr:x>0.54082</cdr:x>
      <cdr:y>0.61544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77314" y="576958"/>
          <a:ext cx="6625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0.66512</cdr:x>
      <cdr:y>0.12158</cdr:y>
    </cdr:from>
    <cdr:to>
      <cdr:x>0.666</cdr:x>
      <cdr:y>0.6071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1909554" y="555883"/>
          <a:ext cx="15757" cy="22197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0.92054</cdr:x>
      <cdr:y>0.13503</cdr:y>
    </cdr:from>
    <cdr:to>
      <cdr:x>0.92158</cdr:x>
      <cdr:y>0.61683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483155" y="617348"/>
          <a:ext cx="18622" cy="22027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0.03722</cdr:x>
      <cdr:y>0.14371</cdr:y>
    </cdr:from>
    <cdr:to>
      <cdr:x>0.03768</cdr:x>
      <cdr:y>0.63238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62579" y="674067"/>
          <a:ext cx="8189" cy="22921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0.11962</cdr:x>
      <cdr:y>0.15911</cdr:y>
    </cdr:from>
    <cdr:to>
      <cdr:x>0.1203</cdr:x>
      <cdr:y>0.64592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29442" y="746327"/>
          <a:ext cx="12105" cy="2283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0.22793</cdr:x>
      <cdr:y>0.14635</cdr:y>
    </cdr:from>
    <cdr:to>
      <cdr:x>0.22834</cdr:x>
      <cdr:y>0.6439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57456" y="686468"/>
          <a:ext cx="7298" cy="2333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0.37506</cdr:x>
      <cdr:y>0.14556</cdr:y>
    </cdr:from>
    <cdr:to>
      <cdr:x>0.37673</cdr:x>
      <cdr:y>0.63413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676416" y="682749"/>
          <a:ext cx="29728" cy="22916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0.54042</cdr:x>
      <cdr:y>0.14332</cdr:y>
    </cdr:from>
    <cdr:to>
      <cdr:x>0.54099</cdr:x>
      <cdr:y>0.63188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20048" y="672243"/>
          <a:ext cx="10147" cy="22916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0.66409</cdr:x>
      <cdr:y>0.15331</cdr:y>
    </cdr:from>
    <cdr:to>
      <cdr:x>0.66482</cdr:x>
      <cdr:y>0.64125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1821582" y="719106"/>
          <a:ext cx="12989" cy="22886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0.92108</cdr:x>
      <cdr:y>0.1392</cdr:y>
    </cdr:from>
    <cdr:to>
      <cdr:x>0.9214</cdr:x>
      <cdr:y>0.63137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396350" y="652913"/>
          <a:ext cx="5696" cy="23085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33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C5" sqref="C5:C6"/>
    </sheetView>
  </sheetViews>
  <sheetFormatPr defaultRowHeight="15" x14ac:dyDescent="0.25"/>
  <cols>
    <col min="1" max="1" width="3.28515625" style="28" customWidth="1"/>
    <col min="2" max="2" width="8.7109375" style="28" customWidth="1"/>
    <col min="3" max="3" width="32.85546875" style="28" customWidth="1"/>
    <col min="4" max="5" width="8.7109375" style="28" customWidth="1"/>
    <col min="6" max="6" width="10" style="28" customWidth="1"/>
    <col min="7" max="8" width="8.7109375" style="28" customWidth="1"/>
    <col min="9" max="9" width="10" style="28" customWidth="1"/>
    <col min="10" max="11" width="8.7109375" style="28" customWidth="1"/>
    <col min="12" max="12" width="10" style="28" customWidth="1"/>
    <col min="13" max="13" width="8.7109375" style="28" customWidth="1"/>
    <col min="14" max="14" width="0.140625" style="28" customWidth="1"/>
    <col min="15" max="17" width="0.140625" style="28" hidden="1" customWidth="1"/>
    <col min="18" max="19" width="8.7109375" style="28" customWidth="1"/>
    <col min="20" max="20" width="10" style="28" customWidth="1"/>
    <col min="21" max="22" width="8.7109375" style="28" customWidth="1"/>
    <col min="23" max="23" width="10" style="28" customWidth="1"/>
    <col min="24" max="24" width="8.7109375" style="28" customWidth="1"/>
    <col min="25" max="25" width="0.140625" style="28" customWidth="1"/>
    <col min="26" max="27" width="0.140625" style="28" hidden="1" customWidth="1"/>
    <col min="28" max="29" width="8.7109375" style="28" customWidth="1"/>
    <col min="30" max="30" width="10" style="28" customWidth="1"/>
    <col min="31" max="32" width="8.7109375" style="28" customWidth="1"/>
    <col min="33" max="33" width="10" style="28" customWidth="1"/>
    <col min="34" max="35" width="8.7109375" style="28" customWidth="1"/>
    <col min="36" max="36" width="10" style="28" customWidth="1"/>
    <col min="37" max="37" width="8.7109375" style="28" customWidth="1"/>
    <col min="38" max="40" width="0.140625" style="28" hidden="1" customWidth="1"/>
    <col min="41" max="41" width="0.140625" style="28" customWidth="1"/>
    <col min="42" max="42" width="8.7109375" style="28" customWidth="1"/>
    <col min="43" max="44" width="0.140625" style="28" hidden="1" customWidth="1"/>
    <col min="45" max="46" width="0.140625" style="28" customWidth="1"/>
    <col min="47" max="47" width="8.7109375" style="28" customWidth="1"/>
    <col min="48" max="16384" width="9.140625" style="28"/>
  </cols>
  <sheetData>
    <row r="1" spans="1:46" ht="15" customHeight="1" x14ac:dyDescent="0.25">
      <c r="A1" s="38" t="s">
        <v>123</v>
      </c>
    </row>
    <row r="2" spans="1:46" ht="15" customHeight="1" x14ac:dyDescent="0.25">
      <c r="D2" s="34" t="s">
        <v>110</v>
      </c>
      <c r="E2" s="35" t="s">
        <v>111</v>
      </c>
      <c r="G2" s="36" t="s">
        <v>112</v>
      </c>
      <c r="H2" s="35" t="s">
        <v>113</v>
      </c>
      <c r="AB2" s="34" t="s">
        <v>110</v>
      </c>
      <c r="AC2" s="35" t="s">
        <v>111</v>
      </c>
      <c r="AE2" s="36" t="s">
        <v>112</v>
      </c>
      <c r="AF2" s="35" t="s">
        <v>113</v>
      </c>
    </row>
    <row r="3" spans="1:46" ht="15" customHeight="1" x14ac:dyDescent="0.25">
      <c r="C3" s="139" t="s">
        <v>182</v>
      </c>
      <c r="D3" s="352" t="s">
        <v>114</v>
      </c>
      <c r="E3" s="35" t="s">
        <v>115</v>
      </c>
      <c r="G3" s="37" t="s">
        <v>116</v>
      </c>
      <c r="H3" s="35" t="s">
        <v>117</v>
      </c>
      <c r="AB3" s="352" t="s">
        <v>114</v>
      </c>
      <c r="AC3" s="35" t="s">
        <v>115</v>
      </c>
      <c r="AE3" s="37" t="s">
        <v>116</v>
      </c>
      <c r="AF3" s="35" t="s">
        <v>117</v>
      </c>
    </row>
    <row r="4" spans="1:46" ht="9" customHeight="1" thickBot="1" x14ac:dyDescent="0.3">
      <c r="C4" s="139"/>
      <c r="D4" s="187"/>
      <c r="E4" s="188"/>
      <c r="F4" s="189"/>
      <c r="G4" s="187"/>
      <c r="H4" s="35"/>
    </row>
    <row r="5" spans="1:46" ht="15" customHeight="1" thickBot="1" x14ac:dyDescent="0.3">
      <c r="A5" s="519" t="s">
        <v>0</v>
      </c>
      <c r="B5" s="521" t="s">
        <v>9</v>
      </c>
      <c r="C5" s="523" t="s">
        <v>11</v>
      </c>
      <c r="D5" s="525" t="s">
        <v>151</v>
      </c>
      <c r="E5" s="526"/>
      <c r="F5" s="527"/>
      <c r="G5" s="525" t="s">
        <v>152</v>
      </c>
      <c r="H5" s="526"/>
      <c r="I5" s="527"/>
      <c r="J5" s="516" t="s">
        <v>153</v>
      </c>
      <c r="K5" s="517"/>
      <c r="L5" s="518"/>
      <c r="M5" s="528" t="s">
        <v>243</v>
      </c>
      <c r="N5" s="510"/>
      <c r="O5" s="511"/>
      <c r="P5" s="511"/>
      <c r="Q5" s="512"/>
      <c r="R5" s="516" t="s">
        <v>159</v>
      </c>
      <c r="S5" s="517"/>
      <c r="T5" s="518"/>
      <c r="U5" s="516" t="s">
        <v>158</v>
      </c>
      <c r="V5" s="517"/>
      <c r="W5" s="517"/>
      <c r="X5" s="528" t="s">
        <v>244</v>
      </c>
      <c r="Y5" s="513"/>
      <c r="Z5" s="514"/>
      <c r="AA5" s="515"/>
      <c r="AB5" s="516" t="s">
        <v>154</v>
      </c>
      <c r="AC5" s="517"/>
      <c r="AD5" s="518"/>
      <c r="AE5" s="516" t="s">
        <v>155</v>
      </c>
      <c r="AF5" s="517"/>
      <c r="AG5" s="518"/>
      <c r="AH5" s="516" t="s">
        <v>156</v>
      </c>
      <c r="AI5" s="517"/>
      <c r="AJ5" s="518"/>
      <c r="AK5" s="528" t="s">
        <v>245</v>
      </c>
      <c r="AL5" s="510"/>
      <c r="AM5" s="511"/>
      <c r="AN5" s="511"/>
      <c r="AO5" s="512"/>
      <c r="AP5" s="528" t="s">
        <v>246</v>
      </c>
      <c r="AQ5" s="510"/>
      <c r="AR5" s="511"/>
      <c r="AS5" s="511"/>
      <c r="AT5" s="512"/>
    </row>
    <row r="6" spans="1:46" ht="37.5" customHeight="1" thickBot="1" x14ac:dyDescent="0.3">
      <c r="A6" s="520"/>
      <c r="B6" s="522"/>
      <c r="C6" s="524"/>
      <c r="D6" s="190" t="s">
        <v>240</v>
      </c>
      <c r="E6" s="191" t="s">
        <v>241</v>
      </c>
      <c r="F6" s="192" t="s">
        <v>242</v>
      </c>
      <c r="G6" s="193" t="s">
        <v>240</v>
      </c>
      <c r="H6" s="191" t="s">
        <v>241</v>
      </c>
      <c r="I6" s="192" t="s">
        <v>242</v>
      </c>
      <c r="J6" s="191" t="s">
        <v>240</v>
      </c>
      <c r="K6" s="191" t="s">
        <v>241</v>
      </c>
      <c r="L6" s="192" t="s">
        <v>242</v>
      </c>
      <c r="M6" s="529"/>
      <c r="N6" s="221" t="s">
        <v>132</v>
      </c>
      <c r="O6" s="216" t="s">
        <v>133</v>
      </c>
      <c r="P6" s="216" t="s">
        <v>134</v>
      </c>
      <c r="Q6" s="222" t="s">
        <v>135</v>
      </c>
      <c r="R6" s="190" t="s">
        <v>240</v>
      </c>
      <c r="S6" s="191" t="s">
        <v>241</v>
      </c>
      <c r="T6" s="192" t="s">
        <v>242</v>
      </c>
      <c r="U6" s="190" t="s">
        <v>240</v>
      </c>
      <c r="V6" s="191" t="s">
        <v>241</v>
      </c>
      <c r="W6" s="194" t="s">
        <v>242</v>
      </c>
      <c r="X6" s="529"/>
      <c r="Y6" s="215" t="s">
        <v>132</v>
      </c>
      <c r="Z6" s="216" t="s">
        <v>133</v>
      </c>
      <c r="AA6" s="217" t="s">
        <v>135</v>
      </c>
      <c r="AB6" s="190" t="s">
        <v>240</v>
      </c>
      <c r="AC6" s="191" t="s">
        <v>241</v>
      </c>
      <c r="AD6" s="192" t="s">
        <v>242</v>
      </c>
      <c r="AE6" s="190" t="s">
        <v>240</v>
      </c>
      <c r="AF6" s="191" t="s">
        <v>241</v>
      </c>
      <c r="AG6" s="192" t="s">
        <v>242</v>
      </c>
      <c r="AH6" s="193" t="s">
        <v>240</v>
      </c>
      <c r="AI6" s="191" t="s">
        <v>241</v>
      </c>
      <c r="AJ6" s="192" t="s">
        <v>242</v>
      </c>
      <c r="AK6" s="529"/>
      <c r="AL6" s="221" t="s">
        <v>132</v>
      </c>
      <c r="AM6" s="216" t="s">
        <v>133</v>
      </c>
      <c r="AN6" s="216" t="s">
        <v>134</v>
      </c>
      <c r="AO6" s="222" t="s">
        <v>157</v>
      </c>
      <c r="AP6" s="530"/>
      <c r="AQ6" s="364" t="s">
        <v>166</v>
      </c>
      <c r="AR6" s="365" t="s">
        <v>167</v>
      </c>
      <c r="AS6" s="365" t="s">
        <v>168</v>
      </c>
      <c r="AT6" s="366" t="s">
        <v>135</v>
      </c>
    </row>
    <row r="7" spans="1:46" ht="15" customHeight="1" thickBot="1" x14ac:dyDescent="0.3">
      <c r="A7" s="140"/>
      <c r="B7" s="141"/>
      <c r="C7" s="145" t="s">
        <v>149</v>
      </c>
      <c r="D7" s="499">
        <f>AVERAGE(D9:D17,D19:D30,D32:D48,D50:D68,D70:D83,D85:D114,D116:D124)</f>
        <v>3.910885666537502</v>
      </c>
      <c r="E7" s="500">
        <f>$D$126</f>
        <v>3.95</v>
      </c>
      <c r="F7" s="501" t="str">
        <f t="shared" ref="F7:F38" si="0">IF(D7&gt;=$D$127,"A",IF(D7&gt;=$D$128,"B",IF(D7&gt;=$D$129,"C","D")))</f>
        <v>B</v>
      </c>
      <c r="G7" s="502">
        <f>AVERAGE(G9:G17,G19:G30,G32:G48,G50:G68,G70:G83,G85:G114,G116:G124)</f>
        <v>3.571430010392497</v>
      </c>
      <c r="H7" s="500">
        <f t="shared" ref="H7:H17" si="1">$G$126</f>
        <v>3.6</v>
      </c>
      <c r="I7" s="503" t="str">
        <f t="shared" ref="I7:I38" si="2">IF(G7&gt;=$G$127,"A",IF(G7&gt;=$G$128,"B",IF(G7&gt;=$G$129,"C","D")))</f>
        <v>B</v>
      </c>
      <c r="J7" s="504">
        <f>AVERAGE(J9:J17,J19:J30,J32:J48,J50:J68,J70:J83,J85:J114,J116:J124)</f>
        <v>3.8213265693772107</v>
      </c>
      <c r="K7" s="500">
        <f t="shared" ref="K7:K17" si="3">$J$126</f>
        <v>3.86</v>
      </c>
      <c r="L7" s="505" t="str">
        <f t="shared" ref="L7:L38" si="4">IF(J7&gt;=$J$127,"A",IF(J7&gt;=$J$128,"B",IF(J7&gt;=$J$129,"C","D")))</f>
        <v>B</v>
      </c>
      <c r="M7" s="506" t="str">
        <f>IF(Q7&gt;=3.5,"A",IF(Q7&gt;=2.5,"B",IF(Q7&gt;=1.5,"C","D")))</f>
        <v>B</v>
      </c>
      <c r="N7" s="142">
        <f t="shared" ref="N7:N38" si="5">IF(F7="A",4.2,IF(F7="B",2.5,IF(F7="C",2,1)))</f>
        <v>2.5</v>
      </c>
      <c r="O7" s="142">
        <f>IF(I7="A",4.2,IF(I7="B",2.5,IF(I7="C",2,1)))</f>
        <v>2.5</v>
      </c>
      <c r="P7" s="142">
        <f>IF(L7="A",4.2,IF(L7="B",2.5,IF(L7="C",2,1)))</f>
        <v>2.5</v>
      </c>
      <c r="Q7" s="143">
        <f t="shared" ref="Q7:Q38" si="6">AVERAGE(N7:P7)</f>
        <v>2.5</v>
      </c>
      <c r="R7" s="499">
        <f>AVERAGE(R9:R17,R19:R30,R32:R48,R50:R68,R70:R83,R85:R114,R116:R124)</f>
        <v>3.5753667113633099</v>
      </c>
      <c r="S7" s="500">
        <f t="shared" ref="S7:S38" si="7">$R$126</f>
        <v>3.62</v>
      </c>
      <c r="T7" s="505" t="str">
        <f>IF(R7&gt;=$R$127,"A",IF(R7&gt;=$R$128,"B",IF(R7&gt;=$R$129,"C","D")))</f>
        <v>B</v>
      </c>
      <c r="U7" s="502">
        <f>AVERAGE(U9:U17,U19:U30,U32:U48,U50:U68,U70:U83,U85:U114,U116:U124)</f>
        <v>3.8918245054091867</v>
      </c>
      <c r="V7" s="500">
        <f t="shared" ref="V7:V38" si="8">$U$126</f>
        <v>3.94</v>
      </c>
      <c r="W7" s="503" t="str">
        <f>IF(U7&gt;=$U$127,"A",IF(U7&gt;=$U$128,"B",IF(U7&gt;=$U$129,"C","D")))</f>
        <v>B</v>
      </c>
      <c r="X7" s="507" t="str">
        <f>IF(AA7&gt;=3.5,"A",IF(AA7&gt;=2.5,"B",IF(AA7&gt;=1.5,"C","D")))</f>
        <v>B</v>
      </c>
      <c r="Y7" s="218">
        <f>IF(T7="A",4.2,IF(T7="B",2.5,IF(T7="C",2,1)))</f>
        <v>2.5</v>
      </c>
      <c r="Z7" s="219">
        <f>IF(W7="A",4.2,IF(W7="B",2.5,IF(W7="C",2,1)))</f>
        <v>2.5</v>
      </c>
      <c r="AA7" s="220">
        <f>AVERAGE(Y7:Z7)</f>
        <v>2.5</v>
      </c>
      <c r="AB7" s="499">
        <f>AVERAGE(AB9:AB17,AB19:AB30,AB32:AB48,AB50:AB68,AB70:AB83,AB85:AB114,AB116:AB124)</f>
        <v>4.0737161714980603</v>
      </c>
      <c r="AC7" s="500">
        <f t="shared" ref="AC7:AC38" si="9">$AB$126</f>
        <v>4.0999999999999996</v>
      </c>
      <c r="AD7" s="505" t="str">
        <f>IF(AB7&gt;=$AB$127,"A",IF(AB7&gt;=$AB$128,"B",IF(AB7&gt;=$AB$129,"C","D")))</f>
        <v>B</v>
      </c>
      <c r="AE7" s="502">
        <f>AVERAGE(AE9:AE17,AE19:AE30,AE32:AE48,AE50:AE68,AE70:AE83,AE85:AE114,AE116:AE124)</f>
        <v>53.094298507931846</v>
      </c>
      <c r="AF7" s="500">
        <f t="shared" ref="AF7:AF38" si="10">$AE$126</f>
        <v>56.1</v>
      </c>
      <c r="AG7" s="503" t="str">
        <f>IF(AE7&gt;=$AE$127,"A",IF(AE7&gt;=$AE$128,"B",IF(AE7&gt;=$AE$129,"C","D")))</f>
        <v>B</v>
      </c>
      <c r="AH7" s="499">
        <f>AVERAGE(AH9:AH17,AH19:AH30,AH32:AH48,AH50:AH68,AH70:AH83,AH85:AH114,AH116:AH124)</f>
        <v>65.031943686958186</v>
      </c>
      <c r="AI7" s="500">
        <f t="shared" ref="AI7:AI38" si="11">$AH$126</f>
        <v>69.77</v>
      </c>
      <c r="AJ7" s="503" t="str">
        <f>IF(AH7&gt;=$AH$127,"A",IF(AH7&gt;=$AH$128,"B",IF(AH7&gt;=$AH$129,"C","D")))</f>
        <v>B</v>
      </c>
      <c r="AK7" s="508" t="str">
        <f>IF(AO7&gt;=3.5,"A",IF(AO7&gt;=2.3,"B",IF(AO7&gt;=1.5,"C","D")))</f>
        <v>B</v>
      </c>
      <c r="AL7" s="142">
        <f>IF(AD7="A",4.2,IF(AD7="B",2.5,IF(AD7="C",2,1)))</f>
        <v>2.5</v>
      </c>
      <c r="AM7" s="142">
        <f>IF(AG7="A",4.2,IF(AG7="B",2.5,IF(AG7="C",2,1)))</f>
        <v>2.5</v>
      </c>
      <c r="AN7" s="142">
        <f>IF(AJ7="A",4.2,IF(AJ7="B",2.5,IF(AJ7="C",2,1)))</f>
        <v>2.5</v>
      </c>
      <c r="AO7" s="245">
        <f>AVERAGE(AL7:AN7)</f>
        <v>2.5</v>
      </c>
      <c r="AP7" s="508" t="str">
        <f>IF(AT7&gt;=3.5,"A",IF(AT7&gt;=2.33,"B",IF(AT7&gt;=1.5,"C","D")))</f>
        <v>B</v>
      </c>
      <c r="AQ7" s="459">
        <f t="shared" ref="AQ7:AQ38" si="12">IF(M7="A",4.2,IF(M7="B",2.5,IF(M7="C",2,1)))</f>
        <v>2.5</v>
      </c>
      <c r="AR7" s="460">
        <f>IF(X7="A",4.2,IF(X7="B",2.5,IF(X7="C",2,1)))</f>
        <v>2.5</v>
      </c>
      <c r="AS7" s="460">
        <f>IF(AK7="A",4.2,IF(AK7="B",2.5,IF(AK7="C",2,1)))</f>
        <v>2.5</v>
      </c>
      <c r="AT7" s="461">
        <f>AVERAGE(AQ7:AS7)</f>
        <v>2.5</v>
      </c>
    </row>
    <row r="8" spans="1:46" ht="15.75" thickBot="1" x14ac:dyDescent="0.3">
      <c r="A8" s="40"/>
      <c r="B8" s="45"/>
      <c r="C8" s="39" t="s">
        <v>125</v>
      </c>
      <c r="D8" s="67">
        <f>AVERAGE(D9:D17)</f>
        <v>3.9983935193897771</v>
      </c>
      <c r="E8" s="65">
        <f>$D$126</f>
        <v>3.95</v>
      </c>
      <c r="F8" s="172" t="str">
        <f t="shared" si="0"/>
        <v>B</v>
      </c>
      <c r="G8" s="168">
        <f>AVERAGE(G9:G17)</f>
        <v>3.6632071420310601</v>
      </c>
      <c r="H8" s="65">
        <f t="shared" si="1"/>
        <v>3.6</v>
      </c>
      <c r="I8" s="63" t="str">
        <f t="shared" si="2"/>
        <v>B</v>
      </c>
      <c r="J8" s="67">
        <f>AVERAGE(J9:J17)</f>
        <v>3.8236375661694466</v>
      </c>
      <c r="K8" s="65">
        <f t="shared" si="3"/>
        <v>3.86</v>
      </c>
      <c r="L8" s="64" t="str">
        <f t="shared" si="4"/>
        <v>B</v>
      </c>
      <c r="M8" s="355" t="str">
        <f t="shared" ref="M8:M68" si="13">IF(Q8&gt;=3.5,"A",IF(Q8&gt;=2.5,"B",IF(Q8&gt;=1.5,"C","D")))</f>
        <v>B</v>
      </c>
      <c r="N8" s="85">
        <f t="shared" si="5"/>
        <v>2.5</v>
      </c>
      <c r="O8" s="86">
        <f>IF(I8="A",4.2,IF(I8="B",2.5,IF(I8="C",2,1)))</f>
        <v>2.5</v>
      </c>
      <c r="P8" s="86">
        <f>IF(L8="A",4.2,IF(L8="B",2.5,IF(L8="C",2,1)))</f>
        <v>2.5</v>
      </c>
      <c r="Q8" s="179">
        <f t="shared" si="6"/>
        <v>2.5</v>
      </c>
      <c r="R8" s="66">
        <f>AVERAGE(R9:R17)</f>
        <v>3.631524765727288</v>
      </c>
      <c r="S8" s="497">
        <f t="shared" si="7"/>
        <v>3.62</v>
      </c>
      <c r="T8" s="64" t="str">
        <f>IF(R8&gt;=$R$127,"A",IF(R8&gt;=$R$128,"B",IF(R8&gt;=$R$129,"C","D")))</f>
        <v>B</v>
      </c>
      <c r="U8" s="168">
        <f>AVERAGE(U9:U17)</f>
        <v>3.878936611601127</v>
      </c>
      <c r="V8" s="497">
        <f t="shared" si="8"/>
        <v>3.94</v>
      </c>
      <c r="W8" s="63" t="str">
        <f>IF(U8&gt;=$U$127,"A",IF(U8&gt;=$U$128,"B",IF(U8&gt;=$U$129,"C","D")))</f>
        <v>C</v>
      </c>
      <c r="X8" s="195" t="str">
        <f t="shared" ref="X8:X67" si="14">IF(AA8&gt;=3.5,"A",IF(AA8&gt;=2.5,"B",IF(AA8&gt;=1.5,"C","D")))</f>
        <v>C</v>
      </c>
      <c r="Y8" s="200">
        <f t="shared" ref="Y8:Y67" si="15">IF(T8="A",4.2,IF(T8="B",2.5,IF(T8="C",2,1)))</f>
        <v>2.5</v>
      </c>
      <c r="Z8" s="210">
        <f t="shared" ref="Z8:Z67" si="16">IF(W8="A",4.2,IF(W8="B",2.5,IF(W8="C",2,1)))</f>
        <v>2</v>
      </c>
      <c r="AA8" s="205">
        <f t="shared" ref="AA8:AA67" si="17">AVERAGE(Y8:Z8)</f>
        <v>2.25</v>
      </c>
      <c r="AB8" s="81">
        <f>AVERAGE(AB9:AB17)</f>
        <v>4.1474412627101582</v>
      </c>
      <c r="AC8" s="498">
        <f t="shared" si="9"/>
        <v>4.0999999999999996</v>
      </c>
      <c r="AD8" s="64" t="str">
        <f>IF(AB8&gt;=$AB$127,"A",IF(AB8&gt;=$AB$128,"B",IF(AB8&gt;=$AB$129,"C","D")))</f>
        <v>B</v>
      </c>
      <c r="AE8" s="82">
        <f>AVERAGE(AE9:AE17)</f>
        <v>53.889431764199571</v>
      </c>
      <c r="AF8" s="509">
        <f t="shared" si="10"/>
        <v>56.1</v>
      </c>
      <c r="AG8" s="63" t="str">
        <f>IF(AE8&gt;=$AE$127,"A",IF(AE8&gt;=$AE$128,"B",IF(AE8&gt;=$AE$129,"C","D")))</f>
        <v>B</v>
      </c>
      <c r="AH8" s="81">
        <f>AVERAGE(AH9:AH17)</f>
        <v>65.910987794537533</v>
      </c>
      <c r="AI8" s="159">
        <f t="shared" si="11"/>
        <v>69.77</v>
      </c>
      <c r="AJ8" s="63" t="str">
        <f>IF(AH8&gt;=$AH$127,"A",IF(AH8&gt;=$AH$128,"B",IF(AH8&gt;=$AH$129,"C","D")))</f>
        <v>B</v>
      </c>
      <c r="AK8" s="144" t="str">
        <f t="shared" ref="AK8:AK67" si="18">IF(AO8&gt;=3.5,"A",IF(AO8&gt;=2.3,"B",IF(AO8&gt;=1.5,"C","D")))</f>
        <v>B</v>
      </c>
      <c r="AL8" s="86">
        <f t="shared" ref="AL8:AL67" si="19">IF(AD8="A",4.2,IF(AD8="B",2.5,IF(AD8="C",2,1)))</f>
        <v>2.5</v>
      </c>
      <c r="AM8" s="86">
        <f t="shared" ref="AM8:AM67" si="20">IF(AG8="A",4.2,IF(AG8="B",2.5,IF(AG8="C",2,1)))</f>
        <v>2.5</v>
      </c>
      <c r="AN8" s="86">
        <f t="shared" ref="AN8:AN67" si="21">IF(AJ8="A",4.2,IF(AJ8="B",2.5,IF(AJ8="C",2,1)))</f>
        <v>2.5</v>
      </c>
      <c r="AO8" s="246">
        <f t="shared" ref="AO8:AO67" si="22">AVERAGE(AL8:AN8)</f>
        <v>2.5</v>
      </c>
      <c r="AP8" s="144" t="str">
        <f t="shared" ref="AP8:AP67" si="23">IF(AT8&gt;=3.5,"A",IF(AT8&gt;=2.33,"B",IF(AT8&gt;=1.5,"C","D")))</f>
        <v>B</v>
      </c>
      <c r="AQ8" s="459">
        <f t="shared" si="12"/>
        <v>2.5</v>
      </c>
      <c r="AR8" s="460">
        <f t="shared" ref="AR8:AR67" si="24">IF(X8="A",4.2,IF(X8="B",2.5,IF(X8="C",2,1)))</f>
        <v>2</v>
      </c>
      <c r="AS8" s="460">
        <f t="shared" ref="AS8:AS67" si="25">IF(AK8="A",4.2,IF(AK8="B",2.5,IF(AK8="C",2,1)))</f>
        <v>2.5</v>
      </c>
      <c r="AT8" s="461">
        <f t="shared" ref="AT8:AT67" si="26">AVERAGE(AQ8:AS8)</f>
        <v>2.3333333333333335</v>
      </c>
    </row>
    <row r="9" spans="1:46" x14ac:dyDescent="0.25">
      <c r="A9" s="32">
        <v>1</v>
      </c>
      <c r="B9" s="46">
        <v>10003</v>
      </c>
      <c r="C9" s="16" t="s">
        <v>17</v>
      </c>
      <c r="D9" s="54">
        <f>'2022 Расклад'!J7</f>
        <v>4.7446808510638299</v>
      </c>
      <c r="E9" s="155">
        <f>$D$126</f>
        <v>3.95</v>
      </c>
      <c r="F9" s="173" t="str">
        <f t="shared" si="0"/>
        <v>A</v>
      </c>
      <c r="G9" s="169"/>
      <c r="H9" s="155">
        <f t="shared" si="1"/>
        <v>3.6</v>
      </c>
      <c r="I9" s="55"/>
      <c r="J9" s="54"/>
      <c r="K9" s="155">
        <f t="shared" si="3"/>
        <v>3.86</v>
      </c>
      <c r="L9" s="56"/>
      <c r="M9" s="356" t="str">
        <f t="shared" si="13"/>
        <v>A</v>
      </c>
      <c r="N9" s="62">
        <f t="shared" si="5"/>
        <v>4.2</v>
      </c>
      <c r="O9" s="62"/>
      <c r="P9" s="62"/>
      <c r="Q9" s="75">
        <f t="shared" si="6"/>
        <v>4.2</v>
      </c>
      <c r="R9" s="77"/>
      <c r="S9" s="156">
        <f t="shared" si="7"/>
        <v>3.62</v>
      </c>
      <c r="T9" s="56"/>
      <c r="U9" s="180"/>
      <c r="V9" s="156">
        <f t="shared" si="8"/>
        <v>3.94</v>
      </c>
      <c r="W9" s="55"/>
      <c r="X9" s="196"/>
      <c r="Y9" s="201"/>
      <c r="Z9" s="211"/>
      <c r="AA9" s="206"/>
      <c r="AB9" s="32"/>
      <c r="AC9" s="157">
        <f t="shared" si="9"/>
        <v>4.0999999999999996</v>
      </c>
      <c r="AD9" s="56"/>
      <c r="AE9" s="347"/>
      <c r="AF9" s="158">
        <f t="shared" si="10"/>
        <v>56.1</v>
      </c>
      <c r="AG9" s="55"/>
      <c r="AH9" s="350"/>
      <c r="AI9" s="292">
        <f t="shared" si="11"/>
        <v>69.77</v>
      </c>
      <c r="AJ9" s="55"/>
      <c r="AK9" s="167"/>
      <c r="AL9" s="450"/>
      <c r="AM9" s="451"/>
      <c r="AN9" s="451"/>
      <c r="AO9" s="452"/>
      <c r="AP9" s="167" t="str">
        <f t="shared" si="23"/>
        <v>A</v>
      </c>
      <c r="AQ9" s="456">
        <f t="shared" si="12"/>
        <v>4.2</v>
      </c>
      <c r="AR9" s="457"/>
      <c r="AS9" s="457"/>
      <c r="AT9" s="458">
        <f t="shared" si="26"/>
        <v>4.2</v>
      </c>
    </row>
    <row r="10" spans="1:46" ht="15" customHeight="1" x14ac:dyDescent="0.25">
      <c r="A10" s="30">
        <v>2</v>
      </c>
      <c r="B10" s="47">
        <v>10002</v>
      </c>
      <c r="C10" s="26" t="s">
        <v>16</v>
      </c>
      <c r="D10" s="54">
        <f>'2022 Расклад'!J8</f>
        <v>3.9829059829059825</v>
      </c>
      <c r="E10" s="57">
        <f t="shared" ref="E10:E73" si="27">$D$126</f>
        <v>3.95</v>
      </c>
      <c r="F10" s="174" t="str">
        <f t="shared" si="0"/>
        <v>B</v>
      </c>
      <c r="G10" s="169">
        <f>'2022 Расклад'!P8</f>
        <v>3.5431034482758621</v>
      </c>
      <c r="H10" s="57">
        <f t="shared" si="1"/>
        <v>3.6</v>
      </c>
      <c r="I10" s="58" t="str">
        <f t="shared" si="2"/>
        <v>C</v>
      </c>
      <c r="J10" s="54">
        <f>'2022 Расклад'!V8</f>
        <v>4.0431034482758621</v>
      </c>
      <c r="K10" s="57">
        <f t="shared" si="3"/>
        <v>3.86</v>
      </c>
      <c r="L10" s="59" t="str">
        <f t="shared" si="4"/>
        <v>B</v>
      </c>
      <c r="M10" s="356" t="str">
        <f t="shared" si="13"/>
        <v>C</v>
      </c>
      <c r="N10" s="62">
        <f t="shared" si="5"/>
        <v>2.5</v>
      </c>
      <c r="O10" s="62">
        <f t="shared" ref="O10:O41" si="28">IF(I10="A",4.2,IF(I10="B",2.5,IF(I10="C",2,1)))</f>
        <v>2</v>
      </c>
      <c r="P10" s="62">
        <f t="shared" ref="P10:P41" si="29">IF(L10="A",4.2,IF(L10="B",2.5,IF(L10="C",2,1)))</f>
        <v>2.5</v>
      </c>
      <c r="Q10" s="75">
        <f t="shared" si="6"/>
        <v>2.3333333333333335</v>
      </c>
      <c r="R10" s="76">
        <f>'2022 Расклад'!AB8</f>
        <v>3.5887850467289719</v>
      </c>
      <c r="S10" s="53">
        <f t="shared" si="7"/>
        <v>3.62</v>
      </c>
      <c r="T10" s="59" t="str">
        <f t="shared" ref="T10:T41" si="30">IF(R10&gt;=$R$127,"A",IF(R10&gt;=$R$128,"B",IF(R10&gt;=$R$129,"C","D")))</f>
        <v>B</v>
      </c>
      <c r="U10" s="181">
        <f>'2022 Расклад'!AH8</f>
        <v>4</v>
      </c>
      <c r="V10" s="53">
        <f t="shared" si="8"/>
        <v>3.94</v>
      </c>
      <c r="W10" s="58" t="str">
        <f t="shared" ref="W10:W41" si="31">IF(U10&gt;=$U$127,"A",IF(U10&gt;=$U$128,"B",IF(U10&gt;=$U$129,"C","D")))</f>
        <v>B</v>
      </c>
      <c r="X10" s="197" t="str">
        <f t="shared" si="14"/>
        <v>B</v>
      </c>
      <c r="Y10" s="202">
        <f t="shared" si="15"/>
        <v>2.5</v>
      </c>
      <c r="Z10" s="212">
        <f t="shared" si="16"/>
        <v>2.5</v>
      </c>
      <c r="AA10" s="207">
        <f t="shared" si="17"/>
        <v>2.5</v>
      </c>
      <c r="AB10" s="287">
        <f>'2022 Расклад'!AN8</f>
        <v>4.395833333333333</v>
      </c>
      <c r="AC10" s="153">
        <f t="shared" si="9"/>
        <v>4.0999999999999996</v>
      </c>
      <c r="AD10" s="59" t="str">
        <f t="shared" ref="AD10:AD25" si="32">IF(AB10&gt;=$AB$127,"A",IF(AB10&gt;=$AB$128,"B",IF(AB10&gt;=$AB$129,"C","D")))</f>
        <v>B</v>
      </c>
      <c r="AE10" s="348">
        <f>'2022 Расклад'!AV8</f>
        <v>56.757575757575758</v>
      </c>
      <c r="AF10" s="154">
        <f t="shared" si="10"/>
        <v>56.1</v>
      </c>
      <c r="AG10" s="58" t="str">
        <f t="shared" ref="AG10:AG25" si="33">IF(AE10&gt;=$AE$127,"A",IF(AE10&gt;=$AE$128,"B",IF(AE10&gt;=$AE$129,"C","D")))</f>
        <v>B</v>
      </c>
      <c r="AH10" s="304">
        <f>'2022 Расклад'!BD8</f>
        <v>67.5</v>
      </c>
      <c r="AI10" s="293">
        <f t="shared" si="11"/>
        <v>69.77</v>
      </c>
      <c r="AJ10" s="58" t="str">
        <f t="shared" ref="AJ10:AJ25" si="34">IF(AH10&gt;=$AH$127,"A",IF(AH10&gt;=$AH$128,"B",IF(AH10&gt;=$AH$129,"C","D")))</f>
        <v>B</v>
      </c>
      <c r="AK10" s="88" t="str">
        <f t="shared" si="18"/>
        <v>B</v>
      </c>
      <c r="AL10" s="83">
        <f t="shared" si="19"/>
        <v>2.5</v>
      </c>
      <c r="AM10" s="83">
        <f t="shared" si="20"/>
        <v>2.5</v>
      </c>
      <c r="AN10" s="83">
        <f t="shared" si="21"/>
        <v>2.5</v>
      </c>
      <c r="AO10" s="247">
        <f t="shared" si="22"/>
        <v>2.5</v>
      </c>
      <c r="AP10" s="88" t="str">
        <f t="shared" si="23"/>
        <v>B</v>
      </c>
      <c r="AQ10" s="369">
        <f t="shared" si="12"/>
        <v>2</v>
      </c>
      <c r="AR10" s="367">
        <f t="shared" si="24"/>
        <v>2.5</v>
      </c>
      <c r="AS10" s="367">
        <f t="shared" si="25"/>
        <v>2.5</v>
      </c>
      <c r="AT10" s="368">
        <f t="shared" si="26"/>
        <v>2.3333333333333335</v>
      </c>
    </row>
    <row r="11" spans="1:46" x14ac:dyDescent="0.25">
      <c r="A11" s="30">
        <v>3</v>
      </c>
      <c r="B11" s="47">
        <v>10090</v>
      </c>
      <c r="C11" s="26" t="s">
        <v>19</v>
      </c>
      <c r="D11" s="54">
        <f>'2022 Расклад'!J9</f>
        <v>3.9605263157894735</v>
      </c>
      <c r="E11" s="57">
        <f t="shared" si="27"/>
        <v>3.95</v>
      </c>
      <c r="F11" s="174" t="str">
        <f t="shared" si="0"/>
        <v>B</v>
      </c>
      <c r="G11" s="169">
        <f>'2022 Расклад'!P9</f>
        <v>3.4774193548387098</v>
      </c>
      <c r="H11" s="57">
        <f t="shared" si="1"/>
        <v>3.6</v>
      </c>
      <c r="I11" s="58" t="str">
        <f t="shared" si="2"/>
        <v>D</v>
      </c>
      <c r="J11" s="54">
        <f>'2022 Расклад'!V9</f>
        <v>3.6624203821656049</v>
      </c>
      <c r="K11" s="57">
        <f t="shared" si="3"/>
        <v>3.86</v>
      </c>
      <c r="L11" s="59" t="str">
        <f t="shared" si="4"/>
        <v>C</v>
      </c>
      <c r="M11" s="356" t="str">
        <f t="shared" si="13"/>
        <v>C</v>
      </c>
      <c r="N11" s="62">
        <f t="shared" si="5"/>
        <v>2.5</v>
      </c>
      <c r="O11" s="62">
        <f t="shared" si="28"/>
        <v>1</v>
      </c>
      <c r="P11" s="62">
        <f t="shared" si="29"/>
        <v>2</v>
      </c>
      <c r="Q11" s="75">
        <f t="shared" si="6"/>
        <v>1.8333333333333333</v>
      </c>
      <c r="R11" s="76">
        <f>'2022 Расклад'!AB9</f>
        <v>3.7297297297297298</v>
      </c>
      <c r="S11" s="53">
        <f t="shared" si="7"/>
        <v>3.62</v>
      </c>
      <c r="T11" s="59" t="str">
        <f t="shared" si="30"/>
        <v>B</v>
      </c>
      <c r="U11" s="181">
        <f>'2022 Расклад'!AH9</f>
        <v>4.0410958904109586</v>
      </c>
      <c r="V11" s="53">
        <f t="shared" si="8"/>
        <v>3.94</v>
      </c>
      <c r="W11" s="58" t="str">
        <f t="shared" si="31"/>
        <v>B</v>
      </c>
      <c r="X11" s="197" t="str">
        <f t="shared" si="14"/>
        <v>B</v>
      </c>
      <c r="Y11" s="202">
        <f t="shared" si="15"/>
        <v>2.5</v>
      </c>
      <c r="Z11" s="212">
        <f t="shared" si="16"/>
        <v>2.5</v>
      </c>
      <c r="AA11" s="207">
        <f t="shared" si="17"/>
        <v>2.5</v>
      </c>
      <c r="AB11" s="287">
        <f>'2022 Расклад'!AN9</f>
        <v>4.4883720930232558</v>
      </c>
      <c r="AC11" s="153">
        <f t="shared" si="9"/>
        <v>4.0999999999999996</v>
      </c>
      <c r="AD11" s="59" t="str">
        <f t="shared" si="32"/>
        <v>B</v>
      </c>
      <c r="AE11" s="348">
        <f>'2022 Расклад'!AV9</f>
        <v>60.4</v>
      </c>
      <c r="AF11" s="154">
        <f t="shared" si="10"/>
        <v>56.1</v>
      </c>
      <c r="AG11" s="58" t="str">
        <f t="shared" si="33"/>
        <v>B</v>
      </c>
      <c r="AH11" s="304">
        <f>'2022 Расклад'!BD9</f>
        <v>67.13095238095238</v>
      </c>
      <c r="AI11" s="293">
        <f t="shared" si="11"/>
        <v>69.77</v>
      </c>
      <c r="AJ11" s="58" t="str">
        <f t="shared" si="34"/>
        <v>B</v>
      </c>
      <c r="AK11" s="88" t="str">
        <f t="shared" si="18"/>
        <v>B</v>
      </c>
      <c r="AL11" s="83">
        <f t="shared" si="19"/>
        <v>2.5</v>
      </c>
      <c r="AM11" s="83">
        <f t="shared" si="20"/>
        <v>2.5</v>
      </c>
      <c r="AN11" s="83">
        <f t="shared" si="21"/>
        <v>2.5</v>
      </c>
      <c r="AO11" s="247">
        <f t="shared" si="22"/>
        <v>2.5</v>
      </c>
      <c r="AP11" s="88" t="str">
        <f t="shared" si="23"/>
        <v>B</v>
      </c>
      <c r="AQ11" s="369">
        <f t="shared" si="12"/>
        <v>2</v>
      </c>
      <c r="AR11" s="367">
        <f t="shared" si="24"/>
        <v>2.5</v>
      </c>
      <c r="AS11" s="367">
        <f t="shared" si="25"/>
        <v>2.5</v>
      </c>
      <c r="AT11" s="368">
        <f t="shared" si="26"/>
        <v>2.3333333333333335</v>
      </c>
    </row>
    <row r="12" spans="1:46" x14ac:dyDescent="0.25">
      <c r="A12" s="30">
        <v>4</v>
      </c>
      <c r="B12" s="47">
        <v>10004</v>
      </c>
      <c r="C12" s="26" t="s">
        <v>18</v>
      </c>
      <c r="D12" s="54">
        <f>'2022 Расклад'!J10</f>
        <v>4.7222222222222223</v>
      </c>
      <c r="E12" s="57">
        <f t="shared" si="27"/>
        <v>3.95</v>
      </c>
      <c r="F12" s="174" t="str">
        <f t="shared" si="0"/>
        <v>A</v>
      </c>
      <c r="G12" s="169">
        <f>'2022 Расклад'!P10</f>
        <v>3.6756756756756754</v>
      </c>
      <c r="H12" s="57">
        <f t="shared" si="1"/>
        <v>3.6</v>
      </c>
      <c r="I12" s="58" t="str">
        <f t="shared" si="2"/>
        <v>B</v>
      </c>
      <c r="J12" s="54">
        <f>'2022 Расклад'!V10</f>
        <v>4.3624161073825505</v>
      </c>
      <c r="K12" s="57">
        <f t="shared" si="3"/>
        <v>3.86</v>
      </c>
      <c r="L12" s="59" t="str">
        <f t="shared" si="4"/>
        <v>B</v>
      </c>
      <c r="M12" s="356" t="str">
        <f t="shared" si="13"/>
        <v>B</v>
      </c>
      <c r="N12" s="62">
        <f t="shared" si="5"/>
        <v>4.2</v>
      </c>
      <c r="O12" s="62">
        <f t="shared" si="28"/>
        <v>2.5</v>
      </c>
      <c r="P12" s="62">
        <f t="shared" si="29"/>
        <v>2.5</v>
      </c>
      <c r="Q12" s="75">
        <f t="shared" si="6"/>
        <v>3.0666666666666664</v>
      </c>
      <c r="R12" s="76">
        <f>'2022 Расклад'!AB10</f>
        <v>3.8181818181818183</v>
      </c>
      <c r="S12" s="53">
        <f t="shared" si="7"/>
        <v>3.62</v>
      </c>
      <c r="T12" s="59" t="str">
        <f t="shared" si="30"/>
        <v>B</v>
      </c>
      <c r="U12" s="181">
        <f>'2022 Расклад'!AH10</f>
        <v>4.115702479338843</v>
      </c>
      <c r="V12" s="53">
        <f t="shared" si="8"/>
        <v>3.94</v>
      </c>
      <c r="W12" s="58" t="str">
        <f t="shared" si="31"/>
        <v>B</v>
      </c>
      <c r="X12" s="197" t="str">
        <f t="shared" si="14"/>
        <v>B</v>
      </c>
      <c r="Y12" s="202">
        <f t="shared" si="15"/>
        <v>2.5</v>
      </c>
      <c r="Z12" s="212">
        <f t="shared" si="16"/>
        <v>2.5</v>
      </c>
      <c r="AA12" s="207">
        <f t="shared" si="17"/>
        <v>2.5</v>
      </c>
      <c r="AB12" s="287">
        <f>'2022 Расклад'!AN10</f>
        <v>4.5199999999999996</v>
      </c>
      <c r="AC12" s="153">
        <f t="shared" si="9"/>
        <v>4.0999999999999996</v>
      </c>
      <c r="AD12" s="59" t="str">
        <f t="shared" si="32"/>
        <v>A</v>
      </c>
      <c r="AE12" s="348">
        <f>'2022 Расклад'!AV10</f>
        <v>70.577777777777783</v>
      </c>
      <c r="AF12" s="154">
        <f t="shared" si="10"/>
        <v>56.1</v>
      </c>
      <c r="AG12" s="58" t="str">
        <f t="shared" si="33"/>
        <v>A</v>
      </c>
      <c r="AH12" s="304">
        <f>'2022 Расклад'!BD10</f>
        <v>72.099999999999994</v>
      </c>
      <c r="AI12" s="293">
        <f t="shared" si="11"/>
        <v>69.77</v>
      </c>
      <c r="AJ12" s="58" t="str">
        <f t="shared" si="34"/>
        <v>A</v>
      </c>
      <c r="AK12" s="88" t="str">
        <f t="shared" si="18"/>
        <v>A</v>
      </c>
      <c r="AL12" s="83">
        <f t="shared" si="19"/>
        <v>4.2</v>
      </c>
      <c r="AM12" s="83">
        <f t="shared" si="20"/>
        <v>4.2</v>
      </c>
      <c r="AN12" s="83">
        <f t="shared" si="21"/>
        <v>4.2</v>
      </c>
      <c r="AO12" s="247">
        <f t="shared" si="22"/>
        <v>4.2</v>
      </c>
      <c r="AP12" s="88" t="str">
        <f t="shared" si="23"/>
        <v>B</v>
      </c>
      <c r="AQ12" s="369">
        <f t="shared" si="12"/>
        <v>2.5</v>
      </c>
      <c r="AR12" s="367">
        <f t="shared" si="24"/>
        <v>2.5</v>
      </c>
      <c r="AS12" s="367">
        <f t="shared" si="25"/>
        <v>4.2</v>
      </c>
      <c r="AT12" s="368">
        <f t="shared" si="26"/>
        <v>3.0666666666666664</v>
      </c>
    </row>
    <row r="13" spans="1:46" x14ac:dyDescent="0.25">
      <c r="A13" s="30">
        <v>5</v>
      </c>
      <c r="B13" s="47">
        <v>10001</v>
      </c>
      <c r="C13" s="26" t="s">
        <v>15</v>
      </c>
      <c r="D13" s="54">
        <f>'2022 Расклад'!J11</f>
        <v>4.0277777777777777</v>
      </c>
      <c r="E13" s="57">
        <f t="shared" si="27"/>
        <v>3.95</v>
      </c>
      <c r="F13" s="174" t="str">
        <f t="shared" si="0"/>
        <v>B</v>
      </c>
      <c r="G13" s="169">
        <f>'2022 Расклад'!P11</f>
        <v>4.1060606060606064</v>
      </c>
      <c r="H13" s="57">
        <f t="shared" si="1"/>
        <v>3.6</v>
      </c>
      <c r="I13" s="58" t="str">
        <f t="shared" si="2"/>
        <v>B</v>
      </c>
      <c r="J13" s="54">
        <f>'2022 Расклад'!V11</f>
        <v>3.6923076923076916</v>
      </c>
      <c r="K13" s="57">
        <f t="shared" si="3"/>
        <v>3.86</v>
      </c>
      <c r="L13" s="59" t="str">
        <f t="shared" si="4"/>
        <v>C</v>
      </c>
      <c r="M13" s="356" t="str">
        <f t="shared" si="13"/>
        <v>C</v>
      </c>
      <c r="N13" s="62">
        <f t="shared" si="5"/>
        <v>2.5</v>
      </c>
      <c r="O13" s="62">
        <f t="shared" si="28"/>
        <v>2.5</v>
      </c>
      <c r="P13" s="62">
        <f t="shared" si="29"/>
        <v>2</v>
      </c>
      <c r="Q13" s="75">
        <f t="shared" si="6"/>
        <v>2.3333333333333335</v>
      </c>
      <c r="R13" s="76">
        <f>'2022 Расклад'!AB11</f>
        <v>3.7096774193548385</v>
      </c>
      <c r="S13" s="53">
        <f t="shared" si="7"/>
        <v>3.62</v>
      </c>
      <c r="T13" s="59" t="str">
        <f t="shared" si="30"/>
        <v>B</v>
      </c>
      <c r="U13" s="181">
        <f>'2022 Расклад'!AH11</f>
        <v>4.129032258064516</v>
      </c>
      <c r="V13" s="53">
        <f t="shared" si="8"/>
        <v>3.94</v>
      </c>
      <c r="W13" s="58" t="str">
        <f t="shared" si="31"/>
        <v>B</v>
      </c>
      <c r="X13" s="197" t="str">
        <f t="shared" si="14"/>
        <v>B</v>
      </c>
      <c r="Y13" s="202">
        <f t="shared" si="15"/>
        <v>2.5</v>
      </c>
      <c r="Z13" s="212">
        <f t="shared" si="16"/>
        <v>2.5</v>
      </c>
      <c r="AA13" s="207">
        <f t="shared" si="17"/>
        <v>2.5</v>
      </c>
      <c r="AB13" s="287">
        <f>'2022 Расклад'!AN11</f>
        <v>4.5999999999999996</v>
      </c>
      <c r="AC13" s="153">
        <f t="shared" si="9"/>
        <v>4.0999999999999996</v>
      </c>
      <c r="AD13" s="59" t="str">
        <f t="shared" si="32"/>
        <v>A</v>
      </c>
      <c r="AE13" s="348">
        <f>'2022 Расклад'!AV11</f>
        <v>57.370370370370374</v>
      </c>
      <c r="AF13" s="154">
        <f t="shared" si="10"/>
        <v>56.1</v>
      </c>
      <c r="AG13" s="58" t="str">
        <f t="shared" si="33"/>
        <v>B</v>
      </c>
      <c r="AH13" s="304">
        <f>'2022 Расклад'!BD11</f>
        <v>74.215686274509807</v>
      </c>
      <c r="AI13" s="293">
        <f t="shared" si="11"/>
        <v>69.77</v>
      </c>
      <c r="AJ13" s="58" t="str">
        <f t="shared" si="34"/>
        <v>A</v>
      </c>
      <c r="AK13" s="88" t="str">
        <f t="shared" si="18"/>
        <v>A</v>
      </c>
      <c r="AL13" s="83">
        <f t="shared" si="19"/>
        <v>4.2</v>
      </c>
      <c r="AM13" s="83">
        <f t="shared" si="20"/>
        <v>2.5</v>
      </c>
      <c r="AN13" s="83">
        <f t="shared" si="21"/>
        <v>4.2</v>
      </c>
      <c r="AO13" s="247">
        <f t="shared" si="22"/>
        <v>3.6333333333333333</v>
      </c>
      <c r="AP13" s="88" t="str">
        <f t="shared" si="23"/>
        <v>B</v>
      </c>
      <c r="AQ13" s="369">
        <f t="shared" si="12"/>
        <v>2</v>
      </c>
      <c r="AR13" s="367">
        <f t="shared" si="24"/>
        <v>2.5</v>
      </c>
      <c r="AS13" s="367">
        <f t="shared" si="25"/>
        <v>4.2</v>
      </c>
      <c r="AT13" s="368">
        <f t="shared" si="26"/>
        <v>2.9</v>
      </c>
    </row>
    <row r="14" spans="1:46" x14ac:dyDescent="0.25">
      <c r="A14" s="30">
        <v>6</v>
      </c>
      <c r="B14" s="47">
        <v>10120</v>
      </c>
      <c r="C14" s="26" t="s">
        <v>20</v>
      </c>
      <c r="D14" s="54">
        <f>'2022 Расклад'!J12</f>
        <v>3.9245283018867925</v>
      </c>
      <c r="E14" s="57">
        <f t="shared" si="27"/>
        <v>3.95</v>
      </c>
      <c r="F14" s="174" t="str">
        <f t="shared" si="0"/>
        <v>B</v>
      </c>
      <c r="G14" s="169">
        <f>'2022 Расклад'!P12</f>
        <v>3.8301886792452833</v>
      </c>
      <c r="H14" s="57">
        <f t="shared" si="1"/>
        <v>3.6</v>
      </c>
      <c r="I14" s="58" t="str">
        <f t="shared" si="2"/>
        <v>B</v>
      </c>
      <c r="J14" s="54">
        <f>'2022 Расклад'!V12</f>
        <v>4.0566037735849054</v>
      </c>
      <c r="K14" s="57">
        <f t="shared" si="3"/>
        <v>3.86</v>
      </c>
      <c r="L14" s="59" t="str">
        <f t="shared" si="4"/>
        <v>B</v>
      </c>
      <c r="M14" s="356" t="str">
        <f t="shared" si="13"/>
        <v>B</v>
      </c>
      <c r="N14" s="62">
        <f t="shared" si="5"/>
        <v>2.5</v>
      </c>
      <c r="O14" s="62">
        <f t="shared" si="28"/>
        <v>2.5</v>
      </c>
      <c r="P14" s="62">
        <f t="shared" si="29"/>
        <v>2.5</v>
      </c>
      <c r="Q14" s="75">
        <f t="shared" si="6"/>
        <v>2.5</v>
      </c>
      <c r="R14" s="76">
        <f>'2022 Расклад'!AB12</f>
        <v>3.4117647058823528</v>
      </c>
      <c r="S14" s="53">
        <f t="shared" si="7"/>
        <v>3.62</v>
      </c>
      <c r="T14" s="59" t="str">
        <f t="shared" si="30"/>
        <v>D</v>
      </c>
      <c r="U14" s="181">
        <f>'2022 Расклад'!AH12</f>
        <v>3.7446808510638299</v>
      </c>
      <c r="V14" s="53">
        <f t="shared" si="8"/>
        <v>3.94</v>
      </c>
      <c r="W14" s="58" t="str">
        <f t="shared" si="31"/>
        <v>C</v>
      </c>
      <c r="X14" s="197" t="str">
        <f t="shared" si="14"/>
        <v>C</v>
      </c>
      <c r="Y14" s="202">
        <f t="shared" si="15"/>
        <v>1</v>
      </c>
      <c r="Z14" s="212">
        <f t="shared" si="16"/>
        <v>2</v>
      </c>
      <c r="AA14" s="207">
        <f t="shared" si="17"/>
        <v>1.5</v>
      </c>
      <c r="AB14" s="287">
        <f>'2022 Расклад'!AN12</f>
        <v>3.8571428571428572</v>
      </c>
      <c r="AC14" s="153">
        <f t="shared" si="9"/>
        <v>4.0999999999999996</v>
      </c>
      <c r="AD14" s="59" t="str">
        <f t="shared" si="32"/>
        <v>C</v>
      </c>
      <c r="AE14" s="348">
        <f>'2022 Расклад'!AV12</f>
        <v>40.142857142857146</v>
      </c>
      <c r="AF14" s="154">
        <f t="shared" si="10"/>
        <v>56.1</v>
      </c>
      <c r="AG14" s="58" t="str">
        <f t="shared" si="33"/>
        <v>C</v>
      </c>
      <c r="AH14" s="304">
        <f>'2022 Расклад'!BD12</f>
        <v>68.424242424242422</v>
      </c>
      <c r="AI14" s="293">
        <f t="shared" si="11"/>
        <v>69.77</v>
      </c>
      <c r="AJ14" s="58" t="str">
        <f t="shared" si="34"/>
        <v>B</v>
      </c>
      <c r="AK14" s="88" t="str">
        <f t="shared" si="18"/>
        <v>C</v>
      </c>
      <c r="AL14" s="83">
        <f t="shared" si="19"/>
        <v>2</v>
      </c>
      <c r="AM14" s="83">
        <f t="shared" si="20"/>
        <v>2</v>
      </c>
      <c r="AN14" s="83">
        <f t="shared" si="21"/>
        <v>2.5</v>
      </c>
      <c r="AO14" s="247">
        <f t="shared" si="22"/>
        <v>2.1666666666666665</v>
      </c>
      <c r="AP14" s="88" t="str">
        <f t="shared" si="23"/>
        <v>C</v>
      </c>
      <c r="AQ14" s="369">
        <f t="shared" si="12"/>
        <v>2.5</v>
      </c>
      <c r="AR14" s="367">
        <f t="shared" si="24"/>
        <v>2</v>
      </c>
      <c r="AS14" s="367">
        <f t="shared" si="25"/>
        <v>2</v>
      </c>
      <c r="AT14" s="368">
        <f t="shared" si="26"/>
        <v>2.1666666666666665</v>
      </c>
    </row>
    <row r="15" spans="1:46" x14ac:dyDescent="0.25">
      <c r="A15" s="30">
        <v>7</v>
      </c>
      <c r="B15" s="47">
        <v>10190</v>
      </c>
      <c r="C15" s="26" t="s">
        <v>21</v>
      </c>
      <c r="D15" s="54">
        <f>'2022 Расклад'!J13</f>
        <v>3.4710743801652892</v>
      </c>
      <c r="E15" s="57">
        <f t="shared" si="27"/>
        <v>3.95</v>
      </c>
      <c r="F15" s="174" t="str">
        <f t="shared" si="0"/>
        <v>D</v>
      </c>
      <c r="G15" s="169">
        <f>'2022 Расклад'!P13</f>
        <v>3.3931623931623927</v>
      </c>
      <c r="H15" s="57">
        <f t="shared" si="1"/>
        <v>3.6</v>
      </c>
      <c r="I15" s="58" t="str">
        <f t="shared" si="2"/>
        <v>D</v>
      </c>
      <c r="J15" s="54">
        <f>'2022 Расклад'!V13</f>
        <v>3.5254237288135588</v>
      </c>
      <c r="K15" s="57">
        <f t="shared" si="3"/>
        <v>3.86</v>
      </c>
      <c r="L15" s="59" t="str">
        <f t="shared" si="4"/>
        <v>C</v>
      </c>
      <c r="M15" s="356" t="str">
        <f t="shared" si="13"/>
        <v>D</v>
      </c>
      <c r="N15" s="62">
        <f t="shared" si="5"/>
        <v>1</v>
      </c>
      <c r="O15" s="62">
        <f t="shared" si="28"/>
        <v>1</v>
      </c>
      <c r="P15" s="62">
        <f t="shared" si="29"/>
        <v>2</v>
      </c>
      <c r="Q15" s="75">
        <f t="shared" si="6"/>
        <v>1.3333333333333333</v>
      </c>
      <c r="R15" s="76">
        <f>'2022 Расклад'!AB13</f>
        <v>3.5940594059405941</v>
      </c>
      <c r="S15" s="53">
        <f t="shared" si="7"/>
        <v>3.62</v>
      </c>
      <c r="T15" s="59" t="str">
        <f t="shared" si="30"/>
        <v>B</v>
      </c>
      <c r="U15" s="181">
        <f>'2022 Расклад'!AH13</f>
        <v>3.8316831683168315</v>
      </c>
      <c r="V15" s="53">
        <f t="shared" si="8"/>
        <v>3.94</v>
      </c>
      <c r="W15" s="58" t="str">
        <f t="shared" si="31"/>
        <v>C</v>
      </c>
      <c r="X15" s="197" t="str">
        <f t="shared" si="14"/>
        <v>C</v>
      </c>
      <c r="Y15" s="202">
        <f t="shared" si="15"/>
        <v>2.5</v>
      </c>
      <c r="Z15" s="212">
        <f t="shared" si="16"/>
        <v>2</v>
      </c>
      <c r="AA15" s="207">
        <f t="shared" si="17"/>
        <v>2.25</v>
      </c>
      <c r="AB15" s="287">
        <f>'2022 Расклад'!AN13</f>
        <v>4.166666666666667</v>
      </c>
      <c r="AC15" s="153">
        <f t="shared" si="9"/>
        <v>4.0999999999999996</v>
      </c>
      <c r="AD15" s="59" t="str">
        <f t="shared" si="32"/>
        <v>B</v>
      </c>
      <c r="AE15" s="348">
        <f>'2022 Расклад'!AV13</f>
        <v>53.235294117647058</v>
      </c>
      <c r="AF15" s="154">
        <f t="shared" si="10"/>
        <v>56.1</v>
      </c>
      <c r="AG15" s="58" t="str">
        <f t="shared" si="33"/>
        <v>B</v>
      </c>
      <c r="AH15" s="304">
        <f>'2022 Расклад'!BD13</f>
        <v>65.61702127659575</v>
      </c>
      <c r="AI15" s="293">
        <f t="shared" si="11"/>
        <v>69.77</v>
      </c>
      <c r="AJ15" s="58" t="str">
        <f t="shared" si="34"/>
        <v>B</v>
      </c>
      <c r="AK15" s="88" t="str">
        <f t="shared" si="18"/>
        <v>B</v>
      </c>
      <c r="AL15" s="83">
        <f t="shared" si="19"/>
        <v>2.5</v>
      </c>
      <c r="AM15" s="83">
        <f t="shared" si="20"/>
        <v>2.5</v>
      </c>
      <c r="AN15" s="83">
        <f t="shared" si="21"/>
        <v>2.5</v>
      </c>
      <c r="AO15" s="247">
        <f t="shared" si="22"/>
        <v>2.5</v>
      </c>
      <c r="AP15" s="88" t="str">
        <f t="shared" si="23"/>
        <v>C</v>
      </c>
      <c r="AQ15" s="369">
        <f t="shared" si="12"/>
        <v>1</v>
      </c>
      <c r="AR15" s="367">
        <f t="shared" si="24"/>
        <v>2</v>
      </c>
      <c r="AS15" s="367">
        <f t="shared" si="25"/>
        <v>2.5</v>
      </c>
      <c r="AT15" s="368">
        <f t="shared" si="26"/>
        <v>1.8333333333333333</v>
      </c>
    </row>
    <row r="16" spans="1:46" x14ac:dyDescent="0.25">
      <c r="A16" s="30">
        <v>8</v>
      </c>
      <c r="B16" s="47">
        <v>10320</v>
      </c>
      <c r="C16" s="26" t="s">
        <v>22</v>
      </c>
      <c r="D16" s="54">
        <f>'2022 Расклад'!J14</f>
        <v>3.6124999999999998</v>
      </c>
      <c r="E16" s="57">
        <f t="shared" si="27"/>
        <v>3.95</v>
      </c>
      <c r="F16" s="174" t="str">
        <f t="shared" si="0"/>
        <v>C</v>
      </c>
      <c r="G16" s="169">
        <f>'2022 Расклад'!P14</f>
        <v>3.6202531645569622</v>
      </c>
      <c r="H16" s="57">
        <f t="shared" si="1"/>
        <v>3.6</v>
      </c>
      <c r="I16" s="58" t="str">
        <f t="shared" si="2"/>
        <v>B</v>
      </c>
      <c r="J16" s="54">
        <f>'2022 Расклад'!V14</f>
        <v>3.7023809523809517</v>
      </c>
      <c r="K16" s="57">
        <f t="shared" si="3"/>
        <v>3.86</v>
      </c>
      <c r="L16" s="59" t="str">
        <f t="shared" si="4"/>
        <v>C</v>
      </c>
      <c r="M16" s="356" t="str">
        <f t="shared" si="13"/>
        <v>C</v>
      </c>
      <c r="N16" s="62">
        <f t="shared" si="5"/>
        <v>2</v>
      </c>
      <c r="O16" s="62">
        <f t="shared" si="28"/>
        <v>2.5</v>
      </c>
      <c r="P16" s="62">
        <f t="shared" si="29"/>
        <v>2</v>
      </c>
      <c r="Q16" s="75">
        <f t="shared" si="6"/>
        <v>2.1666666666666665</v>
      </c>
      <c r="R16" s="76">
        <f>'2022 Расклад'!AB14</f>
        <v>3.7</v>
      </c>
      <c r="S16" s="53">
        <f t="shared" si="7"/>
        <v>3.62</v>
      </c>
      <c r="T16" s="59" t="str">
        <f t="shared" si="30"/>
        <v>B</v>
      </c>
      <c r="U16" s="181">
        <f>'2022 Расклад'!AH14</f>
        <v>3.6166666666666667</v>
      </c>
      <c r="V16" s="53">
        <f t="shared" si="8"/>
        <v>3.94</v>
      </c>
      <c r="W16" s="58" t="str">
        <f t="shared" si="31"/>
        <v>C</v>
      </c>
      <c r="X16" s="197" t="str">
        <f t="shared" si="14"/>
        <v>C</v>
      </c>
      <c r="Y16" s="202">
        <f t="shared" si="15"/>
        <v>2.5</v>
      </c>
      <c r="Z16" s="212">
        <f t="shared" si="16"/>
        <v>2</v>
      </c>
      <c r="AA16" s="207">
        <f t="shared" si="17"/>
        <v>2.25</v>
      </c>
      <c r="AB16" s="287">
        <f>'2022 Расклад'!AN14</f>
        <v>3.3333333333333335</v>
      </c>
      <c r="AC16" s="153">
        <f t="shared" si="9"/>
        <v>4.0999999999999996</v>
      </c>
      <c r="AD16" s="59" t="str">
        <f t="shared" si="32"/>
        <v>D</v>
      </c>
      <c r="AE16" s="348">
        <f>'2022 Расклад'!AV14</f>
        <v>49.736842105263158</v>
      </c>
      <c r="AF16" s="154">
        <f t="shared" si="10"/>
        <v>56.1</v>
      </c>
      <c r="AG16" s="58" t="str">
        <f t="shared" si="33"/>
        <v>C</v>
      </c>
      <c r="AH16" s="304">
        <f>'2022 Расклад'!BD14</f>
        <v>56</v>
      </c>
      <c r="AI16" s="293">
        <f t="shared" si="11"/>
        <v>69.77</v>
      </c>
      <c r="AJ16" s="58" t="str">
        <f t="shared" si="34"/>
        <v>C</v>
      </c>
      <c r="AK16" s="88" t="str">
        <f t="shared" si="18"/>
        <v>C</v>
      </c>
      <c r="AL16" s="83">
        <f t="shared" si="19"/>
        <v>1</v>
      </c>
      <c r="AM16" s="83">
        <f t="shared" si="20"/>
        <v>2</v>
      </c>
      <c r="AN16" s="83">
        <f t="shared" si="21"/>
        <v>2</v>
      </c>
      <c r="AO16" s="247">
        <f t="shared" si="22"/>
        <v>1.6666666666666667</v>
      </c>
      <c r="AP16" s="88" t="str">
        <f t="shared" si="23"/>
        <v>C</v>
      </c>
      <c r="AQ16" s="369">
        <f t="shared" si="12"/>
        <v>2</v>
      </c>
      <c r="AR16" s="367">
        <f t="shared" si="24"/>
        <v>2</v>
      </c>
      <c r="AS16" s="367">
        <f t="shared" si="25"/>
        <v>2</v>
      </c>
      <c r="AT16" s="368">
        <f t="shared" si="26"/>
        <v>2</v>
      </c>
    </row>
    <row r="17" spans="1:46" ht="15.75" thickBot="1" x14ac:dyDescent="0.3">
      <c r="A17" s="33">
        <v>9</v>
      </c>
      <c r="B17" s="48">
        <v>10860</v>
      </c>
      <c r="C17" s="27" t="s">
        <v>131</v>
      </c>
      <c r="D17" s="74">
        <f>'2022 Расклад'!J15</f>
        <v>3.5393258426966292</v>
      </c>
      <c r="E17" s="160">
        <f t="shared" si="27"/>
        <v>3.95</v>
      </c>
      <c r="F17" s="175" t="str">
        <f t="shared" si="0"/>
        <v>C</v>
      </c>
      <c r="G17" s="170">
        <f>'2022 Расклад'!P15</f>
        <v>3.6597938144329896</v>
      </c>
      <c r="H17" s="160">
        <f t="shared" si="1"/>
        <v>3.6</v>
      </c>
      <c r="I17" s="60" t="str">
        <f t="shared" si="2"/>
        <v>B</v>
      </c>
      <c r="J17" s="74">
        <f>'2022 Расклад'!V15</f>
        <v>3.5444444444444447</v>
      </c>
      <c r="K17" s="160">
        <f t="shared" si="3"/>
        <v>3.86</v>
      </c>
      <c r="L17" s="61" t="str">
        <f t="shared" si="4"/>
        <v>C</v>
      </c>
      <c r="M17" s="357" t="str">
        <f t="shared" si="13"/>
        <v>C</v>
      </c>
      <c r="N17" s="83">
        <f t="shared" si="5"/>
        <v>2</v>
      </c>
      <c r="O17" s="83">
        <f t="shared" si="28"/>
        <v>2.5</v>
      </c>
      <c r="P17" s="83">
        <f t="shared" si="29"/>
        <v>2</v>
      </c>
      <c r="Q17" s="84">
        <f t="shared" si="6"/>
        <v>2.1666666666666665</v>
      </c>
      <c r="R17" s="78">
        <f>'2022 Расклад'!AB15</f>
        <v>3.5</v>
      </c>
      <c r="S17" s="161">
        <f t="shared" si="7"/>
        <v>3.62</v>
      </c>
      <c r="T17" s="61" t="str">
        <f t="shared" si="30"/>
        <v>C</v>
      </c>
      <c r="U17" s="182">
        <f>'2022 Расклад'!AH15</f>
        <v>3.5526315789473686</v>
      </c>
      <c r="V17" s="161">
        <f t="shared" si="8"/>
        <v>3.94</v>
      </c>
      <c r="W17" s="60" t="str">
        <f t="shared" si="31"/>
        <v>C</v>
      </c>
      <c r="X17" s="198" t="str">
        <f t="shared" si="14"/>
        <v>C</v>
      </c>
      <c r="Y17" s="203">
        <f t="shared" si="15"/>
        <v>2</v>
      </c>
      <c r="Z17" s="213">
        <f t="shared" si="16"/>
        <v>2</v>
      </c>
      <c r="AA17" s="208">
        <f t="shared" si="17"/>
        <v>2</v>
      </c>
      <c r="AB17" s="288">
        <f>'2022 Расклад'!AN15</f>
        <v>3.8181818181818183</v>
      </c>
      <c r="AC17" s="162">
        <f t="shared" si="9"/>
        <v>4.0999999999999996</v>
      </c>
      <c r="AD17" s="61" t="str">
        <f t="shared" si="32"/>
        <v>C</v>
      </c>
      <c r="AE17" s="349">
        <f>'2022 Расклад'!AV15</f>
        <v>42.89473684210526</v>
      </c>
      <c r="AF17" s="163">
        <f t="shared" si="10"/>
        <v>56.1</v>
      </c>
      <c r="AG17" s="60" t="str">
        <f t="shared" si="33"/>
        <v>C</v>
      </c>
      <c r="AH17" s="351">
        <f>'2022 Расклад'!BD15</f>
        <v>56.3</v>
      </c>
      <c r="AI17" s="297">
        <f t="shared" si="11"/>
        <v>69.77</v>
      </c>
      <c r="AJ17" s="60" t="str">
        <f t="shared" si="34"/>
        <v>C</v>
      </c>
      <c r="AK17" s="165" t="str">
        <f t="shared" si="18"/>
        <v>C</v>
      </c>
      <c r="AL17" s="83">
        <f t="shared" si="19"/>
        <v>2</v>
      </c>
      <c r="AM17" s="83">
        <f t="shared" si="20"/>
        <v>2</v>
      </c>
      <c r="AN17" s="83">
        <f t="shared" si="21"/>
        <v>2</v>
      </c>
      <c r="AO17" s="247">
        <f t="shared" si="22"/>
        <v>2</v>
      </c>
      <c r="AP17" s="165" t="str">
        <f t="shared" si="23"/>
        <v>C</v>
      </c>
      <c r="AQ17" s="453">
        <f t="shared" si="12"/>
        <v>2</v>
      </c>
      <c r="AR17" s="454">
        <f t="shared" si="24"/>
        <v>2</v>
      </c>
      <c r="AS17" s="454">
        <f t="shared" si="25"/>
        <v>2</v>
      </c>
      <c r="AT17" s="455">
        <f t="shared" si="26"/>
        <v>2</v>
      </c>
    </row>
    <row r="18" spans="1:46" ht="15.75" thickBot="1" x14ac:dyDescent="0.3">
      <c r="A18" s="40"/>
      <c r="B18" s="49"/>
      <c r="C18" s="39" t="s">
        <v>126</v>
      </c>
      <c r="D18" s="67">
        <f>AVERAGE(D19:D30)</f>
        <v>3.9767183049773167</v>
      </c>
      <c r="E18" s="65">
        <f t="shared" si="27"/>
        <v>3.95</v>
      </c>
      <c r="F18" s="172" t="str">
        <f t="shared" si="0"/>
        <v>B</v>
      </c>
      <c r="G18" s="168">
        <f>AVERAGE(G19:G30)</f>
        <v>3.6003787126984315</v>
      </c>
      <c r="H18" s="65">
        <f t="shared" ref="H18:H81" si="35">$G$126</f>
        <v>3.6</v>
      </c>
      <c r="I18" s="63" t="str">
        <f t="shared" si="2"/>
        <v>B</v>
      </c>
      <c r="J18" s="67">
        <f>AVERAGE(J19:J30)</f>
        <v>3.8222370282724731</v>
      </c>
      <c r="K18" s="65">
        <f t="shared" ref="K18:K81" si="36">$J$126</f>
        <v>3.86</v>
      </c>
      <c r="L18" s="64" t="str">
        <f t="shared" si="4"/>
        <v>B</v>
      </c>
      <c r="M18" s="355" t="str">
        <f t="shared" si="13"/>
        <v>B</v>
      </c>
      <c r="N18" s="85">
        <f t="shared" si="5"/>
        <v>2.5</v>
      </c>
      <c r="O18" s="86">
        <f t="shared" si="28"/>
        <v>2.5</v>
      </c>
      <c r="P18" s="86">
        <f t="shared" si="29"/>
        <v>2.5</v>
      </c>
      <c r="Q18" s="179">
        <f t="shared" si="6"/>
        <v>2.5</v>
      </c>
      <c r="R18" s="66">
        <f>AVERAGE(R19:R30)</f>
        <v>3.5697136785868437</v>
      </c>
      <c r="S18" s="497">
        <f t="shared" si="7"/>
        <v>3.62</v>
      </c>
      <c r="T18" s="64" t="str">
        <f t="shared" si="30"/>
        <v>C</v>
      </c>
      <c r="U18" s="168">
        <f>AVERAGE(U19:U30)</f>
        <v>3.849591461911908</v>
      </c>
      <c r="V18" s="497">
        <f t="shared" si="8"/>
        <v>3.94</v>
      </c>
      <c r="W18" s="63" t="str">
        <f t="shared" si="31"/>
        <v>C</v>
      </c>
      <c r="X18" s="195" t="str">
        <f t="shared" si="14"/>
        <v>C</v>
      </c>
      <c r="Y18" s="200">
        <f t="shared" si="15"/>
        <v>2</v>
      </c>
      <c r="Z18" s="210">
        <f t="shared" si="16"/>
        <v>2</v>
      </c>
      <c r="AA18" s="205">
        <f t="shared" si="17"/>
        <v>2</v>
      </c>
      <c r="AB18" s="81">
        <f>AVERAGE(AB19:AB30)</f>
        <v>4.1315215761405781</v>
      </c>
      <c r="AC18" s="498">
        <f t="shared" si="9"/>
        <v>4.0999999999999996</v>
      </c>
      <c r="AD18" s="64" t="str">
        <f t="shared" si="32"/>
        <v>B</v>
      </c>
      <c r="AE18" s="82">
        <f>AVERAGE(AE19:AE30)</f>
        <v>55.419999999999995</v>
      </c>
      <c r="AF18" s="509">
        <f t="shared" si="10"/>
        <v>56.1</v>
      </c>
      <c r="AG18" s="63" t="str">
        <f t="shared" si="33"/>
        <v>B</v>
      </c>
      <c r="AH18" s="81">
        <f>AVERAGE(AH19:AH30)</f>
        <v>65.830000000000013</v>
      </c>
      <c r="AI18" s="509">
        <f t="shared" si="11"/>
        <v>69.77</v>
      </c>
      <c r="AJ18" s="63" t="str">
        <f t="shared" si="34"/>
        <v>B</v>
      </c>
      <c r="AK18" s="144" t="str">
        <f t="shared" si="18"/>
        <v>B</v>
      </c>
      <c r="AL18" s="86">
        <f t="shared" si="19"/>
        <v>2.5</v>
      </c>
      <c r="AM18" s="86">
        <f t="shared" si="20"/>
        <v>2.5</v>
      </c>
      <c r="AN18" s="86">
        <f t="shared" si="21"/>
        <v>2.5</v>
      </c>
      <c r="AO18" s="246">
        <f t="shared" si="22"/>
        <v>2.5</v>
      </c>
      <c r="AP18" s="144" t="str">
        <f t="shared" si="23"/>
        <v>B</v>
      </c>
      <c r="AQ18" s="459">
        <f t="shared" si="12"/>
        <v>2.5</v>
      </c>
      <c r="AR18" s="460">
        <f t="shared" si="24"/>
        <v>2</v>
      </c>
      <c r="AS18" s="460">
        <f t="shared" si="25"/>
        <v>2.5</v>
      </c>
      <c r="AT18" s="461">
        <f t="shared" si="26"/>
        <v>2.3333333333333335</v>
      </c>
    </row>
    <row r="19" spans="1:46" x14ac:dyDescent="0.25">
      <c r="A19" s="32">
        <v>1</v>
      </c>
      <c r="B19" s="46">
        <v>20040</v>
      </c>
      <c r="C19" s="16" t="s">
        <v>23</v>
      </c>
      <c r="D19" s="54">
        <f>'2022 Расклад'!J16</f>
        <v>4.3177570093457938</v>
      </c>
      <c r="E19" s="155">
        <f t="shared" si="27"/>
        <v>3.95</v>
      </c>
      <c r="F19" s="173" t="str">
        <f t="shared" si="0"/>
        <v>B</v>
      </c>
      <c r="G19" s="169">
        <f>'2022 Расклад'!P16</f>
        <v>3.4545454545454546</v>
      </c>
      <c r="H19" s="155">
        <f t="shared" si="35"/>
        <v>3.6</v>
      </c>
      <c r="I19" s="55" t="str">
        <f t="shared" si="2"/>
        <v>D</v>
      </c>
      <c r="J19" s="54">
        <f>'2022 Расклад'!V16</f>
        <v>4.0194174757281553</v>
      </c>
      <c r="K19" s="155">
        <f t="shared" si="36"/>
        <v>3.86</v>
      </c>
      <c r="L19" s="56" t="str">
        <f t="shared" si="4"/>
        <v>B</v>
      </c>
      <c r="M19" s="356" t="str">
        <f t="shared" si="13"/>
        <v>C</v>
      </c>
      <c r="N19" s="62">
        <f t="shared" si="5"/>
        <v>2.5</v>
      </c>
      <c r="O19" s="62">
        <f t="shared" si="28"/>
        <v>1</v>
      </c>
      <c r="P19" s="62">
        <f t="shared" si="29"/>
        <v>2.5</v>
      </c>
      <c r="Q19" s="75">
        <f t="shared" si="6"/>
        <v>2</v>
      </c>
      <c r="R19" s="79">
        <f>'2022 Расклад'!AB16</f>
        <v>3.7291666666666665</v>
      </c>
      <c r="S19" s="156">
        <f t="shared" si="7"/>
        <v>3.62</v>
      </c>
      <c r="T19" s="56" t="str">
        <f t="shared" si="30"/>
        <v>B</v>
      </c>
      <c r="U19" s="183">
        <f>'2022 Расклад'!AH16</f>
        <v>4.072916666666667</v>
      </c>
      <c r="V19" s="156">
        <f t="shared" si="8"/>
        <v>3.94</v>
      </c>
      <c r="W19" s="55" t="str">
        <f t="shared" si="31"/>
        <v>B</v>
      </c>
      <c r="X19" s="196" t="str">
        <f t="shared" si="14"/>
        <v>B</v>
      </c>
      <c r="Y19" s="201">
        <f t="shared" si="15"/>
        <v>2.5</v>
      </c>
      <c r="Z19" s="211">
        <f t="shared" si="16"/>
        <v>2.5</v>
      </c>
      <c r="AA19" s="206">
        <f t="shared" si="17"/>
        <v>2.5</v>
      </c>
      <c r="AB19" s="289">
        <f>'2022 Расклад'!AN16</f>
        <v>4.046875</v>
      </c>
      <c r="AC19" s="157">
        <f t="shared" si="9"/>
        <v>4.0999999999999996</v>
      </c>
      <c r="AD19" s="56" t="str">
        <f t="shared" si="32"/>
        <v>C</v>
      </c>
      <c r="AE19" s="290">
        <f>'2022 Расклад'!AV16</f>
        <v>51.6</v>
      </c>
      <c r="AF19" s="158">
        <f t="shared" si="10"/>
        <v>56.1</v>
      </c>
      <c r="AG19" s="55" t="str">
        <f t="shared" si="33"/>
        <v>B</v>
      </c>
      <c r="AH19" s="291">
        <f>'2022 Расклад'!BD16</f>
        <v>63.1</v>
      </c>
      <c r="AI19" s="292">
        <f t="shared" si="11"/>
        <v>69.77</v>
      </c>
      <c r="AJ19" s="55" t="str">
        <f t="shared" si="34"/>
        <v>B</v>
      </c>
      <c r="AK19" s="167" t="str">
        <f t="shared" si="18"/>
        <v>B</v>
      </c>
      <c r="AL19" s="83">
        <f t="shared" si="19"/>
        <v>2</v>
      </c>
      <c r="AM19" s="83">
        <f t="shared" si="20"/>
        <v>2.5</v>
      </c>
      <c r="AN19" s="83">
        <f t="shared" si="21"/>
        <v>2.5</v>
      </c>
      <c r="AO19" s="247">
        <f t="shared" si="22"/>
        <v>2.3333333333333335</v>
      </c>
      <c r="AP19" s="167" t="str">
        <f t="shared" si="23"/>
        <v>B</v>
      </c>
      <c r="AQ19" s="456">
        <f t="shared" si="12"/>
        <v>2</v>
      </c>
      <c r="AR19" s="457">
        <f t="shared" si="24"/>
        <v>2.5</v>
      </c>
      <c r="AS19" s="457">
        <f t="shared" si="25"/>
        <v>2.5</v>
      </c>
      <c r="AT19" s="458">
        <f t="shared" si="26"/>
        <v>2.3333333333333335</v>
      </c>
    </row>
    <row r="20" spans="1:46" x14ac:dyDescent="0.25">
      <c r="A20" s="30">
        <v>2</v>
      </c>
      <c r="B20" s="47">
        <v>20061</v>
      </c>
      <c r="C20" s="26" t="s">
        <v>24</v>
      </c>
      <c r="D20" s="54">
        <f>'2022 Расклад'!J17</f>
        <v>4.0769230769230775</v>
      </c>
      <c r="E20" s="57">
        <f t="shared" si="27"/>
        <v>3.95</v>
      </c>
      <c r="F20" s="174" t="str">
        <f t="shared" si="0"/>
        <v>B</v>
      </c>
      <c r="G20" s="169">
        <f>'2022 Расклад'!P17</f>
        <v>3.9558823529411766</v>
      </c>
      <c r="H20" s="57">
        <f t="shared" si="35"/>
        <v>3.6</v>
      </c>
      <c r="I20" s="58" t="str">
        <f t="shared" si="2"/>
        <v>B</v>
      </c>
      <c r="J20" s="54">
        <f>'2022 Расклад'!V17</f>
        <v>4.1492537313432836</v>
      </c>
      <c r="K20" s="57">
        <f t="shared" si="36"/>
        <v>3.86</v>
      </c>
      <c r="L20" s="59" t="str">
        <f t="shared" si="4"/>
        <v>B</v>
      </c>
      <c r="M20" s="356" t="str">
        <f t="shared" si="13"/>
        <v>B</v>
      </c>
      <c r="N20" s="62">
        <f t="shared" si="5"/>
        <v>2.5</v>
      </c>
      <c r="O20" s="62">
        <f t="shared" si="28"/>
        <v>2.5</v>
      </c>
      <c r="P20" s="62">
        <f t="shared" si="29"/>
        <v>2.5</v>
      </c>
      <c r="Q20" s="75">
        <f t="shared" si="6"/>
        <v>2.5</v>
      </c>
      <c r="R20" s="79">
        <f>'2022 Расклад'!AB17</f>
        <v>3.6808510638297873</v>
      </c>
      <c r="S20" s="53">
        <f t="shared" si="7"/>
        <v>3.62</v>
      </c>
      <c r="T20" s="59" t="str">
        <f t="shared" si="30"/>
        <v>B</v>
      </c>
      <c r="U20" s="183">
        <f>'2022 Расклад'!AH17</f>
        <v>3.9574468085106385</v>
      </c>
      <c r="V20" s="53">
        <f t="shared" si="8"/>
        <v>3.94</v>
      </c>
      <c r="W20" s="58" t="str">
        <f t="shared" si="31"/>
        <v>B</v>
      </c>
      <c r="X20" s="196" t="str">
        <f t="shared" si="14"/>
        <v>B</v>
      </c>
      <c r="Y20" s="201">
        <f t="shared" si="15"/>
        <v>2.5</v>
      </c>
      <c r="Z20" s="211">
        <f t="shared" si="16"/>
        <v>2.5</v>
      </c>
      <c r="AA20" s="206">
        <f t="shared" si="17"/>
        <v>2.5</v>
      </c>
      <c r="AB20" s="289">
        <f>'2022 Расклад'!AN17</f>
        <v>4.4117647058823533</v>
      </c>
      <c r="AC20" s="153">
        <f t="shared" si="9"/>
        <v>4.0999999999999996</v>
      </c>
      <c r="AD20" s="59" t="str">
        <f t="shared" si="32"/>
        <v>B</v>
      </c>
      <c r="AE20" s="290">
        <f>'2022 Расклад'!AV17</f>
        <v>47.5</v>
      </c>
      <c r="AF20" s="154">
        <f t="shared" si="10"/>
        <v>56.1</v>
      </c>
      <c r="AG20" s="58" t="str">
        <f t="shared" si="33"/>
        <v>C</v>
      </c>
      <c r="AH20" s="291">
        <f>'2022 Расклад'!BD17</f>
        <v>70.099999999999994</v>
      </c>
      <c r="AI20" s="293">
        <f t="shared" si="11"/>
        <v>69.77</v>
      </c>
      <c r="AJ20" s="58" t="str">
        <f t="shared" si="34"/>
        <v>B</v>
      </c>
      <c r="AK20" s="88" t="str">
        <f t="shared" si="18"/>
        <v>B</v>
      </c>
      <c r="AL20" s="83">
        <f t="shared" si="19"/>
        <v>2.5</v>
      </c>
      <c r="AM20" s="83">
        <f t="shared" si="20"/>
        <v>2</v>
      </c>
      <c r="AN20" s="83">
        <f t="shared" si="21"/>
        <v>2.5</v>
      </c>
      <c r="AO20" s="247">
        <f t="shared" si="22"/>
        <v>2.3333333333333335</v>
      </c>
      <c r="AP20" s="88" t="str">
        <f t="shared" si="23"/>
        <v>B</v>
      </c>
      <c r="AQ20" s="369">
        <f t="shared" si="12"/>
        <v>2.5</v>
      </c>
      <c r="AR20" s="367">
        <f t="shared" si="24"/>
        <v>2.5</v>
      </c>
      <c r="AS20" s="367">
        <f t="shared" si="25"/>
        <v>2.5</v>
      </c>
      <c r="AT20" s="368">
        <f t="shared" si="26"/>
        <v>2.5</v>
      </c>
    </row>
    <row r="21" spans="1:46" x14ac:dyDescent="0.25">
      <c r="A21" s="30">
        <v>3</v>
      </c>
      <c r="B21" s="47">
        <v>21020</v>
      </c>
      <c r="C21" s="26" t="s">
        <v>32</v>
      </c>
      <c r="D21" s="54">
        <f>'2022 Расклад'!J18</f>
        <v>3.9789473684210521</v>
      </c>
      <c r="E21" s="57">
        <f t="shared" si="27"/>
        <v>3.95</v>
      </c>
      <c r="F21" s="174" t="str">
        <f t="shared" si="0"/>
        <v>B</v>
      </c>
      <c r="G21" s="169">
        <f>'2022 Расклад'!P18</f>
        <v>3.9693877551020411</v>
      </c>
      <c r="H21" s="57">
        <f t="shared" si="35"/>
        <v>3.6</v>
      </c>
      <c r="I21" s="58" t="str">
        <f t="shared" si="2"/>
        <v>B</v>
      </c>
      <c r="J21" s="54">
        <f>'2022 Расклад'!V18</f>
        <v>3.810526315789474</v>
      </c>
      <c r="K21" s="57">
        <f t="shared" si="36"/>
        <v>3.86</v>
      </c>
      <c r="L21" s="59" t="str">
        <f t="shared" si="4"/>
        <v>C</v>
      </c>
      <c r="M21" s="356" t="str">
        <f t="shared" si="13"/>
        <v>C</v>
      </c>
      <c r="N21" s="62">
        <f t="shared" si="5"/>
        <v>2.5</v>
      </c>
      <c r="O21" s="62">
        <f t="shared" si="28"/>
        <v>2.5</v>
      </c>
      <c r="P21" s="62">
        <f t="shared" si="29"/>
        <v>2</v>
      </c>
      <c r="Q21" s="75">
        <f t="shared" si="6"/>
        <v>2.3333333333333335</v>
      </c>
      <c r="R21" s="79">
        <f>'2022 Расклад'!AB18</f>
        <v>3.7</v>
      </c>
      <c r="S21" s="53">
        <f t="shared" si="7"/>
        <v>3.62</v>
      </c>
      <c r="T21" s="59" t="str">
        <f t="shared" si="30"/>
        <v>B</v>
      </c>
      <c r="U21" s="183">
        <f>'2022 Расклад'!AH18</f>
        <v>4.34</v>
      </c>
      <c r="V21" s="53">
        <f t="shared" si="8"/>
        <v>3.94</v>
      </c>
      <c r="W21" s="58" t="str">
        <f t="shared" si="31"/>
        <v>B</v>
      </c>
      <c r="X21" s="196" t="str">
        <f t="shared" si="14"/>
        <v>B</v>
      </c>
      <c r="Y21" s="201">
        <f t="shared" si="15"/>
        <v>2.5</v>
      </c>
      <c r="Z21" s="211">
        <f t="shared" si="16"/>
        <v>2.5</v>
      </c>
      <c r="AA21" s="206">
        <f t="shared" si="17"/>
        <v>2.5</v>
      </c>
      <c r="AB21" s="289">
        <f>'2022 Расклад'!AN18</f>
        <v>4.4000000000000004</v>
      </c>
      <c r="AC21" s="153">
        <f t="shared" si="9"/>
        <v>4.0999999999999996</v>
      </c>
      <c r="AD21" s="59" t="str">
        <f t="shared" si="32"/>
        <v>B</v>
      </c>
      <c r="AE21" s="290">
        <f>'2022 Расклад'!AV18</f>
        <v>60.6</v>
      </c>
      <c r="AF21" s="154">
        <f t="shared" si="10"/>
        <v>56.1</v>
      </c>
      <c r="AG21" s="58" t="str">
        <f t="shared" si="33"/>
        <v>B</v>
      </c>
      <c r="AH21" s="291">
        <f>'2022 Расклад'!BD18</f>
        <v>73.900000000000006</v>
      </c>
      <c r="AI21" s="293">
        <f t="shared" si="11"/>
        <v>69.77</v>
      </c>
      <c r="AJ21" s="58" t="str">
        <f t="shared" si="34"/>
        <v>A</v>
      </c>
      <c r="AK21" s="88" t="str">
        <f t="shared" si="18"/>
        <v>B</v>
      </c>
      <c r="AL21" s="83">
        <f t="shared" si="19"/>
        <v>2.5</v>
      </c>
      <c r="AM21" s="83">
        <f t="shared" si="20"/>
        <v>2.5</v>
      </c>
      <c r="AN21" s="83">
        <f t="shared" si="21"/>
        <v>4.2</v>
      </c>
      <c r="AO21" s="247">
        <f t="shared" si="22"/>
        <v>3.0666666666666664</v>
      </c>
      <c r="AP21" s="88" t="str">
        <f t="shared" si="23"/>
        <v>B</v>
      </c>
      <c r="AQ21" s="369">
        <f t="shared" si="12"/>
        <v>2</v>
      </c>
      <c r="AR21" s="367">
        <f t="shared" si="24"/>
        <v>2.5</v>
      </c>
      <c r="AS21" s="367">
        <f t="shared" si="25"/>
        <v>2.5</v>
      </c>
      <c r="AT21" s="368">
        <f t="shared" si="26"/>
        <v>2.3333333333333335</v>
      </c>
    </row>
    <row r="22" spans="1:46" x14ac:dyDescent="0.25">
      <c r="A22" s="30">
        <v>4</v>
      </c>
      <c r="B22" s="46">
        <v>20060</v>
      </c>
      <c r="C22" s="16" t="s">
        <v>147</v>
      </c>
      <c r="D22" s="54">
        <f>'2022 Расклад'!J19</f>
        <v>4.668874172185431</v>
      </c>
      <c r="E22" s="57">
        <f t="shared" si="27"/>
        <v>3.95</v>
      </c>
      <c r="F22" s="174" t="str">
        <f t="shared" si="0"/>
        <v>A</v>
      </c>
      <c r="G22" s="169">
        <f>'2022 Расклад'!P19</f>
        <v>4.154929577464789</v>
      </c>
      <c r="H22" s="57">
        <f t="shared" si="35"/>
        <v>3.6</v>
      </c>
      <c r="I22" s="58" t="str">
        <f t="shared" si="2"/>
        <v>B</v>
      </c>
      <c r="J22" s="54">
        <f>'2022 Расклад'!V19</f>
        <v>4.2949640287769775</v>
      </c>
      <c r="K22" s="57">
        <f t="shared" si="36"/>
        <v>3.86</v>
      </c>
      <c r="L22" s="59" t="str">
        <f t="shared" si="4"/>
        <v>B</v>
      </c>
      <c r="M22" s="356" t="str">
        <f t="shared" si="13"/>
        <v>B</v>
      </c>
      <c r="N22" s="62">
        <f t="shared" si="5"/>
        <v>4.2</v>
      </c>
      <c r="O22" s="62">
        <f t="shared" si="28"/>
        <v>2.5</v>
      </c>
      <c r="P22" s="62">
        <f t="shared" si="29"/>
        <v>2.5</v>
      </c>
      <c r="Q22" s="75">
        <f t="shared" si="6"/>
        <v>3.0666666666666664</v>
      </c>
      <c r="R22" s="79">
        <f>'2022 Расклад'!AB19</f>
        <v>3.8758169934640523</v>
      </c>
      <c r="S22" s="53">
        <f t="shared" si="7"/>
        <v>3.62</v>
      </c>
      <c r="T22" s="59" t="str">
        <f t="shared" si="30"/>
        <v>B</v>
      </c>
      <c r="U22" s="183">
        <f>'2022 Расклад'!AH19</f>
        <v>4.0653594771241828</v>
      </c>
      <c r="V22" s="53">
        <f t="shared" si="8"/>
        <v>3.94</v>
      </c>
      <c r="W22" s="58" t="str">
        <f t="shared" si="31"/>
        <v>B</v>
      </c>
      <c r="X22" s="196" t="str">
        <f t="shared" si="14"/>
        <v>B</v>
      </c>
      <c r="Y22" s="201">
        <f t="shared" si="15"/>
        <v>2.5</v>
      </c>
      <c r="Z22" s="211">
        <f t="shared" si="16"/>
        <v>2.5</v>
      </c>
      <c r="AA22" s="206">
        <f t="shared" si="17"/>
        <v>2.5</v>
      </c>
      <c r="AB22" s="289">
        <f>'2022 Расклад'!AN19</f>
        <v>4.1500000000000004</v>
      </c>
      <c r="AC22" s="153">
        <f t="shared" si="9"/>
        <v>4.0999999999999996</v>
      </c>
      <c r="AD22" s="59" t="str">
        <f t="shared" si="32"/>
        <v>B</v>
      </c>
      <c r="AE22" s="290">
        <f>'2022 Расклад'!AV19</f>
        <v>62.4</v>
      </c>
      <c r="AF22" s="154">
        <f t="shared" si="10"/>
        <v>56.1</v>
      </c>
      <c r="AG22" s="58" t="str">
        <f t="shared" si="33"/>
        <v>B</v>
      </c>
      <c r="AH22" s="291">
        <f>'2022 Расклад'!BD19</f>
        <v>70.599999999999994</v>
      </c>
      <c r="AI22" s="293">
        <f t="shared" si="11"/>
        <v>69.77</v>
      </c>
      <c r="AJ22" s="58" t="str">
        <f t="shared" si="34"/>
        <v>B</v>
      </c>
      <c r="AK22" s="88" t="str">
        <f t="shared" si="18"/>
        <v>B</v>
      </c>
      <c r="AL22" s="83">
        <f t="shared" si="19"/>
        <v>2.5</v>
      </c>
      <c r="AM22" s="83">
        <f t="shared" si="20"/>
        <v>2.5</v>
      </c>
      <c r="AN22" s="83">
        <f t="shared" si="21"/>
        <v>2.5</v>
      </c>
      <c r="AO22" s="247">
        <f t="shared" si="22"/>
        <v>2.5</v>
      </c>
      <c r="AP22" s="88" t="str">
        <f t="shared" si="23"/>
        <v>B</v>
      </c>
      <c r="AQ22" s="369">
        <f t="shared" si="12"/>
        <v>2.5</v>
      </c>
      <c r="AR22" s="367">
        <f t="shared" si="24"/>
        <v>2.5</v>
      </c>
      <c r="AS22" s="367">
        <f t="shared" si="25"/>
        <v>2.5</v>
      </c>
      <c r="AT22" s="368">
        <f t="shared" si="26"/>
        <v>2.5</v>
      </c>
    </row>
    <row r="23" spans="1:46" x14ac:dyDescent="0.25">
      <c r="A23" s="30">
        <v>5</v>
      </c>
      <c r="B23" s="47">
        <v>20400</v>
      </c>
      <c r="C23" s="136" t="s">
        <v>26</v>
      </c>
      <c r="D23" s="54">
        <f>'2022 Расклад'!J20</f>
        <v>3.9230769230769225</v>
      </c>
      <c r="E23" s="57">
        <f t="shared" si="27"/>
        <v>3.95</v>
      </c>
      <c r="F23" s="174" t="str">
        <f t="shared" si="0"/>
        <v>B</v>
      </c>
      <c r="G23" s="169">
        <f>'2022 Расклад'!P20</f>
        <v>3.1919999999999997</v>
      </c>
      <c r="H23" s="57">
        <f t="shared" si="35"/>
        <v>3.6</v>
      </c>
      <c r="I23" s="58" t="str">
        <f t="shared" si="2"/>
        <v>D</v>
      </c>
      <c r="J23" s="54">
        <f>'2022 Расклад'!V20</f>
        <v>3.7355371900826451</v>
      </c>
      <c r="K23" s="57">
        <f t="shared" si="36"/>
        <v>3.86</v>
      </c>
      <c r="L23" s="59" t="str">
        <f t="shared" si="4"/>
        <v>C</v>
      </c>
      <c r="M23" s="356" t="str">
        <f t="shared" si="13"/>
        <v>C</v>
      </c>
      <c r="N23" s="62">
        <f t="shared" si="5"/>
        <v>2.5</v>
      </c>
      <c r="O23" s="62">
        <f t="shared" si="28"/>
        <v>1</v>
      </c>
      <c r="P23" s="62">
        <f t="shared" si="29"/>
        <v>2</v>
      </c>
      <c r="Q23" s="75">
        <f t="shared" si="6"/>
        <v>1.8333333333333333</v>
      </c>
      <c r="R23" s="79">
        <f>'2022 Расклад'!AB20</f>
        <v>3.7401574803149606</v>
      </c>
      <c r="S23" s="53">
        <f t="shared" si="7"/>
        <v>3.62</v>
      </c>
      <c r="T23" s="59" t="str">
        <f t="shared" si="30"/>
        <v>B</v>
      </c>
      <c r="U23" s="183">
        <f>'2022 Расклад'!AH20</f>
        <v>3.976</v>
      </c>
      <c r="V23" s="53">
        <f t="shared" si="8"/>
        <v>3.94</v>
      </c>
      <c r="W23" s="58" t="str">
        <f t="shared" si="31"/>
        <v>B</v>
      </c>
      <c r="X23" s="196" t="str">
        <f t="shared" si="14"/>
        <v>B</v>
      </c>
      <c r="Y23" s="201">
        <f t="shared" si="15"/>
        <v>2.5</v>
      </c>
      <c r="Z23" s="211">
        <f t="shared" si="16"/>
        <v>2.5</v>
      </c>
      <c r="AA23" s="206">
        <f t="shared" si="17"/>
        <v>2.5</v>
      </c>
      <c r="AB23" s="289">
        <f>'2022 Расклад'!AN20</f>
        <v>4.3571428571428568</v>
      </c>
      <c r="AC23" s="153">
        <f t="shared" si="9"/>
        <v>4.0999999999999996</v>
      </c>
      <c r="AD23" s="59" t="str">
        <f t="shared" si="32"/>
        <v>B</v>
      </c>
      <c r="AE23" s="290">
        <f>'2022 Расклад'!AV20</f>
        <v>63.3</v>
      </c>
      <c r="AF23" s="154">
        <f t="shared" si="10"/>
        <v>56.1</v>
      </c>
      <c r="AG23" s="58" t="str">
        <f t="shared" si="33"/>
        <v>B</v>
      </c>
      <c r="AH23" s="291">
        <f>'2022 Расклад'!BD20</f>
        <v>69.3</v>
      </c>
      <c r="AI23" s="293">
        <f t="shared" si="11"/>
        <v>69.77</v>
      </c>
      <c r="AJ23" s="58" t="str">
        <f t="shared" si="34"/>
        <v>B</v>
      </c>
      <c r="AK23" s="88" t="str">
        <f t="shared" si="18"/>
        <v>B</v>
      </c>
      <c r="AL23" s="83">
        <f t="shared" si="19"/>
        <v>2.5</v>
      </c>
      <c r="AM23" s="83">
        <f t="shared" si="20"/>
        <v>2.5</v>
      </c>
      <c r="AN23" s="83">
        <f t="shared" si="21"/>
        <v>2.5</v>
      </c>
      <c r="AO23" s="247">
        <f t="shared" si="22"/>
        <v>2.5</v>
      </c>
      <c r="AP23" s="88" t="str">
        <f t="shared" si="23"/>
        <v>B</v>
      </c>
      <c r="AQ23" s="369">
        <f t="shared" si="12"/>
        <v>2</v>
      </c>
      <c r="AR23" s="367">
        <f t="shared" si="24"/>
        <v>2.5</v>
      </c>
      <c r="AS23" s="367">
        <f t="shared" si="25"/>
        <v>2.5</v>
      </c>
      <c r="AT23" s="368">
        <f t="shared" si="26"/>
        <v>2.3333333333333335</v>
      </c>
    </row>
    <row r="24" spans="1:46" x14ac:dyDescent="0.25">
      <c r="A24" s="30">
        <v>6</v>
      </c>
      <c r="B24" s="47">
        <v>20080</v>
      </c>
      <c r="C24" s="26" t="s">
        <v>25</v>
      </c>
      <c r="D24" s="54">
        <f>'2022 Расклад'!J21</f>
        <v>3.456521739130435</v>
      </c>
      <c r="E24" s="57">
        <f t="shared" si="27"/>
        <v>3.95</v>
      </c>
      <c r="F24" s="174" t="str">
        <f t="shared" si="0"/>
        <v>D</v>
      </c>
      <c r="G24" s="169">
        <f>'2022 Расклад'!P21</f>
        <v>3.2747252747252746</v>
      </c>
      <c r="H24" s="57">
        <f t="shared" si="35"/>
        <v>3.6</v>
      </c>
      <c r="I24" s="58" t="str">
        <f t="shared" si="2"/>
        <v>D</v>
      </c>
      <c r="J24" s="54">
        <f>'2022 Расклад'!V21</f>
        <v>3.7395833333333339</v>
      </c>
      <c r="K24" s="57">
        <f t="shared" si="36"/>
        <v>3.86</v>
      </c>
      <c r="L24" s="59" t="str">
        <f t="shared" si="4"/>
        <v>C</v>
      </c>
      <c r="M24" s="356" t="str">
        <f t="shared" si="13"/>
        <v>D</v>
      </c>
      <c r="N24" s="62">
        <f t="shared" si="5"/>
        <v>1</v>
      </c>
      <c r="O24" s="62">
        <f t="shared" si="28"/>
        <v>1</v>
      </c>
      <c r="P24" s="62">
        <f t="shared" si="29"/>
        <v>2</v>
      </c>
      <c r="Q24" s="75">
        <f t="shared" si="6"/>
        <v>1.3333333333333333</v>
      </c>
      <c r="R24" s="79">
        <f>'2022 Расклад'!AB21</f>
        <v>3.5555555555555554</v>
      </c>
      <c r="S24" s="53">
        <f t="shared" si="7"/>
        <v>3.62</v>
      </c>
      <c r="T24" s="59" t="str">
        <f t="shared" si="30"/>
        <v>C</v>
      </c>
      <c r="U24" s="183">
        <f>'2022 Расклад'!AH21</f>
        <v>3.887323943661972</v>
      </c>
      <c r="V24" s="53">
        <f t="shared" si="8"/>
        <v>3.94</v>
      </c>
      <c r="W24" s="58" t="str">
        <f t="shared" si="31"/>
        <v>C</v>
      </c>
      <c r="X24" s="196" t="str">
        <f t="shared" si="14"/>
        <v>C</v>
      </c>
      <c r="Y24" s="201">
        <f t="shared" si="15"/>
        <v>2</v>
      </c>
      <c r="Z24" s="211">
        <f t="shared" si="16"/>
        <v>2</v>
      </c>
      <c r="AA24" s="206">
        <f t="shared" si="17"/>
        <v>2</v>
      </c>
      <c r="AB24" s="289">
        <f>'2022 Расклад'!AN21</f>
        <v>3.7115384615384617</v>
      </c>
      <c r="AC24" s="153">
        <f t="shared" si="9"/>
        <v>4.0999999999999996</v>
      </c>
      <c r="AD24" s="59" t="str">
        <f t="shared" si="32"/>
        <v>C</v>
      </c>
      <c r="AE24" s="290">
        <f>'2022 Расклад'!AV21</f>
        <v>51.2</v>
      </c>
      <c r="AF24" s="154">
        <f t="shared" si="10"/>
        <v>56.1</v>
      </c>
      <c r="AG24" s="58" t="str">
        <f t="shared" si="33"/>
        <v>B</v>
      </c>
      <c r="AH24" s="291">
        <f>'2022 Расклад'!BD21</f>
        <v>56.6</v>
      </c>
      <c r="AI24" s="293">
        <f t="shared" si="11"/>
        <v>69.77</v>
      </c>
      <c r="AJ24" s="58" t="str">
        <f t="shared" si="34"/>
        <v>C</v>
      </c>
      <c r="AK24" s="88" t="str">
        <f t="shared" si="18"/>
        <v>C</v>
      </c>
      <c r="AL24" s="83">
        <f t="shared" si="19"/>
        <v>2</v>
      </c>
      <c r="AM24" s="83">
        <f t="shared" si="20"/>
        <v>2.5</v>
      </c>
      <c r="AN24" s="83">
        <f t="shared" si="21"/>
        <v>2</v>
      </c>
      <c r="AO24" s="247">
        <f t="shared" si="22"/>
        <v>2.1666666666666665</v>
      </c>
      <c r="AP24" s="88" t="str">
        <f t="shared" si="23"/>
        <v>C</v>
      </c>
      <c r="AQ24" s="369">
        <f t="shared" si="12"/>
        <v>1</v>
      </c>
      <c r="AR24" s="367">
        <f t="shared" si="24"/>
        <v>2</v>
      </c>
      <c r="AS24" s="367">
        <f t="shared" si="25"/>
        <v>2</v>
      </c>
      <c r="AT24" s="368">
        <f t="shared" si="26"/>
        <v>1.6666666666666667</v>
      </c>
    </row>
    <row r="25" spans="1:46" x14ac:dyDescent="0.25">
      <c r="A25" s="30">
        <v>7</v>
      </c>
      <c r="B25" s="47">
        <v>20460</v>
      </c>
      <c r="C25" s="26" t="s">
        <v>27</v>
      </c>
      <c r="D25" s="54">
        <f>'2022 Расклад'!J22</f>
        <v>3.9108910891089099</v>
      </c>
      <c r="E25" s="57">
        <f t="shared" si="27"/>
        <v>3.95</v>
      </c>
      <c r="F25" s="174" t="str">
        <f t="shared" si="0"/>
        <v>B</v>
      </c>
      <c r="G25" s="169">
        <f>'2022 Расклад'!P22</f>
        <v>3.64</v>
      </c>
      <c r="H25" s="57">
        <f t="shared" si="35"/>
        <v>3.6</v>
      </c>
      <c r="I25" s="58" t="str">
        <f t="shared" si="2"/>
        <v>B</v>
      </c>
      <c r="J25" s="54">
        <f>'2022 Расклад'!V22</f>
        <v>3.8712871287128712</v>
      </c>
      <c r="K25" s="57">
        <f t="shared" si="36"/>
        <v>3.86</v>
      </c>
      <c r="L25" s="59" t="str">
        <f t="shared" si="4"/>
        <v>B</v>
      </c>
      <c r="M25" s="356" t="str">
        <f t="shared" si="13"/>
        <v>B</v>
      </c>
      <c r="N25" s="62">
        <f t="shared" si="5"/>
        <v>2.5</v>
      </c>
      <c r="O25" s="62">
        <f t="shared" si="28"/>
        <v>2.5</v>
      </c>
      <c r="P25" s="62">
        <f t="shared" si="29"/>
        <v>2.5</v>
      </c>
      <c r="Q25" s="75">
        <f t="shared" si="6"/>
        <v>2.5</v>
      </c>
      <c r="R25" s="79">
        <f>'2022 Расклад'!AB22</f>
        <v>3.5769230769230771</v>
      </c>
      <c r="S25" s="53">
        <f t="shared" si="7"/>
        <v>3.62</v>
      </c>
      <c r="T25" s="59" t="str">
        <f t="shared" si="30"/>
        <v>B</v>
      </c>
      <c r="U25" s="183">
        <f>'2022 Расклад'!AH22</f>
        <v>3.6794871794871793</v>
      </c>
      <c r="V25" s="53">
        <f t="shared" si="8"/>
        <v>3.94</v>
      </c>
      <c r="W25" s="58" t="str">
        <f t="shared" si="31"/>
        <v>C</v>
      </c>
      <c r="X25" s="196" t="str">
        <f t="shared" si="14"/>
        <v>C</v>
      </c>
      <c r="Y25" s="201">
        <f t="shared" si="15"/>
        <v>2.5</v>
      </c>
      <c r="Z25" s="211">
        <f t="shared" si="16"/>
        <v>2</v>
      </c>
      <c r="AA25" s="206">
        <f t="shared" si="17"/>
        <v>2.25</v>
      </c>
      <c r="AB25" s="289">
        <f>'2022 Расклад'!AN22</f>
        <v>4.0526315789473681</v>
      </c>
      <c r="AC25" s="153">
        <f t="shared" si="9"/>
        <v>4.0999999999999996</v>
      </c>
      <c r="AD25" s="59" t="str">
        <f t="shared" si="32"/>
        <v>C</v>
      </c>
      <c r="AE25" s="290">
        <f>'2022 Расклад'!AV22</f>
        <v>49.2</v>
      </c>
      <c r="AF25" s="154">
        <f t="shared" si="10"/>
        <v>56.1</v>
      </c>
      <c r="AG25" s="58" t="str">
        <f t="shared" si="33"/>
        <v>C</v>
      </c>
      <c r="AH25" s="291">
        <f>'2022 Расклад'!BD22</f>
        <v>69</v>
      </c>
      <c r="AI25" s="293">
        <f t="shared" si="11"/>
        <v>69.77</v>
      </c>
      <c r="AJ25" s="58" t="str">
        <f t="shared" si="34"/>
        <v>B</v>
      </c>
      <c r="AK25" s="88" t="str">
        <f t="shared" si="18"/>
        <v>C</v>
      </c>
      <c r="AL25" s="83">
        <f t="shared" si="19"/>
        <v>2</v>
      </c>
      <c r="AM25" s="83">
        <f t="shared" si="20"/>
        <v>2</v>
      </c>
      <c r="AN25" s="83">
        <f t="shared" si="21"/>
        <v>2.5</v>
      </c>
      <c r="AO25" s="247">
        <f t="shared" si="22"/>
        <v>2.1666666666666665</v>
      </c>
      <c r="AP25" s="88" t="str">
        <f t="shared" si="23"/>
        <v>C</v>
      </c>
      <c r="AQ25" s="369">
        <f t="shared" si="12"/>
        <v>2.5</v>
      </c>
      <c r="AR25" s="367">
        <f t="shared" si="24"/>
        <v>2</v>
      </c>
      <c r="AS25" s="367">
        <f t="shared" si="25"/>
        <v>2</v>
      </c>
      <c r="AT25" s="368">
        <f t="shared" si="26"/>
        <v>2.1666666666666665</v>
      </c>
    </row>
    <row r="26" spans="1:46" x14ac:dyDescent="0.25">
      <c r="A26" s="30">
        <v>8</v>
      </c>
      <c r="B26" s="47">
        <v>20550</v>
      </c>
      <c r="C26" s="26" t="s">
        <v>28</v>
      </c>
      <c r="D26" s="54">
        <f>'2022 Расклад'!J23</f>
        <v>3.8235294117647061</v>
      </c>
      <c r="E26" s="57">
        <f t="shared" si="27"/>
        <v>3.95</v>
      </c>
      <c r="F26" s="174" t="str">
        <f t="shared" si="0"/>
        <v>C</v>
      </c>
      <c r="G26" s="169">
        <f>'2022 Расклад'!P23</f>
        <v>3.6</v>
      </c>
      <c r="H26" s="57">
        <f t="shared" si="35"/>
        <v>3.6</v>
      </c>
      <c r="I26" s="58" t="str">
        <f t="shared" si="2"/>
        <v>B</v>
      </c>
      <c r="J26" s="54">
        <f>'2022 Расклад'!V23</f>
        <v>3.8695652173913042</v>
      </c>
      <c r="K26" s="57">
        <f t="shared" si="36"/>
        <v>3.86</v>
      </c>
      <c r="L26" s="59" t="str">
        <f t="shared" si="4"/>
        <v>B</v>
      </c>
      <c r="M26" s="356" t="str">
        <f t="shared" si="13"/>
        <v>C</v>
      </c>
      <c r="N26" s="62">
        <f t="shared" si="5"/>
        <v>2</v>
      </c>
      <c r="O26" s="62">
        <f t="shared" si="28"/>
        <v>2.5</v>
      </c>
      <c r="P26" s="62">
        <f t="shared" si="29"/>
        <v>2.5</v>
      </c>
      <c r="Q26" s="75">
        <f t="shared" si="6"/>
        <v>2.3333333333333335</v>
      </c>
      <c r="R26" s="79">
        <f>'2022 Расклад'!AB23</f>
        <v>3.3333333333333335</v>
      </c>
      <c r="S26" s="53">
        <f t="shared" si="7"/>
        <v>3.62</v>
      </c>
      <c r="T26" s="59" t="str">
        <f t="shared" si="30"/>
        <v>D</v>
      </c>
      <c r="U26" s="183">
        <f>'2022 Расклад'!AH23</f>
        <v>3.7619047619047619</v>
      </c>
      <c r="V26" s="53">
        <f t="shared" si="8"/>
        <v>3.94</v>
      </c>
      <c r="W26" s="58" t="str">
        <f t="shared" si="31"/>
        <v>C</v>
      </c>
      <c r="X26" s="196" t="str">
        <f t="shared" si="14"/>
        <v>C</v>
      </c>
      <c r="Y26" s="201">
        <f t="shared" si="15"/>
        <v>1</v>
      </c>
      <c r="Z26" s="211">
        <f t="shared" si="16"/>
        <v>2</v>
      </c>
      <c r="AA26" s="206">
        <f t="shared" si="17"/>
        <v>1.5</v>
      </c>
      <c r="AB26" s="289"/>
      <c r="AC26" s="153">
        <f t="shared" si="9"/>
        <v>4.0999999999999996</v>
      </c>
      <c r="AD26" s="59"/>
      <c r="AE26" s="290"/>
      <c r="AF26" s="154">
        <f t="shared" si="10"/>
        <v>56.1</v>
      </c>
      <c r="AG26" s="58"/>
      <c r="AH26" s="291"/>
      <c r="AI26" s="293">
        <f t="shared" si="11"/>
        <v>69.77</v>
      </c>
      <c r="AJ26" s="58"/>
      <c r="AK26" s="88"/>
      <c r="AL26" s="83"/>
      <c r="AM26" s="83"/>
      <c r="AN26" s="83"/>
      <c r="AO26" s="247"/>
      <c r="AP26" s="88" t="str">
        <f t="shared" si="23"/>
        <v>C</v>
      </c>
      <c r="AQ26" s="369">
        <f t="shared" si="12"/>
        <v>2</v>
      </c>
      <c r="AR26" s="367">
        <f t="shared" si="24"/>
        <v>2</v>
      </c>
      <c r="AS26" s="367"/>
      <c r="AT26" s="368">
        <f t="shared" si="26"/>
        <v>2</v>
      </c>
    </row>
    <row r="27" spans="1:46" x14ac:dyDescent="0.25">
      <c r="A27" s="30">
        <v>9</v>
      </c>
      <c r="B27" s="47">
        <v>20630</v>
      </c>
      <c r="C27" s="26" t="s">
        <v>29</v>
      </c>
      <c r="D27" s="54">
        <f>'2022 Расклад'!J24</f>
        <v>3.9264705882352939</v>
      </c>
      <c r="E27" s="57">
        <f t="shared" si="27"/>
        <v>3.95</v>
      </c>
      <c r="F27" s="174" t="str">
        <f t="shared" si="0"/>
        <v>B</v>
      </c>
      <c r="G27" s="169">
        <f>'2022 Расклад'!P24</f>
        <v>3.4166666666666661</v>
      </c>
      <c r="H27" s="57">
        <f t="shared" si="35"/>
        <v>3.6</v>
      </c>
      <c r="I27" s="58" t="str">
        <f t="shared" si="2"/>
        <v>D</v>
      </c>
      <c r="J27" s="54">
        <f>'2022 Расклад'!V24</f>
        <v>3.666666666666667</v>
      </c>
      <c r="K27" s="57">
        <f t="shared" si="36"/>
        <v>3.86</v>
      </c>
      <c r="L27" s="59" t="str">
        <f t="shared" si="4"/>
        <v>C</v>
      </c>
      <c r="M27" s="356" t="str">
        <f t="shared" si="13"/>
        <v>C</v>
      </c>
      <c r="N27" s="62">
        <f t="shared" si="5"/>
        <v>2.5</v>
      </c>
      <c r="O27" s="62">
        <f t="shared" si="28"/>
        <v>1</v>
      </c>
      <c r="P27" s="62">
        <f t="shared" si="29"/>
        <v>2</v>
      </c>
      <c r="Q27" s="75">
        <f t="shared" si="6"/>
        <v>1.8333333333333333</v>
      </c>
      <c r="R27" s="79">
        <f>'2022 Расклад'!AB24</f>
        <v>3.4310344827586206</v>
      </c>
      <c r="S27" s="53">
        <f t="shared" si="7"/>
        <v>3.62</v>
      </c>
      <c r="T27" s="59" t="str">
        <f t="shared" si="30"/>
        <v>D</v>
      </c>
      <c r="U27" s="183">
        <f>'2022 Расклад'!AH24</f>
        <v>3.6842105263157894</v>
      </c>
      <c r="V27" s="53">
        <f t="shared" si="8"/>
        <v>3.94</v>
      </c>
      <c r="W27" s="58" t="str">
        <f t="shared" si="31"/>
        <v>C</v>
      </c>
      <c r="X27" s="196" t="str">
        <f t="shared" si="14"/>
        <v>C</v>
      </c>
      <c r="Y27" s="201">
        <f t="shared" si="15"/>
        <v>1</v>
      </c>
      <c r="Z27" s="211">
        <f t="shared" si="16"/>
        <v>2</v>
      </c>
      <c r="AA27" s="206">
        <f t="shared" si="17"/>
        <v>1.5</v>
      </c>
      <c r="AB27" s="289"/>
      <c r="AC27" s="153">
        <f t="shared" si="9"/>
        <v>4.0999999999999996</v>
      </c>
      <c r="AD27" s="59"/>
      <c r="AE27" s="290"/>
      <c r="AF27" s="154">
        <f t="shared" si="10"/>
        <v>56.1</v>
      </c>
      <c r="AG27" s="58"/>
      <c r="AH27" s="291"/>
      <c r="AI27" s="293">
        <f t="shared" si="11"/>
        <v>69.77</v>
      </c>
      <c r="AJ27" s="58"/>
      <c r="AK27" s="88"/>
      <c r="AL27" s="83"/>
      <c r="AM27" s="83"/>
      <c r="AN27" s="83"/>
      <c r="AO27" s="247"/>
      <c r="AP27" s="88" t="str">
        <f t="shared" si="23"/>
        <v>C</v>
      </c>
      <c r="AQ27" s="369">
        <f t="shared" si="12"/>
        <v>2</v>
      </c>
      <c r="AR27" s="367">
        <f t="shared" si="24"/>
        <v>2</v>
      </c>
      <c r="AS27" s="367"/>
      <c r="AT27" s="368">
        <f t="shared" si="26"/>
        <v>2</v>
      </c>
    </row>
    <row r="28" spans="1:46" x14ac:dyDescent="0.25">
      <c r="A28" s="30">
        <v>10</v>
      </c>
      <c r="B28" s="47">
        <v>20810</v>
      </c>
      <c r="C28" s="26" t="s">
        <v>30</v>
      </c>
      <c r="D28" s="54">
        <f>'2022 Расклад'!J25</f>
        <v>3.9661016949152543</v>
      </c>
      <c r="E28" s="57">
        <f t="shared" si="27"/>
        <v>3.95</v>
      </c>
      <c r="F28" s="174" t="str">
        <f t="shared" si="0"/>
        <v>B</v>
      </c>
      <c r="G28" s="169">
        <f>'2022 Расклад'!P25</f>
        <v>3.4150943396226414</v>
      </c>
      <c r="H28" s="57">
        <f t="shared" si="35"/>
        <v>3.6</v>
      </c>
      <c r="I28" s="58" t="str">
        <f t="shared" si="2"/>
        <v>D</v>
      </c>
      <c r="J28" s="54">
        <f>'2022 Расклад'!V25</f>
        <v>3.5045871559633026</v>
      </c>
      <c r="K28" s="57">
        <f t="shared" si="36"/>
        <v>3.86</v>
      </c>
      <c r="L28" s="59" t="str">
        <f t="shared" si="4"/>
        <v>C</v>
      </c>
      <c r="M28" s="356" t="str">
        <f t="shared" si="13"/>
        <v>C</v>
      </c>
      <c r="N28" s="62">
        <f t="shared" si="5"/>
        <v>2.5</v>
      </c>
      <c r="O28" s="62">
        <f t="shared" si="28"/>
        <v>1</v>
      </c>
      <c r="P28" s="62">
        <f t="shared" si="29"/>
        <v>2</v>
      </c>
      <c r="Q28" s="75">
        <f t="shared" si="6"/>
        <v>1.8333333333333333</v>
      </c>
      <c r="R28" s="79">
        <f>'2022 Расклад'!AB25</f>
        <v>3.3137254901960786</v>
      </c>
      <c r="S28" s="53">
        <f t="shared" si="7"/>
        <v>3.62</v>
      </c>
      <c r="T28" s="59" t="str">
        <f t="shared" si="30"/>
        <v>D</v>
      </c>
      <c r="U28" s="183">
        <f>'2022 Расклад'!AH25</f>
        <v>3.5490196078431371</v>
      </c>
      <c r="V28" s="53">
        <f t="shared" si="8"/>
        <v>3.94</v>
      </c>
      <c r="W28" s="58" t="str">
        <f t="shared" si="31"/>
        <v>C</v>
      </c>
      <c r="X28" s="196" t="str">
        <f t="shared" si="14"/>
        <v>C</v>
      </c>
      <c r="Y28" s="201">
        <f t="shared" si="15"/>
        <v>1</v>
      </c>
      <c r="Z28" s="211">
        <f t="shared" si="16"/>
        <v>2</v>
      </c>
      <c r="AA28" s="206">
        <f t="shared" si="17"/>
        <v>1.5</v>
      </c>
      <c r="AB28" s="289">
        <f>'2022 Расклад'!AN25</f>
        <v>3.48</v>
      </c>
      <c r="AC28" s="153">
        <f t="shared" si="9"/>
        <v>4.0999999999999996</v>
      </c>
      <c r="AD28" s="59" t="str">
        <f t="shared" ref="AD28:AD37" si="37">IF(AB28&gt;=$AB$127,"A",IF(AB28&gt;=$AB$128,"B",IF(AB28&gt;=$AB$129,"C","D")))</f>
        <v>D</v>
      </c>
      <c r="AE28" s="290">
        <f>'2022 Расклад'!AV25</f>
        <v>55</v>
      </c>
      <c r="AF28" s="154">
        <f t="shared" si="10"/>
        <v>56.1</v>
      </c>
      <c r="AG28" s="58" t="str">
        <f t="shared" ref="AG28:AG37" si="38">IF(AE28&gt;=$AE$127,"A",IF(AE28&gt;=$AE$128,"B",IF(AE28&gt;=$AE$129,"C","D")))</f>
        <v>B</v>
      </c>
      <c r="AH28" s="291">
        <f>'2022 Расклад'!BD25</f>
        <v>54.7</v>
      </c>
      <c r="AI28" s="293">
        <f t="shared" si="11"/>
        <v>69.77</v>
      </c>
      <c r="AJ28" s="58" t="str">
        <f t="shared" ref="AJ28:AJ37" si="39">IF(AH28&gt;=$AH$127,"A",IF(AH28&gt;=$AH$128,"B",IF(AH28&gt;=$AH$129,"C","D")))</f>
        <v>C</v>
      </c>
      <c r="AK28" s="88" t="str">
        <f t="shared" si="18"/>
        <v>C</v>
      </c>
      <c r="AL28" s="83">
        <f t="shared" si="19"/>
        <v>1</v>
      </c>
      <c r="AM28" s="83">
        <f t="shared" si="20"/>
        <v>2.5</v>
      </c>
      <c r="AN28" s="83">
        <f t="shared" si="21"/>
        <v>2</v>
      </c>
      <c r="AO28" s="247">
        <f t="shared" si="22"/>
        <v>1.8333333333333333</v>
      </c>
      <c r="AP28" s="88" t="str">
        <f t="shared" si="23"/>
        <v>C</v>
      </c>
      <c r="AQ28" s="369">
        <f t="shared" si="12"/>
        <v>2</v>
      </c>
      <c r="AR28" s="367">
        <f t="shared" si="24"/>
        <v>2</v>
      </c>
      <c r="AS28" s="367">
        <f t="shared" si="25"/>
        <v>2</v>
      </c>
      <c r="AT28" s="368">
        <f t="shared" si="26"/>
        <v>2</v>
      </c>
    </row>
    <row r="29" spans="1:46" x14ac:dyDescent="0.25">
      <c r="A29" s="30">
        <v>11</v>
      </c>
      <c r="B29" s="47">
        <v>20900</v>
      </c>
      <c r="C29" s="26" t="s">
        <v>31</v>
      </c>
      <c r="D29" s="54">
        <f>'2022 Расклад'!J26</f>
        <v>3.716981132075472</v>
      </c>
      <c r="E29" s="57">
        <f t="shared" si="27"/>
        <v>3.95</v>
      </c>
      <c r="F29" s="174" t="str">
        <f t="shared" si="0"/>
        <v>C</v>
      </c>
      <c r="G29" s="169">
        <f>'2022 Расклад'!P26</f>
        <v>3.5555555555555554</v>
      </c>
      <c r="H29" s="57">
        <f t="shared" si="35"/>
        <v>3.6</v>
      </c>
      <c r="I29" s="58" t="str">
        <f t="shared" si="2"/>
        <v>C</v>
      </c>
      <c r="J29" s="54">
        <f>'2022 Расклад'!V26</f>
        <v>3.5098039215686274</v>
      </c>
      <c r="K29" s="57">
        <f t="shared" si="36"/>
        <v>3.86</v>
      </c>
      <c r="L29" s="59" t="str">
        <f t="shared" si="4"/>
        <v>C</v>
      </c>
      <c r="M29" s="356" t="str">
        <f t="shared" si="13"/>
        <v>C</v>
      </c>
      <c r="N29" s="62">
        <f t="shared" si="5"/>
        <v>2</v>
      </c>
      <c r="O29" s="62">
        <f t="shared" si="28"/>
        <v>2</v>
      </c>
      <c r="P29" s="62">
        <f t="shared" si="29"/>
        <v>2</v>
      </c>
      <c r="Q29" s="75">
        <f t="shared" si="6"/>
        <v>2</v>
      </c>
      <c r="R29" s="79">
        <f>'2022 Расклад'!AB26</f>
        <v>3.4666666666666668</v>
      </c>
      <c r="S29" s="53">
        <f t="shared" si="7"/>
        <v>3.62</v>
      </c>
      <c r="T29" s="59" t="str">
        <f t="shared" si="30"/>
        <v>D</v>
      </c>
      <c r="U29" s="183">
        <f>'2022 Расклад'!AH26</f>
        <v>3.7047619047619049</v>
      </c>
      <c r="V29" s="53">
        <f t="shared" si="8"/>
        <v>3.94</v>
      </c>
      <c r="W29" s="58" t="str">
        <f t="shared" si="31"/>
        <v>C</v>
      </c>
      <c r="X29" s="196" t="str">
        <f t="shared" si="14"/>
        <v>C</v>
      </c>
      <c r="Y29" s="201">
        <f t="shared" si="15"/>
        <v>1</v>
      </c>
      <c r="Z29" s="211">
        <f t="shared" si="16"/>
        <v>2</v>
      </c>
      <c r="AA29" s="206">
        <f t="shared" si="17"/>
        <v>1.5</v>
      </c>
      <c r="AB29" s="289">
        <f>'2022 Расклад'!AN26</f>
        <v>4.1052631578947372</v>
      </c>
      <c r="AC29" s="153">
        <f t="shared" si="9"/>
        <v>4.0999999999999996</v>
      </c>
      <c r="AD29" s="59" t="str">
        <f t="shared" si="37"/>
        <v>B</v>
      </c>
      <c r="AE29" s="290">
        <f>'2022 Расклад'!AV26</f>
        <v>51.4</v>
      </c>
      <c r="AF29" s="154">
        <f t="shared" si="10"/>
        <v>56.1</v>
      </c>
      <c r="AG29" s="58" t="str">
        <f t="shared" si="38"/>
        <v>B</v>
      </c>
      <c r="AH29" s="291">
        <f>'2022 Расклад'!BD26</f>
        <v>65.3</v>
      </c>
      <c r="AI29" s="293">
        <f t="shared" si="11"/>
        <v>69.77</v>
      </c>
      <c r="AJ29" s="58" t="str">
        <f t="shared" si="39"/>
        <v>B</v>
      </c>
      <c r="AK29" s="88" t="str">
        <f t="shared" si="18"/>
        <v>B</v>
      </c>
      <c r="AL29" s="83">
        <f t="shared" si="19"/>
        <v>2.5</v>
      </c>
      <c r="AM29" s="83">
        <f t="shared" si="20"/>
        <v>2.5</v>
      </c>
      <c r="AN29" s="83">
        <f t="shared" si="21"/>
        <v>2.5</v>
      </c>
      <c r="AO29" s="247">
        <f t="shared" si="22"/>
        <v>2.5</v>
      </c>
      <c r="AP29" s="88" t="str">
        <f t="shared" si="23"/>
        <v>C</v>
      </c>
      <c r="AQ29" s="369">
        <f t="shared" si="12"/>
        <v>2</v>
      </c>
      <c r="AR29" s="367">
        <f t="shared" si="24"/>
        <v>2</v>
      </c>
      <c r="AS29" s="367">
        <f t="shared" si="25"/>
        <v>2.5</v>
      </c>
      <c r="AT29" s="368">
        <f t="shared" si="26"/>
        <v>2.1666666666666665</v>
      </c>
    </row>
    <row r="30" spans="1:46" ht="15.75" thickBot="1" x14ac:dyDescent="0.3">
      <c r="A30" s="30">
        <v>12</v>
      </c>
      <c r="B30" s="47">
        <v>21350</v>
      </c>
      <c r="C30" s="26" t="s">
        <v>33</v>
      </c>
      <c r="D30" s="54">
        <f>'2022 Расклад'!J27</f>
        <v>3.954545454545455</v>
      </c>
      <c r="E30" s="57">
        <f t="shared" si="27"/>
        <v>3.95</v>
      </c>
      <c r="F30" s="174" t="str">
        <f t="shared" si="0"/>
        <v>B</v>
      </c>
      <c r="G30" s="169">
        <f>'2022 Расклад'!P27</f>
        <v>3.5757575757575757</v>
      </c>
      <c r="H30" s="57">
        <f t="shared" si="35"/>
        <v>3.6</v>
      </c>
      <c r="I30" s="58" t="str">
        <f t="shared" si="2"/>
        <v>B</v>
      </c>
      <c r="J30" s="54">
        <f>'2022 Расклад'!V27</f>
        <v>3.695652173913043</v>
      </c>
      <c r="K30" s="57">
        <f t="shared" si="36"/>
        <v>3.86</v>
      </c>
      <c r="L30" s="59" t="str">
        <f t="shared" si="4"/>
        <v>C</v>
      </c>
      <c r="M30" s="356" t="str">
        <f t="shared" si="13"/>
        <v>C</v>
      </c>
      <c r="N30" s="62">
        <f t="shared" si="5"/>
        <v>2.5</v>
      </c>
      <c r="O30" s="62">
        <f t="shared" si="28"/>
        <v>2.5</v>
      </c>
      <c r="P30" s="62">
        <f t="shared" si="29"/>
        <v>2</v>
      </c>
      <c r="Q30" s="75">
        <f t="shared" si="6"/>
        <v>2.3333333333333335</v>
      </c>
      <c r="R30" s="79">
        <f>'2022 Расклад'!AB27</f>
        <v>3.4333333333333331</v>
      </c>
      <c r="S30" s="53">
        <f t="shared" si="7"/>
        <v>3.62</v>
      </c>
      <c r="T30" s="59" t="str">
        <f t="shared" si="30"/>
        <v>D</v>
      </c>
      <c r="U30" s="183">
        <f>'2022 Расклад'!AH27</f>
        <v>3.5166666666666666</v>
      </c>
      <c r="V30" s="53">
        <f t="shared" si="8"/>
        <v>3.94</v>
      </c>
      <c r="W30" s="58" t="str">
        <f t="shared" si="31"/>
        <v>C</v>
      </c>
      <c r="X30" s="196" t="str">
        <f t="shared" si="14"/>
        <v>C</v>
      </c>
      <c r="Y30" s="201">
        <f t="shared" si="15"/>
        <v>1</v>
      </c>
      <c r="Z30" s="211">
        <f t="shared" si="16"/>
        <v>2</v>
      </c>
      <c r="AA30" s="206">
        <f t="shared" si="17"/>
        <v>1.5</v>
      </c>
      <c r="AB30" s="289">
        <f>'2022 Расклад'!AN27</f>
        <v>4.5999999999999996</v>
      </c>
      <c r="AC30" s="153">
        <f t="shared" si="9"/>
        <v>4.0999999999999996</v>
      </c>
      <c r="AD30" s="59" t="str">
        <f t="shared" si="37"/>
        <v>A</v>
      </c>
      <c r="AE30" s="290">
        <f>'2022 Расклад'!AV27</f>
        <v>62</v>
      </c>
      <c r="AF30" s="154">
        <f t="shared" si="10"/>
        <v>56.1</v>
      </c>
      <c r="AG30" s="58" t="str">
        <f t="shared" si="38"/>
        <v>B</v>
      </c>
      <c r="AH30" s="291">
        <f>'2022 Расклад'!BD27</f>
        <v>65.7</v>
      </c>
      <c r="AI30" s="293">
        <f t="shared" si="11"/>
        <v>69.77</v>
      </c>
      <c r="AJ30" s="58" t="str">
        <f t="shared" si="39"/>
        <v>B</v>
      </c>
      <c r="AK30" s="88" t="str">
        <f t="shared" si="18"/>
        <v>B</v>
      </c>
      <c r="AL30" s="83">
        <f t="shared" si="19"/>
        <v>4.2</v>
      </c>
      <c r="AM30" s="83">
        <f t="shared" si="20"/>
        <v>2.5</v>
      </c>
      <c r="AN30" s="83">
        <f t="shared" si="21"/>
        <v>2.5</v>
      </c>
      <c r="AO30" s="247">
        <f t="shared" si="22"/>
        <v>3.0666666666666664</v>
      </c>
      <c r="AP30" s="88" t="str">
        <f t="shared" si="23"/>
        <v>C</v>
      </c>
      <c r="AQ30" s="369">
        <f t="shared" si="12"/>
        <v>2</v>
      </c>
      <c r="AR30" s="367">
        <f t="shared" si="24"/>
        <v>2</v>
      </c>
      <c r="AS30" s="367">
        <f t="shared" si="25"/>
        <v>2.5</v>
      </c>
      <c r="AT30" s="368">
        <f t="shared" si="26"/>
        <v>2.1666666666666665</v>
      </c>
    </row>
    <row r="31" spans="1:46" ht="15.75" thickBot="1" x14ac:dyDescent="0.3">
      <c r="A31" s="40"/>
      <c r="B31" s="45"/>
      <c r="C31" s="39" t="s">
        <v>127</v>
      </c>
      <c r="D31" s="67">
        <f>AVERAGE(D32:D48)</f>
        <v>3.7930846264159102</v>
      </c>
      <c r="E31" s="65">
        <f t="shared" si="27"/>
        <v>3.95</v>
      </c>
      <c r="F31" s="172" t="str">
        <f t="shared" si="0"/>
        <v>C</v>
      </c>
      <c r="G31" s="168">
        <f>AVERAGE(G32:G48)</f>
        <v>3.4704257763905901</v>
      </c>
      <c r="H31" s="65">
        <f t="shared" si="35"/>
        <v>3.6</v>
      </c>
      <c r="I31" s="63" t="str">
        <f t="shared" si="2"/>
        <v>D</v>
      </c>
      <c r="J31" s="67">
        <f>AVERAGE(J32:J48)</f>
        <v>3.7013276198024099</v>
      </c>
      <c r="K31" s="65">
        <f t="shared" si="36"/>
        <v>3.86</v>
      </c>
      <c r="L31" s="64" t="str">
        <f t="shared" si="4"/>
        <v>C</v>
      </c>
      <c r="M31" s="355" t="str">
        <f t="shared" si="13"/>
        <v>C</v>
      </c>
      <c r="N31" s="85">
        <f t="shared" si="5"/>
        <v>2</v>
      </c>
      <c r="O31" s="86">
        <f t="shared" si="28"/>
        <v>1</v>
      </c>
      <c r="P31" s="86">
        <f t="shared" si="29"/>
        <v>2</v>
      </c>
      <c r="Q31" s="179">
        <f t="shared" si="6"/>
        <v>1.6666666666666667</v>
      </c>
      <c r="R31" s="66">
        <f>AVERAGE(R32:R48)</f>
        <v>3.4714308896339086</v>
      </c>
      <c r="S31" s="497">
        <f t="shared" si="7"/>
        <v>3.62</v>
      </c>
      <c r="T31" s="64" t="str">
        <f t="shared" si="30"/>
        <v>D</v>
      </c>
      <c r="U31" s="168">
        <f>AVERAGE(U32:U48)</f>
        <v>3.7665807620691187</v>
      </c>
      <c r="V31" s="497">
        <f t="shared" si="8"/>
        <v>3.94</v>
      </c>
      <c r="W31" s="63" t="str">
        <f t="shared" si="31"/>
        <v>C</v>
      </c>
      <c r="X31" s="195" t="str">
        <f t="shared" si="14"/>
        <v>C</v>
      </c>
      <c r="Y31" s="200">
        <f t="shared" si="15"/>
        <v>1</v>
      </c>
      <c r="Z31" s="210">
        <f t="shared" si="16"/>
        <v>2</v>
      </c>
      <c r="AA31" s="205">
        <f t="shared" si="17"/>
        <v>1.5</v>
      </c>
      <c r="AB31" s="81">
        <f>AVERAGE(AB32:AB48)</f>
        <v>3.9870601245039023</v>
      </c>
      <c r="AC31" s="498">
        <f t="shared" si="9"/>
        <v>4.0999999999999996</v>
      </c>
      <c r="AD31" s="64" t="str">
        <f t="shared" si="37"/>
        <v>C</v>
      </c>
      <c r="AE31" s="82">
        <f>AVERAGE(AE32:AE48)</f>
        <v>52.913333333333327</v>
      </c>
      <c r="AF31" s="509">
        <f t="shared" si="10"/>
        <v>56.1</v>
      </c>
      <c r="AG31" s="63" t="str">
        <f t="shared" si="38"/>
        <v>B</v>
      </c>
      <c r="AH31" s="81">
        <f>AVERAGE(AH32:AH48)</f>
        <v>62.68</v>
      </c>
      <c r="AI31" s="509">
        <f t="shared" si="11"/>
        <v>69.77</v>
      </c>
      <c r="AJ31" s="63" t="str">
        <f t="shared" si="39"/>
        <v>B</v>
      </c>
      <c r="AK31" s="144" t="str">
        <f t="shared" si="18"/>
        <v>B</v>
      </c>
      <c r="AL31" s="86">
        <f t="shared" si="19"/>
        <v>2</v>
      </c>
      <c r="AM31" s="86">
        <f t="shared" si="20"/>
        <v>2.5</v>
      </c>
      <c r="AN31" s="86">
        <f t="shared" si="21"/>
        <v>2.5</v>
      </c>
      <c r="AO31" s="246">
        <f t="shared" si="22"/>
        <v>2.3333333333333335</v>
      </c>
      <c r="AP31" s="144" t="str">
        <f t="shared" si="23"/>
        <v>C</v>
      </c>
      <c r="AQ31" s="459">
        <f t="shared" si="12"/>
        <v>2</v>
      </c>
      <c r="AR31" s="460">
        <f t="shared" si="24"/>
        <v>2</v>
      </c>
      <c r="AS31" s="460">
        <f t="shared" si="25"/>
        <v>2.5</v>
      </c>
      <c r="AT31" s="461">
        <f t="shared" si="26"/>
        <v>2.1666666666666665</v>
      </c>
    </row>
    <row r="32" spans="1:46" x14ac:dyDescent="0.25">
      <c r="A32" s="32">
        <v>1</v>
      </c>
      <c r="B32" s="46">
        <v>30070</v>
      </c>
      <c r="C32" s="16" t="s">
        <v>35</v>
      </c>
      <c r="D32" s="54">
        <f>'2022 Расклад'!J28</f>
        <v>3.9436619718309855</v>
      </c>
      <c r="E32" s="155">
        <f t="shared" si="27"/>
        <v>3.95</v>
      </c>
      <c r="F32" s="173" t="str">
        <f t="shared" si="0"/>
        <v>B</v>
      </c>
      <c r="G32" s="169">
        <f>'2022 Расклад'!P28</f>
        <v>3.7412587412587412</v>
      </c>
      <c r="H32" s="155">
        <f t="shared" si="35"/>
        <v>3.6</v>
      </c>
      <c r="I32" s="55" t="str">
        <f t="shared" si="2"/>
        <v>B</v>
      </c>
      <c r="J32" s="54">
        <f>'2022 Расклад'!V28</f>
        <v>3.8041958041958037</v>
      </c>
      <c r="K32" s="155">
        <f t="shared" si="36"/>
        <v>3.86</v>
      </c>
      <c r="L32" s="56" t="str">
        <f t="shared" si="4"/>
        <v>C</v>
      </c>
      <c r="M32" s="356" t="str">
        <f t="shared" si="13"/>
        <v>C</v>
      </c>
      <c r="N32" s="62">
        <f t="shared" si="5"/>
        <v>2.5</v>
      </c>
      <c r="O32" s="62">
        <f t="shared" si="28"/>
        <v>2.5</v>
      </c>
      <c r="P32" s="62">
        <f t="shared" si="29"/>
        <v>2</v>
      </c>
      <c r="Q32" s="75">
        <f t="shared" si="6"/>
        <v>2.3333333333333335</v>
      </c>
      <c r="R32" s="79">
        <f>'2022 Расклад'!AB28</f>
        <v>3.7049180327868854</v>
      </c>
      <c r="S32" s="156">
        <f t="shared" si="7"/>
        <v>3.62</v>
      </c>
      <c r="T32" s="56" t="str">
        <f t="shared" si="30"/>
        <v>B</v>
      </c>
      <c r="U32" s="183">
        <f>'2022 Расклад'!AH28</f>
        <v>3.959016393442623</v>
      </c>
      <c r="V32" s="156">
        <f t="shared" si="8"/>
        <v>3.94</v>
      </c>
      <c r="W32" s="55" t="str">
        <f t="shared" si="31"/>
        <v>B</v>
      </c>
      <c r="X32" s="196" t="str">
        <f t="shared" si="14"/>
        <v>B</v>
      </c>
      <c r="Y32" s="201">
        <f t="shared" si="15"/>
        <v>2.5</v>
      </c>
      <c r="Z32" s="211">
        <f t="shared" si="16"/>
        <v>2.5</v>
      </c>
      <c r="AA32" s="206">
        <f t="shared" si="17"/>
        <v>2.5</v>
      </c>
      <c r="AB32" s="289">
        <f>'2022 Расклад'!AN28</f>
        <v>4.2702702702702702</v>
      </c>
      <c r="AC32" s="157">
        <f t="shared" si="9"/>
        <v>4.0999999999999996</v>
      </c>
      <c r="AD32" s="56" t="str">
        <f t="shared" si="37"/>
        <v>B</v>
      </c>
      <c r="AE32" s="298">
        <f>'2022 Расклад'!AV28</f>
        <v>64.3</v>
      </c>
      <c r="AF32" s="158">
        <f t="shared" si="10"/>
        <v>56.1</v>
      </c>
      <c r="AG32" s="55" t="str">
        <f t="shared" si="38"/>
        <v>B</v>
      </c>
      <c r="AH32" s="299">
        <f>'2022 Расклад'!BD28</f>
        <v>72.2</v>
      </c>
      <c r="AI32" s="292">
        <f t="shared" si="11"/>
        <v>69.77</v>
      </c>
      <c r="AJ32" s="55" t="str">
        <f t="shared" si="39"/>
        <v>A</v>
      </c>
      <c r="AK32" s="167" t="str">
        <f t="shared" si="18"/>
        <v>B</v>
      </c>
      <c r="AL32" s="83">
        <f t="shared" si="19"/>
        <v>2.5</v>
      </c>
      <c r="AM32" s="83">
        <f t="shared" si="20"/>
        <v>2.5</v>
      </c>
      <c r="AN32" s="83">
        <f t="shared" si="21"/>
        <v>4.2</v>
      </c>
      <c r="AO32" s="247">
        <f t="shared" si="22"/>
        <v>3.0666666666666664</v>
      </c>
      <c r="AP32" s="167" t="str">
        <f t="shared" si="23"/>
        <v>B</v>
      </c>
      <c r="AQ32" s="456">
        <f t="shared" si="12"/>
        <v>2</v>
      </c>
      <c r="AR32" s="457">
        <f t="shared" si="24"/>
        <v>2.5</v>
      </c>
      <c r="AS32" s="457">
        <f t="shared" si="25"/>
        <v>2.5</v>
      </c>
      <c r="AT32" s="458">
        <f t="shared" si="26"/>
        <v>2.3333333333333335</v>
      </c>
    </row>
    <row r="33" spans="1:46" x14ac:dyDescent="0.25">
      <c r="A33" s="30">
        <v>2</v>
      </c>
      <c r="B33" s="47">
        <v>30480</v>
      </c>
      <c r="C33" s="26" t="s">
        <v>172</v>
      </c>
      <c r="D33" s="54">
        <f>'2022 Расклад'!J29</f>
        <v>4.1120000000000001</v>
      </c>
      <c r="E33" s="57">
        <f t="shared" si="27"/>
        <v>3.95</v>
      </c>
      <c r="F33" s="174" t="str">
        <f t="shared" si="0"/>
        <v>B</v>
      </c>
      <c r="G33" s="169">
        <f>'2022 Расклад'!P29</f>
        <v>3.7785714285714285</v>
      </c>
      <c r="H33" s="57">
        <f t="shared" si="35"/>
        <v>3.6</v>
      </c>
      <c r="I33" s="58" t="str">
        <f t="shared" si="2"/>
        <v>B</v>
      </c>
      <c r="J33" s="54">
        <f>'2022 Расклад'!V29</f>
        <v>4.1111111111111107</v>
      </c>
      <c r="K33" s="57">
        <f t="shared" si="36"/>
        <v>3.86</v>
      </c>
      <c r="L33" s="59" t="str">
        <f t="shared" si="4"/>
        <v>B</v>
      </c>
      <c r="M33" s="356" t="str">
        <f t="shared" si="13"/>
        <v>B</v>
      </c>
      <c r="N33" s="62">
        <f t="shared" si="5"/>
        <v>2.5</v>
      </c>
      <c r="O33" s="62">
        <f t="shared" si="28"/>
        <v>2.5</v>
      </c>
      <c r="P33" s="62">
        <f t="shared" si="29"/>
        <v>2.5</v>
      </c>
      <c r="Q33" s="75">
        <f t="shared" si="6"/>
        <v>2.5</v>
      </c>
      <c r="R33" s="79">
        <f>'2022 Расклад'!AB29</f>
        <v>3.7023809523809526</v>
      </c>
      <c r="S33" s="53">
        <f t="shared" si="7"/>
        <v>3.62</v>
      </c>
      <c r="T33" s="59" t="str">
        <f t="shared" si="30"/>
        <v>B</v>
      </c>
      <c r="U33" s="183">
        <f>'2022 Расклад'!AH29</f>
        <v>4.2380952380952381</v>
      </c>
      <c r="V33" s="53">
        <f t="shared" si="8"/>
        <v>3.94</v>
      </c>
      <c r="W33" s="58" t="str">
        <f t="shared" si="31"/>
        <v>B</v>
      </c>
      <c r="X33" s="196" t="str">
        <f t="shared" si="14"/>
        <v>B</v>
      </c>
      <c r="Y33" s="201">
        <f t="shared" si="15"/>
        <v>2.5</v>
      </c>
      <c r="Z33" s="211">
        <f t="shared" si="16"/>
        <v>2.5</v>
      </c>
      <c r="AA33" s="206">
        <f t="shared" si="17"/>
        <v>2.5</v>
      </c>
      <c r="AB33" s="289">
        <f>'2022 Расклад'!AN29</f>
        <v>4.4230769230769234</v>
      </c>
      <c r="AC33" s="153">
        <f t="shared" si="9"/>
        <v>4.0999999999999996</v>
      </c>
      <c r="AD33" s="59" t="str">
        <f t="shared" si="37"/>
        <v>B</v>
      </c>
      <c r="AE33" s="298">
        <f>'2022 Расклад'!AV29</f>
        <v>60.2</v>
      </c>
      <c r="AF33" s="154">
        <f t="shared" si="10"/>
        <v>56.1</v>
      </c>
      <c r="AG33" s="58" t="str">
        <f t="shared" si="38"/>
        <v>B</v>
      </c>
      <c r="AH33" s="299">
        <f>'2022 Расклад'!BD29</f>
        <v>67.599999999999994</v>
      </c>
      <c r="AI33" s="293">
        <f t="shared" si="11"/>
        <v>69.77</v>
      </c>
      <c r="AJ33" s="58" t="str">
        <f t="shared" si="39"/>
        <v>B</v>
      </c>
      <c r="AK33" s="88" t="str">
        <f t="shared" si="18"/>
        <v>B</v>
      </c>
      <c r="AL33" s="83">
        <f t="shared" si="19"/>
        <v>2.5</v>
      </c>
      <c r="AM33" s="83">
        <f t="shared" si="20"/>
        <v>2.5</v>
      </c>
      <c r="AN33" s="83">
        <f t="shared" si="21"/>
        <v>2.5</v>
      </c>
      <c r="AO33" s="247">
        <f t="shared" si="22"/>
        <v>2.5</v>
      </c>
      <c r="AP33" s="88" t="str">
        <f t="shared" si="23"/>
        <v>B</v>
      </c>
      <c r="AQ33" s="369">
        <f t="shared" si="12"/>
        <v>2.5</v>
      </c>
      <c r="AR33" s="367">
        <f t="shared" si="24"/>
        <v>2.5</v>
      </c>
      <c r="AS33" s="367">
        <f t="shared" si="25"/>
        <v>2.5</v>
      </c>
      <c r="AT33" s="368">
        <f t="shared" si="26"/>
        <v>2.5</v>
      </c>
    </row>
    <row r="34" spans="1:46" x14ac:dyDescent="0.25">
      <c r="A34" s="30">
        <v>3</v>
      </c>
      <c r="B34" s="47">
        <v>30460</v>
      </c>
      <c r="C34" s="26" t="s">
        <v>40</v>
      </c>
      <c r="D34" s="54">
        <f>'2022 Расклад'!J30</f>
        <v>3.9929078014184398</v>
      </c>
      <c r="E34" s="57">
        <f t="shared" si="27"/>
        <v>3.95</v>
      </c>
      <c r="F34" s="174" t="str">
        <f t="shared" si="0"/>
        <v>B</v>
      </c>
      <c r="G34" s="169">
        <f>'2022 Расклад'!P30</f>
        <v>3.595890410958904</v>
      </c>
      <c r="H34" s="57">
        <f t="shared" si="35"/>
        <v>3.6</v>
      </c>
      <c r="I34" s="58" t="str">
        <f t="shared" si="2"/>
        <v>B</v>
      </c>
      <c r="J34" s="54">
        <f>'2022 Расклад'!V30</f>
        <v>3.7428571428571433</v>
      </c>
      <c r="K34" s="57">
        <f t="shared" si="36"/>
        <v>3.86</v>
      </c>
      <c r="L34" s="59" t="str">
        <f t="shared" si="4"/>
        <v>C</v>
      </c>
      <c r="M34" s="356" t="str">
        <f t="shared" si="13"/>
        <v>C</v>
      </c>
      <c r="N34" s="62">
        <f t="shared" si="5"/>
        <v>2.5</v>
      </c>
      <c r="O34" s="62">
        <f t="shared" si="28"/>
        <v>2.5</v>
      </c>
      <c r="P34" s="62">
        <f t="shared" si="29"/>
        <v>2</v>
      </c>
      <c r="Q34" s="75">
        <f t="shared" si="6"/>
        <v>2.3333333333333335</v>
      </c>
      <c r="R34" s="79">
        <f>'2022 Расклад'!AB30</f>
        <v>3.58</v>
      </c>
      <c r="S34" s="53">
        <f t="shared" si="7"/>
        <v>3.62</v>
      </c>
      <c r="T34" s="59" t="str">
        <f t="shared" si="30"/>
        <v>B</v>
      </c>
      <c r="U34" s="183">
        <f>'2022 Расклад'!AH30</f>
        <v>4.1399999999999997</v>
      </c>
      <c r="V34" s="53">
        <f t="shared" si="8"/>
        <v>3.94</v>
      </c>
      <c r="W34" s="58" t="str">
        <f t="shared" si="31"/>
        <v>B</v>
      </c>
      <c r="X34" s="196" t="str">
        <f t="shared" si="14"/>
        <v>B</v>
      </c>
      <c r="Y34" s="201">
        <f t="shared" si="15"/>
        <v>2.5</v>
      </c>
      <c r="Z34" s="211">
        <f t="shared" si="16"/>
        <v>2.5</v>
      </c>
      <c r="AA34" s="206">
        <f t="shared" si="17"/>
        <v>2.5</v>
      </c>
      <c r="AB34" s="289">
        <f>'2022 Расклад'!AN30</f>
        <v>4.1304347826086953</v>
      </c>
      <c r="AC34" s="153">
        <f t="shared" si="9"/>
        <v>4.0999999999999996</v>
      </c>
      <c r="AD34" s="59" t="str">
        <f t="shared" si="37"/>
        <v>B</v>
      </c>
      <c r="AE34" s="298">
        <f>'2022 Расклад'!AV30</f>
        <v>60.3</v>
      </c>
      <c r="AF34" s="154">
        <f t="shared" si="10"/>
        <v>56.1</v>
      </c>
      <c r="AG34" s="58" t="str">
        <f t="shared" si="38"/>
        <v>B</v>
      </c>
      <c r="AH34" s="299">
        <f>'2022 Расклад'!BD30</f>
        <v>69.2</v>
      </c>
      <c r="AI34" s="293">
        <f t="shared" si="11"/>
        <v>69.77</v>
      </c>
      <c r="AJ34" s="58" t="str">
        <f t="shared" si="39"/>
        <v>B</v>
      </c>
      <c r="AK34" s="88" t="str">
        <f t="shared" si="18"/>
        <v>B</v>
      </c>
      <c r="AL34" s="83">
        <f t="shared" si="19"/>
        <v>2.5</v>
      </c>
      <c r="AM34" s="83">
        <f t="shared" si="20"/>
        <v>2.5</v>
      </c>
      <c r="AN34" s="83">
        <f t="shared" si="21"/>
        <v>2.5</v>
      </c>
      <c r="AO34" s="247">
        <f t="shared" si="22"/>
        <v>2.5</v>
      </c>
      <c r="AP34" s="88" t="str">
        <f t="shared" si="23"/>
        <v>B</v>
      </c>
      <c r="AQ34" s="369">
        <f t="shared" si="12"/>
        <v>2</v>
      </c>
      <c r="AR34" s="367">
        <f t="shared" si="24"/>
        <v>2.5</v>
      </c>
      <c r="AS34" s="367">
        <f t="shared" si="25"/>
        <v>2.5</v>
      </c>
      <c r="AT34" s="368">
        <f t="shared" si="26"/>
        <v>2.3333333333333335</v>
      </c>
    </row>
    <row r="35" spans="1:46" x14ac:dyDescent="0.25">
      <c r="A35" s="30">
        <v>4</v>
      </c>
      <c r="B35" s="47">
        <v>30030</v>
      </c>
      <c r="C35" s="26" t="s">
        <v>34</v>
      </c>
      <c r="D35" s="54">
        <f>'2022 Расклад'!J31</f>
        <v>4.0925925925925926</v>
      </c>
      <c r="E35" s="57">
        <f t="shared" si="27"/>
        <v>3.95</v>
      </c>
      <c r="F35" s="174" t="str">
        <f t="shared" si="0"/>
        <v>B</v>
      </c>
      <c r="G35" s="169">
        <f>'2022 Расклад'!P31</f>
        <v>3.783018867924528</v>
      </c>
      <c r="H35" s="57">
        <f t="shared" si="35"/>
        <v>3.6</v>
      </c>
      <c r="I35" s="58" t="str">
        <f t="shared" si="2"/>
        <v>B</v>
      </c>
      <c r="J35" s="54">
        <f>'2022 Расклад'!V31</f>
        <v>4.1545454545454552</v>
      </c>
      <c r="K35" s="57">
        <f t="shared" si="36"/>
        <v>3.86</v>
      </c>
      <c r="L35" s="59" t="str">
        <f t="shared" si="4"/>
        <v>B</v>
      </c>
      <c r="M35" s="356" t="str">
        <f t="shared" si="13"/>
        <v>B</v>
      </c>
      <c r="N35" s="62">
        <f t="shared" si="5"/>
        <v>2.5</v>
      </c>
      <c r="O35" s="62">
        <f t="shared" si="28"/>
        <v>2.5</v>
      </c>
      <c r="P35" s="62">
        <f t="shared" si="29"/>
        <v>2.5</v>
      </c>
      <c r="Q35" s="75">
        <f t="shared" si="6"/>
        <v>2.5</v>
      </c>
      <c r="R35" s="79">
        <f>'2022 Расклад'!AB31</f>
        <v>3.7195121951219514</v>
      </c>
      <c r="S35" s="53">
        <f t="shared" si="7"/>
        <v>3.62</v>
      </c>
      <c r="T35" s="59" t="str">
        <f t="shared" si="30"/>
        <v>B</v>
      </c>
      <c r="U35" s="183">
        <f>'2022 Расклад'!AH31</f>
        <v>4.072289156626506</v>
      </c>
      <c r="V35" s="53">
        <f t="shared" si="8"/>
        <v>3.94</v>
      </c>
      <c r="W35" s="58" t="str">
        <f t="shared" si="31"/>
        <v>B</v>
      </c>
      <c r="X35" s="196" t="str">
        <f t="shared" si="14"/>
        <v>B</v>
      </c>
      <c r="Y35" s="201">
        <f t="shared" si="15"/>
        <v>2.5</v>
      </c>
      <c r="Z35" s="211">
        <f t="shared" si="16"/>
        <v>2.5</v>
      </c>
      <c r="AA35" s="206">
        <f t="shared" si="17"/>
        <v>2.5</v>
      </c>
      <c r="AB35" s="289">
        <f>'2022 Расклад'!AN31</f>
        <v>4.1363636363636367</v>
      </c>
      <c r="AC35" s="153">
        <f t="shared" si="9"/>
        <v>4.0999999999999996</v>
      </c>
      <c r="AD35" s="59" t="str">
        <f t="shared" si="37"/>
        <v>B</v>
      </c>
      <c r="AE35" s="298">
        <f>'2022 Расклад'!AV31</f>
        <v>56.3</v>
      </c>
      <c r="AF35" s="154">
        <f t="shared" si="10"/>
        <v>56.1</v>
      </c>
      <c r="AG35" s="58" t="str">
        <f t="shared" si="38"/>
        <v>B</v>
      </c>
      <c r="AH35" s="299">
        <f>'2022 Расклад'!BD31</f>
        <v>67</v>
      </c>
      <c r="AI35" s="293">
        <f t="shared" si="11"/>
        <v>69.77</v>
      </c>
      <c r="AJ35" s="58" t="str">
        <f t="shared" si="39"/>
        <v>B</v>
      </c>
      <c r="AK35" s="88" t="str">
        <f t="shared" si="18"/>
        <v>B</v>
      </c>
      <c r="AL35" s="83">
        <f t="shared" si="19"/>
        <v>2.5</v>
      </c>
      <c r="AM35" s="83">
        <f t="shared" si="20"/>
        <v>2.5</v>
      </c>
      <c r="AN35" s="83">
        <f t="shared" si="21"/>
        <v>2.5</v>
      </c>
      <c r="AO35" s="247">
        <f t="shared" si="22"/>
        <v>2.5</v>
      </c>
      <c r="AP35" s="88" t="str">
        <f t="shared" si="23"/>
        <v>B</v>
      </c>
      <c r="AQ35" s="369">
        <f t="shared" si="12"/>
        <v>2.5</v>
      </c>
      <c r="AR35" s="367">
        <f t="shared" si="24"/>
        <v>2.5</v>
      </c>
      <c r="AS35" s="367">
        <f t="shared" si="25"/>
        <v>2.5</v>
      </c>
      <c r="AT35" s="368">
        <f t="shared" si="26"/>
        <v>2.5</v>
      </c>
    </row>
    <row r="36" spans="1:46" x14ac:dyDescent="0.25">
      <c r="A36" s="30">
        <v>5</v>
      </c>
      <c r="B36" s="47">
        <v>31000</v>
      </c>
      <c r="C36" s="26" t="s">
        <v>48</v>
      </c>
      <c r="D36" s="54">
        <f>'2022 Расклад'!J32</f>
        <v>4.0515463917525771</v>
      </c>
      <c r="E36" s="57">
        <f t="shared" si="27"/>
        <v>3.95</v>
      </c>
      <c r="F36" s="174" t="str">
        <f t="shared" si="0"/>
        <v>B</v>
      </c>
      <c r="G36" s="169">
        <f>'2022 Расклад'!P32</f>
        <v>3.703296703296703</v>
      </c>
      <c r="H36" s="57">
        <f t="shared" si="35"/>
        <v>3.6</v>
      </c>
      <c r="I36" s="58" t="str">
        <f t="shared" si="2"/>
        <v>B</v>
      </c>
      <c r="J36" s="54">
        <f>'2022 Расклад'!V32</f>
        <v>3.9285714285714284</v>
      </c>
      <c r="K36" s="57">
        <f t="shared" si="36"/>
        <v>3.86</v>
      </c>
      <c r="L36" s="59" t="str">
        <f t="shared" si="4"/>
        <v>B</v>
      </c>
      <c r="M36" s="356" t="str">
        <f t="shared" si="13"/>
        <v>B</v>
      </c>
      <c r="N36" s="62">
        <f t="shared" si="5"/>
        <v>2.5</v>
      </c>
      <c r="O36" s="62">
        <f t="shared" si="28"/>
        <v>2.5</v>
      </c>
      <c r="P36" s="62">
        <f t="shared" si="29"/>
        <v>2.5</v>
      </c>
      <c r="Q36" s="75">
        <f t="shared" si="6"/>
        <v>2.5</v>
      </c>
      <c r="R36" s="79">
        <f>'2022 Расклад'!AB32</f>
        <v>3.5517241379310347</v>
      </c>
      <c r="S36" s="53">
        <f t="shared" si="7"/>
        <v>3.62</v>
      </c>
      <c r="T36" s="59" t="str">
        <f t="shared" si="30"/>
        <v>C</v>
      </c>
      <c r="U36" s="183">
        <f>'2022 Расклад'!AH32</f>
        <v>3.9090909090909092</v>
      </c>
      <c r="V36" s="53">
        <f t="shared" si="8"/>
        <v>3.94</v>
      </c>
      <c r="W36" s="58" t="str">
        <f t="shared" si="31"/>
        <v>B</v>
      </c>
      <c r="X36" s="196" t="str">
        <f t="shared" si="14"/>
        <v>C</v>
      </c>
      <c r="Y36" s="201">
        <f t="shared" si="15"/>
        <v>2</v>
      </c>
      <c r="Z36" s="211">
        <f t="shared" si="16"/>
        <v>2.5</v>
      </c>
      <c r="AA36" s="206">
        <f t="shared" si="17"/>
        <v>2.25</v>
      </c>
      <c r="AB36" s="289">
        <f>'2022 Расклад'!AN32</f>
        <v>4.333333333333333</v>
      </c>
      <c r="AC36" s="153">
        <f t="shared" si="9"/>
        <v>4.0999999999999996</v>
      </c>
      <c r="AD36" s="59" t="str">
        <f t="shared" si="37"/>
        <v>B</v>
      </c>
      <c r="AE36" s="298">
        <f>'2022 Расклад'!AV32</f>
        <v>53.1</v>
      </c>
      <c r="AF36" s="154">
        <f t="shared" si="10"/>
        <v>56.1</v>
      </c>
      <c r="AG36" s="58" t="str">
        <f t="shared" si="38"/>
        <v>B</v>
      </c>
      <c r="AH36" s="299">
        <f>'2022 Расклад'!BD32</f>
        <v>67</v>
      </c>
      <c r="AI36" s="293">
        <f t="shared" si="11"/>
        <v>69.77</v>
      </c>
      <c r="AJ36" s="58" t="str">
        <f t="shared" si="39"/>
        <v>B</v>
      </c>
      <c r="AK36" s="88" t="str">
        <f t="shared" si="18"/>
        <v>B</v>
      </c>
      <c r="AL36" s="83">
        <f t="shared" si="19"/>
        <v>2.5</v>
      </c>
      <c r="AM36" s="83">
        <f t="shared" si="20"/>
        <v>2.5</v>
      </c>
      <c r="AN36" s="83">
        <f t="shared" si="21"/>
        <v>2.5</v>
      </c>
      <c r="AO36" s="247">
        <f t="shared" si="22"/>
        <v>2.5</v>
      </c>
      <c r="AP36" s="88" t="str">
        <f t="shared" si="23"/>
        <v>B</v>
      </c>
      <c r="AQ36" s="369">
        <f t="shared" si="12"/>
        <v>2.5</v>
      </c>
      <c r="AR36" s="367">
        <f t="shared" si="24"/>
        <v>2</v>
      </c>
      <c r="AS36" s="367">
        <f t="shared" si="25"/>
        <v>2.5</v>
      </c>
      <c r="AT36" s="368">
        <f t="shared" si="26"/>
        <v>2.3333333333333335</v>
      </c>
    </row>
    <row r="37" spans="1:46" x14ac:dyDescent="0.25">
      <c r="A37" s="30">
        <v>6</v>
      </c>
      <c r="B37" s="47">
        <v>30130</v>
      </c>
      <c r="C37" s="26" t="s">
        <v>36</v>
      </c>
      <c r="D37" s="54">
        <f>'2022 Расклад'!J33</f>
        <v>3.581818181818182</v>
      </c>
      <c r="E37" s="57">
        <f t="shared" si="27"/>
        <v>3.95</v>
      </c>
      <c r="F37" s="174" t="str">
        <f t="shared" si="0"/>
        <v>C</v>
      </c>
      <c r="G37" s="169">
        <f>'2022 Расклад'!P33</f>
        <v>2.9999999999999996</v>
      </c>
      <c r="H37" s="57">
        <f t="shared" si="35"/>
        <v>3.6</v>
      </c>
      <c r="I37" s="58" t="str">
        <f t="shared" si="2"/>
        <v>D</v>
      </c>
      <c r="J37" s="54">
        <f>'2022 Расклад'!V33</f>
        <v>3.1428571428571428</v>
      </c>
      <c r="K37" s="57">
        <f t="shared" si="36"/>
        <v>3.86</v>
      </c>
      <c r="L37" s="59" t="str">
        <f t="shared" si="4"/>
        <v>D</v>
      </c>
      <c r="M37" s="356" t="str">
        <f t="shared" si="13"/>
        <v>D</v>
      </c>
      <c r="N37" s="62">
        <f t="shared" si="5"/>
        <v>2</v>
      </c>
      <c r="O37" s="62">
        <f t="shared" si="28"/>
        <v>1</v>
      </c>
      <c r="P37" s="62">
        <f t="shared" si="29"/>
        <v>1</v>
      </c>
      <c r="Q37" s="75">
        <f t="shared" si="6"/>
        <v>1.3333333333333333</v>
      </c>
      <c r="R37" s="79">
        <f>'2022 Расклад'!AB33</f>
        <v>3.2653061224489797</v>
      </c>
      <c r="S37" s="53">
        <f t="shared" si="7"/>
        <v>3.62</v>
      </c>
      <c r="T37" s="59" t="str">
        <f t="shared" si="30"/>
        <v>D</v>
      </c>
      <c r="U37" s="183">
        <f>'2022 Расклад'!AH33</f>
        <v>3.4693877551020407</v>
      </c>
      <c r="V37" s="53">
        <f t="shared" si="8"/>
        <v>3.94</v>
      </c>
      <c r="W37" s="58" t="str">
        <f t="shared" si="31"/>
        <v>D</v>
      </c>
      <c r="X37" s="196" t="str">
        <f t="shared" si="14"/>
        <v>D</v>
      </c>
      <c r="Y37" s="201">
        <f t="shared" si="15"/>
        <v>1</v>
      </c>
      <c r="Z37" s="211">
        <f t="shared" si="16"/>
        <v>1</v>
      </c>
      <c r="AA37" s="206">
        <f t="shared" si="17"/>
        <v>1</v>
      </c>
      <c r="AB37" s="289">
        <f>'2022 Расклад'!AN33</f>
        <v>3.8181818181818183</v>
      </c>
      <c r="AC37" s="153">
        <f t="shared" si="9"/>
        <v>4.0999999999999996</v>
      </c>
      <c r="AD37" s="59" t="str">
        <f t="shared" si="37"/>
        <v>C</v>
      </c>
      <c r="AE37" s="298">
        <f>'2022 Расклад'!AV33</f>
        <v>44.8</v>
      </c>
      <c r="AF37" s="154">
        <f t="shared" si="10"/>
        <v>56.1</v>
      </c>
      <c r="AG37" s="58" t="str">
        <f t="shared" si="38"/>
        <v>C</v>
      </c>
      <c r="AH37" s="299">
        <f>'2022 Расклад'!BD33</f>
        <v>47</v>
      </c>
      <c r="AI37" s="293">
        <f t="shared" si="11"/>
        <v>69.77</v>
      </c>
      <c r="AJ37" s="58" t="str">
        <f t="shared" si="39"/>
        <v>C</v>
      </c>
      <c r="AK37" s="88" t="str">
        <f t="shared" si="18"/>
        <v>C</v>
      </c>
      <c r="AL37" s="83">
        <f t="shared" si="19"/>
        <v>2</v>
      </c>
      <c r="AM37" s="83">
        <f t="shared" si="20"/>
        <v>2</v>
      </c>
      <c r="AN37" s="83">
        <f t="shared" si="21"/>
        <v>2</v>
      </c>
      <c r="AO37" s="247">
        <f t="shared" si="22"/>
        <v>2</v>
      </c>
      <c r="AP37" s="88" t="str">
        <f t="shared" si="23"/>
        <v>D</v>
      </c>
      <c r="AQ37" s="369">
        <f t="shared" si="12"/>
        <v>1</v>
      </c>
      <c r="AR37" s="367">
        <f t="shared" si="24"/>
        <v>1</v>
      </c>
      <c r="AS37" s="367">
        <f t="shared" si="25"/>
        <v>2</v>
      </c>
      <c r="AT37" s="368">
        <f t="shared" si="26"/>
        <v>1.3333333333333333</v>
      </c>
    </row>
    <row r="38" spans="1:46" x14ac:dyDescent="0.25">
      <c r="A38" s="30">
        <v>7</v>
      </c>
      <c r="B38" s="47">
        <v>30160</v>
      </c>
      <c r="C38" s="26" t="s">
        <v>37</v>
      </c>
      <c r="D38" s="54">
        <f>'2022 Расклад'!J34</f>
        <v>3.6990291262135928</v>
      </c>
      <c r="E38" s="57">
        <f t="shared" si="27"/>
        <v>3.95</v>
      </c>
      <c r="F38" s="174" t="str">
        <f t="shared" si="0"/>
        <v>C</v>
      </c>
      <c r="G38" s="169">
        <f>'2022 Расклад'!P34</f>
        <v>2.927083333333333</v>
      </c>
      <c r="H38" s="57">
        <f t="shared" si="35"/>
        <v>3.6</v>
      </c>
      <c r="I38" s="58" t="str">
        <f t="shared" si="2"/>
        <v>D</v>
      </c>
      <c r="J38" s="54">
        <f>'2022 Расклад'!V34</f>
        <v>3.2924528301886791</v>
      </c>
      <c r="K38" s="57">
        <f t="shared" si="36"/>
        <v>3.86</v>
      </c>
      <c r="L38" s="59" t="str">
        <f t="shared" si="4"/>
        <v>D</v>
      </c>
      <c r="M38" s="356" t="str">
        <f t="shared" si="13"/>
        <v>D</v>
      </c>
      <c r="N38" s="62">
        <f t="shared" si="5"/>
        <v>2</v>
      </c>
      <c r="O38" s="62">
        <f t="shared" si="28"/>
        <v>1</v>
      </c>
      <c r="P38" s="62">
        <f t="shared" si="29"/>
        <v>1</v>
      </c>
      <c r="Q38" s="75">
        <f t="shared" si="6"/>
        <v>1.3333333333333333</v>
      </c>
      <c r="R38" s="79">
        <f>'2022 Расклад'!AB34</f>
        <v>3.48</v>
      </c>
      <c r="S38" s="53">
        <f t="shared" si="7"/>
        <v>3.62</v>
      </c>
      <c r="T38" s="59" t="str">
        <f t="shared" si="30"/>
        <v>D</v>
      </c>
      <c r="U38" s="183">
        <f>'2022 Расклад'!AH34</f>
        <v>3.6</v>
      </c>
      <c r="V38" s="53">
        <f t="shared" si="8"/>
        <v>3.94</v>
      </c>
      <c r="W38" s="58" t="str">
        <f t="shared" si="31"/>
        <v>C</v>
      </c>
      <c r="X38" s="196" t="str">
        <f t="shared" si="14"/>
        <v>C</v>
      </c>
      <c r="Y38" s="201">
        <f t="shared" si="15"/>
        <v>1</v>
      </c>
      <c r="Z38" s="211">
        <f t="shared" si="16"/>
        <v>2</v>
      </c>
      <c r="AA38" s="206">
        <f t="shared" si="17"/>
        <v>1.5</v>
      </c>
      <c r="AB38" s="289"/>
      <c r="AC38" s="153">
        <f t="shared" si="9"/>
        <v>4.0999999999999996</v>
      </c>
      <c r="AD38" s="59"/>
      <c r="AE38" s="298"/>
      <c r="AF38" s="154">
        <f t="shared" si="10"/>
        <v>56.1</v>
      </c>
      <c r="AG38" s="58"/>
      <c r="AH38" s="299"/>
      <c r="AI38" s="293">
        <f t="shared" si="11"/>
        <v>69.77</v>
      </c>
      <c r="AJ38" s="58"/>
      <c r="AK38" s="88"/>
      <c r="AL38" s="83"/>
      <c r="AM38" s="83"/>
      <c r="AN38" s="83"/>
      <c r="AO38" s="247"/>
      <c r="AP38" s="88" t="str">
        <f t="shared" si="23"/>
        <v>C</v>
      </c>
      <c r="AQ38" s="369">
        <f t="shared" si="12"/>
        <v>1</v>
      </c>
      <c r="AR38" s="367">
        <f t="shared" si="24"/>
        <v>2</v>
      </c>
      <c r="AS38" s="367"/>
      <c r="AT38" s="368">
        <f t="shared" si="26"/>
        <v>1.5</v>
      </c>
    </row>
    <row r="39" spans="1:46" x14ac:dyDescent="0.25">
      <c r="A39" s="30">
        <v>8</v>
      </c>
      <c r="B39" s="47">
        <v>30310</v>
      </c>
      <c r="C39" s="26" t="s">
        <v>38</v>
      </c>
      <c r="D39" s="54">
        <f>'2022 Расклад'!J35</f>
        <v>3.64</v>
      </c>
      <c r="E39" s="57">
        <f t="shared" si="27"/>
        <v>3.95</v>
      </c>
      <c r="F39" s="174" t="str">
        <f t="shared" ref="F39:F70" si="40">IF(D39&gt;=$D$127,"A",IF(D39&gt;=$D$128,"B",IF(D39&gt;=$D$129,"C","D")))</f>
        <v>C</v>
      </c>
      <c r="G39" s="169">
        <f>'2022 Расклад'!P35</f>
        <v>3.3802816901408455</v>
      </c>
      <c r="H39" s="57">
        <f t="shared" si="35"/>
        <v>3.6</v>
      </c>
      <c r="I39" s="58" t="str">
        <f t="shared" ref="I39:I70" si="41">IF(G39&gt;=$G$127,"A",IF(G39&gt;=$G$128,"B",IF(G39&gt;=$G$129,"C","D")))</f>
        <v>D</v>
      </c>
      <c r="J39" s="54">
        <f>'2022 Расклад'!V35</f>
        <v>3.3283582089552239</v>
      </c>
      <c r="K39" s="57">
        <f t="shared" si="36"/>
        <v>3.86</v>
      </c>
      <c r="L39" s="59" t="str">
        <f t="shared" ref="L39:L70" si="42">IF(J39&gt;=$J$127,"A",IF(J39&gt;=$J$128,"B",IF(J39&gt;=$J$129,"C","D")))</f>
        <v>D</v>
      </c>
      <c r="M39" s="356" t="str">
        <f t="shared" si="13"/>
        <v>D</v>
      </c>
      <c r="N39" s="62">
        <f t="shared" ref="N39:N70" si="43">IF(F39="A",4.2,IF(F39="B",2.5,IF(F39="C",2,1)))</f>
        <v>2</v>
      </c>
      <c r="O39" s="62">
        <f t="shared" si="28"/>
        <v>1</v>
      </c>
      <c r="P39" s="62">
        <f t="shared" si="29"/>
        <v>1</v>
      </c>
      <c r="Q39" s="75">
        <f t="shared" ref="Q39:Q70" si="44">AVERAGE(N39:P39)</f>
        <v>1.3333333333333333</v>
      </c>
      <c r="R39" s="79">
        <f>'2022 Расклад'!AB35</f>
        <v>3.2884615384615383</v>
      </c>
      <c r="S39" s="53">
        <f t="shared" ref="S39:S70" si="45">$R$126</f>
        <v>3.62</v>
      </c>
      <c r="T39" s="59" t="str">
        <f t="shared" si="30"/>
        <v>D</v>
      </c>
      <c r="U39" s="183">
        <f>'2022 Расклад'!AH35</f>
        <v>3.3846153846153846</v>
      </c>
      <c r="V39" s="53">
        <f t="shared" ref="V39:V70" si="46">$U$126</f>
        <v>3.94</v>
      </c>
      <c r="W39" s="58" t="str">
        <f t="shared" si="31"/>
        <v>D</v>
      </c>
      <c r="X39" s="196" t="str">
        <f t="shared" si="14"/>
        <v>D</v>
      </c>
      <c r="Y39" s="201">
        <f t="shared" si="15"/>
        <v>1</v>
      </c>
      <c r="Z39" s="211">
        <f t="shared" si="16"/>
        <v>1</v>
      </c>
      <c r="AA39" s="206">
        <f t="shared" si="17"/>
        <v>1</v>
      </c>
      <c r="AB39" s="289">
        <f>'2022 Расклад'!AN35</f>
        <v>3.6206896551724137</v>
      </c>
      <c r="AC39" s="153">
        <f t="shared" ref="AC39:AC70" si="47">$AB$126</f>
        <v>4.0999999999999996</v>
      </c>
      <c r="AD39" s="59" t="str">
        <f>IF(AB39&gt;=$AB$127,"A",IF(AB39&gt;=$AB$128,"B",IF(AB39&gt;=$AB$129,"C","D")))</f>
        <v>C</v>
      </c>
      <c r="AE39" s="298">
        <f>'2022 Расклад'!AV35</f>
        <v>52.1</v>
      </c>
      <c r="AF39" s="154">
        <f t="shared" ref="AF39:AF70" si="48">$AE$126</f>
        <v>56.1</v>
      </c>
      <c r="AG39" s="58" t="str">
        <f>IF(AE39&gt;=$AE$127,"A",IF(AE39&gt;=$AE$128,"B",IF(AE39&gt;=$AE$129,"C","D")))</f>
        <v>B</v>
      </c>
      <c r="AH39" s="299">
        <f>'2022 Расклад'!BD35</f>
        <v>51.9</v>
      </c>
      <c r="AI39" s="293">
        <f t="shared" ref="AI39:AI70" si="49">$AH$126</f>
        <v>69.77</v>
      </c>
      <c r="AJ39" s="58" t="str">
        <f>IF(AH39&gt;=$AH$127,"A",IF(AH39&gt;=$AH$128,"B",IF(AH39&gt;=$AH$129,"C","D")))</f>
        <v>C</v>
      </c>
      <c r="AK39" s="88" t="str">
        <f t="shared" si="18"/>
        <v>C</v>
      </c>
      <c r="AL39" s="83">
        <f t="shared" si="19"/>
        <v>2</v>
      </c>
      <c r="AM39" s="83">
        <f t="shared" si="20"/>
        <v>2.5</v>
      </c>
      <c r="AN39" s="83">
        <f t="shared" si="21"/>
        <v>2</v>
      </c>
      <c r="AO39" s="247">
        <f t="shared" si="22"/>
        <v>2.1666666666666665</v>
      </c>
      <c r="AP39" s="88" t="str">
        <f t="shared" si="23"/>
        <v>D</v>
      </c>
      <c r="AQ39" s="369">
        <f t="shared" ref="AQ39:AQ70" si="50">IF(M39="A",4.2,IF(M39="B",2.5,IF(M39="C",2,1)))</f>
        <v>1</v>
      </c>
      <c r="AR39" s="367">
        <f t="shared" si="24"/>
        <v>1</v>
      </c>
      <c r="AS39" s="367">
        <f t="shared" si="25"/>
        <v>2</v>
      </c>
      <c r="AT39" s="368">
        <f t="shared" si="26"/>
        <v>1.3333333333333333</v>
      </c>
    </row>
    <row r="40" spans="1:46" x14ac:dyDescent="0.25">
      <c r="A40" s="30">
        <v>9</v>
      </c>
      <c r="B40" s="47">
        <v>30440</v>
      </c>
      <c r="C40" s="26" t="s">
        <v>39</v>
      </c>
      <c r="D40" s="54">
        <f>'2022 Расклад'!J36</f>
        <v>3.6582278481012658</v>
      </c>
      <c r="E40" s="57">
        <f t="shared" si="27"/>
        <v>3.95</v>
      </c>
      <c r="F40" s="174" t="str">
        <f t="shared" si="40"/>
        <v>C</v>
      </c>
      <c r="G40" s="169">
        <f>'2022 Расклад'!P36</f>
        <v>3.1818181818181817</v>
      </c>
      <c r="H40" s="57">
        <f t="shared" si="35"/>
        <v>3.6</v>
      </c>
      <c r="I40" s="58" t="str">
        <f t="shared" si="41"/>
        <v>D</v>
      </c>
      <c r="J40" s="54">
        <f>'2022 Расклад'!V36</f>
        <v>3.4155844155844157</v>
      </c>
      <c r="K40" s="57">
        <f t="shared" si="36"/>
        <v>3.86</v>
      </c>
      <c r="L40" s="59" t="str">
        <f t="shared" si="42"/>
        <v>D</v>
      </c>
      <c r="M40" s="356" t="str">
        <f t="shared" si="13"/>
        <v>D</v>
      </c>
      <c r="N40" s="62">
        <f t="shared" si="43"/>
        <v>2</v>
      </c>
      <c r="O40" s="62">
        <f t="shared" si="28"/>
        <v>1</v>
      </c>
      <c r="P40" s="62">
        <f t="shared" si="29"/>
        <v>1</v>
      </c>
      <c r="Q40" s="75">
        <f t="shared" si="44"/>
        <v>1.3333333333333333</v>
      </c>
      <c r="R40" s="79">
        <f>'2022 Расклад'!AB36</f>
        <v>3.4153846153846152</v>
      </c>
      <c r="S40" s="53">
        <f t="shared" si="45"/>
        <v>3.62</v>
      </c>
      <c r="T40" s="59" t="str">
        <f t="shared" si="30"/>
        <v>D</v>
      </c>
      <c r="U40" s="183">
        <f>'2022 Расклад'!AH36</f>
        <v>3.8615384615384616</v>
      </c>
      <c r="V40" s="53">
        <f t="shared" si="46"/>
        <v>3.94</v>
      </c>
      <c r="W40" s="58" t="str">
        <f t="shared" si="31"/>
        <v>C</v>
      </c>
      <c r="X40" s="196" t="str">
        <f t="shared" si="14"/>
        <v>C</v>
      </c>
      <c r="Y40" s="201">
        <f t="shared" si="15"/>
        <v>1</v>
      </c>
      <c r="Z40" s="211">
        <f t="shared" si="16"/>
        <v>2</v>
      </c>
      <c r="AA40" s="206">
        <f t="shared" si="17"/>
        <v>1.5</v>
      </c>
      <c r="AB40" s="289">
        <f>'2022 Расклад'!AN36</f>
        <v>4.0999999999999996</v>
      </c>
      <c r="AC40" s="153">
        <f t="shared" si="47"/>
        <v>4.0999999999999996</v>
      </c>
      <c r="AD40" s="59" t="str">
        <f>IF(AB40&gt;=$AB$127,"A",IF(AB40&gt;=$AB$128,"B",IF(AB40&gt;=$AB$129,"C","D")))</f>
        <v>B</v>
      </c>
      <c r="AE40" s="298">
        <f>'2022 Расклад'!AV36</f>
        <v>42.2</v>
      </c>
      <c r="AF40" s="154">
        <f t="shared" si="48"/>
        <v>56.1</v>
      </c>
      <c r="AG40" s="58" t="str">
        <f>IF(AE40&gt;=$AE$127,"A",IF(AE40&gt;=$AE$128,"B",IF(AE40&gt;=$AE$129,"C","D")))</f>
        <v>C</v>
      </c>
      <c r="AH40" s="299">
        <f>'2022 Расклад'!BD36</f>
        <v>67.400000000000006</v>
      </c>
      <c r="AI40" s="293">
        <f t="shared" si="49"/>
        <v>69.77</v>
      </c>
      <c r="AJ40" s="58" t="str">
        <f>IF(AH40&gt;=$AH$127,"A",IF(AH40&gt;=$AH$128,"B",IF(AH40&gt;=$AH$129,"C","D")))</f>
        <v>B</v>
      </c>
      <c r="AK40" s="88" t="str">
        <f t="shared" si="18"/>
        <v>B</v>
      </c>
      <c r="AL40" s="83">
        <f t="shared" si="19"/>
        <v>2.5</v>
      </c>
      <c r="AM40" s="83">
        <f t="shared" si="20"/>
        <v>2</v>
      </c>
      <c r="AN40" s="83">
        <f t="shared" si="21"/>
        <v>2.5</v>
      </c>
      <c r="AO40" s="247">
        <f t="shared" si="22"/>
        <v>2.3333333333333335</v>
      </c>
      <c r="AP40" s="88" t="str">
        <f t="shared" si="23"/>
        <v>C</v>
      </c>
      <c r="AQ40" s="369">
        <f t="shared" si="50"/>
        <v>1</v>
      </c>
      <c r="AR40" s="367">
        <f t="shared" si="24"/>
        <v>2</v>
      </c>
      <c r="AS40" s="367">
        <f t="shared" si="25"/>
        <v>2.5</v>
      </c>
      <c r="AT40" s="368">
        <f t="shared" si="26"/>
        <v>1.8333333333333333</v>
      </c>
    </row>
    <row r="41" spans="1:46" x14ac:dyDescent="0.25">
      <c r="A41" s="30">
        <v>10</v>
      </c>
      <c r="B41" s="47">
        <v>30500</v>
      </c>
      <c r="C41" s="26" t="s">
        <v>41</v>
      </c>
      <c r="D41" s="54">
        <f>'2022 Расклад'!J37</f>
        <v>3.5555555555555554</v>
      </c>
      <c r="E41" s="57">
        <f t="shared" si="27"/>
        <v>3.95</v>
      </c>
      <c r="F41" s="174" t="str">
        <f t="shared" si="40"/>
        <v>C</v>
      </c>
      <c r="G41" s="169">
        <f>'2022 Расклад'!P37</f>
        <v>3</v>
      </c>
      <c r="H41" s="57">
        <f t="shared" si="35"/>
        <v>3.6</v>
      </c>
      <c r="I41" s="58" t="str">
        <f t="shared" si="41"/>
        <v>D</v>
      </c>
      <c r="J41" s="54">
        <f>'2022 Расклад'!V37</f>
        <v>3.3461538461538463</v>
      </c>
      <c r="K41" s="57">
        <f t="shared" si="36"/>
        <v>3.86</v>
      </c>
      <c r="L41" s="59" t="str">
        <f t="shared" si="42"/>
        <v>D</v>
      </c>
      <c r="M41" s="356" t="str">
        <f t="shared" si="13"/>
        <v>D</v>
      </c>
      <c r="N41" s="62">
        <f t="shared" si="43"/>
        <v>2</v>
      </c>
      <c r="O41" s="62">
        <f t="shared" si="28"/>
        <v>1</v>
      </c>
      <c r="P41" s="62">
        <f t="shared" si="29"/>
        <v>1</v>
      </c>
      <c r="Q41" s="75">
        <f t="shared" si="44"/>
        <v>1.3333333333333333</v>
      </c>
      <c r="R41" s="79">
        <f>'2022 Расклад'!AB37</f>
        <v>3.2857142857142856</v>
      </c>
      <c r="S41" s="53">
        <f t="shared" si="45"/>
        <v>3.62</v>
      </c>
      <c r="T41" s="59" t="str">
        <f t="shared" si="30"/>
        <v>D</v>
      </c>
      <c r="U41" s="183">
        <f>'2022 Расклад'!AH37</f>
        <v>3.8571428571428572</v>
      </c>
      <c r="V41" s="53">
        <f t="shared" si="46"/>
        <v>3.94</v>
      </c>
      <c r="W41" s="58" t="str">
        <f t="shared" si="31"/>
        <v>C</v>
      </c>
      <c r="X41" s="196" t="str">
        <f t="shared" si="14"/>
        <v>C</v>
      </c>
      <c r="Y41" s="201">
        <f t="shared" si="15"/>
        <v>1</v>
      </c>
      <c r="Z41" s="211">
        <f t="shared" si="16"/>
        <v>2</v>
      </c>
      <c r="AA41" s="206">
        <f t="shared" si="17"/>
        <v>1.5</v>
      </c>
      <c r="AB41" s="289"/>
      <c r="AC41" s="153">
        <f t="shared" si="47"/>
        <v>4.0999999999999996</v>
      </c>
      <c r="AD41" s="59"/>
      <c r="AE41" s="298"/>
      <c r="AF41" s="154">
        <f t="shared" si="48"/>
        <v>56.1</v>
      </c>
      <c r="AG41" s="58"/>
      <c r="AH41" s="299"/>
      <c r="AI41" s="293">
        <f t="shared" si="49"/>
        <v>69.77</v>
      </c>
      <c r="AJ41" s="58"/>
      <c r="AK41" s="88"/>
      <c r="AL41" s="83"/>
      <c r="AM41" s="83"/>
      <c r="AN41" s="83"/>
      <c r="AO41" s="247"/>
      <c r="AP41" s="88" t="str">
        <f t="shared" si="23"/>
        <v>C</v>
      </c>
      <c r="AQ41" s="369">
        <f t="shared" si="50"/>
        <v>1</v>
      </c>
      <c r="AR41" s="367">
        <f t="shared" si="24"/>
        <v>2</v>
      </c>
      <c r="AS41" s="367"/>
      <c r="AT41" s="368">
        <f t="shared" si="26"/>
        <v>1.5</v>
      </c>
    </row>
    <row r="42" spans="1:46" x14ac:dyDescent="0.25">
      <c r="A42" s="30">
        <v>11</v>
      </c>
      <c r="B42" s="47">
        <v>30530</v>
      </c>
      <c r="C42" s="26" t="s">
        <v>42</v>
      </c>
      <c r="D42" s="54">
        <f>'2022 Расклад'!J38</f>
        <v>3.804347826086957</v>
      </c>
      <c r="E42" s="57">
        <f t="shared" si="27"/>
        <v>3.95</v>
      </c>
      <c r="F42" s="174" t="str">
        <f t="shared" si="40"/>
        <v>C</v>
      </c>
      <c r="G42" s="169">
        <f>'2022 Расклад'!P38</f>
        <v>3.443661971830986</v>
      </c>
      <c r="H42" s="57">
        <f t="shared" si="35"/>
        <v>3.6</v>
      </c>
      <c r="I42" s="58" t="str">
        <f t="shared" si="41"/>
        <v>D</v>
      </c>
      <c r="J42" s="54">
        <f>'2022 Расклад'!V38</f>
        <v>3.8728813559322037</v>
      </c>
      <c r="K42" s="57">
        <f t="shared" si="36"/>
        <v>3.86</v>
      </c>
      <c r="L42" s="59" t="str">
        <f t="shared" si="42"/>
        <v>B</v>
      </c>
      <c r="M42" s="356" t="str">
        <f t="shared" si="13"/>
        <v>C</v>
      </c>
      <c r="N42" s="62">
        <f t="shared" si="43"/>
        <v>2</v>
      </c>
      <c r="O42" s="62">
        <f t="shared" ref="O42:O73" si="51">IF(I42="A",4.2,IF(I42="B",2.5,IF(I42="C",2,1)))</f>
        <v>1</v>
      </c>
      <c r="P42" s="62">
        <f t="shared" ref="P42:P73" si="52">IF(L42="A",4.2,IF(L42="B",2.5,IF(L42="C",2,1)))</f>
        <v>2.5</v>
      </c>
      <c r="Q42" s="75">
        <f t="shared" si="44"/>
        <v>1.8333333333333333</v>
      </c>
      <c r="R42" s="79">
        <f>'2022 Расклад'!AB38</f>
        <v>3.622950819672131</v>
      </c>
      <c r="S42" s="53">
        <f t="shared" si="45"/>
        <v>3.62</v>
      </c>
      <c r="T42" s="59" t="str">
        <f t="shared" ref="T42:T73" si="53">IF(R42&gt;=$R$127,"A",IF(R42&gt;=$R$128,"B",IF(R42&gt;=$R$129,"C","D")))</f>
        <v>B</v>
      </c>
      <c r="U42" s="183">
        <f>'2022 Расклад'!AH38</f>
        <v>3.6475409836065573</v>
      </c>
      <c r="V42" s="53">
        <f t="shared" si="46"/>
        <v>3.94</v>
      </c>
      <c r="W42" s="58" t="str">
        <f t="shared" ref="W42:W73" si="54">IF(U42&gt;=$U$127,"A",IF(U42&gt;=$U$128,"B",IF(U42&gt;=$U$129,"C","D")))</f>
        <v>C</v>
      </c>
      <c r="X42" s="196" t="str">
        <f t="shared" si="14"/>
        <v>C</v>
      </c>
      <c r="Y42" s="201">
        <f t="shared" si="15"/>
        <v>2.5</v>
      </c>
      <c r="Z42" s="211">
        <f t="shared" si="16"/>
        <v>2</v>
      </c>
      <c r="AA42" s="206">
        <f t="shared" si="17"/>
        <v>2.25</v>
      </c>
      <c r="AB42" s="289">
        <f>'2022 Расклад'!AN38</f>
        <v>3.8571428571428572</v>
      </c>
      <c r="AC42" s="153">
        <f t="shared" si="47"/>
        <v>4.0999999999999996</v>
      </c>
      <c r="AD42" s="59" t="str">
        <f t="shared" ref="AD42:AD58" si="55">IF(AB42&gt;=$AB$127,"A",IF(AB42&gt;=$AB$128,"B",IF(AB42&gt;=$AB$129,"C","D")))</f>
        <v>C</v>
      </c>
      <c r="AE42" s="298">
        <f>'2022 Расклад'!AV38</f>
        <v>47.8</v>
      </c>
      <c r="AF42" s="154">
        <f t="shared" si="48"/>
        <v>56.1</v>
      </c>
      <c r="AG42" s="58" t="str">
        <f t="shared" ref="AG42:AG57" si="56">IF(AE42&gt;=$AE$127,"A",IF(AE42&gt;=$AE$128,"B",IF(AE42&gt;=$AE$129,"C","D")))</f>
        <v>C</v>
      </c>
      <c r="AH42" s="299">
        <f>'2022 Расклад'!BD38</f>
        <v>58.8</v>
      </c>
      <c r="AI42" s="293">
        <f t="shared" si="49"/>
        <v>69.77</v>
      </c>
      <c r="AJ42" s="58" t="str">
        <f t="shared" ref="AJ42:AJ58" si="57">IF(AH42&gt;=$AH$127,"A",IF(AH42&gt;=$AH$128,"B",IF(AH42&gt;=$AH$129,"C","D")))</f>
        <v>B</v>
      </c>
      <c r="AK42" s="88" t="str">
        <f t="shared" ref="AK42" si="58">IF(AO42&gt;=3.5,"A",IF(AO42&gt;=2.3,"B",IF(AO42&gt;=1.5,"C","D")))</f>
        <v>C</v>
      </c>
      <c r="AL42" s="83">
        <f t="shared" ref="AL42" si="59">IF(AD42="A",4.2,IF(AD42="B",2.5,IF(AD42="C",2,1)))</f>
        <v>2</v>
      </c>
      <c r="AM42" s="83">
        <f t="shared" ref="AM42" si="60">IF(AG42="A",4.2,IF(AG42="B",2.5,IF(AG42="C",2,1)))</f>
        <v>2</v>
      </c>
      <c r="AN42" s="83">
        <f t="shared" ref="AN42" si="61">IF(AJ42="A",4.2,IF(AJ42="B",2.5,IF(AJ42="C",2,1)))</f>
        <v>2.5</v>
      </c>
      <c r="AO42" s="247">
        <f t="shared" ref="AO42" si="62">AVERAGE(AL42:AN42)</f>
        <v>2.1666666666666665</v>
      </c>
      <c r="AP42" s="88" t="str">
        <f t="shared" ref="AP42" si="63">IF(AT42&gt;=3.5,"A",IF(AT42&gt;=2.33,"B",IF(AT42&gt;=1.5,"C","D")))</f>
        <v>C</v>
      </c>
      <c r="AQ42" s="369">
        <f t="shared" si="50"/>
        <v>2</v>
      </c>
      <c r="AR42" s="367">
        <f t="shared" ref="AR42" si="64">IF(X42="A",4.2,IF(X42="B",2.5,IF(X42="C",2,1)))</f>
        <v>2</v>
      </c>
      <c r="AS42" s="367">
        <f t="shared" ref="AS42" si="65">IF(AK42="A",4.2,IF(AK42="B",2.5,IF(AK42="C",2,1)))</f>
        <v>2</v>
      </c>
      <c r="AT42" s="368">
        <f t="shared" ref="AT42" si="66">AVERAGE(AQ42:AS42)</f>
        <v>2</v>
      </c>
    </row>
    <row r="43" spans="1:46" x14ac:dyDescent="0.25">
      <c r="A43" s="30">
        <v>12</v>
      </c>
      <c r="B43" s="47">
        <v>30640</v>
      </c>
      <c r="C43" s="26" t="s">
        <v>43</v>
      </c>
      <c r="D43" s="54">
        <f>'2022 Расклад'!J39</f>
        <v>4.1057692307692308</v>
      </c>
      <c r="E43" s="57">
        <f t="shared" si="27"/>
        <v>3.95</v>
      </c>
      <c r="F43" s="174" t="str">
        <f t="shared" si="40"/>
        <v>B</v>
      </c>
      <c r="G43" s="169">
        <f>'2022 Расклад'!P39</f>
        <v>3.9134615384615383</v>
      </c>
      <c r="H43" s="57">
        <f t="shared" si="35"/>
        <v>3.6</v>
      </c>
      <c r="I43" s="58" t="str">
        <f t="shared" si="41"/>
        <v>B</v>
      </c>
      <c r="J43" s="54">
        <f>'2022 Расклад'!V39</f>
        <v>4</v>
      </c>
      <c r="K43" s="57">
        <f t="shared" si="36"/>
        <v>3.86</v>
      </c>
      <c r="L43" s="59" t="str">
        <f t="shared" si="42"/>
        <v>B</v>
      </c>
      <c r="M43" s="356" t="str">
        <f t="shared" si="13"/>
        <v>B</v>
      </c>
      <c r="N43" s="62">
        <f t="shared" si="43"/>
        <v>2.5</v>
      </c>
      <c r="O43" s="62">
        <f t="shared" si="51"/>
        <v>2.5</v>
      </c>
      <c r="P43" s="62">
        <f t="shared" si="52"/>
        <v>2.5</v>
      </c>
      <c r="Q43" s="75">
        <f t="shared" si="44"/>
        <v>2.5</v>
      </c>
      <c r="R43" s="79">
        <f>'2022 Расклад'!AB39</f>
        <v>3.7027027027027026</v>
      </c>
      <c r="S43" s="53">
        <f t="shared" si="45"/>
        <v>3.62</v>
      </c>
      <c r="T43" s="59" t="str">
        <f t="shared" si="53"/>
        <v>B</v>
      </c>
      <c r="U43" s="183">
        <f>'2022 Расклад'!AH39</f>
        <v>3.9054054054054053</v>
      </c>
      <c r="V43" s="53">
        <f t="shared" si="46"/>
        <v>3.94</v>
      </c>
      <c r="W43" s="58" t="str">
        <f t="shared" si="54"/>
        <v>B</v>
      </c>
      <c r="X43" s="196" t="str">
        <f t="shared" si="14"/>
        <v>B</v>
      </c>
      <c r="Y43" s="201">
        <f t="shared" si="15"/>
        <v>2.5</v>
      </c>
      <c r="Z43" s="211">
        <f t="shared" si="16"/>
        <v>2.5</v>
      </c>
      <c r="AA43" s="206">
        <f t="shared" si="17"/>
        <v>2.5</v>
      </c>
      <c r="AB43" s="289">
        <f>'2022 Расклад'!AN39</f>
        <v>3.9615384615384617</v>
      </c>
      <c r="AC43" s="153">
        <f t="shared" si="47"/>
        <v>4.0999999999999996</v>
      </c>
      <c r="AD43" s="59" t="str">
        <f t="shared" si="55"/>
        <v>C</v>
      </c>
      <c r="AE43" s="298">
        <f>'2022 Расклад'!AV39</f>
        <v>54.1</v>
      </c>
      <c r="AF43" s="154">
        <f t="shared" si="48"/>
        <v>56.1</v>
      </c>
      <c r="AG43" s="58" t="str">
        <f t="shared" si="56"/>
        <v>B</v>
      </c>
      <c r="AH43" s="299">
        <f>'2022 Расклад'!BD39</f>
        <v>70.5</v>
      </c>
      <c r="AI43" s="293">
        <f t="shared" si="49"/>
        <v>69.77</v>
      </c>
      <c r="AJ43" s="58" t="str">
        <f t="shared" si="57"/>
        <v>B</v>
      </c>
      <c r="AK43" s="88" t="str">
        <f t="shared" si="18"/>
        <v>B</v>
      </c>
      <c r="AL43" s="83">
        <f t="shared" si="19"/>
        <v>2</v>
      </c>
      <c r="AM43" s="83">
        <f t="shared" si="20"/>
        <v>2.5</v>
      </c>
      <c r="AN43" s="83">
        <f t="shared" si="21"/>
        <v>2.5</v>
      </c>
      <c r="AO43" s="247">
        <f t="shared" si="22"/>
        <v>2.3333333333333335</v>
      </c>
      <c r="AP43" s="88" t="str">
        <f t="shared" si="23"/>
        <v>B</v>
      </c>
      <c r="AQ43" s="369">
        <f t="shared" si="50"/>
        <v>2.5</v>
      </c>
      <c r="AR43" s="367">
        <f t="shared" si="24"/>
        <v>2.5</v>
      </c>
      <c r="AS43" s="367">
        <f t="shared" si="25"/>
        <v>2.5</v>
      </c>
      <c r="AT43" s="368">
        <f t="shared" si="26"/>
        <v>2.5</v>
      </c>
    </row>
    <row r="44" spans="1:46" x14ac:dyDescent="0.25">
      <c r="A44" s="30">
        <v>13</v>
      </c>
      <c r="B44" s="47">
        <v>30650</v>
      </c>
      <c r="C44" s="26" t="s">
        <v>44</v>
      </c>
      <c r="D44" s="54">
        <f>'2022 Расклад'!J40</f>
        <v>3.1875</v>
      </c>
      <c r="E44" s="57">
        <f t="shared" si="27"/>
        <v>3.95</v>
      </c>
      <c r="F44" s="174" t="str">
        <f t="shared" si="40"/>
        <v>D</v>
      </c>
      <c r="G44" s="169">
        <f>'2022 Расклад'!P40</f>
        <v>3.4153846153846148</v>
      </c>
      <c r="H44" s="57">
        <f t="shared" si="35"/>
        <v>3.6</v>
      </c>
      <c r="I44" s="58" t="str">
        <f t="shared" si="41"/>
        <v>D</v>
      </c>
      <c r="J44" s="54">
        <f>'2022 Расклад'!V40</f>
        <v>3.6617647058823533</v>
      </c>
      <c r="K44" s="57">
        <f t="shared" si="36"/>
        <v>3.86</v>
      </c>
      <c r="L44" s="59" t="str">
        <f t="shared" si="42"/>
        <v>C</v>
      </c>
      <c r="M44" s="356" t="str">
        <f t="shared" si="13"/>
        <v>D</v>
      </c>
      <c r="N44" s="62">
        <f t="shared" si="43"/>
        <v>1</v>
      </c>
      <c r="O44" s="62">
        <f t="shared" si="51"/>
        <v>1</v>
      </c>
      <c r="P44" s="62">
        <f t="shared" si="52"/>
        <v>2</v>
      </c>
      <c r="Q44" s="75">
        <f t="shared" si="44"/>
        <v>1.3333333333333333</v>
      </c>
      <c r="R44" s="79">
        <f>'2022 Расклад'!AB40</f>
        <v>3.2777777777777777</v>
      </c>
      <c r="S44" s="53">
        <f t="shared" si="45"/>
        <v>3.62</v>
      </c>
      <c r="T44" s="59" t="str">
        <f t="shared" si="53"/>
        <v>D</v>
      </c>
      <c r="U44" s="183">
        <f>'2022 Расклад'!AH40</f>
        <v>3.5</v>
      </c>
      <c r="V44" s="53">
        <f t="shared" si="46"/>
        <v>3.94</v>
      </c>
      <c r="W44" s="58" t="str">
        <f t="shared" si="54"/>
        <v>C</v>
      </c>
      <c r="X44" s="196" t="str">
        <f t="shared" si="14"/>
        <v>C</v>
      </c>
      <c r="Y44" s="201">
        <f t="shared" si="15"/>
        <v>1</v>
      </c>
      <c r="Z44" s="211">
        <f t="shared" si="16"/>
        <v>2</v>
      </c>
      <c r="AA44" s="206">
        <f t="shared" si="17"/>
        <v>1.5</v>
      </c>
      <c r="AB44" s="289">
        <f>'2022 Расклад'!AN40</f>
        <v>3.7916666666666665</v>
      </c>
      <c r="AC44" s="153">
        <f t="shared" si="47"/>
        <v>4.0999999999999996</v>
      </c>
      <c r="AD44" s="59" t="str">
        <f t="shared" si="55"/>
        <v>C</v>
      </c>
      <c r="AE44" s="298">
        <f>'2022 Расклад'!AV40</f>
        <v>55</v>
      </c>
      <c r="AF44" s="154">
        <f t="shared" si="48"/>
        <v>56.1</v>
      </c>
      <c r="AG44" s="58" t="str">
        <f t="shared" si="56"/>
        <v>B</v>
      </c>
      <c r="AH44" s="299">
        <f>'2022 Расклад'!BD40</f>
        <v>61.6</v>
      </c>
      <c r="AI44" s="293">
        <f t="shared" si="49"/>
        <v>69.77</v>
      </c>
      <c r="AJ44" s="58" t="str">
        <f t="shared" si="57"/>
        <v>B</v>
      </c>
      <c r="AK44" s="88" t="str">
        <f t="shared" si="18"/>
        <v>B</v>
      </c>
      <c r="AL44" s="83">
        <f t="shared" si="19"/>
        <v>2</v>
      </c>
      <c r="AM44" s="83">
        <f t="shared" si="20"/>
        <v>2.5</v>
      </c>
      <c r="AN44" s="83">
        <f t="shared" si="21"/>
        <v>2.5</v>
      </c>
      <c r="AO44" s="247">
        <f t="shared" si="22"/>
        <v>2.3333333333333335</v>
      </c>
      <c r="AP44" s="88" t="str">
        <f t="shared" si="23"/>
        <v>C</v>
      </c>
      <c r="AQ44" s="369">
        <f t="shared" si="50"/>
        <v>1</v>
      </c>
      <c r="AR44" s="367">
        <f t="shared" si="24"/>
        <v>2</v>
      </c>
      <c r="AS44" s="367">
        <f t="shared" si="25"/>
        <v>2.5</v>
      </c>
      <c r="AT44" s="368">
        <f t="shared" si="26"/>
        <v>1.8333333333333333</v>
      </c>
    </row>
    <row r="45" spans="1:46" x14ac:dyDescent="0.25">
      <c r="A45" s="30">
        <v>14</v>
      </c>
      <c r="B45" s="47">
        <v>30790</v>
      </c>
      <c r="C45" s="26" t="s">
        <v>45</v>
      </c>
      <c r="D45" s="54">
        <f>'2022 Расклад'!J41</f>
        <v>3.7042253521126765</v>
      </c>
      <c r="E45" s="57">
        <f t="shared" si="27"/>
        <v>3.95</v>
      </c>
      <c r="F45" s="174" t="str">
        <f t="shared" si="40"/>
        <v>C</v>
      </c>
      <c r="G45" s="169">
        <f>'2022 Расклад'!P41</f>
        <v>3.676056338028169</v>
      </c>
      <c r="H45" s="57">
        <f t="shared" si="35"/>
        <v>3.6</v>
      </c>
      <c r="I45" s="58" t="str">
        <f t="shared" si="41"/>
        <v>B</v>
      </c>
      <c r="J45" s="54">
        <f>'2022 Расклад'!V41</f>
        <v>3.7746478873239435</v>
      </c>
      <c r="K45" s="57">
        <f t="shared" si="36"/>
        <v>3.86</v>
      </c>
      <c r="L45" s="59" t="str">
        <f t="shared" si="42"/>
        <v>C</v>
      </c>
      <c r="M45" s="356" t="str">
        <f t="shared" si="13"/>
        <v>C</v>
      </c>
      <c r="N45" s="62">
        <f t="shared" si="43"/>
        <v>2</v>
      </c>
      <c r="O45" s="62">
        <f t="shared" si="51"/>
        <v>2.5</v>
      </c>
      <c r="P45" s="62">
        <f t="shared" si="52"/>
        <v>2</v>
      </c>
      <c r="Q45" s="75">
        <f t="shared" si="44"/>
        <v>2.1666666666666665</v>
      </c>
      <c r="R45" s="79">
        <f>'2022 Расклад'!AB41</f>
        <v>3.22</v>
      </c>
      <c r="S45" s="53">
        <f t="shared" si="45"/>
        <v>3.62</v>
      </c>
      <c r="T45" s="59" t="str">
        <f t="shared" si="53"/>
        <v>D</v>
      </c>
      <c r="U45" s="183">
        <f>'2022 Расклад'!AH41</f>
        <v>3.56</v>
      </c>
      <c r="V45" s="53">
        <f t="shared" si="46"/>
        <v>3.94</v>
      </c>
      <c r="W45" s="58" t="str">
        <f t="shared" si="54"/>
        <v>C</v>
      </c>
      <c r="X45" s="196" t="str">
        <f t="shared" si="14"/>
        <v>C</v>
      </c>
      <c r="Y45" s="201">
        <f t="shared" si="15"/>
        <v>1</v>
      </c>
      <c r="Z45" s="211">
        <f t="shared" si="16"/>
        <v>2</v>
      </c>
      <c r="AA45" s="206">
        <f t="shared" si="17"/>
        <v>1.5</v>
      </c>
      <c r="AB45" s="289">
        <f>'2022 Расклад'!AN41</f>
        <v>3.6071428571428572</v>
      </c>
      <c r="AC45" s="153">
        <f t="shared" si="47"/>
        <v>4.0999999999999996</v>
      </c>
      <c r="AD45" s="59" t="str">
        <f t="shared" si="55"/>
        <v>C</v>
      </c>
      <c r="AE45" s="298">
        <f>'2022 Расклад'!AV41</f>
        <v>47</v>
      </c>
      <c r="AF45" s="154">
        <f t="shared" si="48"/>
        <v>56.1</v>
      </c>
      <c r="AG45" s="58" t="str">
        <f t="shared" si="56"/>
        <v>C</v>
      </c>
      <c r="AH45" s="299">
        <f>'2022 Расклад'!BD41</f>
        <v>54</v>
      </c>
      <c r="AI45" s="293">
        <f t="shared" si="49"/>
        <v>69.77</v>
      </c>
      <c r="AJ45" s="58" t="str">
        <f t="shared" si="57"/>
        <v>C</v>
      </c>
      <c r="AK45" s="88" t="str">
        <f t="shared" si="18"/>
        <v>C</v>
      </c>
      <c r="AL45" s="83">
        <f t="shared" si="19"/>
        <v>2</v>
      </c>
      <c r="AM45" s="83">
        <f t="shared" si="20"/>
        <v>2</v>
      </c>
      <c r="AN45" s="83">
        <f t="shared" si="21"/>
        <v>2</v>
      </c>
      <c r="AO45" s="247">
        <f t="shared" si="22"/>
        <v>2</v>
      </c>
      <c r="AP45" s="88" t="str">
        <f t="shared" si="23"/>
        <v>C</v>
      </c>
      <c r="AQ45" s="369">
        <f t="shared" si="50"/>
        <v>2</v>
      </c>
      <c r="AR45" s="367">
        <f t="shared" si="24"/>
        <v>2</v>
      </c>
      <c r="AS45" s="367">
        <f t="shared" si="25"/>
        <v>2</v>
      </c>
      <c r="AT45" s="368">
        <f t="shared" si="26"/>
        <v>2</v>
      </c>
    </row>
    <row r="46" spans="1:46" x14ac:dyDescent="0.25">
      <c r="A46" s="30">
        <v>15</v>
      </c>
      <c r="B46" s="46">
        <v>30890</v>
      </c>
      <c r="C46" s="16" t="s">
        <v>46</v>
      </c>
      <c r="D46" s="54">
        <f>'2022 Расклад'!J42</f>
        <v>3.7777777777777772</v>
      </c>
      <c r="E46" s="57">
        <f t="shared" si="27"/>
        <v>3.95</v>
      </c>
      <c r="F46" s="174" t="str">
        <f t="shared" si="40"/>
        <v>C</v>
      </c>
      <c r="G46" s="169">
        <f>'2022 Расклад'!P42</f>
        <v>3.376811594202898</v>
      </c>
      <c r="H46" s="57">
        <f t="shared" si="35"/>
        <v>3.6</v>
      </c>
      <c r="I46" s="58" t="str">
        <f t="shared" si="41"/>
        <v>D</v>
      </c>
      <c r="J46" s="54">
        <f>'2022 Расклад'!V42</f>
        <v>3.563380281690141</v>
      </c>
      <c r="K46" s="57">
        <f t="shared" si="36"/>
        <v>3.86</v>
      </c>
      <c r="L46" s="59" t="str">
        <f t="shared" si="42"/>
        <v>C</v>
      </c>
      <c r="M46" s="356" t="str">
        <f t="shared" si="13"/>
        <v>C</v>
      </c>
      <c r="N46" s="62">
        <f t="shared" si="43"/>
        <v>2</v>
      </c>
      <c r="O46" s="62">
        <f t="shared" si="51"/>
        <v>1</v>
      </c>
      <c r="P46" s="62">
        <f t="shared" si="52"/>
        <v>2</v>
      </c>
      <c r="Q46" s="75">
        <f t="shared" si="44"/>
        <v>1.6666666666666667</v>
      </c>
      <c r="R46" s="79">
        <f>'2022 Расклад'!AB42</f>
        <v>3.278688524590164</v>
      </c>
      <c r="S46" s="53">
        <f t="shared" si="45"/>
        <v>3.62</v>
      </c>
      <c r="T46" s="59" t="str">
        <f t="shared" si="53"/>
        <v>D</v>
      </c>
      <c r="U46" s="183">
        <f>'2022 Расклад'!AH42</f>
        <v>3.5</v>
      </c>
      <c r="V46" s="53">
        <f t="shared" si="46"/>
        <v>3.94</v>
      </c>
      <c r="W46" s="58" t="str">
        <f t="shared" si="54"/>
        <v>C</v>
      </c>
      <c r="X46" s="196" t="str">
        <f t="shared" si="14"/>
        <v>C</v>
      </c>
      <c r="Y46" s="201">
        <f t="shared" si="15"/>
        <v>1</v>
      </c>
      <c r="Z46" s="211">
        <f t="shared" si="16"/>
        <v>2</v>
      </c>
      <c r="AA46" s="206">
        <f t="shared" si="17"/>
        <v>1.5</v>
      </c>
      <c r="AB46" s="289">
        <f>'2022 Расклад'!AN42</f>
        <v>3.8666666666666667</v>
      </c>
      <c r="AC46" s="153">
        <f t="shared" si="47"/>
        <v>4.0999999999999996</v>
      </c>
      <c r="AD46" s="59" t="str">
        <f t="shared" si="55"/>
        <v>C</v>
      </c>
      <c r="AE46" s="298">
        <f>'2022 Расклад'!AV42</f>
        <v>59.8</v>
      </c>
      <c r="AF46" s="154">
        <f t="shared" si="48"/>
        <v>56.1</v>
      </c>
      <c r="AG46" s="58" t="str">
        <f t="shared" si="56"/>
        <v>B</v>
      </c>
      <c r="AH46" s="299">
        <f>'2022 Расклад'!BD42</f>
        <v>59.7</v>
      </c>
      <c r="AI46" s="293">
        <f t="shared" si="49"/>
        <v>69.77</v>
      </c>
      <c r="AJ46" s="58" t="str">
        <f t="shared" si="57"/>
        <v>B</v>
      </c>
      <c r="AK46" s="88" t="str">
        <f t="shared" si="18"/>
        <v>B</v>
      </c>
      <c r="AL46" s="83">
        <f t="shared" si="19"/>
        <v>2</v>
      </c>
      <c r="AM46" s="83">
        <f t="shared" si="20"/>
        <v>2.5</v>
      </c>
      <c r="AN46" s="83">
        <f t="shared" si="21"/>
        <v>2.5</v>
      </c>
      <c r="AO46" s="247">
        <f t="shared" si="22"/>
        <v>2.3333333333333335</v>
      </c>
      <c r="AP46" s="88" t="str">
        <f t="shared" si="23"/>
        <v>C</v>
      </c>
      <c r="AQ46" s="369">
        <f t="shared" si="50"/>
        <v>2</v>
      </c>
      <c r="AR46" s="367">
        <f t="shared" si="24"/>
        <v>2</v>
      </c>
      <c r="AS46" s="367">
        <f t="shared" si="25"/>
        <v>2.5</v>
      </c>
      <c r="AT46" s="368">
        <f t="shared" si="26"/>
        <v>2.1666666666666665</v>
      </c>
    </row>
    <row r="47" spans="1:46" x14ac:dyDescent="0.25">
      <c r="A47" s="30">
        <v>16</v>
      </c>
      <c r="B47" s="47">
        <v>30940</v>
      </c>
      <c r="C47" s="26" t="s">
        <v>47</v>
      </c>
      <c r="D47" s="54">
        <f>'2022 Расклад'!J43</f>
        <v>3.9029126213592233</v>
      </c>
      <c r="E47" s="57">
        <f t="shared" si="27"/>
        <v>3.95</v>
      </c>
      <c r="F47" s="174" t="str">
        <f t="shared" si="40"/>
        <v>C</v>
      </c>
      <c r="G47" s="169">
        <f>'2022 Расклад'!P43</f>
        <v>3.7192982456140351</v>
      </c>
      <c r="H47" s="57">
        <f t="shared" si="35"/>
        <v>3.6</v>
      </c>
      <c r="I47" s="58" t="str">
        <f t="shared" si="41"/>
        <v>B</v>
      </c>
      <c r="J47" s="54">
        <f>'2022 Расклад'!V43</f>
        <v>4.0792079207920793</v>
      </c>
      <c r="K47" s="57">
        <f t="shared" si="36"/>
        <v>3.86</v>
      </c>
      <c r="L47" s="59" t="str">
        <f t="shared" si="42"/>
        <v>B</v>
      </c>
      <c r="M47" s="356" t="str">
        <f t="shared" si="13"/>
        <v>C</v>
      </c>
      <c r="N47" s="62">
        <f t="shared" si="43"/>
        <v>2</v>
      </c>
      <c r="O47" s="62">
        <f t="shared" si="51"/>
        <v>2.5</v>
      </c>
      <c r="P47" s="62">
        <f t="shared" si="52"/>
        <v>2.5</v>
      </c>
      <c r="Q47" s="75">
        <f t="shared" si="44"/>
        <v>2.3333333333333335</v>
      </c>
      <c r="R47" s="79">
        <f>'2022 Расклад'!AB43</f>
        <v>3.5</v>
      </c>
      <c r="S47" s="53">
        <f t="shared" si="45"/>
        <v>3.62</v>
      </c>
      <c r="T47" s="59" t="str">
        <f t="shared" si="53"/>
        <v>C</v>
      </c>
      <c r="U47" s="183">
        <f>'2022 Расклад'!AH43</f>
        <v>3.7380952380952381</v>
      </c>
      <c r="V47" s="53">
        <f t="shared" si="46"/>
        <v>3.94</v>
      </c>
      <c r="W47" s="58" t="str">
        <f t="shared" si="54"/>
        <v>C</v>
      </c>
      <c r="X47" s="196" t="str">
        <f t="shared" si="14"/>
        <v>C</v>
      </c>
      <c r="Y47" s="201">
        <f t="shared" si="15"/>
        <v>2</v>
      </c>
      <c r="Z47" s="211">
        <f t="shared" si="16"/>
        <v>2</v>
      </c>
      <c r="AA47" s="206">
        <f t="shared" si="17"/>
        <v>2</v>
      </c>
      <c r="AB47" s="289">
        <f>'2022 Расклад'!AN43</f>
        <v>3.95</v>
      </c>
      <c r="AC47" s="153">
        <f t="shared" si="47"/>
        <v>4.0999999999999996</v>
      </c>
      <c r="AD47" s="59" t="str">
        <f t="shared" si="55"/>
        <v>C</v>
      </c>
      <c r="AE47" s="298">
        <f>'2022 Расклад'!AV43</f>
        <v>48.9</v>
      </c>
      <c r="AF47" s="154">
        <f t="shared" si="48"/>
        <v>56.1</v>
      </c>
      <c r="AG47" s="58" t="str">
        <f t="shared" si="56"/>
        <v>C</v>
      </c>
      <c r="AH47" s="299">
        <f>'2022 Расклад'!BD43</f>
        <v>69.599999999999994</v>
      </c>
      <c r="AI47" s="293">
        <f t="shared" si="49"/>
        <v>69.77</v>
      </c>
      <c r="AJ47" s="58" t="str">
        <f t="shared" si="57"/>
        <v>B</v>
      </c>
      <c r="AK47" s="88" t="str">
        <f t="shared" si="18"/>
        <v>C</v>
      </c>
      <c r="AL47" s="83">
        <f t="shared" si="19"/>
        <v>2</v>
      </c>
      <c r="AM47" s="83">
        <f t="shared" si="20"/>
        <v>2</v>
      </c>
      <c r="AN47" s="83">
        <f t="shared" si="21"/>
        <v>2.5</v>
      </c>
      <c r="AO47" s="247">
        <f t="shared" si="22"/>
        <v>2.1666666666666665</v>
      </c>
      <c r="AP47" s="88" t="str">
        <f t="shared" si="23"/>
        <v>C</v>
      </c>
      <c r="AQ47" s="369">
        <f t="shared" si="50"/>
        <v>2</v>
      </c>
      <c r="AR47" s="367">
        <f t="shared" si="24"/>
        <v>2</v>
      </c>
      <c r="AS47" s="367">
        <f t="shared" si="25"/>
        <v>2</v>
      </c>
      <c r="AT47" s="368">
        <f t="shared" si="26"/>
        <v>2</v>
      </c>
    </row>
    <row r="48" spans="1:46" ht="15.75" thickBot="1" x14ac:dyDescent="0.3">
      <c r="A48" s="30">
        <v>17</v>
      </c>
      <c r="B48" s="47">
        <v>31480</v>
      </c>
      <c r="C48" s="26" t="s">
        <v>49</v>
      </c>
      <c r="D48" s="54">
        <f>'2022 Расклад'!J44</f>
        <v>3.6725663716814161</v>
      </c>
      <c r="E48" s="57">
        <f t="shared" si="27"/>
        <v>3.95</v>
      </c>
      <c r="F48" s="174" t="str">
        <f t="shared" si="40"/>
        <v>C</v>
      </c>
      <c r="G48" s="169">
        <f>'2022 Расклад'!P44</f>
        <v>3.3613445378151261</v>
      </c>
      <c r="H48" s="57">
        <f t="shared" si="35"/>
        <v>3.6</v>
      </c>
      <c r="I48" s="58" t="str">
        <f t="shared" si="41"/>
        <v>D</v>
      </c>
      <c r="J48" s="54">
        <f>'2022 Расклад'!V44</f>
        <v>3.7040000000000002</v>
      </c>
      <c r="K48" s="57">
        <f t="shared" si="36"/>
        <v>3.86</v>
      </c>
      <c r="L48" s="59" t="str">
        <f t="shared" si="42"/>
        <v>C</v>
      </c>
      <c r="M48" s="356" t="str">
        <f t="shared" si="13"/>
        <v>C</v>
      </c>
      <c r="N48" s="62">
        <f t="shared" si="43"/>
        <v>2</v>
      </c>
      <c r="O48" s="62">
        <f t="shared" si="51"/>
        <v>1</v>
      </c>
      <c r="P48" s="62">
        <f t="shared" si="52"/>
        <v>2</v>
      </c>
      <c r="Q48" s="75">
        <f t="shared" si="44"/>
        <v>1.6666666666666667</v>
      </c>
      <c r="R48" s="79">
        <f>'2022 Расклад'!AB44</f>
        <v>3.4188034188034186</v>
      </c>
      <c r="S48" s="53">
        <f t="shared" si="45"/>
        <v>3.62</v>
      </c>
      <c r="T48" s="59" t="str">
        <f t="shared" si="53"/>
        <v>D</v>
      </c>
      <c r="U48" s="183">
        <f>'2022 Расклад'!AH44</f>
        <v>3.6896551724137931</v>
      </c>
      <c r="V48" s="53">
        <f t="shared" si="46"/>
        <v>3.94</v>
      </c>
      <c r="W48" s="58" t="str">
        <f t="shared" si="54"/>
        <v>C</v>
      </c>
      <c r="X48" s="196" t="str">
        <f t="shared" si="14"/>
        <v>C</v>
      </c>
      <c r="Y48" s="201">
        <f t="shared" si="15"/>
        <v>1</v>
      </c>
      <c r="Z48" s="211">
        <f t="shared" si="16"/>
        <v>2</v>
      </c>
      <c r="AA48" s="206">
        <f t="shared" si="17"/>
        <v>1.5</v>
      </c>
      <c r="AB48" s="289">
        <f>'2022 Расклад'!AN44</f>
        <v>3.9393939393939394</v>
      </c>
      <c r="AC48" s="153">
        <f t="shared" si="47"/>
        <v>4.0999999999999996</v>
      </c>
      <c r="AD48" s="59" t="str">
        <f t="shared" si="55"/>
        <v>C</v>
      </c>
      <c r="AE48" s="298">
        <f>'2022 Расклад'!AV44</f>
        <v>47.8</v>
      </c>
      <c r="AF48" s="154">
        <f t="shared" si="48"/>
        <v>56.1</v>
      </c>
      <c r="AG48" s="58" t="str">
        <f t="shared" si="56"/>
        <v>C</v>
      </c>
      <c r="AH48" s="299">
        <f>'2022 Расклад'!BD44</f>
        <v>56.7</v>
      </c>
      <c r="AI48" s="293">
        <f t="shared" si="49"/>
        <v>69.77</v>
      </c>
      <c r="AJ48" s="58" t="str">
        <f t="shared" si="57"/>
        <v>C</v>
      </c>
      <c r="AK48" s="88" t="str">
        <f t="shared" si="18"/>
        <v>C</v>
      </c>
      <c r="AL48" s="83">
        <f t="shared" si="19"/>
        <v>2</v>
      </c>
      <c r="AM48" s="83">
        <f t="shared" si="20"/>
        <v>2</v>
      </c>
      <c r="AN48" s="83">
        <f t="shared" si="21"/>
        <v>2</v>
      </c>
      <c r="AO48" s="247">
        <f t="shared" si="22"/>
        <v>2</v>
      </c>
      <c r="AP48" s="88" t="str">
        <f t="shared" si="23"/>
        <v>C</v>
      </c>
      <c r="AQ48" s="369">
        <f t="shared" si="50"/>
        <v>2</v>
      </c>
      <c r="AR48" s="367">
        <f t="shared" si="24"/>
        <v>2</v>
      </c>
      <c r="AS48" s="367">
        <f t="shared" si="25"/>
        <v>2</v>
      </c>
      <c r="AT48" s="368">
        <f t="shared" si="26"/>
        <v>2</v>
      </c>
    </row>
    <row r="49" spans="1:46" ht="15.75" thickBot="1" x14ac:dyDescent="0.3">
      <c r="A49" s="40"/>
      <c r="B49" s="45"/>
      <c r="C49" s="41" t="s">
        <v>128</v>
      </c>
      <c r="D49" s="67">
        <f>AVERAGE(D50:D68)</f>
        <v>3.9615306329740854</v>
      </c>
      <c r="E49" s="65">
        <f t="shared" si="27"/>
        <v>3.95</v>
      </c>
      <c r="F49" s="172" t="str">
        <f t="shared" si="40"/>
        <v>B</v>
      </c>
      <c r="G49" s="168">
        <f>AVERAGE(G50:G68)</f>
        <v>3.564601956897151</v>
      </c>
      <c r="H49" s="65">
        <f t="shared" si="35"/>
        <v>3.6</v>
      </c>
      <c r="I49" s="63" t="str">
        <f t="shared" si="41"/>
        <v>C</v>
      </c>
      <c r="J49" s="67">
        <f>AVERAGE(J50:J68)</f>
        <v>3.8195733629236499</v>
      </c>
      <c r="K49" s="65">
        <f t="shared" si="36"/>
        <v>3.86</v>
      </c>
      <c r="L49" s="64" t="str">
        <f t="shared" si="42"/>
        <v>C</v>
      </c>
      <c r="M49" s="355" t="str">
        <f t="shared" si="13"/>
        <v>C</v>
      </c>
      <c r="N49" s="85">
        <f t="shared" si="43"/>
        <v>2.5</v>
      </c>
      <c r="O49" s="86">
        <f t="shared" si="51"/>
        <v>2</v>
      </c>
      <c r="P49" s="86">
        <f t="shared" si="52"/>
        <v>2</v>
      </c>
      <c r="Q49" s="179">
        <f t="shared" si="44"/>
        <v>2.1666666666666665</v>
      </c>
      <c r="R49" s="66">
        <f>AVERAGE(R50:R68)</f>
        <v>3.603504851526143</v>
      </c>
      <c r="S49" s="497">
        <f t="shared" si="45"/>
        <v>3.62</v>
      </c>
      <c r="T49" s="64" t="str">
        <f t="shared" si="53"/>
        <v>B</v>
      </c>
      <c r="U49" s="168">
        <f>AVERAGE(U50:U68)</f>
        <v>3.8334245572578425</v>
      </c>
      <c r="V49" s="497">
        <f t="shared" si="46"/>
        <v>3.94</v>
      </c>
      <c r="W49" s="63" t="str">
        <f t="shared" si="54"/>
        <v>C</v>
      </c>
      <c r="X49" s="195" t="str">
        <f t="shared" si="14"/>
        <v>C</v>
      </c>
      <c r="Y49" s="200">
        <f t="shared" si="15"/>
        <v>2.5</v>
      </c>
      <c r="Z49" s="210">
        <f t="shared" si="16"/>
        <v>2</v>
      </c>
      <c r="AA49" s="205">
        <f t="shared" si="17"/>
        <v>2.25</v>
      </c>
      <c r="AB49" s="81">
        <f>AVERAGE(AB50:AB68)</f>
        <v>4.1689973445588233</v>
      </c>
      <c r="AC49" s="498">
        <f t="shared" si="47"/>
        <v>4.0999999999999996</v>
      </c>
      <c r="AD49" s="64" t="str">
        <f t="shared" si="55"/>
        <v>B</v>
      </c>
      <c r="AE49" s="82">
        <f>AVERAGE(AE50:AE68)</f>
        <v>54.707999999999998</v>
      </c>
      <c r="AF49" s="509">
        <f t="shared" si="48"/>
        <v>56.1</v>
      </c>
      <c r="AG49" s="63" t="str">
        <f t="shared" si="56"/>
        <v>B</v>
      </c>
      <c r="AH49" s="81">
        <f>AVERAGE(AH50:AH68)</f>
        <v>65.676470588235304</v>
      </c>
      <c r="AI49" s="509">
        <f t="shared" si="49"/>
        <v>69.77</v>
      </c>
      <c r="AJ49" s="63" t="str">
        <f t="shared" si="57"/>
        <v>B</v>
      </c>
      <c r="AK49" s="144" t="str">
        <f t="shared" si="18"/>
        <v>B</v>
      </c>
      <c r="AL49" s="86">
        <f t="shared" si="19"/>
        <v>2.5</v>
      </c>
      <c r="AM49" s="86">
        <f t="shared" si="20"/>
        <v>2.5</v>
      </c>
      <c r="AN49" s="86">
        <f t="shared" si="21"/>
        <v>2.5</v>
      </c>
      <c r="AO49" s="246">
        <f t="shared" si="22"/>
        <v>2.5</v>
      </c>
      <c r="AP49" s="144" t="str">
        <f t="shared" si="23"/>
        <v>C</v>
      </c>
      <c r="AQ49" s="459">
        <f t="shared" si="50"/>
        <v>2</v>
      </c>
      <c r="AR49" s="460">
        <f t="shared" si="24"/>
        <v>2</v>
      </c>
      <c r="AS49" s="460">
        <f t="shared" si="25"/>
        <v>2.5</v>
      </c>
      <c r="AT49" s="461">
        <f t="shared" si="26"/>
        <v>2.1666666666666665</v>
      </c>
    </row>
    <row r="50" spans="1:46" x14ac:dyDescent="0.25">
      <c r="A50" s="32">
        <v>1</v>
      </c>
      <c r="B50" s="46">
        <v>40010</v>
      </c>
      <c r="C50" s="16" t="s">
        <v>148</v>
      </c>
      <c r="D50" s="54">
        <f>'2022 Расклад'!J45</f>
        <v>4.5638766519823788</v>
      </c>
      <c r="E50" s="155">
        <f t="shared" si="27"/>
        <v>3.95</v>
      </c>
      <c r="F50" s="173" t="str">
        <f t="shared" si="40"/>
        <v>A</v>
      </c>
      <c r="G50" s="169">
        <f>'2022 Расклад'!P45</f>
        <v>3.9126637554585146</v>
      </c>
      <c r="H50" s="155">
        <f t="shared" si="35"/>
        <v>3.6</v>
      </c>
      <c r="I50" s="55" t="str">
        <f t="shared" si="41"/>
        <v>B</v>
      </c>
      <c r="J50" s="54">
        <f>'2022 Расклад'!V45</f>
        <v>4.307017543859649</v>
      </c>
      <c r="K50" s="155">
        <f t="shared" si="36"/>
        <v>3.86</v>
      </c>
      <c r="L50" s="56" t="str">
        <f t="shared" si="42"/>
        <v>B</v>
      </c>
      <c r="M50" s="356" t="str">
        <f t="shared" si="13"/>
        <v>B</v>
      </c>
      <c r="N50" s="62">
        <f t="shared" si="43"/>
        <v>4.2</v>
      </c>
      <c r="O50" s="62">
        <f t="shared" si="51"/>
        <v>2.5</v>
      </c>
      <c r="P50" s="62">
        <f t="shared" si="52"/>
        <v>2.5</v>
      </c>
      <c r="Q50" s="75">
        <f t="shared" si="44"/>
        <v>3.0666666666666664</v>
      </c>
      <c r="R50" s="80">
        <f>'2022 Расклад'!AB45</f>
        <v>3.9567901234567899</v>
      </c>
      <c r="S50" s="156">
        <f t="shared" si="45"/>
        <v>3.62</v>
      </c>
      <c r="T50" s="56" t="str">
        <f t="shared" si="53"/>
        <v>B</v>
      </c>
      <c r="U50" s="185">
        <f>'2022 Расклад'!AH45</f>
        <v>4.0370370370370372</v>
      </c>
      <c r="V50" s="156">
        <f t="shared" si="46"/>
        <v>3.94</v>
      </c>
      <c r="W50" s="55" t="str">
        <f t="shared" si="54"/>
        <v>B</v>
      </c>
      <c r="X50" s="196" t="str">
        <f t="shared" si="14"/>
        <v>B</v>
      </c>
      <c r="Y50" s="201">
        <f t="shared" si="15"/>
        <v>2.5</v>
      </c>
      <c r="Z50" s="211">
        <f t="shared" si="16"/>
        <v>2.5</v>
      </c>
      <c r="AA50" s="206">
        <f t="shared" si="17"/>
        <v>2.5</v>
      </c>
      <c r="AB50" s="289">
        <f>'2022 Расклад'!AN45</f>
        <v>4.333333333333333</v>
      </c>
      <c r="AC50" s="157">
        <f t="shared" si="47"/>
        <v>4.0999999999999996</v>
      </c>
      <c r="AD50" s="56" t="str">
        <f t="shared" si="55"/>
        <v>B</v>
      </c>
      <c r="AE50" s="290">
        <f>'2022 Расклад'!AV45</f>
        <v>59.6</v>
      </c>
      <c r="AF50" s="158">
        <f t="shared" si="48"/>
        <v>56.1</v>
      </c>
      <c r="AG50" s="55" t="str">
        <f t="shared" si="56"/>
        <v>B</v>
      </c>
      <c r="AH50" s="291">
        <f>'2022 Расклад'!BD45</f>
        <v>69.599999999999994</v>
      </c>
      <c r="AI50" s="292">
        <f t="shared" si="49"/>
        <v>69.77</v>
      </c>
      <c r="AJ50" s="55" t="str">
        <f t="shared" si="57"/>
        <v>B</v>
      </c>
      <c r="AK50" s="167" t="str">
        <f t="shared" si="18"/>
        <v>B</v>
      </c>
      <c r="AL50" s="83">
        <f t="shared" si="19"/>
        <v>2.5</v>
      </c>
      <c r="AM50" s="83">
        <f t="shared" si="20"/>
        <v>2.5</v>
      </c>
      <c r="AN50" s="83">
        <f t="shared" si="21"/>
        <v>2.5</v>
      </c>
      <c r="AO50" s="247">
        <f t="shared" si="22"/>
        <v>2.5</v>
      </c>
      <c r="AP50" s="167" t="str">
        <f t="shared" si="23"/>
        <v>B</v>
      </c>
      <c r="AQ50" s="456">
        <f t="shared" si="50"/>
        <v>2.5</v>
      </c>
      <c r="AR50" s="457">
        <f t="shared" si="24"/>
        <v>2.5</v>
      </c>
      <c r="AS50" s="457">
        <f t="shared" si="25"/>
        <v>2.5</v>
      </c>
      <c r="AT50" s="458">
        <f t="shared" si="26"/>
        <v>2.5</v>
      </c>
    </row>
    <row r="51" spans="1:46" ht="15" customHeight="1" x14ac:dyDescent="0.25">
      <c r="A51" s="30">
        <v>2</v>
      </c>
      <c r="B51" s="47">
        <v>40030</v>
      </c>
      <c r="C51" s="26" t="s">
        <v>173</v>
      </c>
      <c r="D51" s="54">
        <f>'2022 Расклад'!J46</f>
        <v>4.9821428571428577</v>
      </c>
      <c r="E51" s="57">
        <f t="shared" si="27"/>
        <v>3.95</v>
      </c>
      <c r="F51" s="174" t="str">
        <f t="shared" si="40"/>
        <v>A</v>
      </c>
      <c r="G51" s="169">
        <f>'2022 Расклад'!P46</f>
        <v>4.5999999999999996</v>
      </c>
      <c r="H51" s="57">
        <f t="shared" si="35"/>
        <v>3.6</v>
      </c>
      <c r="I51" s="58" t="str">
        <f t="shared" si="41"/>
        <v>A</v>
      </c>
      <c r="J51" s="54">
        <f>'2022 Расклад'!V46</f>
        <v>4.333333333333333</v>
      </c>
      <c r="K51" s="57">
        <f t="shared" si="36"/>
        <v>3.86</v>
      </c>
      <c r="L51" s="59" t="str">
        <f t="shared" si="42"/>
        <v>B</v>
      </c>
      <c r="M51" s="356" t="str">
        <f t="shared" si="13"/>
        <v>A</v>
      </c>
      <c r="N51" s="62">
        <f t="shared" si="43"/>
        <v>4.2</v>
      </c>
      <c r="O51" s="62">
        <f t="shared" si="51"/>
        <v>4.2</v>
      </c>
      <c r="P51" s="62">
        <f t="shared" si="52"/>
        <v>2.5</v>
      </c>
      <c r="Q51" s="75">
        <f t="shared" si="44"/>
        <v>3.6333333333333333</v>
      </c>
      <c r="R51" s="80">
        <f>'2022 Расклад'!AB46</f>
        <v>3.7115384615384617</v>
      </c>
      <c r="S51" s="53">
        <f t="shared" si="45"/>
        <v>3.62</v>
      </c>
      <c r="T51" s="59" t="str">
        <f t="shared" si="53"/>
        <v>B</v>
      </c>
      <c r="U51" s="185">
        <f>'2022 Расклад'!AH46</f>
        <v>4.2692307692307692</v>
      </c>
      <c r="V51" s="53">
        <f t="shared" si="46"/>
        <v>3.94</v>
      </c>
      <c r="W51" s="58" t="str">
        <f t="shared" si="54"/>
        <v>B</v>
      </c>
      <c r="X51" s="196" t="str">
        <f t="shared" si="14"/>
        <v>B</v>
      </c>
      <c r="Y51" s="201">
        <f t="shared" si="15"/>
        <v>2.5</v>
      </c>
      <c r="Z51" s="211">
        <f t="shared" si="16"/>
        <v>2.5</v>
      </c>
      <c r="AA51" s="206">
        <f t="shared" si="17"/>
        <v>2.5</v>
      </c>
      <c r="AB51" s="289">
        <f>'2022 Расклад'!AN46</f>
        <v>4.0882352941176467</v>
      </c>
      <c r="AC51" s="153">
        <f t="shared" si="47"/>
        <v>4.0999999999999996</v>
      </c>
      <c r="AD51" s="59" t="str">
        <f t="shared" si="55"/>
        <v>B</v>
      </c>
      <c r="AE51" s="290">
        <f>'2022 Расклад'!AV46</f>
        <v>52</v>
      </c>
      <c r="AF51" s="154">
        <f t="shared" si="48"/>
        <v>56.1</v>
      </c>
      <c r="AG51" s="58" t="str">
        <f t="shared" si="56"/>
        <v>B</v>
      </c>
      <c r="AH51" s="291">
        <f>'2022 Расклад'!BD46</f>
        <v>67</v>
      </c>
      <c r="AI51" s="293">
        <f t="shared" si="49"/>
        <v>69.77</v>
      </c>
      <c r="AJ51" s="58" t="str">
        <f t="shared" si="57"/>
        <v>B</v>
      </c>
      <c r="AK51" s="88" t="str">
        <f t="shared" si="18"/>
        <v>B</v>
      </c>
      <c r="AL51" s="83">
        <f t="shared" si="19"/>
        <v>2.5</v>
      </c>
      <c r="AM51" s="83">
        <f t="shared" si="20"/>
        <v>2.5</v>
      </c>
      <c r="AN51" s="83">
        <f t="shared" si="21"/>
        <v>2.5</v>
      </c>
      <c r="AO51" s="247">
        <f t="shared" si="22"/>
        <v>2.5</v>
      </c>
      <c r="AP51" s="88" t="str">
        <f t="shared" si="23"/>
        <v>B</v>
      </c>
      <c r="AQ51" s="369">
        <f t="shared" si="50"/>
        <v>4.2</v>
      </c>
      <c r="AR51" s="367">
        <f t="shared" si="24"/>
        <v>2.5</v>
      </c>
      <c r="AS51" s="367">
        <f t="shared" si="25"/>
        <v>2.5</v>
      </c>
      <c r="AT51" s="368">
        <f t="shared" si="26"/>
        <v>3.0666666666666664</v>
      </c>
    </row>
    <row r="52" spans="1:46" x14ac:dyDescent="0.25">
      <c r="A52" s="30">
        <v>3</v>
      </c>
      <c r="B52" s="47">
        <v>40410</v>
      </c>
      <c r="C52" s="26" t="s">
        <v>59</v>
      </c>
      <c r="D52" s="54">
        <f>'2022 Расклад'!J47</f>
        <v>4.5287356321839081</v>
      </c>
      <c r="E52" s="57">
        <f t="shared" si="27"/>
        <v>3.95</v>
      </c>
      <c r="F52" s="174" t="str">
        <f t="shared" si="40"/>
        <v>A</v>
      </c>
      <c r="G52" s="169">
        <f>'2022 Расклад'!P47</f>
        <v>3.6428571428571428</v>
      </c>
      <c r="H52" s="57">
        <f t="shared" si="35"/>
        <v>3.6</v>
      </c>
      <c r="I52" s="58" t="str">
        <f t="shared" si="41"/>
        <v>B</v>
      </c>
      <c r="J52" s="54">
        <f>'2022 Расклад'!V47</f>
        <v>3.9590643274853803</v>
      </c>
      <c r="K52" s="57">
        <f t="shared" si="36"/>
        <v>3.86</v>
      </c>
      <c r="L52" s="59" t="str">
        <f t="shared" si="42"/>
        <v>B</v>
      </c>
      <c r="M52" s="356" t="str">
        <f t="shared" si="13"/>
        <v>B</v>
      </c>
      <c r="N52" s="62">
        <f t="shared" si="43"/>
        <v>4.2</v>
      </c>
      <c r="O52" s="62">
        <f t="shared" si="51"/>
        <v>2.5</v>
      </c>
      <c r="P52" s="62">
        <f t="shared" si="52"/>
        <v>2.5</v>
      </c>
      <c r="Q52" s="75">
        <f t="shared" si="44"/>
        <v>3.0666666666666664</v>
      </c>
      <c r="R52" s="80">
        <f>'2022 Расклад'!AB47</f>
        <v>3.8471337579617835</v>
      </c>
      <c r="S52" s="53">
        <f t="shared" si="45"/>
        <v>3.62</v>
      </c>
      <c r="T52" s="59" t="str">
        <f t="shared" si="53"/>
        <v>B</v>
      </c>
      <c r="U52" s="185">
        <f>'2022 Расклад'!AH47</f>
        <v>4.1082802547770703</v>
      </c>
      <c r="V52" s="53">
        <f t="shared" si="46"/>
        <v>3.94</v>
      </c>
      <c r="W52" s="58" t="str">
        <f t="shared" si="54"/>
        <v>B</v>
      </c>
      <c r="X52" s="196" t="str">
        <f t="shared" si="14"/>
        <v>B</v>
      </c>
      <c r="Y52" s="201">
        <f t="shared" si="15"/>
        <v>2.5</v>
      </c>
      <c r="Z52" s="211">
        <f t="shared" si="16"/>
        <v>2.5</v>
      </c>
      <c r="AA52" s="206">
        <f t="shared" si="17"/>
        <v>2.5</v>
      </c>
      <c r="AB52" s="289">
        <f>'2022 Расклад'!AN47</f>
        <v>4.3720930232558137</v>
      </c>
      <c r="AC52" s="153">
        <f t="shared" si="47"/>
        <v>4.0999999999999996</v>
      </c>
      <c r="AD52" s="59" t="str">
        <f t="shared" si="55"/>
        <v>B</v>
      </c>
      <c r="AE52" s="290">
        <f>'2022 Расклад'!AV47</f>
        <v>66</v>
      </c>
      <c r="AF52" s="154">
        <f t="shared" si="48"/>
        <v>56.1</v>
      </c>
      <c r="AG52" s="58" t="str">
        <f t="shared" si="56"/>
        <v>B</v>
      </c>
      <c r="AH52" s="291">
        <f>'2022 Расклад'!BD47</f>
        <v>69.8</v>
      </c>
      <c r="AI52" s="293">
        <f t="shared" si="49"/>
        <v>69.77</v>
      </c>
      <c r="AJ52" s="58" t="str">
        <f t="shared" si="57"/>
        <v>B</v>
      </c>
      <c r="AK52" s="88" t="str">
        <f t="shared" si="18"/>
        <v>B</v>
      </c>
      <c r="AL52" s="83">
        <f t="shared" si="19"/>
        <v>2.5</v>
      </c>
      <c r="AM52" s="83">
        <f t="shared" si="20"/>
        <v>2.5</v>
      </c>
      <c r="AN52" s="83">
        <f t="shared" si="21"/>
        <v>2.5</v>
      </c>
      <c r="AO52" s="247">
        <f t="shared" si="22"/>
        <v>2.5</v>
      </c>
      <c r="AP52" s="88" t="str">
        <f t="shared" si="23"/>
        <v>B</v>
      </c>
      <c r="AQ52" s="369">
        <f t="shared" si="50"/>
        <v>2.5</v>
      </c>
      <c r="AR52" s="367">
        <f t="shared" si="24"/>
        <v>2.5</v>
      </c>
      <c r="AS52" s="367">
        <f t="shared" si="25"/>
        <v>2.5</v>
      </c>
      <c r="AT52" s="368">
        <f t="shared" si="26"/>
        <v>2.5</v>
      </c>
    </row>
    <row r="53" spans="1:46" x14ac:dyDescent="0.25">
      <c r="A53" s="30">
        <v>4</v>
      </c>
      <c r="B53" s="47">
        <v>40011</v>
      </c>
      <c r="C53" s="26" t="s">
        <v>51</v>
      </c>
      <c r="D53" s="54">
        <f>'2022 Расклад'!J48</f>
        <v>3.8444444444444446</v>
      </c>
      <c r="E53" s="57">
        <f t="shared" si="27"/>
        <v>3.95</v>
      </c>
      <c r="F53" s="174" t="str">
        <f t="shared" si="40"/>
        <v>C</v>
      </c>
      <c r="G53" s="169">
        <f>'2022 Расклад'!P48</f>
        <v>3.4711538461538463</v>
      </c>
      <c r="H53" s="57">
        <f t="shared" si="35"/>
        <v>3.6</v>
      </c>
      <c r="I53" s="58" t="str">
        <f t="shared" si="41"/>
        <v>D</v>
      </c>
      <c r="J53" s="54">
        <f>'2022 Расклад'!V48</f>
        <v>3.6061946902654869</v>
      </c>
      <c r="K53" s="57">
        <f t="shared" si="36"/>
        <v>3.86</v>
      </c>
      <c r="L53" s="59" t="str">
        <f t="shared" si="42"/>
        <v>C</v>
      </c>
      <c r="M53" s="356" t="str">
        <f t="shared" si="13"/>
        <v>C</v>
      </c>
      <c r="N53" s="62">
        <f t="shared" si="43"/>
        <v>2</v>
      </c>
      <c r="O53" s="62">
        <f t="shared" si="51"/>
        <v>1</v>
      </c>
      <c r="P53" s="62">
        <f t="shared" si="52"/>
        <v>2</v>
      </c>
      <c r="Q53" s="75">
        <f t="shared" si="44"/>
        <v>1.6666666666666667</v>
      </c>
      <c r="R53" s="80">
        <f>'2022 Расклад'!AB48</f>
        <v>3.6458333333333335</v>
      </c>
      <c r="S53" s="53">
        <f t="shared" si="45"/>
        <v>3.62</v>
      </c>
      <c r="T53" s="59" t="str">
        <f t="shared" si="53"/>
        <v>B</v>
      </c>
      <c r="U53" s="185">
        <f>'2022 Расклад'!AH48</f>
        <v>3.9739583333333335</v>
      </c>
      <c r="V53" s="53">
        <f t="shared" si="46"/>
        <v>3.94</v>
      </c>
      <c r="W53" s="58" t="str">
        <f t="shared" si="54"/>
        <v>B</v>
      </c>
      <c r="X53" s="196" t="str">
        <f t="shared" si="14"/>
        <v>B</v>
      </c>
      <c r="Y53" s="201">
        <f t="shared" si="15"/>
        <v>2.5</v>
      </c>
      <c r="Z53" s="211">
        <f t="shared" si="16"/>
        <v>2.5</v>
      </c>
      <c r="AA53" s="206">
        <f t="shared" si="17"/>
        <v>2.5</v>
      </c>
      <c r="AB53" s="289">
        <f>'2022 Расклад'!AN48</f>
        <v>4.1375000000000002</v>
      </c>
      <c r="AC53" s="153">
        <f t="shared" si="47"/>
        <v>4.0999999999999996</v>
      </c>
      <c r="AD53" s="59" t="str">
        <f t="shared" si="55"/>
        <v>B</v>
      </c>
      <c r="AE53" s="290">
        <f>'2022 Расклад'!AV48</f>
        <v>57.3</v>
      </c>
      <c r="AF53" s="154">
        <f t="shared" si="48"/>
        <v>56.1</v>
      </c>
      <c r="AG53" s="58" t="str">
        <f t="shared" si="56"/>
        <v>B</v>
      </c>
      <c r="AH53" s="291">
        <f>'2022 Расклад'!BD48</f>
        <v>65.099999999999994</v>
      </c>
      <c r="AI53" s="293">
        <f t="shared" si="49"/>
        <v>69.77</v>
      </c>
      <c r="AJ53" s="58" t="str">
        <f t="shared" si="57"/>
        <v>B</v>
      </c>
      <c r="AK53" s="88" t="str">
        <f t="shared" si="18"/>
        <v>B</v>
      </c>
      <c r="AL53" s="83">
        <f t="shared" si="19"/>
        <v>2.5</v>
      </c>
      <c r="AM53" s="83">
        <f t="shared" si="20"/>
        <v>2.5</v>
      </c>
      <c r="AN53" s="83">
        <f t="shared" si="21"/>
        <v>2.5</v>
      </c>
      <c r="AO53" s="247">
        <f t="shared" si="22"/>
        <v>2.5</v>
      </c>
      <c r="AP53" s="88" t="str">
        <f t="shared" si="23"/>
        <v>B</v>
      </c>
      <c r="AQ53" s="369">
        <f t="shared" si="50"/>
        <v>2</v>
      </c>
      <c r="AR53" s="367">
        <f t="shared" si="24"/>
        <v>2.5</v>
      </c>
      <c r="AS53" s="367">
        <f t="shared" si="25"/>
        <v>2.5</v>
      </c>
      <c r="AT53" s="368">
        <f t="shared" si="26"/>
        <v>2.3333333333333335</v>
      </c>
    </row>
    <row r="54" spans="1:46" x14ac:dyDescent="0.25">
      <c r="A54" s="30">
        <v>5</v>
      </c>
      <c r="B54" s="47">
        <v>40080</v>
      </c>
      <c r="C54" s="26" t="s">
        <v>105</v>
      </c>
      <c r="D54" s="54">
        <f>'2022 Расклад'!J49</f>
        <v>3.8099173553719003</v>
      </c>
      <c r="E54" s="57">
        <f t="shared" si="27"/>
        <v>3.95</v>
      </c>
      <c r="F54" s="174" t="str">
        <f t="shared" si="40"/>
        <v>C</v>
      </c>
      <c r="G54" s="169">
        <f>'2022 Расклад'!P49</f>
        <v>3.6333333333333324</v>
      </c>
      <c r="H54" s="57">
        <f t="shared" si="35"/>
        <v>3.6</v>
      </c>
      <c r="I54" s="58" t="str">
        <f t="shared" si="41"/>
        <v>B</v>
      </c>
      <c r="J54" s="54">
        <f>'2022 Расклад'!V49</f>
        <v>4.0569105691056917</v>
      </c>
      <c r="K54" s="57">
        <f t="shared" si="36"/>
        <v>3.86</v>
      </c>
      <c r="L54" s="59" t="str">
        <f t="shared" si="42"/>
        <v>B</v>
      </c>
      <c r="M54" s="356" t="str">
        <f t="shared" si="13"/>
        <v>C</v>
      </c>
      <c r="N54" s="62">
        <f t="shared" si="43"/>
        <v>2</v>
      </c>
      <c r="O54" s="62">
        <f t="shared" si="51"/>
        <v>2.5</v>
      </c>
      <c r="P54" s="62">
        <f t="shared" si="52"/>
        <v>2.5</v>
      </c>
      <c r="Q54" s="75">
        <f t="shared" si="44"/>
        <v>2.3333333333333335</v>
      </c>
      <c r="R54" s="80">
        <f>'2022 Расклад'!AB49</f>
        <v>3.5897435897435899</v>
      </c>
      <c r="S54" s="53">
        <f t="shared" si="45"/>
        <v>3.62</v>
      </c>
      <c r="T54" s="59" t="str">
        <f t="shared" si="53"/>
        <v>B</v>
      </c>
      <c r="U54" s="185">
        <f>'2022 Расклад'!AH49</f>
        <v>3.9914529914529915</v>
      </c>
      <c r="V54" s="53">
        <f t="shared" si="46"/>
        <v>3.94</v>
      </c>
      <c r="W54" s="58" t="str">
        <f t="shared" si="54"/>
        <v>B</v>
      </c>
      <c r="X54" s="196" t="str">
        <f t="shared" si="14"/>
        <v>B</v>
      </c>
      <c r="Y54" s="201">
        <f t="shared" si="15"/>
        <v>2.5</v>
      </c>
      <c r="Z54" s="211">
        <f t="shared" si="16"/>
        <v>2.5</v>
      </c>
      <c r="AA54" s="206">
        <f t="shared" si="17"/>
        <v>2.5</v>
      </c>
      <c r="AB54" s="289">
        <f>'2022 Расклад'!AN49</f>
        <v>4.2857142857142856</v>
      </c>
      <c r="AC54" s="153">
        <f t="shared" si="47"/>
        <v>4.0999999999999996</v>
      </c>
      <c r="AD54" s="59" t="str">
        <f t="shared" si="55"/>
        <v>B</v>
      </c>
      <c r="AE54" s="290">
        <f>'2022 Расклад'!AV49</f>
        <v>55.5</v>
      </c>
      <c r="AF54" s="154">
        <f t="shared" si="48"/>
        <v>56.1</v>
      </c>
      <c r="AG54" s="58" t="str">
        <f t="shared" si="56"/>
        <v>B</v>
      </c>
      <c r="AH54" s="291">
        <f>'2022 Расклад'!BD49</f>
        <v>68.599999999999994</v>
      </c>
      <c r="AI54" s="293">
        <f t="shared" si="49"/>
        <v>69.77</v>
      </c>
      <c r="AJ54" s="58" t="str">
        <f t="shared" si="57"/>
        <v>B</v>
      </c>
      <c r="AK54" s="88" t="str">
        <f t="shared" si="18"/>
        <v>B</v>
      </c>
      <c r="AL54" s="83">
        <f t="shared" si="19"/>
        <v>2.5</v>
      </c>
      <c r="AM54" s="83">
        <f t="shared" si="20"/>
        <v>2.5</v>
      </c>
      <c r="AN54" s="83">
        <f t="shared" si="21"/>
        <v>2.5</v>
      </c>
      <c r="AO54" s="247">
        <f t="shared" si="22"/>
        <v>2.5</v>
      </c>
      <c r="AP54" s="88" t="str">
        <f t="shared" si="23"/>
        <v>B</v>
      </c>
      <c r="AQ54" s="369">
        <f t="shared" si="50"/>
        <v>2</v>
      </c>
      <c r="AR54" s="367">
        <f t="shared" si="24"/>
        <v>2.5</v>
      </c>
      <c r="AS54" s="367">
        <f t="shared" si="25"/>
        <v>2.5</v>
      </c>
      <c r="AT54" s="368">
        <f t="shared" si="26"/>
        <v>2.3333333333333335</v>
      </c>
    </row>
    <row r="55" spans="1:46" x14ac:dyDescent="0.25">
      <c r="A55" s="30">
        <v>6</v>
      </c>
      <c r="B55" s="47">
        <v>40100</v>
      </c>
      <c r="C55" s="26" t="s">
        <v>53</v>
      </c>
      <c r="D55" s="54">
        <f>'2022 Расклад'!J50</f>
        <v>3.5784313725490193</v>
      </c>
      <c r="E55" s="57">
        <f t="shared" si="27"/>
        <v>3.95</v>
      </c>
      <c r="F55" s="174" t="str">
        <f t="shared" si="40"/>
        <v>C</v>
      </c>
      <c r="G55" s="169">
        <f>'2022 Расклад'!P50</f>
        <v>3.4594594594594601</v>
      </c>
      <c r="H55" s="57">
        <f t="shared" si="35"/>
        <v>3.6</v>
      </c>
      <c r="I55" s="58" t="str">
        <f t="shared" si="41"/>
        <v>D</v>
      </c>
      <c r="J55" s="54">
        <f>'2022 Расклад'!V50</f>
        <v>3.8</v>
      </c>
      <c r="K55" s="57">
        <f t="shared" si="36"/>
        <v>3.86</v>
      </c>
      <c r="L55" s="59" t="str">
        <f t="shared" si="42"/>
        <v>C</v>
      </c>
      <c r="M55" s="356" t="str">
        <f t="shared" si="13"/>
        <v>C</v>
      </c>
      <c r="N55" s="62">
        <f t="shared" si="43"/>
        <v>2</v>
      </c>
      <c r="O55" s="62">
        <f t="shared" si="51"/>
        <v>1</v>
      </c>
      <c r="P55" s="62">
        <f t="shared" si="52"/>
        <v>2</v>
      </c>
      <c r="Q55" s="75">
        <f t="shared" si="44"/>
        <v>1.6666666666666667</v>
      </c>
      <c r="R55" s="80">
        <f>'2022 Расклад'!AB50</f>
        <v>3.8961038961038961</v>
      </c>
      <c r="S55" s="53">
        <f t="shared" si="45"/>
        <v>3.62</v>
      </c>
      <c r="T55" s="59" t="str">
        <f t="shared" si="53"/>
        <v>B</v>
      </c>
      <c r="U55" s="185">
        <f>'2022 Расклад'!AH50</f>
        <v>4.116883116883117</v>
      </c>
      <c r="V55" s="53">
        <f t="shared" si="46"/>
        <v>3.94</v>
      </c>
      <c r="W55" s="58" t="str">
        <f t="shared" si="54"/>
        <v>B</v>
      </c>
      <c r="X55" s="196" t="str">
        <f t="shared" si="14"/>
        <v>B</v>
      </c>
      <c r="Y55" s="201">
        <f t="shared" si="15"/>
        <v>2.5</v>
      </c>
      <c r="Z55" s="211">
        <f t="shared" si="16"/>
        <v>2.5</v>
      </c>
      <c r="AA55" s="206">
        <f t="shared" si="17"/>
        <v>2.5</v>
      </c>
      <c r="AB55" s="289">
        <f>'2022 Расклад'!AN50</f>
        <v>3.9583333333333335</v>
      </c>
      <c r="AC55" s="153">
        <f t="shared" si="47"/>
        <v>4.0999999999999996</v>
      </c>
      <c r="AD55" s="59" t="str">
        <f t="shared" si="55"/>
        <v>C</v>
      </c>
      <c r="AE55" s="290">
        <f>'2022 Расклад'!AV50</f>
        <v>62.3</v>
      </c>
      <c r="AF55" s="154">
        <f t="shared" si="48"/>
        <v>56.1</v>
      </c>
      <c r="AG55" s="58" t="str">
        <f t="shared" si="56"/>
        <v>B</v>
      </c>
      <c r="AH55" s="291">
        <f>'2022 Расклад'!BD50</f>
        <v>70.599999999999994</v>
      </c>
      <c r="AI55" s="293">
        <f t="shared" si="49"/>
        <v>69.77</v>
      </c>
      <c r="AJ55" s="58" t="str">
        <f t="shared" si="57"/>
        <v>B</v>
      </c>
      <c r="AK55" s="88" t="str">
        <f t="shared" si="18"/>
        <v>B</v>
      </c>
      <c r="AL55" s="83">
        <f t="shared" si="19"/>
        <v>2</v>
      </c>
      <c r="AM55" s="83">
        <f t="shared" si="20"/>
        <v>2.5</v>
      </c>
      <c r="AN55" s="83">
        <f t="shared" si="21"/>
        <v>2.5</v>
      </c>
      <c r="AO55" s="247">
        <f t="shared" si="22"/>
        <v>2.3333333333333335</v>
      </c>
      <c r="AP55" s="88" t="str">
        <f t="shared" si="23"/>
        <v>B</v>
      </c>
      <c r="AQ55" s="369">
        <f t="shared" si="50"/>
        <v>2</v>
      </c>
      <c r="AR55" s="367">
        <f t="shared" si="24"/>
        <v>2.5</v>
      </c>
      <c r="AS55" s="367">
        <f t="shared" si="25"/>
        <v>2.5</v>
      </c>
      <c r="AT55" s="368">
        <f t="shared" si="26"/>
        <v>2.3333333333333335</v>
      </c>
    </row>
    <row r="56" spans="1:46" ht="15" customHeight="1" x14ac:dyDescent="0.25">
      <c r="A56" s="30">
        <v>7</v>
      </c>
      <c r="B56" s="47">
        <v>40020</v>
      </c>
      <c r="C56" s="26" t="s">
        <v>119</v>
      </c>
      <c r="D56" s="54">
        <f>'2022 Расклад'!J51</f>
        <v>4.0625</v>
      </c>
      <c r="E56" s="57">
        <f t="shared" si="27"/>
        <v>3.95</v>
      </c>
      <c r="F56" s="174" t="str">
        <f t="shared" si="40"/>
        <v>B</v>
      </c>
      <c r="G56" s="169">
        <f>'2022 Расклад'!P51</f>
        <v>3.5</v>
      </c>
      <c r="H56" s="57">
        <f t="shared" si="35"/>
        <v>3.6</v>
      </c>
      <c r="I56" s="58" t="str">
        <f t="shared" si="41"/>
        <v>C</v>
      </c>
      <c r="J56" s="54">
        <f>'2022 Расклад'!V51</f>
        <v>3.9677419354838706</v>
      </c>
      <c r="K56" s="57">
        <f t="shared" si="36"/>
        <v>3.86</v>
      </c>
      <c r="L56" s="59" t="str">
        <f t="shared" si="42"/>
        <v>B</v>
      </c>
      <c r="M56" s="356" t="str">
        <f t="shared" si="13"/>
        <v>C</v>
      </c>
      <c r="N56" s="62">
        <f t="shared" si="43"/>
        <v>2.5</v>
      </c>
      <c r="O56" s="62">
        <f t="shared" si="51"/>
        <v>2</v>
      </c>
      <c r="P56" s="62">
        <f t="shared" si="52"/>
        <v>2.5</v>
      </c>
      <c r="Q56" s="75">
        <f t="shared" si="44"/>
        <v>2.3333333333333335</v>
      </c>
      <c r="R56" s="80">
        <f>'2022 Расклад'!AB51</f>
        <v>3.4545454545454546</v>
      </c>
      <c r="S56" s="53">
        <f t="shared" si="45"/>
        <v>3.62</v>
      </c>
      <c r="T56" s="59" t="str">
        <f t="shared" si="53"/>
        <v>D</v>
      </c>
      <c r="U56" s="185">
        <f>'2022 Расклад'!AH51</f>
        <v>4.2121212121212119</v>
      </c>
      <c r="V56" s="53">
        <f t="shared" si="46"/>
        <v>3.94</v>
      </c>
      <c r="W56" s="58" t="str">
        <f t="shared" si="54"/>
        <v>B</v>
      </c>
      <c r="X56" s="196" t="str">
        <f t="shared" si="14"/>
        <v>C</v>
      </c>
      <c r="Y56" s="201">
        <f t="shared" si="15"/>
        <v>1</v>
      </c>
      <c r="Z56" s="211">
        <f t="shared" si="16"/>
        <v>2.5</v>
      </c>
      <c r="AA56" s="206">
        <f t="shared" si="17"/>
        <v>1.75</v>
      </c>
      <c r="AB56" s="289">
        <f>'2022 Расклад'!AN51</f>
        <v>4.375</v>
      </c>
      <c r="AC56" s="153">
        <f t="shared" si="47"/>
        <v>4.0999999999999996</v>
      </c>
      <c r="AD56" s="59" t="str">
        <f t="shared" si="55"/>
        <v>B</v>
      </c>
      <c r="AE56" s="290">
        <f>'2022 Расклад'!AV51</f>
        <v>50.2</v>
      </c>
      <c r="AF56" s="154">
        <f t="shared" si="48"/>
        <v>56.1</v>
      </c>
      <c r="AG56" s="58" t="str">
        <f t="shared" si="56"/>
        <v>B</v>
      </c>
      <c r="AH56" s="291">
        <f>'2022 Расклад'!BD51</f>
        <v>64.099999999999994</v>
      </c>
      <c r="AI56" s="293">
        <f t="shared" si="49"/>
        <v>69.77</v>
      </c>
      <c r="AJ56" s="58" t="str">
        <f t="shared" si="57"/>
        <v>B</v>
      </c>
      <c r="AK56" s="88" t="str">
        <f t="shared" si="18"/>
        <v>B</v>
      </c>
      <c r="AL56" s="83">
        <f t="shared" si="19"/>
        <v>2.5</v>
      </c>
      <c r="AM56" s="83">
        <f t="shared" si="20"/>
        <v>2.5</v>
      </c>
      <c r="AN56" s="83">
        <f t="shared" si="21"/>
        <v>2.5</v>
      </c>
      <c r="AO56" s="247">
        <f t="shared" si="22"/>
        <v>2.5</v>
      </c>
      <c r="AP56" s="88" t="str">
        <f t="shared" si="23"/>
        <v>C</v>
      </c>
      <c r="AQ56" s="369">
        <f t="shared" si="50"/>
        <v>2</v>
      </c>
      <c r="AR56" s="367">
        <f t="shared" si="24"/>
        <v>2</v>
      </c>
      <c r="AS56" s="367">
        <f t="shared" si="25"/>
        <v>2.5</v>
      </c>
      <c r="AT56" s="368">
        <f t="shared" si="26"/>
        <v>2.1666666666666665</v>
      </c>
    </row>
    <row r="57" spans="1:46" x14ac:dyDescent="0.25">
      <c r="A57" s="30">
        <v>8</v>
      </c>
      <c r="B57" s="47">
        <v>40031</v>
      </c>
      <c r="C57" s="136" t="s">
        <v>52</v>
      </c>
      <c r="D57" s="54">
        <f>'2022 Расклад'!J52</f>
        <v>3.9909090909090907</v>
      </c>
      <c r="E57" s="57">
        <f t="shared" si="27"/>
        <v>3.95</v>
      </c>
      <c r="F57" s="174" t="str">
        <f t="shared" si="40"/>
        <v>B</v>
      </c>
      <c r="G57" s="169">
        <f>'2022 Расклад'!P52</f>
        <v>3.8252427184466025</v>
      </c>
      <c r="H57" s="57">
        <f t="shared" si="35"/>
        <v>3.6</v>
      </c>
      <c r="I57" s="58" t="str">
        <f t="shared" si="41"/>
        <v>B</v>
      </c>
      <c r="J57" s="54">
        <f>'2022 Расклад'!V52</f>
        <v>3.7592592592592591</v>
      </c>
      <c r="K57" s="57">
        <f t="shared" si="36"/>
        <v>3.86</v>
      </c>
      <c r="L57" s="59" t="str">
        <f t="shared" si="42"/>
        <v>C</v>
      </c>
      <c r="M57" s="356" t="str">
        <f t="shared" si="13"/>
        <v>C</v>
      </c>
      <c r="N57" s="62">
        <f t="shared" si="43"/>
        <v>2.5</v>
      </c>
      <c r="O57" s="62">
        <f t="shared" si="51"/>
        <v>2.5</v>
      </c>
      <c r="P57" s="62">
        <f t="shared" si="52"/>
        <v>2</v>
      </c>
      <c r="Q57" s="75">
        <f t="shared" si="44"/>
        <v>2.3333333333333335</v>
      </c>
      <c r="R57" s="80">
        <f>'2022 Расклад'!AB52</f>
        <v>3.5762711864406778</v>
      </c>
      <c r="S57" s="53">
        <f t="shared" si="45"/>
        <v>3.62</v>
      </c>
      <c r="T57" s="59" t="str">
        <f t="shared" si="53"/>
        <v>B</v>
      </c>
      <c r="U57" s="185">
        <f>'2022 Расклад'!AH52</f>
        <v>3.8983050847457625</v>
      </c>
      <c r="V57" s="53">
        <f t="shared" si="46"/>
        <v>3.94</v>
      </c>
      <c r="W57" s="58" t="str">
        <f t="shared" si="54"/>
        <v>B</v>
      </c>
      <c r="X57" s="196" t="str">
        <f t="shared" si="14"/>
        <v>B</v>
      </c>
      <c r="Y57" s="201">
        <f t="shared" si="15"/>
        <v>2.5</v>
      </c>
      <c r="Z57" s="211">
        <f t="shared" si="16"/>
        <v>2.5</v>
      </c>
      <c r="AA57" s="206">
        <f t="shared" si="17"/>
        <v>2.5</v>
      </c>
      <c r="AB57" s="289">
        <f>'2022 Расклад'!AN52</f>
        <v>4.615384615384615</v>
      </c>
      <c r="AC57" s="153">
        <f t="shared" si="47"/>
        <v>4.0999999999999996</v>
      </c>
      <c r="AD57" s="59" t="str">
        <f t="shared" si="55"/>
        <v>A</v>
      </c>
      <c r="AE57" s="290">
        <f>'2022 Расклад'!AV52</f>
        <v>58.3</v>
      </c>
      <c r="AF57" s="154">
        <f t="shared" si="48"/>
        <v>56.1</v>
      </c>
      <c r="AG57" s="58" t="str">
        <f t="shared" si="56"/>
        <v>B</v>
      </c>
      <c r="AH57" s="291">
        <f>'2022 Расклад'!BD52</f>
        <v>73</v>
      </c>
      <c r="AI57" s="293">
        <f t="shared" si="49"/>
        <v>69.77</v>
      </c>
      <c r="AJ57" s="58" t="str">
        <f t="shared" si="57"/>
        <v>A</v>
      </c>
      <c r="AK57" s="88" t="str">
        <f t="shared" si="18"/>
        <v>A</v>
      </c>
      <c r="AL57" s="83">
        <f t="shared" si="19"/>
        <v>4.2</v>
      </c>
      <c r="AM57" s="83">
        <f t="shared" si="20"/>
        <v>2.5</v>
      </c>
      <c r="AN57" s="83">
        <f t="shared" si="21"/>
        <v>4.2</v>
      </c>
      <c r="AO57" s="247">
        <f t="shared" si="22"/>
        <v>3.6333333333333333</v>
      </c>
      <c r="AP57" s="88" t="str">
        <f t="shared" si="23"/>
        <v>B</v>
      </c>
      <c r="AQ57" s="369">
        <f t="shared" si="50"/>
        <v>2</v>
      </c>
      <c r="AR57" s="367">
        <f t="shared" si="24"/>
        <v>2.5</v>
      </c>
      <c r="AS57" s="367">
        <f t="shared" si="25"/>
        <v>4.2</v>
      </c>
      <c r="AT57" s="368">
        <f t="shared" si="26"/>
        <v>2.9</v>
      </c>
    </row>
    <row r="58" spans="1:46" x14ac:dyDescent="0.25">
      <c r="A58" s="30">
        <v>9</v>
      </c>
      <c r="B58" s="47">
        <v>40210</v>
      </c>
      <c r="C58" s="136" t="s">
        <v>55</v>
      </c>
      <c r="D58" s="54">
        <f>'2022 Расклад'!J53</f>
        <v>3.7250000000000001</v>
      </c>
      <c r="E58" s="57">
        <f t="shared" si="27"/>
        <v>3.95</v>
      </c>
      <c r="F58" s="174" t="str">
        <f t="shared" si="40"/>
        <v>C</v>
      </c>
      <c r="G58" s="169">
        <f>'2022 Расклад'!P53</f>
        <v>3.3846153846153846</v>
      </c>
      <c r="H58" s="57">
        <f t="shared" si="35"/>
        <v>3.6</v>
      </c>
      <c r="I58" s="58" t="str">
        <f t="shared" si="41"/>
        <v>D</v>
      </c>
      <c r="J58" s="54">
        <f>'2022 Расклад'!V53</f>
        <v>3.7749999999999999</v>
      </c>
      <c r="K58" s="57">
        <f t="shared" si="36"/>
        <v>3.86</v>
      </c>
      <c r="L58" s="59" t="str">
        <f t="shared" si="42"/>
        <v>C</v>
      </c>
      <c r="M58" s="356" t="str">
        <f t="shared" si="13"/>
        <v>C</v>
      </c>
      <c r="N58" s="62">
        <f t="shared" si="43"/>
        <v>2</v>
      </c>
      <c r="O58" s="62">
        <f t="shared" si="51"/>
        <v>1</v>
      </c>
      <c r="P58" s="62">
        <f t="shared" si="52"/>
        <v>2</v>
      </c>
      <c r="Q58" s="75">
        <f t="shared" si="44"/>
        <v>1.6666666666666667</v>
      </c>
      <c r="R58" s="80">
        <f>'2022 Расклад'!AB53</f>
        <v>3.2352941176470589</v>
      </c>
      <c r="S58" s="53">
        <f t="shared" si="45"/>
        <v>3.62</v>
      </c>
      <c r="T58" s="59" t="str">
        <f t="shared" si="53"/>
        <v>D</v>
      </c>
      <c r="U58" s="185">
        <f>'2022 Расклад'!AH53</f>
        <v>3.3725490196078431</v>
      </c>
      <c r="V58" s="53">
        <f t="shared" si="46"/>
        <v>3.94</v>
      </c>
      <c r="W58" s="58" t="str">
        <f t="shared" si="54"/>
        <v>D</v>
      </c>
      <c r="X58" s="196" t="str">
        <f t="shared" si="14"/>
        <v>D</v>
      </c>
      <c r="Y58" s="201">
        <f t="shared" si="15"/>
        <v>1</v>
      </c>
      <c r="Z58" s="211">
        <f t="shared" si="16"/>
        <v>1</v>
      </c>
      <c r="AA58" s="206">
        <f t="shared" si="17"/>
        <v>1</v>
      </c>
      <c r="AB58" s="289">
        <f>'2022 Расклад'!AN53</f>
        <v>3.4615384615384617</v>
      </c>
      <c r="AC58" s="153">
        <f t="shared" si="47"/>
        <v>4.0999999999999996</v>
      </c>
      <c r="AD58" s="59" t="str">
        <f t="shared" si="55"/>
        <v>D</v>
      </c>
      <c r="AE58" s="290"/>
      <c r="AF58" s="154">
        <f t="shared" si="48"/>
        <v>56.1</v>
      </c>
      <c r="AG58" s="58"/>
      <c r="AH58" s="291">
        <f>'2022 Расклад'!BD53</f>
        <v>56.5</v>
      </c>
      <c r="AI58" s="293">
        <f t="shared" si="49"/>
        <v>69.77</v>
      </c>
      <c r="AJ58" s="58" t="str">
        <f t="shared" si="57"/>
        <v>C</v>
      </c>
      <c r="AK58" s="88" t="str">
        <f t="shared" si="18"/>
        <v>C</v>
      </c>
      <c r="AL58" s="83">
        <f t="shared" si="19"/>
        <v>1</v>
      </c>
      <c r="AM58" s="83"/>
      <c r="AN58" s="83">
        <f t="shared" si="21"/>
        <v>2</v>
      </c>
      <c r="AO58" s="247">
        <f t="shared" si="22"/>
        <v>1.5</v>
      </c>
      <c r="AP58" s="88" t="str">
        <f t="shared" si="23"/>
        <v>C</v>
      </c>
      <c r="AQ58" s="369">
        <f t="shared" si="50"/>
        <v>2</v>
      </c>
      <c r="AR58" s="367">
        <f t="shared" si="24"/>
        <v>1</v>
      </c>
      <c r="AS58" s="367">
        <f t="shared" si="25"/>
        <v>2</v>
      </c>
      <c r="AT58" s="368">
        <f t="shared" si="26"/>
        <v>1.6666666666666667</v>
      </c>
    </row>
    <row r="59" spans="1:46" x14ac:dyDescent="0.25">
      <c r="A59" s="30">
        <v>10</v>
      </c>
      <c r="B59" s="46">
        <v>40300</v>
      </c>
      <c r="C59" s="137" t="s">
        <v>56</v>
      </c>
      <c r="D59" s="54">
        <f>'2022 Расклад'!J54</f>
        <v>4.1818181818181817</v>
      </c>
      <c r="E59" s="57">
        <f t="shared" si="27"/>
        <v>3.95</v>
      </c>
      <c r="F59" s="174" t="str">
        <f t="shared" si="40"/>
        <v>B</v>
      </c>
      <c r="G59" s="169">
        <f>'2022 Расклад'!P54</f>
        <v>3.1538461538461537</v>
      </c>
      <c r="H59" s="57">
        <f t="shared" si="35"/>
        <v>3.6</v>
      </c>
      <c r="I59" s="58" t="str">
        <f t="shared" si="41"/>
        <v>D</v>
      </c>
      <c r="J59" s="54">
        <f>'2022 Расклад'!V54</f>
        <v>3.8181818181818183</v>
      </c>
      <c r="K59" s="57">
        <f t="shared" si="36"/>
        <v>3.86</v>
      </c>
      <c r="L59" s="59" t="str">
        <f t="shared" si="42"/>
        <v>C</v>
      </c>
      <c r="M59" s="356" t="str">
        <f t="shared" si="13"/>
        <v>C</v>
      </c>
      <c r="N59" s="62">
        <f t="shared" si="43"/>
        <v>2.5</v>
      </c>
      <c r="O59" s="62">
        <f t="shared" si="51"/>
        <v>1</v>
      </c>
      <c r="P59" s="62">
        <f t="shared" si="52"/>
        <v>2</v>
      </c>
      <c r="Q59" s="75">
        <f t="shared" si="44"/>
        <v>1.8333333333333333</v>
      </c>
      <c r="R59" s="80">
        <f>'2022 Расклад'!AB54</f>
        <v>3.3043478260869565</v>
      </c>
      <c r="S59" s="53">
        <f t="shared" si="45"/>
        <v>3.62</v>
      </c>
      <c r="T59" s="59" t="str">
        <f t="shared" si="53"/>
        <v>D</v>
      </c>
      <c r="U59" s="185">
        <f>'2022 Расклад'!AH54</f>
        <v>3.9565217391304346</v>
      </c>
      <c r="V59" s="53">
        <f t="shared" si="46"/>
        <v>3.94</v>
      </c>
      <c r="W59" s="58" t="str">
        <f t="shared" si="54"/>
        <v>B</v>
      </c>
      <c r="X59" s="196" t="str">
        <f t="shared" si="14"/>
        <v>C</v>
      </c>
      <c r="Y59" s="201">
        <f t="shared" si="15"/>
        <v>1</v>
      </c>
      <c r="Z59" s="211">
        <f t="shared" si="16"/>
        <v>2.5</v>
      </c>
      <c r="AA59" s="206">
        <f t="shared" si="17"/>
        <v>1.75</v>
      </c>
      <c r="AB59" s="289"/>
      <c r="AC59" s="153">
        <f t="shared" si="47"/>
        <v>4.0999999999999996</v>
      </c>
      <c r="AD59" s="59"/>
      <c r="AE59" s="290"/>
      <c r="AF59" s="154">
        <f t="shared" si="48"/>
        <v>56.1</v>
      </c>
      <c r="AG59" s="58"/>
      <c r="AH59" s="291"/>
      <c r="AI59" s="293">
        <f t="shared" si="49"/>
        <v>69.77</v>
      </c>
      <c r="AJ59" s="58"/>
      <c r="AK59" s="88"/>
      <c r="AL59" s="83"/>
      <c r="AM59" s="83"/>
      <c r="AN59" s="83"/>
      <c r="AO59" s="247"/>
      <c r="AP59" s="88"/>
      <c r="AQ59" s="369">
        <f t="shared" si="50"/>
        <v>2</v>
      </c>
      <c r="AR59" s="367">
        <f t="shared" si="24"/>
        <v>2</v>
      </c>
      <c r="AS59" s="367"/>
      <c r="AT59" s="368">
        <f t="shared" si="26"/>
        <v>2</v>
      </c>
    </row>
    <row r="60" spans="1:46" x14ac:dyDescent="0.25">
      <c r="A60" s="30">
        <v>11</v>
      </c>
      <c r="B60" s="47">
        <v>40360</v>
      </c>
      <c r="C60" s="26" t="s">
        <v>57</v>
      </c>
      <c r="D60" s="54">
        <f>'2022 Расклад'!J55</f>
        <v>4.0571428571428569</v>
      </c>
      <c r="E60" s="57">
        <f t="shared" si="27"/>
        <v>3.95</v>
      </c>
      <c r="F60" s="174" t="str">
        <f t="shared" si="40"/>
        <v>B</v>
      </c>
      <c r="G60" s="169">
        <f>'2022 Расклад'!P55</f>
        <v>3.6764705882352939</v>
      </c>
      <c r="H60" s="57">
        <f t="shared" si="35"/>
        <v>3.6</v>
      </c>
      <c r="I60" s="58" t="str">
        <f t="shared" si="41"/>
        <v>B</v>
      </c>
      <c r="J60" s="54">
        <f>'2022 Расклад'!V55</f>
        <v>4.1470588235294112</v>
      </c>
      <c r="K60" s="57">
        <f t="shared" si="36"/>
        <v>3.86</v>
      </c>
      <c r="L60" s="59" t="str">
        <f t="shared" si="42"/>
        <v>B</v>
      </c>
      <c r="M60" s="356" t="str">
        <f t="shared" si="13"/>
        <v>B</v>
      </c>
      <c r="N60" s="62">
        <f t="shared" si="43"/>
        <v>2.5</v>
      </c>
      <c r="O60" s="62">
        <f t="shared" si="51"/>
        <v>2.5</v>
      </c>
      <c r="P60" s="62">
        <f t="shared" si="52"/>
        <v>2.5</v>
      </c>
      <c r="Q60" s="75">
        <f t="shared" si="44"/>
        <v>2.5</v>
      </c>
      <c r="R60" s="80">
        <f>'2022 Расклад'!AB55</f>
        <v>3.66</v>
      </c>
      <c r="S60" s="53">
        <f t="shared" si="45"/>
        <v>3.62</v>
      </c>
      <c r="T60" s="59" t="str">
        <f t="shared" si="53"/>
        <v>B</v>
      </c>
      <c r="U60" s="185">
        <f>'2022 Расклад'!AH55</f>
        <v>3.34</v>
      </c>
      <c r="V60" s="53">
        <f t="shared" si="46"/>
        <v>3.94</v>
      </c>
      <c r="W60" s="58" t="str">
        <f t="shared" si="54"/>
        <v>D</v>
      </c>
      <c r="X60" s="196" t="str">
        <f t="shared" si="14"/>
        <v>C</v>
      </c>
      <c r="Y60" s="201">
        <f t="shared" si="15"/>
        <v>2.5</v>
      </c>
      <c r="Z60" s="211">
        <f t="shared" si="16"/>
        <v>1</v>
      </c>
      <c r="AA60" s="206">
        <f t="shared" si="17"/>
        <v>1.75</v>
      </c>
      <c r="AB60" s="289">
        <f>'2022 Расклад'!AN55</f>
        <v>4.2380952380952381</v>
      </c>
      <c r="AC60" s="153">
        <f t="shared" si="47"/>
        <v>4.0999999999999996</v>
      </c>
      <c r="AD60" s="59" t="str">
        <f>IF(AB60&gt;=$AB$127,"A",IF(AB60&gt;=$AB$128,"B",IF(AB60&gt;=$AB$129,"C","D")))</f>
        <v>B</v>
      </c>
      <c r="AE60" s="290">
        <f>'2022 Расклад'!AV55</f>
        <v>44.2</v>
      </c>
      <c r="AF60" s="154">
        <f t="shared" si="48"/>
        <v>56.1</v>
      </c>
      <c r="AG60" s="58" t="str">
        <f>IF(AE60&gt;=$AE$127,"A",IF(AE60&gt;=$AE$128,"B",IF(AE60&gt;=$AE$129,"C","D")))</f>
        <v>C</v>
      </c>
      <c r="AH60" s="291">
        <f>'2022 Расклад'!BD55</f>
        <v>61.1</v>
      </c>
      <c r="AI60" s="293">
        <f t="shared" si="49"/>
        <v>69.77</v>
      </c>
      <c r="AJ60" s="58" t="str">
        <f>IF(AH60&gt;=$AH$127,"A",IF(AH60&gt;=$AH$128,"B",IF(AH60&gt;=$AH$129,"C","D")))</f>
        <v>B</v>
      </c>
      <c r="AK60" s="88" t="str">
        <f t="shared" si="18"/>
        <v>B</v>
      </c>
      <c r="AL60" s="83">
        <f t="shared" si="19"/>
        <v>2.5</v>
      </c>
      <c r="AM60" s="83">
        <f t="shared" si="20"/>
        <v>2</v>
      </c>
      <c r="AN60" s="83">
        <f t="shared" si="21"/>
        <v>2.5</v>
      </c>
      <c r="AO60" s="247">
        <f t="shared" si="22"/>
        <v>2.3333333333333335</v>
      </c>
      <c r="AP60" s="88" t="str">
        <f t="shared" si="23"/>
        <v>B</v>
      </c>
      <c r="AQ60" s="369">
        <f t="shared" si="50"/>
        <v>2.5</v>
      </c>
      <c r="AR60" s="367">
        <f t="shared" si="24"/>
        <v>2</v>
      </c>
      <c r="AS60" s="367">
        <f t="shared" si="25"/>
        <v>2.5</v>
      </c>
      <c r="AT60" s="368">
        <f t="shared" si="26"/>
        <v>2.3333333333333335</v>
      </c>
    </row>
    <row r="61" spans="1:46" x14ac:dyDescent="0.25">
      <c r="A61" s="30">
        <v>12</v>
      </c>
      <c r="B61" s="47">
        <v>40390</v>
      </c>
      <c r="C61" s="26" t="s">
        <v>58</v>
      </c>
      <c r="D61" s="54">
        <f>'2022 Расклад'!J56</f>
        <v>3.4020618556701034</v>
      </c>
      <c r="E61" s="57">
        <f t="shared" si="27"/>
        <v>3.95</v>
      </c>
      <c r="F61" s="174" t="str">
        <f t="shared" si="40"/>
        <v>D</v>
      </c>
      <c r="G61" s="169">
        <f>'2022 Расклад'!P56</f>
        <v>3.3775510204081631</v>
      </c>
      <c r="H61" s="57">
        <f t="shared" si="35"/>
        <v>3.6</v>
      </c>
      <c r="I61" s="58" t="str">
        <f t="shared" si="41"/>
        <v>D</v>
      </c>
      <c r="J61" s="54">
        <f>'2022 Расклад'!V56</f>
        <v>3.3734939759036151</v>
      </c>
      <c r="K61" s="57">
        <f t="shared" si="36"/>
        <v>3.86</v>
      </c>
      <c r="L61" s="59" t="str">
        <f t="shared" si="42"/>
        <v>D</v>
      </c>
      <c r="M61" s="356" t="str">
        <f t="shared" si="13"/>
        <v>D</v>
      </c>
      <c r="N61" s="62">
        <f t="shared" si="43"/>
        <v>1</v>
      </c>
      <c r="O61" s="62">
        <f t="shared" si="51"/>
        <v>1</v>
      </c>
      <c r="P61" s="62">
        <f t="shared" si="52"/>
        <v>1</v>
      </c>
      <c r="Q61" s="75">
        <f t="shared" si="44"/>
        <v>1</v>
      </c>
      <c r="R61" s="80">
        <f>'2022 Расклад'!AB56</f>
        <v>3.4</v>
      </c>
      <c r="S61" s="53">
        <f t="shared" si="45"/>
        <v>3.62</v>
      </c>
      <c r="T61" s="59" t="str">
        <f t="shared" si="53"/>
        <v>D</v>
      </c>
      <c r="U61" s="185">
        <f>'2022 Расклад'!AH56</f>
        <v>3.4444444444444446</v>
      </c>
      <c r="V61" s="53">
        <f t="shared" si="46"/>
        <v>3.94</v>
      </c>
      <c r="W61" s="58" t="str">
        <f t="shared" si="54"/>
        <v>D</v>
      </c>
      <c r="X61" s="196" t="str">
        <f t="shared" si="14"/>
        <v>D</v>
      </c>
      <c r="Y61" s="201">
        <f t="shared" si="15"/>
        <v>1</v>
      </c>
      <c r="Z61" s="211">
        <f t="shared" si="16"/>
        <v>1</v>
      </c>
      <c r="AA61" s="206">
        <f t="shared" si="17"/>
        <v>1</v>
      </c>
      <c r="AB61" s="289"/>
      <c r="AC61" s="153">
        <f t="shared" si="47"/>
        <v>4.0999999999999996</v>
      </c>
      <c r="AD61" s="59"/>
      <c r="AE61" s="290"/>
      <c r="AF61" s="154">
        <f t="shared" si="48"/>
        <v>56.1</v>
      </c>
      <c r="AG61" s="58"/>
      <c r="AH61" s="291"/>
      <c r="AI61" s="293">
        <f t="shared" si="49"/>
        <v>69.77</v>
      </c>
      <c r="AJ61" s="58"/>
      <c r="AK61" s="88"/>
      <c r="AL61" s="83"/>
      <c r="AM61" s="83"/>
      <c r="AN61" s="83"/>
      <c r="AO61" s="247"/>
      <c r="AP61" s="88" t="str">
        <f t="shared" si="23"/>
        <v>D</v>
      </c>
      <c r="AQ61" s="369">
        <f t="shared" si="50"/>
        <v>1</v>
      </c>
      <c r="AR61" s="367">
        <f t="shared" si="24"/>
        <v>1</v>
      </c>
      <c r="AS61" s="367"/>
      <c r="AT61" s="368">
        <f t="shared" si="26"/>
        <v>1</v>
      </c>
    </row>
    <row r="62" spans="1:46" x14ac:dyDescent="0.25">
      <c r="A62" s="30">
        <v>13</v>
      </c>
      <c r="B62" s="47">
        <v>40720</v>
      </c>
      <c r="C62" s="26" t="s">
        <v>118</v>
      </c>
      <c r="D62" s="54">
        <f>'2022 Расклад'!J57</f>
        <v>3.6261682242990649</v>
      </c>
      <c r="E62" s="57">
        <f t="shared" si="27"/>
        <v>3.95</v>
      </c>
      <c r="F62" s="174" t="str">
        <f t="shared" si="40"/>
        <v>C</v>
      </c>
      <c r="G62" s="169">
        <f>'2022 Расклад'!P57</f>
        <v>3.3693693693693687</v>
      </c>
      <c r="H62" s="57">
        <f t="shared" si="35"/>
        <v>3.6</v>
      </c>
      <c r="I62" s="58" t="str">
        <f t="shared" si="41"/>
        <v>D</v>
      </c>
      <c r="J62" s="54">
        <f>'2022 Расклад'!V57</f>
        <v>3.5871559633027523</v>
      </c>
      <c r="K62" s="57">
        <f t="shared" si="36"/>
        <v>3.86</v>
      </c>
      <c r="L62" s="59" t="str">
        <f t="shared" si="42"/>
        <v>C</v>
      </c>
      <c r="M62" s="356" t="str">
        <f t="shared" si="13"/>
        <v>C</v>
      </c>
      <c r="N62" s="62">
        <f t="shared" si="43"/>
        <v>2</v>
      </c>
      <c r="O62" s="62">
        <f t="shared" si="51"/>
        <v>1</v>
      </c>
      <c r="P62" s="62">
        <f t="shared" si="52"/>
        <v>2</v>
      </c>
      <c r="Q62" s="75">
        <f t="shared" si="44"/>
        <v>1.6666666666666667</v>
      </c>
      <c r="R62" s="80">
        <f>'2022 Расклад'!AB57</f>
        <v>3.9375</v>
      </c>
      <c r="S62" s="53">
        <f t="shared" si="45"/>
        <v>3.62</v>
      </c>
      <c r="T62" s="59" t="str">
        <f t="shared" si="53"/>
        <v>B</v>
      </c>
      <c r="U62" s="185">
        <f>'2022 Расклад'!AH57</f>
        <v>4.0875000000000004</v>
      </c>
      <c r="V62" s="53">
        <f t="shared" si="46"/>
        <v>3.94</v>
      </c>
      <c r="W62" s="58" t="str">
        <f t="shared" si="54"/>
        <v>B</v>
      </c>
      <c r="X62" s="196" t="str">
        <f t="shared" si="14"/>
        <v>B</v>
      </c>
      <c r="Y62" s="201">
        <f t="shared" si="15"/>
        <v>2.5</v>
      </c>
      <c r="Z62" s="211">
        <f t="shared" si="16"/>
        <v>2.5</v>
      </c>
      <c r="AA62" s="206">
        <f t="shared" si="17"/>
        <v>2.5</v>
      </c>
      <c r="AB62" s="289">
        <f>'2022 Расклад'!AN57</f>
        <v>4.3600000000000003</v>
      </c>
      <c r="AC62" s="153">
        <f t="shared" si="47"/>
        <v>4.0999999999999996</v>
      </c>
      <c r="AD62" s="59" t="str">
        <f t="shared" ref="AD62:AD85" si="67">IF(AB62&gt;=$AB$127,"A",IF(AB62&gt;=$AB$128,"B",IF(AB62&gt;=$AB$129,"C","D")))</f>
        <v>B</v>
      </c>
      <c r="AE62" s="290">
        <f>'2022 Расклад'!AV57</f>
        <v>55</v>
      </c>
      <c r="AF62" s="154">
        <f t="shared" si="48"/>
        <v>56.1</v>
      </c>
      <c r="AG62" s="58" t="str">
        <f>IF(AE62&gt;=$AE$127,"A",IF(AE62&gt;=$AE$128,"B",IF(AE62&gt;=$AE$129,"C","D")))</f>
        <v>B</v>
      </c>
      <c r="AH62" s="291">
        <f>'2022 Расклад'!BD57</f>
        <v>65.599999999999994</v>
      </c>
      <c r="AI62" s="293">
        <f t="shared" si="49"/>
        <v>69.77</v>
      </c>
      <c r="AJ62" s="58" t="str">
        <f t="shared" ref="AJ62:AJ85" si="68">IF(AH62&gt;=$AH$127,"A",IF(AH62&gt;=$AH$128,"B",IF(AH62&gt;=$AH$129,"C","D")))</f>
        <v>B</v>
      </c>
      <c r="AK62" s="88" t="str">
        <f t="shared" si="18"/>
        <v>B</v>
      </c>
      <c r="AL62" s="83">
        <f t="shared" si="19"/>
        <v>2.5</v>
      </c>
      <c r="AM62" s="83">
        <f t="shared" si="20"/>
        <v>2.5</v>
      </c>
      <c r="AN62" s="83">
        <f t="shared" si="21"/>
        <v>2.5</v>
      </c>
      <c r="AO62" s="247">
        <f t="shared" si="22"/>
        <v>2.5</v>
      </c>
      <c r="AP62" s="88" t="str">
        <f t="shared" si="23"/>
        <v>B</v>
      </c>
      <c r="AQ62" s="369">
        <f t="shared" si="50"/>
        <v>2</v>
      </c>
      <c r="AR62" s="367">
        <f t="shared" si="24"/>
        <v>2.5</v>
      </c>
      <c r="AS62" s="367">
        <f t="shared" si="25"/>
        <v>2.5</v>
      </c>
      <c r="AT62" s="368">
        <f t="shared" si="26"/>
        <v>2.3333333333333335</v>
      </c>
    </row>
    <row r="63" spans="1:46" x14ac:dyDescent="0.25">
      <c r="A63" s="30">
        <v>14</v>
      </c>
      <c r="B63" s="47">
        <v>40730</v>
      </c>
      <c r="C63" s="26" t="s">
        <v>60</v>
      </c>
      <c r="D63" s="54">
        <f>'2022 Расклад'!J58</f>
        <v>3.4761904761904758</v>
      </c>
      <c r="E63" s="57">
        <f t="shared" si="27"/>
        <v>3.95</v>
      </c>
      <c r="F63" s="174" t="str">
        <f t="shared" si="40"/>
        <v>D</v>
      </c>
      <c r="G63" s="169">
        <f>'2022 Расклад'!P58</f>
        <v>3.1578947368421053</v>
      </c>
      <c r="H63" s="57">
        <f t="shared" si="35"/>
        <v>3.6</v>
      </c>
      <c r="I63" s="58" t="str">
        <f t="shared" si="41"/>
        <v>D</v>
      </c>
      <c r="J63" s="54">
        <f>'2022 Расклад'!V58</f>
        <v>3.333333333333333</v>
      </c>
      <c r="K63" s="57">
        <f t="shared" si="36"/>
        <v>3.86</v>
      </c>
      <c r="L63" s="59" t="str">
        <f t="shared" si="42"/>
        <v>D</v>
      </c>
      <c r="M63" s="356" t="str">
        <f t="shared" si="13"/>
        <v>D</v>
      </c>
      <c r="N63" s="62">
        <f t="shared" si="43"/>
        <v>1</v>
      </c>
      <c r="O63" s="62">
        <f t="shared" si="51"/>
        <v>1</v>
      </c>
      <c r="P63" s="62">
        <f t="shared" si="52"/>
        <v>1</v>
      </c>
      <c r="Q63" s="75">
        <f t="shared" si="44"/>
        <v>1</v>
      </c>
      <c r="R63" s="80">
        <f>'2022 Расклад'!AB58</f>
        <v>3.6315789473684212</v>
      </c>
      <c r="S63" s="53">
        <f t="shared" si="45"/>
        <v>3.62</v>
      </c>
      <c r="T63" s="59" t="str">
        <f t="shared" si="53"/>
        <v>B</v>
      </c>
      <c r="U63" s="185">
        <f>'2022 Расклад'!AH58</f>
        <v>3.4210526315789473</v>
      </c>
      <c r="V63" s="53">
        <f t="shared" si="46"/>
        <v>3.94</v>
      </c>
      <c r="W63" s="58" t="str">
        <f t="shared" si="54"/>
        <v>D</v>
      </c>
      <c r="X63" s="196" t="str">
        <f t="shared" si="14"/>
        <v>C</v>
      </c>
      <c r="Y63" s="201">
        <f t="shared" si="15"/>
        <v>2.5</v>
      </c>
      <c r="Z63" s="211">
        <f t="shared" si="16"/>
        <v>1</v>
      </c>
      <c r="AA63" s="206">
        <f t="shared" si="17"/>
        <v>1.75</v>
      </c>
      <c r="AB63" s="289">
        <f>'2022 Расклад'!AN58</f>
        <v>4</v>
      </c>
      <c r="AC63" s="153">
        <f t="shared" si="47"/>
        <v>4.0999999999999996</v>
      </c>
      <c r="AD63" s="59" t="str">
        <f t="shared" si="67"/>
        <v>C</v>
      </c>
      <c r="AE63" s="290"/>
      <c r="AF63" s="154">
        <f t="shared" si="48"/>
        <v>56.1</v>
      </c>
      <c r="AG63" s="58"/>
      <c r="AH63" s="291">
        <f>'2022 Расклад'!BD58</f>
        <v>66.2</v>
      </c>
      <c r="AI63" s="293">
        <f t="shared" si="49"/>
        <v>69.77</v>
      </c>
      <c r="AJ63" s="58" t="str">
        <f t="shared" si="68"/>
        <v>B</v>
      </c>
      <c r="AK63" s="88" t="str">
        <f t="shared" si="18"/>
        <v>C</v>
      </c>
      <c r="AL63" s="83">
        <f t="shared" si="19"/>
        <v>2</v>
      </c>
      <c r="AM63" s="83">
        <f t="shared" si="20"/>
        <v>1</v>
      </c>
      <c r="AN63" s="83">
        <f t="shared" si="21"/>
        <v>2.5</v>
      </c>
      <c r="AO63" s="247">
        <f t="shared" si="22"/>
        <v>1.8333333333333333</v>
      </c>
      <c r="AP63" s="88" t="str">
        <f t="shared" si="23"/>
        <v>C</v>
      </c>
      <c r="AQ63" s="369">
        <f t="shared" si="50"/>
        <v>1</v>
      </c>
      <c r="AR63" s="367">
        <f t="shared" si="24"/>
        <v>2</v>
      </c>
      <c r="AS63" s="367">
        <f t="shared" si="25"/>
        <v>2</v>
      </c>
      <c r="AT63" s="368">
        <f t="shared" si="26"/>
        <v>1.6666666666666667</v>
      </c>
    </row>
    <row r="64" spans="1:46" x14ac:dyDescent="0.25">
      <c r="A64" s="30">
        <v>15</v>
      </c>
      <c r="B64" s="47">
        <v>40820</v>
      </c>
      <c r="C64" s="26" t="s">
        <v>61</v>
      </c>
      <c r="D64" s="54">
        <f>'2022 Расклад'!J59</f>
        <v>4</v>
      </c>
      <c r="E64" s="57">
        <f t="shared" si="27"/>
        <v>3.95</v>
      </c>
      <c r="F64" s="174" t="str">
        <f t="shared" si="40"/>
        <v>B</v>
      </c>
      <c r="G64" s="169">
        <f>'2022 Расклад'!P59</f>
        <v>3.6315789473684208</v>
      </c>
      <c r="H64" s="57">
        <f t="shared" si="35"/>
        <v>3.6</v>
      </c>
      <c r="I64" s="58" t="str">
        <f t="shared" si="41"/>
        <v>B</v>
      </c>
      <c r="J64" s="54">
        <f>'2022 Расклад'!V59</f>
        <v>4.0789473684210522</v>
      </c>
      <c r="K64" s="57">
        <f t="shared" si="36"/>
        <v>3.86</v>
      </c>
      <c r="L64" s="59" t="str">
        <f t="shared" si="42"/>
        <v>B</v>
      </c>
      <c r="M64" s="356" t="str">
        <f t="shared" si="13"/>
        <v>B</v>
      </c>
      <c r="N64" s="62">
        <f t="shared" si="43"/>
        <v>2.5</v>
      </c>
      <c r="O64" s="62">
        <f t="shared" si="51"/>
        <v>2.5</v>
      </c>
      <c r="P64" s="62">
        <f t="shared" si="52"/>
        <v>2.5</v>
      </c>
      <c r="Q64" s="75">
        <f t="shared" si="44"/>
        <v>2.5</v>
      </c>
      <c r="R64" s="80">
        <f>'2022 Расклад'!AB59</f>
        <v>3.5</v>
      </c>
      <c r="S64" s="53">
        <f t="shared" si="45"/>
        <v>3.62</v>
      </c>
      <c r="T64" s="59" t="str">
        <f t="shared" si="53"/>
        <v>C</v>
      </c>
      <c r="U64" s="185">
        <f>'2022 Расклад'!AH59</f>
        <v>3.75</v>
      </c>
      <c r="V64" s="53">
        <f t="shared" si="46"/>
        <v>3.94</v>
      </c>
      <c r="W64" s="58" t="str">
        <f t="shared" si="54"/>
        <v>C</v>
      </c>
      <c r="X64" s="196" t="str">
        <f t="shared" si="14"/>
        <v>C</v>
      </c>
      <c r="Y64" s="201">
        <f t="shared" si="15"/>
        <v>2</v>
      </c>
      <c r="Z64" s="211">
        <f t="shared" si="16"/>
        <v>2</v>
      </c>
      <c r="AA64" s="206">
        <f t="shared" si="17"/>
        <v>2</v>
      </c>
      <c r="AB64" s="289">
        <f>'2022 Расклад'!AN59</f>
        <v>3.875</v>
      </c>
      <c r="AC64" s="153">
        <f t="shared" si="47"/>
        <v>4.0999999999999996</v>
      </c>
      <c r="AD64" s="59" t="str">
        <f t="shared" si="67"/>
        <v>C</v>
      </c>
      <c r="AE64" s="290">
        <f>'2022 Расклад'!AV59</f>
        <v>54</v>
      </c>
      <c r="AF64" s="154">
        <f t="shared" si="48"/>
        <v>56.1</v>
      </c>
      <c r="AG64" s="58" t="str">
        <f t="shared" ref="AG64:AG85" si="69">IF(AE64&gt;=$AE$127,"A",IF(AE64&gt;=$AE$128,"B",IF(AE64&gt;=$AE$129,"C","D")))</f>
        <v>B</v>
      </c>
      <c r="AH64" s="291">
        <f>'2022 Расклад'!BD59</f>
        <v>70</v>
      </c>
      <c r="AI64" s="293">
        <f t="shared" si="49"/>
        <v>69.77</v>
      </c>
      <c r="AJ64" s="58" t="str">
        <f t="shared" si="68"/>
        <v>B</v>
      </c>
      <c r="AK64" s="88" t="str">
        <f t="shared" si="18"/>
        <v>B</v>
      </c>
      <c r="AL64" s="83">
        <f t="shared" si="19"/>
        <v>2</v>
      </c>
      <c r="AM64" s="83">
        <f t="shared" si="20"/>
        <v>2.5</v>
      </c>
      <c r="AN64" s="83">
        <f t="shared" si="21"/>
        <v>2.5</v>
      </c>
      <c r="AO64" s="247">
        <f t="shared" si="22"/>
        <v>2.3333333333333335</v>
      </c>
      <c r="AP64" s="88" t="str">
        <f t="shared" si="23"/>
        <v>B</v>
      </c>
      <c r="AQ64" s="369">
        <f t="shared" si="50"/>
        <v>2.5</v>
      </c>
      <c r="AR64" s="367">
        <f t="shared" si="24"/>
        <v>2</v>
      </c>
      <c r="AS64" s="367">
        <f t="shared" si="25"/>
        <v>2.5</v>
      </c>
      <c r="AT64" s="368">
        <f t="shared" si="26"/>
        <v>2.3333333333333335</v>
      </c>
    </row>
    <row r="65" spans="1:46" x14ac:dyDescent="0.25">
      <c r="A65" s="30">
        <v>16</v>
      </c>
      <c r="B65" s="47">
        <v>40840</v>
      </c>
      <c r="C65" s="26" t="s">
        <v>62</v>
      </c>
      <c r="D65" s="54">
        <f>'2022 Расклад'!J60</f>
        <v>3.8170731707317076</v>
      </c>
      <c r="E65" s="57">
        <f t="shared" si="27"/>
        <v>3.95</v>
      </c>
      <c r="F65" s="174" t="str">
        <f t="shared" si="40"/>
        <v>C</v>
      </c>
      <c r="G65" s="169">
        <f>'2022 Расклад'!P60</f>
        <v>3.7215189873417724</v>
      </c>
      <c r="H65" s="57">
        <f t="shared" si="35"/>
        <v>3.6</v>
      </c>
      <c r="I65" s="58" t="str">
        <f t="shared" si="41"/>
        <v>B</v>
      </c>
      <c r="J65" s="54">
        <f>'2022 Расклад'!V60</f>
        <v>3.9102564102564101</v>
      </c>
      <c r="K65" s="57">
        <f t="shared" si="36"/>
        <v>3.86</v>
      </c>
      <c r="L65" s="59" t="str">
        <f t="shared" si="42"/>
        <v>B</v>
      </c>
      <c r="M65" s="356" t="str">
        <f t="shared" si="13"/>
        <v>C</v>
      </c>
      <c r="N65" s="62">
        <f t="shared" si="43"/>
        <v>2</v>
      </c>
      <c r="O65" s="62">
        <f t="shared" si="51"/>
        <v>2.5</v>
      </c>
      <c r="P65" s="62">
        <f t="shared" si="52"/>
        <v>2.5</v>
      </c>
      <c r="Q65" s="75">
        <f t="shared" si="44"/>
        <v>2.3333333333333335</v>
      </c>
      <c r="R65" s="80">
        <f>'2022 Расклад'!AB60</f>
        <v>3.36231884057971</v>
      </c>
      <c r="S65" s="53">
        <f t="shared" si="45"/>
        <v>3.62</v>
      </c>
      <c r="T65" s="59" t="str">
        <f t="shared" si="53"/>
        <v>D</v>
      </c>
      <c r="U65" s="185">
        <f>'2022 Расклад'!AH60</f>
        <v>3.5362318840579712</v>
      </c>
      <c r="V65" s="53">
        <f t="shared" si="46"/>
        <v>3.94</v>
      </c>
      <c r="W65" s="58" t="str">
        <f t="shared" si="54"/>
        <v>C</v>
      </c>
      <c r="X65" s="196" t="str">
        <f t="shared" si="14"/>
        <v>C</v>
      </c>
      <c r="Y65" s="201">
        <f t="shared" si="15"/>
        <v>1</v>
      </c>
      <c r="Z65" s="211">
        <f t="shared" si="16"/>
        <v>2</v>
      </c>
      <c r="AA65" s="206">
        <f t="shared" si="17"/>
        <v>1.5</v>
      </c>
      <c r="AB65" s="289">
        <f>'2022 Расклад'!AN60</f>
        <v>4.5</v>
      </c>
      <c r="AC65" s="153">
        <f t="shared" si="47"/>
        <v>4.0999999999999996</v>
      </c>
      <c r="AD65" s="59" t="str">
        <f t="shared" si="67"/>
        <v>A</v>
      </c>
      <c r="AE65" s="290">
        <f>'2022 Расклад'!AV60</f>
        <v>48</v>
      </c>
      <c r="AF65" s="154">
        <f t="shared" si="48"/>
        <v>56.1</v>
      </c>
      <c r="AG65" s="58" t="str">
        <f t="shared" si="69"/>
        <v>C</v>
      </c>
      <c r="AH65" s="291">
        <f>'2022 Расклад'!BD60</f>
        <v>61.8</v>
      </c>
      <c r="AI65" s="293">
        <f t="shared" si="49"/>
        <v>69.77</v>
      </c>
      <c r="AJ65" s="58" t="str">
        <f t="shared" si="68"/>
        <v>B</v>
      </c>
      <c r="AK65" s="88" t="str">
        <f t="shared" si="18"/>
        <v>B</v>
      </c>
      <c r="AL65" s="83">
        <f t="shared" si="19"/>
        <v>4.2</v>
      </c>
      <c r="AM65" s="83">
        <f t="shared" si="20"/>
        <v>2</v>
      </c>
      <c r="AN65" s="83">
        <f t="shared" si="21"/>
        <v>2.5</v>
      </c>
      <c r="AO65" s="247">
        <f t="shared" si="22"/>
        <v>2.9</v>
      </c>
      <c r="AP65" s="88" t="str">
        <f t="shared" si="23"/>
        <v>C</v>
      </c>
      <c r="AQ65" s="369">
        <f t="shared" si="50"/>
        <v>2</v>
      </c>
      <c r="AR65" s="367">
        <f t="shared" si="24"/>
        <v>2</v>
      </c>
      <c r="AS65" s="367">
        <f t="shared" si="25"/>
        <v>2.5</v>
      </c>
      <c r="AT65" s="368">
        <f t="shared" si="26"/>
        <v>2.1666666666666665</v>
      </c>
    </row>
    <row r="66" spans="1:46" x14ac:dyDescent="0.25">
      <c r="A66" s="30">
        <v>17</v>
      </c>
      <c r="B66" s="47">
        <v>40950</v>
      </c>
      <c r="C66" s="26" t="s">
        <v>63</v>
      </c>
      <c r="D66" s="54">
        <f>'2022 Расклад'!J61</f>
        <v>3.5887850467289719</v>
      </c>
      <c r="E66" s="57">
        <f t="shared" si="27"/>
        <v>3.95</v>
      </c>
      <c r="F66" s="174" t="str">
        <f t="shared" si="40"/>
        <v>C</v>
      </c>
      <c r="G66" s="169">
        <f>'2022 Расклад'!P61</f>
        <v>3.1530612244897958</v>
      </c>
      <c r="H66" s="57">
        <f t="shared" si="35"/>
        <v>3.6</v>
      </c>
      <c r="I66" s="58" t="str">
        <f t="shared" si="41"/>
        <v>D</v>
      </c>
      <c r="J66" s="54">
        <f>'2022 Расклад'!V61</f>
        <v>3.0961538461538463</v>
      </c>
      <c r="K66" s="57">
        <f t="shared" si="36"/>
        <v>3.86</v>
      </c>
      <c r="L66" s="59" t="str">
        <f t="shared" si="42"/>
        <v>D</v>
      </c>
      <c r="M66" s="356" t="str">
        <f t="shared" si="13"/>
        <v>D</v>
      </c>
      <c r="N66" s="62">
        <f t="shared" si="43"/>
        <v>2</v>
      </c>
      <c r="O66" s="62">
        <f t="shared" si="51"/>
        <v>1</v>
      </c>
      <c r="P66" s="62">
        <f t="shared" si="52"/>
        <v>1</v>
      </c>
      <c r="Q66" s="75">
        <f t="shared" si="44"/>
        <v>1.3333333333333333</v>
      </c>
      <c r="R66" s="80">
        <f>'2022 Расклад'!AB61</f>
        <v>3.5</v>
      </c>
      <c r="S66" s="53">
        <f t="shared" si="45"/>
        <v>3.62</v>
      </c>
      <c r="T66" s="59" t="str">
        <f t="shared" si="53"/>
        <v>C</v>
      </c>
      <c r="U66" s="185">
        <f>'2022 Расклад'!AH61</f>
        <v>3.5357142857142856</v>
      </c>
      <c r="V66" s="53">
        <f t="shared" si="46"/>
        <v>3.94</v>
      </c>
      <c r="W66" s="58" t="str">
        <f t="shared" si="54"/>
        <v>C</v>
      </c>
      <c r="X66" s="196" t="str">
        <f t="shared" si="14"/>
        <v>C</v>
      </c>
      <c r="Y66" s="201">
        <f t="shared" si="15"/>
        <v>2</v>
      </c>
      <c r="Z66" s="211">
        <f t="shared" si="16"/>
        <v>2</v>
      </c>
      <c r="AA66" s="206">
        <f t="shared" si="17"/>
        <v>2</v>
      </c>
      <c r="AB66" s="289">
        <f>'2022 Расклад'!AN61</f>
        <v>4</v>
      </c>
      <c r="AC66" s="153">
        <f t="shared" si="47"/>
        <v>4.0999999999999996</v>
      </c>
      <c r="AD66" s="59" t="str">
        <f t="shared" si="67"/>
        <v>C</v>
      </c>
      <c r="AE66" s="290">
        <f>'2022 Расклад'!AV61</f>
        <v>42.7</v>
      </c>
      <c r="AF66" s="154">
        <f t="shared" si="48"/>
        <v>56.1</v>
      </c>
      <c r="AG66" s="58" t="str">
        <f t="shared" si="69"/>
        <v>C</v>
      </c>
      <c r="AH66" s="291">
        <f>'2022 Расклад'!BD61</f>
        <v>59.9</v>
      </c>
      <c r="AI66" s="293">
        <f t="shared" si="49"/>
        <v>69.77</v>
      </c>
      <c r="AJ66" s="58" t="str">
        <f t="shared" si="68"/>
        <v>B</v>
      </c>
      <c r="AK66" s="88" t="str">
        <f t="shared" si="18"/>
        <v>C</v>
      </c>
      <c r="AL66" s="83">
        <f t="shared" si="19"/>
        <v>2</v>
      </c>
      <c r="AM66" s="83">
        <f t="shared" si="20"/>
        <v>2</v>
      </c>
      <c r="AN66" s="83">
        <f t="shared" si="21"/>
        <v>2.5</v>
      </c>
      <c r="AO66" s="247">
        <f t="shared" si="22"/>
        <v>2.1666666666666665</v>
      </c>
      <c r="AP66" s="88" t="str">
        <f t="shared" si="23"/>
        <v>C</v>
      </c>
      <c r="AQ66" s="369">
        <f t="shared" si="50"/>
        <v>1</v>
      </c>
      <c r="AR66" s="367">
        <f t="shared" si="24"/>
        <v>2</v>
      </c>
      <c r="AS66" s="367">
        <f t="shared" si="25"/>
        <v>2</v>
      </c>
      <c r="AT66" s="368">
        <f t="shared" si="26"/>
        <v>1.6666666666666667</v>
      </c>
    </row>
    <row r="67" spans="1:46" x14ac:dyDescent="0.25">
      <c r="A67" s="30">
        <v>18</v>
      </c>
      <c r="B67" s="47">
        <v>40990</v>
      </c>
      <c r="C67" s="26" t="s">
        <v>64</v>
      </c>
      <c r="D67" s="54">
        <f>'2022 Расклад'!J62</f>
        <v>4.1574803149606296</v>
      </c>
      <c r="E67" s="57">
        <f t="shared" si="27"/>
        <v>3.95</v>
      </c>
      <c r="F67" s="174" t="str">
        <f t="shared" si="40"/>
        <v>B</v>
      </c>
      <c r="G67" s="169">
        <f>'2022 Расклад'!P62</f>
        <v>3.5440000000000005</v>
      </c>
      <c r="H67" s="57">
        <f t="shared" si="35"/>
        <v>3.6</v>
      </c>
      <c r="I67" s="58" t="str">
        <f t="shared" si="41"/>
        <v>C</v>
      </c>
      <c r="J67" s="54">
        <f>'2022 Расклад'!V62</f>
        <v>4</v>
      </c>
      <c r="K67" s="57">
        <f t="shared" si="36"/>
        <v>3.86</v>
      </c>
      <c r="L67" s="59" t="str">
        <f t="shared" si="42"/>
        <v>B</v>
      </c>
      <c r="M67" s="356" t="str">
        <f t="shared" si="13"/>
        <v>C</v>
      </c>
      <c r="N67" s="62">
        <f t="shared" si="43"/>
        <v>2.5</v>
      </c>
      <c r="O67" s="62">
        <f t="shared" si="51"/>
        <v>2</v>
      </c>
      <c r="P67" s="62">
        <f t="shared" si="52"/>
        <v>2.5</v>
      </c>
      <c r="Q67" s="75">
        <f t="shared" si="44"/>
        <v>2.3333333333333335</v>
      </c>
      <c r="R67" s="80">
        <f>'2022 Расклад'!AB62</f>
        <v>3.6494845360824741</v>
      </c>
      <c r="S67" s="53">
        <f t="shared" si="45"/>
        <v>3.62</v>
      </c>
      <c r="T67" s="59" t="str">
        <f t="shared" si="53"/>
        <v>B</v>
      </c>
      <c r="U67" s="185">
        <f>'2022 Расклад'!AH62</f>
        <v>4</v>
      </c>
      <c r="V67" s="53">
        <f t="shared" si="46"/>
        <v>3.94</v>
      </c>
      <c r="W67" s="58" t="str">
        <f t="shared" si="54"/>
        <v>B</v>
      </c>
      <c r="X67" s="196" t="str">
        <f t="shared" si="14"/>
        <v>B</v>
      </c>
      <c r="Y67" s="201">
        <f t="shared" si="15"/>
        <v>2.5</v>
      </c>
      <c r="Z67" s="211">
        <f t="shared" si="16"/>
        <v>2.5</v>
      </c>
      <c r="AA67" s="206">
        <f t="shared" si="17"/>
        <v>2.5</v>
      </c>
      <c r="AB67" s="289">
        <f>'2022 Расклад'!AN62</f>
        <v>4.2727272727272725</v>
      </c>
      <c r="AC67" s="153">
        <f t="shared" si="47"/>
        <v>4.0999999999999996</v>
      </c>
      <c r="AD67" s="59" t="str">
        <f t="shared" si="67"/>
        <v>B</v>
      </c>
      <c r="AE67" s="290">
        <f>'2022 Расклад'!AV62</f>
        <v>53.42</v>
      </c>
      <c r="AF67" s="154">
        <f t="shared" si="48"/>
        <v>56.1</v>
      </c>
      <c r="AG67" s="58" t="str">
        <f t="shared" si="69"/>
        <v>B</v>
      </c>
      <c r="AH67" s="291">
        <f>'2022 Расклад'!BD62</f>
        <v>68.900000000000006</v>
      </c>
      <c r="AI67" s="293">
        <f t="shared" si="49"/>
        <v>69.77</v>
      </c>
      <c r="AJ67" s="58" t="str">
        <f t="shared" si="68"/>
        <v>B</v>
      </c>
      <c r="AK67" s="88" t="str">
        <f t="shared" si="18"/>
        <v>B</v>
      </c>
      <c r="AL67" s="83">
        <f t="shared" si="19"/>
        <v>2.5</v>
      </c>
      <c r="AM67" s="83">
        <f t="shared" si="20"/>
        <v>2.5</v>
      </c>
      <c r="AN67" s="83">
        <f t="shared" si="21"/>
        <v>2.5</v>
      </c>
      <c r="AO67" s="247">
        <f t="shared" si="22"/>
        <v>2.5</v>
      </c>
      <c r="AP67" s="88" t="str">
        <f t="shared" si="23"/>
        <v>B</v>
      </c>
      <c r="AQ67" s="369">
        <f t="shared" si="50"/>
        <v>2</v>
      </c>
      <c r="AR67" s="367">
        <f t="shared" si="24"/>
        <v>2.5</v>
      </c>
      <c r="AS67" s="367">
        <f t="shared" si="25"/>
        <v>2.5</v>
      </c>
      <c r="AT67" s="368">
        <f t="shared" si="26"/>
        <v>2.3333333333333335</v>
      </c>
    </row>
    <row r="68" spans="1:46" ht="15.75" thickBot="1" x14ac:dyDescent="0.3">
      <c r="A68" s="33">
        <v>19</v>
      </c>
      <c r="B68" s="50">
        <v>40133</v>
      </c>
      <c r="C68" s="27" t="s">
        <v>54</v>
      </c>
      <c r="D68" s="74">
        <f>'2022 Расклад'!J63</f>
        <v>3.8764044943820228</v>
      </c>
      <c r="E68" s="160">
        <f t="shared" si="27"/>
        <v>3.95</v>
      </c>
      <c r="F68" s="175" t="str">
        <f t="shared" si="40"/>
        <v>C</v>
      </c>
      <c r="G68" s="170">
        <f>'2022 Расклад'!P63</f>
        <v>3.5128205128205128</v>
      </c>
      <c r="H68" s="160">
        <f t="shared" si="35"/>
        <v>3.6</v>
      </c>
      <c r="I68" s="60" t="str">
        <f t="shared" si="41"/>
        <v>C</v>
      </c>
      <c r="J68" s="74">
        <f>'2022 Расклад'!V63</f>
        <v>3.6627906976744184</v>
      </c>
      <c r="K68" s="160">
        <f t="shared" si="36"/>
        <v>3.86</v>
      </c>
      <c r="L68" s="61" t="str">
        <f t="shared" si="42"/>
        <v>C</v>
      </c>
      <c r="M68" s="357" t="str">
        <f t="shared" si="13"/>
        <v>C</v>
      </c>
      <c r="N68" s="83">
        <f t="shared" si="43"/>
        <v>2</v>
      </c>
      <c r="O68" s="83">
        <f t="shared" si="51"/>
        <v>2</v>
      </c>
      <c r="P68" s="83">
        <f t="shared" si="52"/>
        <v>2</v>
      </c>
      <c r="Q68" s="84">
        <f t="shared" si="44"/>
        <v>2</v>
      </c>
      <c r="R68" s="166">
        <f>'2022 Расклад'!AB63</f>
        <v>3.6081081081081079</v>
      </c>
      <c r="S68" s="161">
        <f t="shared" si="45"/>
        <v>3.62</v>
      </c>
      <c r="T68" s="61" t="str">
        <f t="shared" si="53"/>
        <v>B</v>
      </c>
      <c r="U68" s="186">
        <f>'2022 Расклад'!AH63</f>
        <v>3.7837837837837838</v>
      </c>
      <c r="V68" s="161">
        <f t="shared" si="46"/>
        <v>3.94</v>
      </c>
      <c r="W68" s="60" t="str">
        <f t="shared" si="54"/>
        <v>C</v>
      </c>
      <c r="X68" s="199" t="str">
        <f t="shared" ref="X68:X124" si="70">IF(AA68&gt;=3.5,"A",IF(AA68&gt;=2.5,"B",IF(AA68&gt;=1.5,"C","D")))</f>
        <v>C</v>
      </c>
      <c r="Y68" s="204">
        <f t="shared" ref="Y68:Y124" si="71">IF(T68="A",4.2,IF(T68="B",2.5,IF(T68="C",2,1)))</f>
        <v>2.5</v>
      </c>
      <c r="Z68" s="214">
        <f t="shared" ref="Z68:Z124" si="72">IF(W68="A",4.2,IF(W68="B",2.5,IF(W68="C",2,1)))</f>
        <v>2</v>
      </c>
      <c r="AA68" s="209">
        <f t="shared" ref="AA68:AA124" si="73">AVERAGE(Y68:Z68)</f>
        <v>2.25</v>
      </c>
      <c r="AB68" s="294">
        <f>'2022 Расклад'!AN63</f>
        <v>4</v>
      </c>
      <c r="AC68" s="162">
        <f t="shared" si="47"/>
        <v>4.0999999999999996</v>
      </c>
      <c r="AD68" s="61" t="str">
        <f t="shared" si="67"/>
        <v>C</v>
      </c>
      <c r="AE68" s="295">
        <f>'2022 Расклад'!AV63</f>
        <v>62.1</v>
      </c>
      <c r="AF68" s="163">
        <f t="shared" si="48"/>
        <v>56.1</v>
      </c>
      <c r="AG68" s="60" t="str">
        <f t="shared" si="69"/>
        <v>B</v>
      </c>
      <c r="AH68" s="296">
        <f>'2022 Расклад'!BD63</f>
        <v>58.7</v>
      </c>
      <c r="AI68" s="297">
        <f t="shared" si="49"/>
        <v>69.77</v>
      </c>
      <c r="AJ68" s="60" t="str">
        <f t="shared" si="68"/>
        <v>B</v>
      </c>
      <c r="AK68" s="165" t="str">
        <f t="shared" ref="AK68:AK124" si="74">IF(AO68&gt;=3.5,"A",IF(AO68&gt;=2.3,"B",IF(AO68&gt;=1.5,"C","D")))</f>
        <v>B</v>
      </c>
      <c r="AL68" s="83">
        <f t="shared" ref="AL68:AL124" si="75">IF(AD68="A",4.2,IF(AD68="B",2.5,IF(AD68="C",2,1)))</f>
        <v>2</v>
      </c>
      <c r="AM68" s="83">
        <f t="shared" ref="AM68:AM124" si="76">IF(AG68="A",4.2,IF(AG68="B",2.5,IF(AG68="C",2,1)))</f>
        <v>2.5</v>
      </c>
      <c r="AN68" s="83">
        <f t="shared" ref="AN68:AN124" si="77">IF(AJ68="A",4.2,IF(AJ68="B",2.5,IF(AJ68="C",2,1)))</f>
        <v>2.5</v>
      </c>
      <c r="AO68" s="247">
        <f t="shared" ref="AO68:AO124" si="78">AVERAGE(AL68:AN68)</f>
        <v>2.3333333333333335</v>
      </c>
      <c r="AP68" s="165" t="str">
        <f t="shared" ref="AP68:AP124" si="79">IF(AT68&gt;=3.5,"A",IF(AT68&gt;=2.33,"B",IF(AT68&gt;=1.5,"C","D")))</f>
        <v>C</v>
      </c>
      <c r="AQ68" s="453">
        <f t="shared" si="50"/>
        <v>2</v>
      </c>
      <c r="AR68" s="454">
        <f t="shared" ref="AR68:AR124" si="80">IF(X68="A",4.2,IF(X68="B",2.5,IF(X68="C",2,1)))</f>
        <v>2</v>
      </c>
      <c r="AS68" s="454">
        <f t="shared" ref="AS68:AS124" si="81">IF(AK68="A",4.2,IF(AK68="B",2.5,IF(AK68="C",2,1)))</f>
        <v>2.5</v>
      </c>
      <c r="AT68" s="455">
        <f t="shared" ref="AT68:AT124" si="82">AVERAGE(AQ68:AS68)</f>
        <v>2.1666666666666665</v>
      </c>
    </row>
    <row r="69" spans="1:46" ht="15.75" thickBot="1" x14ac:dyDescent="0.3">
      <c r="A69" s="40"/>
      <c r="B69" s="45"/>
      <c r="C69" s="39" t="s">
        <v>129</v>
      </c>
      <c r="D69" s="67">
        <f>AVERAGE(D70:D83)</f>
        <v>3.8930588642093036</v>
      </c>
      <c r="E69" s="65">
        <f t="shared" si="27"/>
        <v>3.95</v>
      </c>
      <c r="F69" s="172" t="str">
        <f t="shared" si="40"/>
        <v>C</v>
      </c>
      <c r="G69" s="168">
        <f>AVERAGE(G70:G83)</f>
        <v>3.6176939462399464</v>
      </c>
      <c r="H69" s="65">
        <f t="shared" si="35"/>
        <v>3.6</v>
      </c>
      <c r="I69" s="63" t="str">
        <f t="shared" si="41"/>
        <v>B</v>
      </c>
      <c r="J69" s="67">
        <f>AVERAGE(J70:J83)</f>
        <v>3.8422778030592406</v>
      </c>
      <c r="K69" s="65">
        <f t="shared" si="36"/>
        <v>3.86</v>
      </c>
      <c r="L69" s="64" t="str">
        <f t="shared" si="42"/>
        <v>B</v>
      </c>
      <c r="M69" s="355" t="str">
        <f t="shared" ref="M69:M124" si="83">IF(Q69&gt;=3.5,"A",IF(Q69&gt;=2.5,"B",IF(Q69&gt;=1.5,"C","D")))</f>
        <v>C</v>
      </c>
      <c r="N69" s="85">
        <f t="shared" si="43"/>
        <v>2</v>
      </c>
      <c r="O69" s="86">
        <f t="shared" si="51"/>
        <v>2.5</v>
      </c>
      <c r="P69" s="86">
        <f t="shared" si="52"/>
        <v>2.5</v>
      </c>
      <c r="Q69" s="179">
        <f t="shared" si="44"/>
        <v>2.3333333333333335</v>
      </c>
      <c r="R69" s="66">
        <f>AVERAGE(R70:R83)</f>
        <v>3.5567346486531037</v>
      </c>
      <c r="S69" s="497">
        <f t="shared" si="45"/>
        <v>3.62</v>
      </c>
      <c r="T69" s="64" t="str">
        <f t="shared" si="53"/>
        <v>C</v>
      </c>
      <c r="U69" s="168">
        <f>AVERAGE(U70:U83)</f>
        <v>4.0532088752635511</v>
      </c>
      <c r="V69" s="497">
        <f t="shared" si="46"/>
        <v>3.94</v>
      </c>
      <c r="W69" s="63" t="str">
        <f t="shared" si="54"/>
        <v>B</v>
      </c>
      <c r="X69" s="195" t="str">
        <f t="shared" si="70"/>
        <v>C</v>
      </c>
      <c r="Y69" s="200">
        <f t="shared" si="71"/>
        <v>2</v>
      </c>
      <c r="Z69" s="210">
        <f t="shared" si="72"/>
        <v>2.5</v>
      </c>
      <c r="AA69" s="205">
        <f t="shared" si="73"/>
        <v>2.25</v>
      </c>
      <c r="AB69" s="81">
        <f>AVERAGE(AB70:AB83)</f>
        <v>3.9872782678500229</v>
      </c>
      <c r="AC69" s="498">
        <f t="shared" si="47"/>
        <v>4.0999999999999996</v>
      </c>
      <c r="AD69" s="64" t="str">
        <f t="shared" si="67"/>
        <v>C</v>
      </c>
      <c r="AE69" s="82">
        <f>AVERAGE(AE70:AE83)</f>
        <v>50.378571428571426</v>
      </c>
      <c r="AF69" s="509">
        <f t="shared" si="48"/>
        <v>56.1</v>
      </c>
      <c r="AG69" s="63" t="str">
        <f t="shared" si="69"/>
        <v>B</v>
      </c>
      <c r="AH69" s="81">
        <f>AVERAGE(AH70:AH83)</f>
        <v>62.071428571428569</v>
      </c>
      <c r="AI69" s="509">
        <f t="shared" si="49"/>
        <v>69.77</v>
      </c>
      <c r="AJ69" s="63" t="str">
        <f t="shared" si="68"/>
        <v>B</v>
      </c>
      <c r="AK69" s="144" t="str">
        <f t="shared" si="74"/>
        <v>B</v>
      </c>
      <c r="AL69" s="86">
        <f t="shared" si="75"/>
        <v>2</v>
      </c>
      <c r="AM69" s="86">
        <f t="shared" si="76"/>
        <v>2.5</v>
      </c>
      <c r="AN69" s="86">
        <f t="shared" si="77"/>
        <v>2.5</v>
      </c>
      <c r="AO69" s="246">
        <f t="shared" si="78"/>
        <v>2.3333333333333335</v>
      </c>
      <c r="AP69" s="144" t="str">
        <f t="shared" si="79"/>
        <v>C</v>
      </c>
      <c r="AQ69" s="459">
        <f t="shared" si="50"/>
        <v>2</v>
      </c>
      <c r="AR69" s="460">
        <f t="shared" si="80"/>
        <v>2</v>
      </c>
      <c r="AS69" s="460">
        <f t="shared" si="81"/>
        <v>2.5</v>
      </c>
      <c r="AT69" s="461">
        <f t="shared" si="82"/>
        <v>2.1666666666666665</v>
      </c>
    </row>
    <row r="70" spans="1:46" x14ac:dyDescent="0.25">
      <c r="A70" s="32">
        <v>1</v>
      </c>
      <c r="B70" s="46">
        <v>50040</v>
      </c>
      <c r="C70" s="16" t="s">
        <v>65</v>
      </c>
      <c r="D70" s="54">
        <f>'2022 Расклад'!J64</f>
        <v>4.4230769230769234</v>
      </c>
      <c r="E70" s="155">
        <f t="shared" si="27"/>
        <v>3.95</v>
      </c>
      <c r="F70" s="176" t="str">
        <f t="shared" si="40"/>
        <v>B</v>
      </c>
      <c r="G70" s="169">
        <f>'2022 Расклад'!P64</f>
        <v>3.9333333333333331</v>
      </c>
      <c r="H70" s="155">
        <f t="shared" si="35"/>
        <v>3.6</v>
      </c>
      <c r="I70" s="68" t="str">
        <f t="shared" si="41"/>
        <v>B</v>
      </c>
      <c r="J70" s="54">
        <f>'2022 Расклад'!V64</f>
        <v>4.4313725490196081</v>
      </c>
      <c r="K70" s="155">
        <f t="shared" si="36"/>
        <v>3.86</v>
      </c>
      <c r="L70" s="178" t="str">
        <f t="shared" si="42"/>
        <v>B</v>
      </c>
      <c r="M70" s="358" t="str">
        <f t="shared" si="83"/>
        <v>B</v>
      </c>
      <c r="N70" s="62">
        <f t="shared" si="43"/>
        <v>2.5</v>
      </c>
      <c r="O70" s="62">
        <f t="shared" si="51"/>
        <v>2.5</v>
      </c>
      <c r="P70" s="62">
        <f t="shared" si="52"/>
        <v>2.5</v>
      </c>
      <c r="Q70" s="75">
        <f t="shared" si="44"/>
        <v>2.5</v>
      </c>
      <c r="R70" s="79">
        <f>'2022 Расклад'!AB64</f>
        <v>3.721518987341772</v>
      </c>
      <c r="S70" s="156">
        <f t="shared" si="45"/>
        <v>3.62</v>
      </c>
      <c r="T70" s="56" t="str">
        <f t="shared" si="53"/>
        <v>B</v>
      </c>
      <c r="U70" s="183">
        <f>'2022 Расклад'!AH64</f>
        <v>4.3417721518987342</v>
      </c>
      <c r="V70" s="156">
        <f t="shared" si="46"/>
        <v>3.94</v>
      </c>
      <c r="W70" s="55" t="str">
        <f t="shared" si="54"/>
        <v>B</v>
      </c>
      <c r="X70" s="196" t="str">
        <f t="shared" si="70"/>
        <v>B</v>
      </c>
      <c r="Y70" s="201">
        <f t="shared" si="71"/>
        <v>2.5</v>
      </c>
      <c r="Z70" s="211">
        <f t="shared" si="72"/>
        <v>2.5</v>
      </c>
      <c r="AA70" s="206">
        <f t="shared" si="73"/>
        <v>2.5</v>
      </c>
      <c r="AB70" s="289">
        <f>'2022 Расклад'!AN64</f>
        <v>4.28125</v>
      </c>
      <c r="AC70" s="157">
        <f t="shared" si="47"/>
        <v>4.0999999999999996</v>
      </c>
      <c r="AD70" s="56" t="str">
        <f t="shared" si="67"/>
        <v>B</v>
      </c>
      <c r="AE70" s="290">
        <f>'2022 Расклад'!AV64</f>
        <v>66</v>
      </c>
      <c r="AF70" s="158">
        <f t="shared" si="48"/>
        <v>56.1</v>
      </c>
      <c r="AG70" s="55" t="str">
        <f t="shared" si="69"/>
        <v>B</v>
      </c>
      <c r="AH70" s="299">
        <f>'2022 Расклад'!BD64</f>
        <v>67.099999999999994</v>
      </c>
      <c r="AI70" s="292">
        <f t="shared" si="49"/>
        <v>69.77</v>
      </c>
      <c r="AJ70" s="55" t="str">
        <f t="shared" si="68"/>
        <v>B</v>
      </c>
      <c r="AK70" s="167" t="str">
        <f t="shared" si="74"/>
        <v>B</v>
      </c>
      <c r="AL70" s="83">
        <f t="shared" si="75"/>
        <v>2.5</v>
      </c>
      <c r="AM70" s="83">
        <f t="shared" si="76"/>
        <v>2.5</v>
      </c>
      <c r="AN70" s="83">
        <f t="shared" si="77"/>
        <v>2.5</v>
      </c>
      <c r="AO70" s="247">
        <f t="shared" si="78"/>
        <v>2.5</v>
      </c>
      <c r="AP70" s="167" t="str">
        <f t="shared" si="79"/>
        <v>B</v>
      </c>
      <c r="AQ70" s="456">
        <f t="shared" si="50"/>
        <v>2.5</v>
      </c>
      <c r="AR70" s="457">
        <f t="shared" si="80"/>
        <v>2.5</v>
      </c>
      <c r="AS70" s="457">
        <f t="shared" si="81"/>
        <v>2.5</v>
      </c>
      <c r="AT70" s="458">
        <f t="shared" si="82"/>
        <v>2.5</v>
      </c>
    </row>
    <row r="71" spans="1:46" x14ac:dyDescent="0.25">
      <c r="A71" s="30">
        <v>2</v>
      </c>
      <c r="B71" s="47">
        <v>50003</v>
      </c>
      <c r="C71" s="26" t="s">
        <v>108</v>
      </c>
      <c r="D71" s="54">
        <f>'2022 Расклад'!J65</f>
        <v>3.9181818181818189</v>
      </c>
      <c r="E71" s="57">
        <f t="shared" si="27"/>
        <v>3.95</v>
      </c>
      <c r="F71" s="174" t="str">
        <f t="shared" ref="F71:F97" si="84">IF(D71&gt;=$D$127,"A",IF(D71&gt;=$D$128,"B",IF(D71&gt;=$D$129,"C","D")))</f>
        <v>B</v>
      </c>
      <c r="G71" s="169">
        <f>'2022 Расклад'!P65</f>
        <v>3.6041666666666661</v>
      </c>
      <c r="H71" s="57">
        <f t="shared" si="35"/>
        <v>3.6</v>
      </c>
      <c r="I71" s="58" t="str">
        <f t="shared" ref="I71:I102" si="85">IF(G71&gt;=$G$127,"A",IF(G71&gt;=$G$128,"B",IF(G71&gt;=$G$129,"C","D")))</f>
        <v>B</v>
      </c>
      <c r="J71" s="54">
        <f>'2022 Расклад'!V65</f>
        <v>3.7383177570093453</v>
      </c>
      <c r="K71" s="57">
        <f t="shared" si="36"/>
        <v>3.86</v>
      </c>
      <c r="L71" s="59" t="str">
        <f t="shared" ref="L71:L102" si="86">IF(J71&gt;=$J$127,"A",IF(J71&gt;=$J$128,"B",IF(J71&gt;=$J$129,"C","D")))</f>
        <v>C</v>
      </c>
      <c r="M71" s="356" t="str">
        <f t="shared" si="83"/>
        <v>C</v>
      </c>
      <c r="N71" s="62">
        <f t="shared" ref="N71:N102" si="87">IF(F71="A",4.2,IF(F71="B",2.5,IF(F71="C",2,1)))</f>
        <v>2.5</v>
      </c>
      <c r="O71" s="62">
        <f t="shared" si="51"/>
        <v>2.5</v>
      </c>
      <c r="P71" s="62">
        <f t="shared" si="52"/>
        <v>2</v>
      </c>
      <c r="Q71" s="75">
        <f t="shared" ref="Q71:Q102" si="88">AVERAGE(N71:P71)</f>
        <v>2.3333333333333335</v>
      </c>
      <c r="R71" s="79">
        <f>'2022 Расклад'!AB65</f>
        <v>3.6486486486486487</v>
      </c>
      <c r="S71" s="53">
        <f t="shared" ref="S71:S84" si="89">$R$126</f>
        <v>3.62</v>
      </c>
      <c r="T71" s="59" t="str">
        <f t="shared" si="53"/>
        <v>B</v>
      </c>
      <c r="U71" s="183">
        <f>'2022 Расклад'!AH65</f>
        <v>4.0675675675675675</v>
      </c>
      <c r="V71" s="53">
        <f t="shared" ref="V71:V84" si="90">$U$126</f>
        <v>3.94</v>
      </c>
      <c r="W71" s="58" t="str">
        <f t="shared" si="54"/>
        <v>B</v>
      </c>
      <c r="X71" s="196" t="str">
        <f t="shared" si="70"/>
        <v>B</v>
      </c>
      <c r="Y71" s="201">
        <f t="shared" si="71"/>
        <v>2.5</v>
      </c>
      <c r="Z71" s="211">
        <f t="shared" si="72"/>
        <v>2.5</v>
      </c>
      <c r="AA71" s="206">
        <f t="shared" si="73"/>
        <v>2.5</v>
      </c>
      <c r="AB71" s="289">
        <f>'2022 Расклад'!AN65</f>
        <v>4.2</v>
      </c>
      <c r="AC71" s="153">
        <f t="shared" ref="AC71:AC84" si="91">$AB$126</f>
        <v>4.0999999999999996</v>
      </c>
      <c r="AD71" s="59" t="str">
        <f t="shared" si="67"/>
        <v>B</v>
      </c>
      <c r="AE71" s="290">
        <f>'2022 Расклад'!AV65</f>
        <v>58.2</v>
      </c>
      <c r="AF71" s="154">
        <f t="shared" ref="AF71:AF84" si="92">$AE$126</f>
        <v>56.1</v>
      </c>
      <c r="AG71" s="58" t="str">
        <f t="shared" si="69"/>
        <v>B</v>
      </c>
      <c r="AH71" s="299">
        <f>'2022 Расклад'!BD65</f>
        <v>69.400000000000006</v>
      </c>
      <c r="AI71" s="293">
        <f t="shared" ref="AI71:AI84" si="93">$AH$126</f>
        <v>69.77</v>
      </c>
      <c r="AJ71" s="58" t="str">
        <f t="shared" si="68"/>
        <v>B</v>
      </c>
      <c r="AK71" s="88" t="str">
        <f t="shared" si="74"/>
        <v>B</v>
      </c>
      <c r="AL71" s="83">
        <f t="shared" si="75"/>
        <v>2.5</v>
      </c>
      <c r="AM71" s="83">
        <f t="shared" si="76"/>
        <v>2.5</v>
      </c>
      <c r="AN71" s="83">
        <f t="shared" si="77"/>
        <v>2.5</v>
      </c>
      <c r="AO71" s="247">
        <f t="shared" si="78"/>
        <v>2.5</v>
      </c>
      <c r="AP71" s="88" t="str">
        <f t="shared" si="79"/>
        <v>B</v>
      </c>
      <c r="AQ71" s="369">
        <f t="shared" ref="AQ71:AQ102" si="94">IF(M71="A",4.2,IF(M71="B",2.5,IF(M71="C",2,1)))</f>
        <v>2</v>
      </c>
      <c r="AR71" s="367">
        <f t="shared" si="80"/>
        <v>2.5</v>
      </c>
      <c r="AS71" s="367">
        <f t="shared" si="81"/>
        <v>2.5</v>
      </c>
      <c r="AT71" s="368">
        <f t="shared" si="82"/>
        <v>2.3333333333333335</v>
      </c>
    </row>
    <row r="72" spans="1:46" x14ac:dyDescent="0.25">
      <c r="A72" s="30">
        <v>3</v>
      </c>
      <c r="B72" s="47">
        <v>50060</v>
      </c>
      <c r="C72" s="26" t="s">
        <v>66</v>
      </c>
      <c r="D72" s="54">
        <f>'2022 Расклад'!J66</f>
        <v>3.7402597402597397</v>
      </c>
      <c r="E72" s="57">
        <f t="shared" si="27"/>
        <v>3.95</v>
      </c>
      <c r="F72" s="174" t="str">
        <f t="shared" si="84"/>
        <v>C</v>
      </c>
      <c r="G72" s="169">
        <f>'2022 Расклад'!P66</f>
        <v>3.6518987341772151</v>
      </c>
      <c r="H72" s="57">
        <f t="shared" si="35"/>
        <v>3.6</v>
      </c>
      <c r="I72" s="58" t="str">
        <f t="shared" si="85"/>
        <v>B</v>
      </c>
      <c r="J72" s="54">
        <f>'2022 Расклад'!V66</f>
        <v>3.7124183006535945</v>
      </c>
      <c r="K72" s="57">
        <f t="shared" si="36"/>
        <v>3.86</v>
      </c>
      <c r="L72" s="59" t="str">
        <f t="shared" si="86"/>
        <v>C</v>
      </c>
      <c r="M72" s="356" t="str">
        <f t="shared" si="83"/>
        <v>C</v>
      </c>
      <c r="N72" s="62">
        <f t="shared" si="87"/>
        <v>2</v>
      </c>
      <c r="O72" s="62">
        <f t="shared" si="51"/>
        <v>2.5</v>
      </c>
      <c r="P72" s="62">
        <f t="shared" si="52"/>
        <v>2</v>
      </c>
      <c r="Q72" s="75">
        <f t="shared" si="88"/>
        <v>2.1666666666666665</v>
      </c>
      <c r="R72" s="79">
        <f>'2022 Расклад'!AB66</f>
        <v>3.5735294117647061</v>
      </c>
      <c r="S72" s="53">
        <f t="shared" si="89"/>
        <v>3.62</v>
      </c>
      <c r="T72" s="59" t="str">
        <f t="shared" si="53"/>
        <v>C</v>
      </c>
      <c r="U72" s="183">
        <f>'2022 Расклад'!AH66</f>
        <v>3.8897058823529411</v>
      </c>
      <c r="V72" s="53">
        <f t="shared" si="90"/>
        <v>3.94</v>
      </c>
      <c r="W72" s="58" t="str">
        <f t="shared" si="54"/>
        <v>C</v>
      </c>
      <c r="X72" s="196" t="str">
        <f t="shared" si="70"/>
        <v>C</v>
      </c>
      <c r="Y72" s="201">
        <f t="shared" si="71"/>
        <v>2</v>
      </c>
      <c r="Z72" s="211">
        <f t="shared" si="72"/>
        <v>2</v>
      </c>
      <c r="AA72" s="206">
        <f t="shared" si="73"/>
        <v>2</v>
      </c>
      <c r="AB72" s="289">
        <f>'2022 Расклад'!AN66</f>
        <v>4.4615384615384617</v>
      </c>
      <c r="AC72" s="153">
        <f t="shared" si="91"/>
        <v>4.0999999999999996</v>
      </c>
      <c r="AD72" s="59" t="str">
        <f t="shared" si="67"/>
        <v>B</v>
      </c>
      <c r="AE72" s="290">
        <f>'2022 Расклад'!AV66</f>
        <v>53.6</v>
      </c>
      <c r="AF72" s="154">
        <f t="shared" si="92"/>
        <v>56.1</v>
      </c>
      <c r="AG72" s="58" t="str">
        <f t="shared" si="69"/>
        <v>B</v>
      </c>
      <c r="AH72" s="299">
        <f>'2022 Расклад'!BD66</f>
        <v>66.8</v>
      </c>
      <c r="AI72" s="293">
        <f t="shared" si="93"/>
        <v>69.77</v>
      </c>
      <c r="AJ72" s="58" t="str">
        <f t="shared" si="68"/>
        <v>B</v>
      </c>
      <c r="AK72" s="88" t="str">
        <f t="shared" si="74"/>
        <v>B</v>
      </c>
      <c r="AL72" s="83">
        <f t="shared" si="75"/>
        <v>2.5</v>
      </c>
      <c r="AM72" s="83">
        <f t="shared" si="76"/>
        <v>2.5</v>
      </c>
      <c r="AN72" s="83">
        <f t="shared" si="77"/>
        <v>2.5</v>
      </c>
      <c r="AO72" s="247">
        <f t="shared" si="78"/>
        <v>2.5</v>
      </c>
      <c r="AP72" s="88" t="str">
        <f t="shared" si="79"/>
        <v>C</v>
      </c>
      <c r="AQ72" s="369">
        <f t="shared" si="94"/>
        <v>2</v>
      </c>
      <c r="AR72" s="367">
        <f t="shared" si="80"/>
        <v>2</v>
      </c>
      <c r="AS72" s="367">
        <f t="shared" si="81"/>
        <v>2.5</v>
      </c>
      <c r="AT72" s="368">
        <f t="shared" si="82"/>
        <v>2.1666666666666665</v>
      </c>
    </row>
    <row r="73" spans="1:46" x14ac:dyDescent="0.25">
      <c r="A73" s="30">
        <v>4</v>
      </c>
      <c r="B73" s="47">
        <v>50170</v>
      </c>
      <c r="C73" s="26" t="s">
        <v>67</v>
      </c>
      <c r="D73" s="54">
        <f>'2022 Расклад'!J67</f>
        <v>3.7142857142857144</v>
      </c>
      <c r="E73" s="57">
        <f t="shared" si="27"/>
        <v>3.95</v>
      </c>
      <c r="F73" s="174" t="str">
        <f t="shared" si="84"/>
        <v>C</v>
      </c>
      <c r="G73" s="169">
        <f>'2022 Расклад'!P67</f>
        <v>3.5810810810810811</v>
      </c>
      <c r="H73" s="57">
        <f t="shared" si="35"/>
        <v>3.6</v>
      </c>
      <c r="I73" s="58" t="str">
        <f t="shared" si="85"/>
        <v>B</v>
      </c>
      <c r="J73" s="54">
        <f>'2022 Расклад'!V67</f>
        <v>3.6756756756756754</v>
      </c>
      <c r="K73" s="57">
        <f t="shared" si="36"/>
        <v>3.86</v>
      </c>
      <c r="L73" s="59" t="str">
        <f t="shared" si="86"/>
        <v>C</v>
      </c>
      <c r="M73" s="356" t="str">
        <f t="shared" si="83"/>
        <v>C</v>
      </c>
      <c r="N73" s="62">
        <f t="shared" si="87"/>
        <v>2</v>
      </c>
      <c r="O73" s="62">
        <f t="shared" si="51"/>
        <v>2.5</v>
      </c>
      <c r="P73" s="62">
        <f t="shared" si="52"/>
        <v>2</v>
      </c>
      <c r="Q73" s="75">
        <f t="shared" si="88"/>
        <v>2.1666666666666665</v>
      </c>
      <c r="R73" s="79">
        <f>'2022 Расклад'!AB67</f>
        <v>3.4459459459459461</v>
      </c>
      <c r="S73" s="53">
        <f t="shared" si="89"/>
        <v>3.62</v>
      </c>
      <c r="T73" s="59" t="str">
        <f t="shared" si="53"/>
        <v>D</v>
      </c>
      <c r="U73" s="183">
        <f>'2022 Расклад'!AH67</f>
        <v>3.8783783783783785</v>
      </c>
      <c r="V73" s="53">
        <f t="shared" si="90"/>
        <v>3.94</v>
      </c>
      <c r="W73" s="58" t="str">
        <f t="shared" si="54"/>
        <v>C</v>
      </c>
      <c r="X73" s="196" t="str">
        <f t="shared" si="70"/>
        <v>C</v>
      </c>
      <c r="Y73" s="201">
        <f t="shared" si="71"/>
        <v>1</v>
      </c>
      <c r="Z73" s="211">
        <f t="shared" si="72"/>
        <v>2</v>
      </c>
      <c r="AA73" s="206">
        <f t="shared" si="73"/>
        <v>1.5</v>
      </c>
      <c r="AB73" s="289">
        <f>'2022 Расклад'!AN67</f>
        <v>3.9</v>
      </c>
      <c r="AC73" s="153">
        <f t="shared" si="91"/>
        <v>4.0999999999999996</v>
      </c>
      <c r="AD73" s="59" t="str">
        <f t="shared" si="67"/>
        <v>C</v>
      </c>
      <c r="AE73" s="290">
        <f>'2022 Расклад'!AV67</f>
        <v>46.1</v>
      </c>
      <c r="AF73" s="154">
        <f t="shared" si="92"/>
        <v>56.1</v>
      </c>
      <c r="AG73" s="58" t="str">
        <f t="shared" si="69"/>
        <v>C</v>
      </c>
      <c r="AH73" s="299">
        <f>'2022 Расклад'!BD67</f>
        <v>55.4</v>
      </c>
      <c r="AI73" s="293">
        <f t="shared" si="93"/>
        <v>69.77</v>
      </c>
      <c r="AJ73" s="58" t="str">
        <f t="shared" si="68"/>
        <v>C</v>
      </c>
      <c r="AK73" s="88" t="str">
        <f t="shared" si="74"/>
        <v>C</v>
      </c>
      <c r="AL73" s="83">
        <f t="shared" si="75"/>
        <v>2</v>
      </c>
      <c r="AM73" s="83">
        <f t="shared" si="76"/>
        <v>2</v>
      </c>
      <c r="AN73" s="83">
        <f t="shared" si="77"/>
        <v>2</v>
      </c>
      <c r="AO73" s="247">
        <f t="shared" si="78"/>
        <v>2</v>
      </c>
      <c r="AP73" s="88" t="str">
        <f t="shared" si="79"/>
        <v>C</v>
      </c>
      <c r="AQ73" s="369">
        <f t="shared" si="94"/>
        <v>2</v>
      </c>
      <c r="AR73" s="367">
        <f t="shared" si="80"/>
        <v>2</v>
      </c>
      <c r="AS73" s="367">
        <f t="shared" si="81"/>
        <v>2</v>
      </c>
      <c r="AT73" s="368">
        <f t="shared" si="82"/>
        <v>2</v>
      </c>
    </row>
    <row r="74" spans="1:46" x14ac:dyDescent="0.25">
      <c r="A74" s="30">
        <v>5</v>
      </c>
      <c r="B74" s="47">
        <v>50230</v>
      </c>
      <c r="C74" s="26" t="s">
        <v>68</v>
      </c>
      <c r="D74" s="54">
        <f>'2022 Расклад'!J68</f>
        <v>3.7816091954022992</v>
      </c>
      <c r="E74" s="57">
        <f t="shared" ref="E74:E115" si="95">$D$126</f>
        <v>3.95</v>
      </c>
      <c r="F74" s="174" t="str">
        <f t="shared" si="84"/>
        <v>C</v>
      </c>
      <c r="G74" s="169">
        <f>'2022 Расклад'!P68</f>
        <v>3.5384615384615383</v>
      </c>
      <c r="H74" s="57">
        <f t="shared" si="35"/>
        <v>3.6</v>
      </c>
      <c r="I74" s="58" t="str">
        <f t="shared" si="85"/>
        <v>C</v>
      </c>
      <c r="J74" s="54">
        <f>'2022 Расклад'!V68</f>
        <v>3.9012345679012346</v>
      </c>
      <c r="K74" s="57">
        <f t="shared" si="36"/>
        <v>3.86</v>
      </c>
      <c r="L74" s="59" t="str">
        <f t="shared" si="86"/>
        <v>B</v>
      </c>
      <c r="M74" s="356" t="str">
        <f t="shared" si="83"/>
        <v>C</v>
      </c>
      <c r="N74" s="62">
        <f t="shared" si="87"/>
        <v>2</v>
      </c>
      <c r="O74" s="62">
        <f t="shared" ref="O74:O105" si="96">IF(I74="A",4.2,IF(I74="B",2.5,IF(I74="C",2,1)))</f>
        <v>2</v>
      </c>
      <c r="P74" s="62">
        <f t="shared" ref="P74:P105" si="97">IF(L74="A",4.2,IF(L74="B",2.5,IF(L74="C",2,1)))</f>
        <v>2.5</v>
      </c>
      <c r="Q74" s="75">
        <f t="shared" si="88"/>
        <v>2.1666666666666665</v>
      </c>
      <c r="R74" s="79">
        <f>'2022 Расклад'!AB68</f>
        <v>3.6973684210526314</v>
      </c>
      <c r="S74" s="53">
        <f t="shared" si="89"/>
        <v>3.62</v>
      </c>
      <c r="T74" s="59" t="str">
        <f t="shared" ref="T74:T105" si="98">IF(R74&gt;=$R$127,"A",IF(R74&gt;=$R$128,"B",IF(R74&gt;=$R$129,"C","D")))</f>
        <v>B</v>
      </c>
      <c r="U74" s="183">
        <f>'2022 Расклад'!AH68</f>
        <v>4.2368421052631575</v>
      </c>
      <c r="V74" s="53">
        <f t="shared" si="90"/>
        <v>3.94</v>
      </c>
      <c r="W74" s="58" t="str">
        <f t="shared" ref="W74:W105" si="99">IF(U74&gt;=$U$127,"A",IF(U74&gt;=$U$128,"B",IF(U74&gt;=$U$129,"C","D")))</f>
        <v>B</v>
      </c>
      <c r="X74" s="196" t="str">
        <f t="shared" si="70"/>
        <v>B</v>
      </c>
      <c r="Y74" s="201">
        <f t="shared" si="71"/>
        <v>2.5</v>
      </c>
      <c r="Z74" s="211">
        <f t="shared" si="72"/>
        <v>2.5</v>
      </c>
      <c r="AA74" s="206">
        <f t="shared" si="73"/>
        <v>2.5</v>
      </c>
      <c r="AB74" s="289">
        <f>'2022 Расклад'!AN68</f>
        <v>4</v>
      </c>
      <c r="AC74" s="153">
        <f t="shared" si="91"/>
        <v>4.0999999999999996</v>
      </c>
      <c r="AD74" s="59" t="str">
        <f t="shared" si="67"/>
        <v>C</v>
      </c>
      <c r="AE74" s="290">
        <f>'2022 Расклад'!AV68</f>
        <v>60.1</v>
      </c>
      <c r="AF74" s="154">
        <f t="shared" si="92"/>
        <v>56.1</v>
      </c>
      <c r="AG74" s="58" t="str">
        <f t="shared" si="69"/>
        <v>B</v>
      </c>
      <c r="AH74" s="299">
        <f>'2022 Расклад'!BD68</f>
        <v>67.900000000000006</v>
      </c>
      <c r="AI74" s="293">
        <f t="shared" si="93"/>
        <v>69.77</v>
      </c>
      <c r="AJ74" s="58" t="str">
        <f t="shared" si="68"/>
        <v>B</v>
      </c>
      <c r="AK74" s="88" t="str">
        <f t="shared" si="74"/>
        <v>B</v>
      </c>
      <c r="AL74" s="83">
        <f t="shared" si="75"/>
        <v>2</v>
      </c>
      <c r="AM74" s="83">
        <f t="shared" si="76"/>
        <v>2.5</v>
      </c>
      <c r="AN74" s="83">
        <f t="shared" si="77"/>
        <v>2.5</v>
      </c>
      <c r="AO74" s="247">
        <f t="shared" si="78"/>
        <v>2.3333333333333335</v>
      </c>
      <c r="AP74" s="88" t="str">
        <f t="shared" si="79"/>
        <v>B</v>
      </c>
      <c r="AQ74" s="369">
        <f t="shared" si="94"/>
        <v>2</v>
      </c>
      <c r="AR74" s="367">
        <f t="shared" si="80"/>
        <v>2.5</v>
      </c>
      <c r="AS74" s="367">
        <f t="shared" si="81"/>
        <v>2.5</v>
      </c>
      <c r="AT74" s="368">
        <f t="shared" si="82"/>
        <v>2.3333333333333335</v>
      </c>
    </row>
    <row r="75" spans="1:46" x14ac:dyDescent="0.25">
      <c r="A75" s="30">
        <v>6</v>
      </c>
      <c r="B75" s="47">
        <v>50340</v>
      </c>
      <c r="C75" s="26" t="s">
        <v>69</v>
      </c>
      <c r="D75" s="54">
        <f>'2022 Расклад'!J69</f>
        <v>4.01219512195122</v>
      </c>
      <c r="E75" s="57">
        <f t="shared" si="95"/>
        <v>3.95</v>
      </c>
      <c r="F75" s="174" t="str">
        <f t="shared" si="84"/>
        <v>B</v>
      </c>
      <c r="G75" s="169">
        <f>'2022 Расклад'!P69</f>
        <v>3.8289473684210527</v>
      </c>
      <c r="H75" s="57">
        <f t="shared" si="35"/>
        <v>3.6</v>
      </c>
      <c r="I75" s="58" t="str">
        <f t="shared" si="85"/>
        <v>B</v>
      </c>
      <c r="J75" s="54">
        <f>'2022 Расклад'!V69</f>
        <v>3.6451612903225805</v>
      </c>
      <c r="K75" s="57">
        <f t="shared" si="36"/>
        <v>3.86</v>
      </c>
      <c r="L75" s="59" t="str">
        <f t="shared" si="86"/>
        <v>C</v>
      </c>
      <c r="M75" s="356" t="str">
        <f t="shared" si="83"/>
        <v>C</v>
      </c>
      <c r="N75" s="62">
        <f t="shared" si="87"/>
        <v>2.5</v>
      </c>
      <c r="O75" s="62">
        <f t="shared" si="96"/>
        <v>2.5</v>
      </c>
      <c r="P75" s="62">
        <f t="shared" si="97"/>
        <v>2</v>
      </c>
      <c r="Q75" s="75">
        <f t="shared" si="88"/>
        <v>2.3333333333333335</v>
      </c>
      <c r="R75" s="79">
        <f>'2022 Расклад'!AB69</f>
        <v>3.5774647887323945</v>
      </c>
      <c r="S75" s="53">
        <f t="shared" si="89"/>
        <v>3.62</v>
      </c>
      <c r="T75" s="59" t="str">
        <f t="shared" si="98"/>
        <v>B</v>
      </c>
      <c r="U75" s="183">
        <f>'2022 Расклад'!AH69</f>
        <v>3.535211267605634</v>
      </c>
      <c r="V75" s="53">
        <f t="shared" si="90"/>
        <v>3.94</v>
      </c>
      <c r="W75" s="58" t="str">
        <f t="shared" si="99"/>
        <v>C</v>
      </c>
      <c r="X75" s="196" t="str">
        <f t="shared" si="70"/>
        <v>C</v>
      </c>
      <c r="Y75" s="201">
        <f t="shared" si="71"/>
        <v>2.5</v>
      </c>
      <c r="Z75" s="211">
        <f t="shared" si="72"/>
        <v>2</v>
      </c>
      <c r="AA75" s="206">
        <f t="shared" si="73"/>
        <v>2.25</v>
      </c>
      <c r="AB75" s="289">
        <f>'2022 Расклад'!AN69</f>
        <v>3.4375</v>
      </c>
      <c r="AC75" s="153">
        <f t="shared" si="91"/>
        <v>4.0999999999999996</v>
      </c>
      <c r="AD75" s="59" t="str">
        <f t="shared" si="67"/>
        <v>D</v>
      </c>
      <c r="AE75" s="290">
        <f>'2022 Расклад'!AV69</f>
        <v>49.8</v>
      </c>
      <c r="AF75" s="154">
        <f t="shared" si="92"/>
        <v>56.1</v>
      </c>
      <c r="AG75" s="58" t="str">
        <f t="shared" si="69"/>
        <v>C</v>
      </c>
      <c r="AH75" s="299">
        <f>'2022 Расклад'!BD69</f>
        <v>53</v>
      </c>
      <c r="AI75" s="293">
        <f t="shared" si="93"/>
        <v>69.77</v>
      </c>
      <c r="AJ75" s="58" t="str">
        <f t="shared" si="68"/>
        <v>C</v>
      </c>
      <c r="AK75" s="88" t="str">
        <f t="shared" si="74"/>
        <v>C</v>
      </c>
      <c r="AL75" s="83">
        <f t="shared" si="75"/>
        <v>1</v>
      </c>
      <c r="AM75" s="83">
        <f t="shared" si="76"/>
        <v>2</v>
      </c>
      <c r="AN75" s="83">
        <f t="shared" si="77"/>
        <v>2</v>
      </c>
      <c r="AO75" s="247">
        <f t="shared" si="78"/>
        <v>1.6666666666666667</v>
      </c>
      <c r="AP75" s="88" t="str">
        <f t="shared" si="79"/>
        <v>C</v>
      </c>
      <c r="AQ75" s="369">
        <f t="shared" si="94"/>
        <v>2</v>
      </c>
      <c r="AR75" s="367">
        <f t="shared" si="80"/>
        <v>2</v>
      </c>
      <c r="AS75" s="367">
        <f t="shared" si="81"/>
        <v>2</v>
      </c>
      <c r="AT75" s="368">
        <f t="shared" si="82"/>
        <v>2</v>
      </c>
    </row>
    <row r="76" spans="1:46" x14ac:dyDescent="0.25">
      <c r="A76" s="30">
        <v>7</v>
      </c>
      <c r="B76" s="47">
        <v>50420</v>
      </c>
      <c r="C76" s="26" t="s">
        <v>70</v>
      </c>
      <c r="D76" s="54">
        <f>'2022 Расклад'!J70</f>
        <v>4.0412371134020626</v>
      </c>
      <c r="E76" s="57">
        <f t="shared" si="95"/>
        <v>3.95</v>
      </c>
      <c r="F76" s="174" t="str">
        <f t="shared" si="84"/>
        <v>B</v>
      </c>
      <c r="G76" s="169">
        <f>'2022 Расклад'!P70</f>
        <v>3.905263157894737</v>
      </c>
      <c r="H76" s="57">
        <f t="shared" si="35"/>
        <v>3.6</v>
      </c>
      <c r="I76" s="58" t="str">
        <f t="shared" si="85"/>
        <v>B</v>
      </c>
      <c r="J76" s="54">
        <f>'2022 Расклад'!V70</f>
        <v>4.1568627450980387</v>
      </c>
      <c r="K76" s="57">
        <f t="shared" si="36"/>
        <v>3.86</v>
      </c>
      <c r="L76" s="59" t="str">
        <f t="shared" si="86"/>
        <v>B</v>
      </c>
      <c r="M76" s="356" t="str">
        <f t="shared" si="83"/>
        <v>B</v>
      </c>
      <c r="N76" s="62">
        <f t="shared" si="87"/>
        <v>2.5</v>
      </c>
      <c r="O76" s="62">
        <f t="shared" si="96"/>
        <v>2.5</v>
      </c>
      <c r="P76" s="62">
        <f t="shared" si="97"/>
        <v>2.5</v>
      </c>
      <c r="Q76" s="75">
        <f t="shared" si="88"/>
        <v>2.5</v>
      </c>
      <c r="R76" s="79">
        <f>'2022 Расклад'!AB70</f>
        <v>3.5090909090909093</v>
      </c>
      <c r="S76" s="53">
        <f t="shared" si="89"/>
        <v>3.62</v>
      </c>
      <c r="T76" s="59" t="str">
        <f t="shared" si="98"/>
        <v>C</v>
      </c>
      <c r="U76" s="183">
        <f>'2022 Расклад'!AH70</f>
        <v>4.3454545454545457</v>
      </c>
      <c r="V76" s="53">
        <f t="shared" si="90"/>
        <v>3.94</v>
      </c>
      <c r="W76" s="58" t="str">
        <f t="shared" si="99"/>
        <v>B</v>
      </c>
      <c r="X76" s="196" t="str">
        <f t="shared" si="70"/>
        <v>C</v>
      </c>
      <c r="Y76" s="201">
        <f t="shared" si="71"/>
        <v>2</v>
      </c>
      <c r="Z76" s="211">
        <f t="shared" si="72"/>
        <v>2.5</v>
      </c>
      <c r="AA76" s="206">
        <f t="shared" si="73"/>
        <v>2.25</v>
      </c>
      <c r="AB76" s="289">
        <f>'2022 Расклад'!AN70</f>
        <v>3.9230769230769229</v>
      </c>
      <c r="AC76" s="153">
        <f t="shared" si="91"/>
        <v>4.0999999999999996</v>
      </c>
      <c r="AD76" s="59" t="str">
        <f t="shared" si="67"/>
        <v>C</v>
      </c>
      <c r="AE76" s="290">
        <f>'2022 Расклад'!AV70</f>
        <v>54.5</v>
      </c>
      <c r="AF76" s="154">
        <f t="shared" si="92"/>
        <v>56.1</v>
      </c>
      <c r="AG76" s="58" t="str">
        <f t="shared" si="69"/>
        <v>B</v>
      </c>
      <c r="AH76" s="299">
        <f>'2022 Расклад'!BD70</f>
        <v>66</v>
      </c>
      <c r="AI76" s="293">
        <f t="shared" si="93"/>
        <v>69.77</v>
      </c>
      <c r="AJ76" s="58" t="str">
        <f t="shared" si="68"/>
        <v>B</v>
      </c>
      <c r="AK76" s="88" t="str">
        <f t="shared" si="74"/>
        <v>B</v>
      </c>
      <c r="AL76" s="83">
        <f t="shared" si="75"/>
        <v>2</v>
      </c>
      <c r="AM76" s="83">
        <f t="shared" si="76"/>
        <v>2.5</v>
      </c>
      <c r="AN76" s="83">
        <f t="shared" si="77"/>
        <v>2.5</v>
      </c>
      <c r="AO76" s="247">
        <f t="shared" si="78"/>
        <v>2.3333333333333335</v>
      </c>
      <c r="AP76" s="88" t="str">
        <f t="shared" si="79"/>
        <v>B</v>
      </c>
      <c r="AQ76" s="369">
        <f t="shared" si="94"/>
        <v>2.5</v>
      </c>
      <c r="AR76" s="367">
        <f t="shared" si="80"/>
        <v>2</v>
      </c>
      <c r="AS76" s="367">
        <f t="shared" si="81"/>
        <v>2.5</v>
      </c>
      <c r="AT76" s="368">
        <f t="shared" si="82"/>
        <v>2.3333333333333335</v>
      </c>
    </row>
    <row r="77" spans="1:46" x14ac:dyDescent="0.25">
      <c r="A77" s="30">
        <v>8</v>
      </c>
      <c r="B77" s="46">
        <v>50450</v>
      </c>
      <c r="C77" s="16" t="s">
        <v>71</v>
      </c>
      <c r="D77" s="54">
        <f>'2022 Расклад'!J71</f>
        <v>3.9312499999999999</v>
      </c>
      <c r="E77" s="57">
        <f t="shared" si="95"/>
        <v>3.95</v>
      </c>
      <c r="F77" s="174" t="str">
        <f t="shared" si="84"/>
        <v>B</v>
      </c>
      <c r="G77" s="169">
        <f>'2022 Расклад'!P71</f>
        <v>3.7619047619047614</v>
      </c>
      <c r="H77" s="57">
        <f t="shared" si="35"/>
        <v>3.6</v>
      </c>
      <c r="I77" s="58" t="str">
        <f t="shared" si="85"/>
        <v>B</v>
      </c>
      <c r="J77" s="54">
        <f>'2022 Расклад'!V71</f>
        <v>3.9312499999999999</v>
      </c>
      <c r="K77" s="57">
        <f t="shared" si="36"/>
        <v>3.86</v>
      </c>
      <c r="L77" s="59" t="str">
        <f t="shared" si="86"/>
        <v>B</v>
      </c>
      <c r="M77" s="356" t="str">
        <f t="shared" si="83"/>
        <v>B</v>
      </c>
      <c r="N77" s="62">
        <f t="shared" si="87"/>
        <v>2.5</v>
      </c>
      <c r="O77" s="62">
        <f t="shared" si="96"/>
        <v>2.5</v>
      </c>
      <c r="P77" s="62">
        <f t="shared" si="97"/>
        <v>2.5</v>
      </c>
      <c r="Q77" s="75">
        <f t="shared" si="88"/>
        <v>2.5</v>
      </c>
      <c r="R77" s="79">
        <f>'2022 Расклад'!AB71</f>
        <v>3.6265060240963853</v>
      </c>
      <c r="S77" s="53">
        <f t="shared" si="89"/>
        <v>3.62</v>
      </c>
      <c r="T77" s="59" t="str">
        <f t="shared" si="98"/>
        <v>B</v>
      </c>
      <c r="U77" s="183">
        <f>'2022 Расклад'!AH71</f>
        <v>4.1204819277108431</v>
      </c>
      <c r="V77" s="53">
        <f t="shared" si="90"/>
        <v>3.94</v>
      </c>
      <c r="W77" s="58" t="str">
        <f t="shared" si="99"/>
        <v>B</v>
      </c>
      <c r="X77" s="196" t="str">
        <f t="shared" si="70"/>
        <v>B</v>
      </c>
      <c r="Y77" s="201">
        <f t="shared" si="71"/>
        <v>2.5</v>
      </c>
      <c r="Z77" s="211">
        <f t="shared" si="72"/>
        <v>2.5</v>
      </c>
      <c r="AA77" s="206">
        <f t="shared" si="73"/>
        <v>2.5</v>
      </c>
      <c r="AB77" s="289">
        <f>'2022 Расклад'!AN71</f>
        <v>3.896551724137931</v>
      </c>
      <c r="AC77" s="153">
        <f t="shared" si="91"/>
        <v>4.0999999999999996</v>
      </c>
      <c r="AD77" s="59" t="str">
        <f t="shared" si="67"/>
        <v>C</v>
      </c>
      <c r="AE77" s="290">
        <f>'2022 Расклад'!AV71</f>
        <v>46.4</v>
      </c>
      <c r="AF77" s="154">
        <f t="shared" si="92"/>
        <v>56.1</v>
      </c>
      <c r="AG77" s="58" t="str">
        <f t="shared" si="69"/>
        <v>C</v>
      </c>
      <c r="AH77" s="299">
        <f>'2022 Расклад'!BD71</f>
        <v>61.7</v>
      </c>
      <c r="AI77" s="293">
        <f t="shared" si="93"/>
        <v>69.77</v>
      </c>
      <c r="AJ77" s="58" t="str">
        <f t="shared" si="68"/>
        <v>B</v>
      </c>
      <c r="AK77" s="88" t="str">
        <f t="shared" si="74"/>
        <v>C</v>
      </c>
      <c r="AL77" s="83">
        <f t="shared" si="75"/>
        <v>2</v>
      </c>
      <c r="AM77" s="83">
        <f t="shared" si="76"/>
        <v>2</v>
      </c>
      <c r="AN77" s="83">
        <f t="shared" si="77"/>
        <v>2.5</v>
      </c>
      <c r="AO77" s="247">
        <f t="shared" si="78"/>
        <v>2.1666666666666665</v>
      </c>
      <c r="AP77" s="88" t="str">
        <f t="shared" si="79"/>
        <v>B</v>
      </c>
      <c r="AQ77" s="369">
        <f t="shared" si="94"/>
        <v>2.5</v>
      </c>
      <c r="AR77" s="367">
        <f t="shared" si="80"/>
        <v>2.5</v>
      </c>
      <c r="AS77" s="367">
        <f t="shared" si="81"/>
        <v>2</v>
      </c>
      <c r="AT77" s="368">
        <f t="shared" si="82"/>
        <v>2.3333333333333335</v>
      </c>
    </row>
    <row r="78" spans="1:46" x14ac:dyDescent="0.25">
      <c r="A78" s="30">
        <v>9</v>
      </c>
      <c r="B78" s="47">
        <v>50620</v>
      </c>
      <c r="C78" s="26" t="s">
        <v>72</v>
      </c>
      <c r="D78" s="54">
        <f>'2022 Расклад'!J72</f>
        <v>3.5866666666666673</v>
      </c>
      <c r="E78" s="57">
        <f t="shared" si="95"/>
        <v>3.95</v>
      </c>
      <c r="F78" s="174" t="str">
        <f t="shared" si="84"/>
        <v>C</v>
      </c>
      <c r="G78" s="169">
        <f>'2022 Расклад'!P72</f>
        <v>3.4736842105263164</v>
      </c>
      <c r="H78" s="57">
        <f t="shared" si="35"/>
        <v>3.6</v>
      </c>
      <c r="I78" s="58" t="str">
        <f t="shared" si="85"/>
        <v>D</v>
      </c>
      <c r="J78" s="54">
        <f>'2022 Расклад'!V72</f>
        <v>3.4666666666666668</v>
      </c>
      <c r="K78" s="57">
        <f t="shared" si="36"/>
        <v>3.86</v>
      </c>
      <c r="L78" s="59" t="str">
        <f t="shared" si="86"/>
        <v>D</v>
      </c>
      <c r="M78" s="356" t="str">
        <f t="shared" si="83"/>
        <v>D</v>
      </c>
      <c r="N78" s="62">
        <f t="shared" si="87"/>
        <v>2</v>
      </c>
      <c r="O78" s="62">
        <f t="shared" si="96"/>
        <v>1</v>
      </c>
      <c r="P78" s="62">
        <f t="shared" si="97"/>
        <v>1</v>
      </c>
      <c r="Q78" s="75">
        <f t="shared" si="88"/>
        <v>1.3333333333333333</v>
      </c>
      <c r="R78" s="79">
        <f>'2022 Расклад'!AB72</f>
        <v>3.3448275862068964</v>
      </c>
      <c r="S78" s="53">
        <f t="shared" si="89"/>
        <v>3.62</v>
      </c>
      <c r="T78" s="59" t="str">
        <f t="shared" si="98"/>
        <v>D</v>
      </c>
      <c r="U78" s="183">
        <f>'2022 Расклад'!AH72</f>
        <v>4.0517241379310347</v>
      </c>
      <c r="V78" s="53">
        <f t="shared" si="90"/>
        <v>3.94</v>
      </c>
      <c r="W78" s="58" t="str">
        <f t="shared" si="99"/>
        <v>B</v>
      </c>
      <c r="X78" s="196" t="str">
        <f t="shared" si="70"/>
        <v>C</v>
      </c>
      <c r="Y78" s="201">
        <f t="shared" si="71"/>
        <v>1</v>
      </c>
      <c r="Z78" s="211">
        <f t="shared" si="72"/>
        <v>2.5</v>
      </c>
      <c r="AA78" s="206">
        <f t="shared" si="73"/>
        <v>1.75</v>
      </c>
      <c r="AB78" s="289">
        <f>'2022 Расклад'!AN72</f>
        <v>3.5862068965517242</v>
      </c>
      <c r="AC78" s="153">
        <f t="shared" si="91"/>
        <v>4.0999999999999996</v>
      </c>
      <c r="AD78" s="59" t="str">
        <f t="shared" si="67"/>
        <v>C</v>
      </c>
      <c r="AE78" s="290">
        <f>'2022 Расклад'!AV72</f>
        <v>36.5</v>
      </c>
      <c r="AF78" s="154">
        <f t="shared" si="92"/>
        <v>56.1</v>
      </c>
      <c r="AG78" s="58" t="str">
        <f t="shared" si="69"/>
        <v>C</v>
      </c>
      <c r="AH78" s="299">
        <f>'2022 Расклад'!BD72</f>
        <v>53.2</v>
      </c>
      <c r="AI78" s="293">
        <f t="shared" si="93"/>
        <v>69.77</v>
      </c>
      <c r="AJ78" s="58" t="str">
        <f t="shared" si="68"/>
        <v>C</v>
      </c>
      <c r="AK78" s="88" t="str">
        <f t="shared" si="74"/>
        <v>C</v>
      </c>
      <c r="AL78" s="83">
        <f t="shared" si="75"/>
        <v>2</v>
      </c>
      <c r="AM78" s="83">
        <f t="shared" si="76"/>
        <v>2</v>
      </c>
      <c r="AN78" s="83">
        <f t="shared" si="77"/>
        <v>2</v>
      </c>
      <c r="AO78" s="247">
        <f t="shared" si="78"/>
        <v>2</v>
      </c>
      <c r="AP78" s="88" t="str">
        <f t="shared" si="79"/>
        <v>C</v>
      </c>
      <c r="AQ78" s="369">
        <f t="shared" si="94"/>
        <v>1</v>
      </c>
      <c r="AR78" s="367">
        <f t="shared" si="80"/>
        <v>2</v>
      </c>
      <c r="AS78" s="367">
        <f t="shared" si="81"/>
        <v>2</v>
      </c>
      <c r="AT78" s="368">
        <f t="shared" si="82"/>
        <v>1.6666666666666667</v>
      </c>
    </row>
    <row r="79" spans="1:46" x14ac:dyDescent="0.25">
      <c r="A79" s="30">
        <v>10</v>
      </c>
      <c r="B79" s="47">
        <v>50760</v>
      </c>
      <c r="C79" s="26" t="s">
        <v>73</v>
      </c>
      <c r="D79" s="54">
        <f>'2022 Расклад'!J73</f>
        <v>3.7606837606837611</v>
      </c>
      <c r="E79" s="57">
        <f t="shared" si="95"/>
        <v>3.95</v>
      </c>
      <c r="F79" s="174" t="str">
        <f t="shared" si="84"/>
        <v>C</v>
      </c>
      <c r="G79" s="169">
        <f>'2022 Расклад'!P73</f>
        <v>3</v>
      </c>
      <c r="H79" s="57">
        <f t="shared" si="35"/>
        <v>3.6</v>
      </c>
      <c r="I79" s="58" t="str">
        <f t="shared" si="85"/>
        <v>D</v>
      </c>
      <c r="J79" s="54">
        <f>'2022 Расклад'!V73</f>
        <v>3.5652173913043477</v>
      </c>
      <c r="K79" s="57">
        <f t="shared" si="36"/>
        <v>3.86</v>
      </c>
      <c r="L79" s="59" t="str">
        <f t="shared" si="86"/>
        <v>C</v>
      </c>
      <c r="M79" s="356" t="str">
        <f t="shared" si="83"/>
        <v>C</v>
      </c>
      <c r="N79" s="62">
        <f t="shared" si="87"/>
        <v>2</v>
      </c>
      <c r="O79" s="62">
        <f t="shared" si="96"/>
        <v>1</v>
      </c>
      <c r="P79" s="62">
        <f t="shared" si="97"/>
        <v>2</v>
      </c>
      <c r="Q79" s="75">
        <f t="shared" si="88"/>
        <v>1.6666666666666667</v>
      </c>
      <c r="R79" s="79">
        <f>'2022 Расклад'!AB73</f>
        <v>3.6324324324324326</v>
      </c>
      <c r="S79" s="53">
        <f t="shared" si="89"/>
        <v>3.62</v>
      </c>
      <c r="T79" s="59" t="str">
        <f t="shared" si="98"/>
        <v>B</v>
      </c>
      <c r="U79" s="183">
        <f>'2022 Расклад'!AH73</f>
        <v>4.2108108108108109</v>
      </c>
      <c r="V79" s="53">
        <f t="shared" si="90"/>
        <v>3.94</v>
      </c>
      <c r="W79" s="58" t="str">
        <f t="shared" si="99"/>
        <v>B</v>
      </c>
      <c r="X79" s="196" t="str">
        <f t="shared" si="70"/>
        <v>B</v>
      </c>
      <c r="Y79" s="201">
        <f t="shared" si="71"/>
        <v>2.5</v>
      </c>
      <c r="Z79" s="211">
        <f t="shared" si="72"/>
        <v>2.5</v>
      </c>
      <c r="AA79" s="206">
        <f t="shared" si="73"/>
        <v>2.5</v>
      </c>
      <c r="AB79" s="289">
        <f>'2022 Расклад'!AN73</f>
        <v>4.382352941176471</v>
      </c>
      <c r="AC79" s="153">
        <f t="shared" si="91"/>
        <v>4.0999999999999996</v>
      </c>
      <c r="AD79" s="59" t="str">
        <f t="shared" si="67"/>
        <v>B</v>
      </c>
      <c r="AE79" s="290">
        <f>'2022 Расклад'!AV73</f>
        <v>59.2</v>
      </c>
      <c r="AF79" s="154">
        <f t="shared" si="92"/>
        <v>56.1</v>
      </c>
      <c r="AG79" s="58" t="str">
        <f t="shared" si="69"/>
        <v>B</v>
      </c>
      <c r="AH79" s="299">
        <f>'2022 Расклад'!BD73</f>
        <v>70.2</v>
      </c>
      <c r="AI79" s="293">
        <f t="shared" si="93"/>
        <v>69.77</v>
      </c>
      <c r="AJ79" s="58" t="str">
        <f t="shared" si="68"/>
        <v>B</v>
      </c>
      <c r="AK79" s="88" t="str">
        <f t="shared" si="74"/>
        <v>B</v>
      </c>
      <c r="AL79" s="83">
        <f t="shared" si="75"/>
        <v>2.5</v>
      </c>
      <c r="AM79" s="83">
        <f t="shared" si="76"/>
        <v>2.5</v>
      </c>
      <c r="AN79" s="83">
        <f t="shared" si="77"/>
        <v>2.5</v>
      </c>
      <c r="AO79" s="247">
        <f t="shared" si="78"/>
        <v>2.5</v>
      </c>
      <c r="AP79" s="88" t="str">
        <f t="shared" si="79"/>
        <v>B</v>
      </c>
      <c r="AQ79" s="369">
        <f t="shared" si="94"/>
        <v>2</v>
      </c>
      <c r="AR79" s="367">
        <f t="shared" si="80"/>
        <v>2.5</v>
      </c>
      <c r="AS79" s="367">
        <f t="shared" si="81"/>
        <v>2.5</v>
      </c>
      <c r="AT79" s="368">
        <f t="shared" si="82"/>
        <v>2.3333333333333335</v>
      </c>
    </row>
    <row r="80" spans="1:46" x14ac:dyDescent="0.25">
      <c r="A80" s="30">
        <v>11</v>
      </c>
      <c r="B80" s="47">
        <v>50780</v>
      </c>
      <c r="C80" s="26" t="s">
        <v>74</v>
      </c>
      <c r="D80" s="54">
        <f>'2022 Расклад'!J74</f>
        <v>3.8250000000000002</v>
      </c>
      <c r="E80" s="57">
        <f t="shared" si="95"/>
        <v>3.95</v>
      </c>
      <c r="F80" s="174" t="str">
        <f t="shared" si="84"/>
        <v>C</v>
      </c>
      <c r="G80" s="169">
        <f>'2022 Расклад'!P74</f>
        <v>3.7784810126582276</v>
      </c>
      <c r="H80" s="57">
        <f t="shared" si="35"/>
        <v>3.6</v>
      </c>
      <c r="I80" s="58" t="str">
        <f t="shared" si="85"/>
        <v>B</v>
      </c>
      <c r="J80" s="54">
        <f>'2022 Расклад'!V74</f>
        <v>4.0696202531645573</v>
      </c>
      <c r="K80" s="57">
        <f t="shared" si="36"/>
        <v>3.86</v>
      </c>
      <c r="L80" s="59" t="str">
        <f t="shared" si="86"/>
        <v>B</v>
      </c>
      <c r="M80" s="356" t="str">
        <f t="shared" si="83"/>
        <v>C</v>
      </c>
      <c r="N80" s="62">
        <f t="shared" si="87"/>
        <v>2</v>
      </c>
      <c r="O80" s="62">
        <f t="shared" si="96"/>
        <v>2.5</v>
      </c>
      <c r="P80" s="62">
        <f t="shared" si="97"/>
        <v>2.5</v>
      </c>
      <c r="Q80" s="75">
        <f t="shared" si="88"/>
        <v>2.3333333333333335</v>
      </c>
      <c r="R80" s="79">
        <f>'2022 Расклад'!AB74</f>
        <v>3.3109243697478989</v>
      </c>
      <c r="S80" s="53">
        <f t="shared" si="89"/>
        <v>3.62</v>
      </c>
      <c r="T80" s="59" t="str">
        <f t="shared" si="98"/>
        <v>D</v>
      </c>
      <c r="U80" s="183">
        <f>'2022 Расклад'!AH74</f>
        <v>3.8403361344537816</v>
      </c>
      <c r="V80" s="53">
        <f t="shared" si="90"/>
        <v>3.94</v>
      </c>
      <c r="W80" s="58" t="str">
        <f t="shared" si="99"/>
        <v>C</v>
      </c>
      <c r="X80" s="196" t="str">
        <f t="shared" si="70"/>
        <v>C</v>
      </c>
      <c r="Y80" s="201">
        <f t="shared" si="71"/>
        <v>1</v>
      </c>
      <c r="Z80" s="211">
        <f t="shared" si="72"/>
        <v>2</v>
      </c>
      <c r="AA80" s="206">
        <f t="shared" si="73"/>
        <v>1.5</v>
      </c>
      <c r="AB80" s="289">
        <f>'2022 Расклад'!AN74</f>
        <v>2.8461538461538463</v>
      </c>
      <c r="AC80" s="153">
        <f t="shared" si="91"/>
        <v>4.0999999999999996</v>
      </c>
      <c r="AD80" s="59" t="str">
        <f t="shared" si="67"/>
        <v>D</v>
      </c>
      <c r="AE80" s="290">
        <f>'2022 Расклад'!AV74</f>
        <v>18.3</v>
      </c>
      <c r="AF80" s="154">
        <f t="shared" si="92"/>
        <v>56.1</v>
      </c>
      <c r="AG80" s="58" t="str">
        <f t="shared" si="69"/>
        <v>D</v>
      </c>
      <c r="AH80" s="299">
        <f>'2022 Расклад'!BD74</f>
        <v>43</v>
      </c>
      <c r="AI80" s="293">
        <f t="shared" si="93"/>
        <v>69.77</v>
      </c>
      <c r="AJ80" s="58" t="str">
        <f t="shared" si="68"/>
        <v>C</v>
      </c>
      <c r="AK80" s="88" t="str">
        <f t="shared" si="74"/>
        <v>D</v>
      </c>
      <c r="AL80" s="83">
        <f t="shared" si="75"/>
        <v>1</v>
      </c>
      <c r="AM80" s="83">
        <f t="shared" si="76"/>
        <v>1</v>
      </c>
      <c r="AN80" s="83">
        <f t="shared" si="77"/>
        <v>2</v>
      </c>
      <c r="AO80" s="247">
        <f t="shared" si="78"/>
        <v>1.3333333333333333</v>
      </c>
      <c r="AP80" s="88" t="str">
        <f t="shared" si="79"/>
        <v>C</v>
      </c>
      <c r="AQ80" s="369">
        <f t="shared" si="94"/>
        <v>2</v>
      </c>
      <c r="AR80" s="367">
        <f t="shared" si="80"/>
        <v>2</v>
      </c>
      <c r="AS80" s="367">
        <f t="shared" si="81"/>
        <v>1</v>
      </c>
      <c r="AT80" s="368">
        <f t="shared" si="82"/>
        <v>1.6666666666666667</v>
      </c>
    </row>
    <row r="81" spans="1:46" x14ac:dyDescent="0.25">
      <c r="A81" s="30">
        <v>12</v>
      </c>
      <c r="B81" s="47">
        <v>50930</v>
      </c>
      <c r="C81" s="26" t="s">
        <v>75</v>
      </c>
      <c r="D81" s="54">
        <f>'2022 Расклад'!J75</f>
        <v>3.7971014492753623</v>
      </c>
      <c r="E81" s="57">
        <f t="shared" si="95"/>
        <v>3.95</v>
      </c>
      <c r="F81" s="174" t="str">
        <f t="shared" si="84"/>
        <v>C</v>
      </c>
      <c r="G81" s="169">
        <f>'2022 Расклад'!P75</f>
        <v>3.3943661971830981</v>
      </c>
      <c r="H81" s="57">
        <f t="shared" si="35"/>
        <v>3.6</v>
      </c>
      <c r="I81" s="58" t="str">
        <f t="shared" si="85"/>
        <v>D</v>
      </c>
      <c r="J81" s="54">
        <f>'2022 Расклад'!V75</f>
        <v>3.8309859154929575</v>
      </c>
      <c r="K81" s="57">
        <f t="shared" si="36"/>
        <v>3.86</v>
      </c>
      <c r="L81" s="59" t="str">
        <f t="shared" si="86"/>
        <v>B</v>
      </c>
      <c r="M81" s="356" t="str">
        <f t="shared" si="83"/>
        <v>C</v>
      </c>
      <c r="N81" s="62">
        <f t="shared" si="87"/>
        <v>2</v>
      </c>
      <c r="O81" s="62">
        <f t="shared" si="96"/>
        <v>1</v>
      </c>
      <c r="P81" s="62">
        <f t="shared" si="97"/>
        <v>2.5</v>
      </c>
      <c r="Q81" s="75">
        <f t="shared" si="88"/>
        <v>1.8333333333333333</v>
      </c>
      <c r="R81" s="79">
        <f>'2022 Расклад'!AB75</f>
        <v>3.442622950819672</v>
      </c>
      <c r="S81" s="53">
        <f t="shared" si="89"/>
        <v>3.62</v>
      </c>
      <c r="T81" s="59" t="str">
        <f t="shared" si="98"/>
        <v>D</v>
      </c>
      <c r="U81" s="183">
        <f>'2022 Расклад'!AH75</f>
        <v>3.901639344262295</v>
      </c>
      <c r="V81" s="53">
        <f t="shared" si="90"/>
        <v>3.94</v>
      </c>
      <c r="W81" s="58" t="str">
        <f t="shared" si="99"/>
        <v>B</v>
      </c>
      <c r="X81" s="196" t="str">
        <f t="shared" si="70"/>
        <v>C</v>
      </c>
      <c r="Y81" s="201">
        <f t="shared" si="71"/>
        <v>1</v>
      </c>
      <c r="Z81" s="211">
        <f t="shared" si="72"/>
        <v>2.5</v>
      </c>
      <c r="AA81" s="206">
        <f t="shared" si="73"/>
        <v>1.75</v>
      </c>
      <c r="AB81" s="289">
        <f>'2022 Расклад'!AN75</f>
        <v>4.2</v>
      </c>
      <c r="AC81" s="153">
        <f t="shared" si="91"/>
        <v>4.0999999999999996</v>
      </c>
      <c r="AD81" s="59" t="str">
        <f t="shared" si="67"/>
        <v>B</v>
      </c>
      <c r="AE81" s="290">
        <f>'2022 Расклад'!AV75</f>
        <v>38</v>
      </c>
      <c r="AF81" s="154">
        <f t="shared" si="92"/>
        <v>56.1</v>
      </c>
      <c r="AG81" s="58" t="str">
        <f t="shared" si="69"/>
        <v>C</v>
      </c>
      <c r="AH81" s="299">
        <f>'2022 Расклад'!BD75</f>
        <v>60.5</v>
      </c>
      <c r="AI81" s="293">
        <f t="shared" si="93"/>
        <v>69.77</v>
      </c>
      <c r="AJ81" s="58" t="str">
        <f t="shared" si="68"/>
        <v>B</v>
      </c>
      <c r="AK81" s="88" t="str">
        <f t="shared" si="74"/>
        <v>B</v>
      </c>
      <c r="AL81" s="83">
        <f t="shared" si="75"/>
        <v>2.5</v>
      </c>
      <c r="AM81" s="83">
        <f t="shared" si="76"/>
        <v>2</v>
      </c>
      <c r="AN81" s="83">
        <f t="shared" si="77"/>
        <v>2.5</v>
      </c>
      <c r="AO81" s="247">
        <f t="shared" si="78"/>
        <v>2.3333333333333335</v>
      </c>
      <c r="AP81" s="88" t="str">
        <f t="shared" si="79"/>
        <v>C</v>
      </c>
      <c r="AQ81" s="369">
        <f t="shared" si="94"/>
        <v>2</v>
      </c>
      <c r="AR81" s="367">
        <f t="shared" si="80"/>
        <v>2</v>
      </c>
      <c r="AS81" s="367">
        <f t="shared" si="81"/>
        <v>2.5</v>
      </c>
      <c r="AT81" s="368">
        <f t="shared" si="82"/>
        <v>2.1666666666666665</v>
      </c>
    </row>
    <row r="82" spans="1:46" x14ac:dyDescent="0.25">
      <c r="A82" s="30">
        <v>13</v>
      </c>
      <c r="B82" s="47">
        <v>51370</v>
      </c>
      <c r="C82" s="26" t="s">
        <v>76</v>
      </c>
      <c r="D82" s="54">
        <f>'2022 Расклад'!J76</f>
        <v>3.95</v>
      </c>
      <c r="E82" s="57">
        <f t="shared" si="95"/>
        <v>3.95</v>
      </c>
      <c r="F82" s="174" t="str">
        <f t="shared" si="84"/>
        <v>B</v>
      </c>
      <c r="G82" s="169">
        <f>'2022 Расклад'!P76</f>
        <v>3.5949367088607596</v>
      </c>
      <c r="H82" s="57">
        <f t="shared" ref="H82:H115" si="100">$G$126</f>
        <v>3.6</v>
      </c>
      <c r="I82" s="58" t="str">
        <f t="shared" si="85"/>
        <v>B</v>
      </c>
      <c r="J82" s="54">
        <f>'2022 Расклад'!V76</f>
        <v>3.8292682926829271</v>
      </c>
      <c r="K82" s="57">
        <f t="shared" ref="K82:K115" si="101">$J$126</f>
        <v>3.86</v>
      </c>
      <c r="L82" s="59" t="str">
        <f t="shared" si="86"/>
        <v>B</v>
      </c>
      <c r="M82" s="356" t="str">
        <f t="shared" si="83"/>
        <v>B</v>
      </c>
      <c r="N82" s="62">
        <f t="shared" si="87"/>
        <v>2.5</v>
      </c>
      <c r="O82" s="62">
        <f t="shared" si="96"/>
        <v>2.5</v>
      </c>
      <c r="P82" s="62">
        <f t="shared" si="97"/>
        <v>2.5</v>
      </c>
      <c r="Q82" s="75">
        <f t="shared" si="88"/>
        <v>2.5</v>
      </c>
      <c r="R82" s="79">
        <f>'2022 Расклад'!AB76</f>
        <v>3.5368421052631578</v>
      </c>
      <c r="S82" s="53">
        <f t="shared" si="89"/>
        <v>3.62</v>
      </c>
      <c r="T82" s="59" t="str">
        <f t="shared" si="98"/>
        <v>C</v>
      </c>
      <c r="U82" s="183">
        <f>'2022 Расклад'!AH76</f>
        <v>4.2</v>
      </c>
      <c r="V82" s="53">
        <f t="shared" si="90"/>
        <v>3.94</v>
      </c>
      <c r="W82" s="58" t="str">
        <f t="shared" si="99"/>
        <v>B</v>
      </c>
      <c r="X82" s="196" t="str">
        <f t="shared" si="70"/>
        <v>C</v>
      </c>
      <c r="Y82" s="201">
        <f t="shared" si="71"/>
        <v>2</v>
      </c>
      <c r="Z82" s="211">
        <f t="shared" si="72"/>
        <v>2.5</v>
      </c>
      <c r="AA82" s="206">
        <f t="shared" si="73"/>
        <v>2.25</v>
      </c>
      <c r="AB82" s="289">
        <f>'2022 Расклад'!AN76</f>
        <v>4.3461538461538458</v>
      </c>
      <c r="AC82" s="153">
        <f t="shared" si="91"/>
        <v>4.0999999999999996</v>
      </c>
      <c r="AD82" s="59" t="str">
        <f t="shared" si="67"/>
        <v>B</v>
      </c>
      <c r="AE82" s="290">
        <f>'2022 Расклад'!AV76</f>
        <v>59.6</v>
      </c>
      <c r="AF82" s="154">
        <f t="shared" si="92"/>
        <v>56.1</v>
      </c>
      <c r="AG82" s="58" t="str">
        <f t="shared" si="69"/>
        <v>B</v>
      </c>
      <c r="AH82" s="299">
        <f>'2022 Расклад'!BD76</f>
        <v>68.8</v>
      </c>
      <c r="AI82" s="293">
        <f t="shared" si="93"/>
        <v>69.77</v>
      </c>
      <c r="AJ82" s="58" t="str">
        <f t="shared" si="68"/>
        <v>B</v>
      </c>
      <c r="AK82" s="88" t="str">
        <f t="shared" si="74"/>
        <v>B</v>
      </c>
      <c r="AL82" s="83">
        <f t="shared" si="75"/>
        <v>2.5</v>
      </c>
      <c r="AM82" s="83">
        <f t="shared" si="76"/>
        <v>2.5</v>
      </c>
      <c r="AN82" s="83">
        <f t="shared" si="77"/>
        <v>2.5</v>
      </c>
      <c r="AO82" s="247">
        <f t="shared" si="78"/>
        <v>2.5</v>
      </c>
      <c r="AP82" s="88" t="str">
        <f t="shared" si="79"/>
        <v>B</v>
      </c>
      <c r="AQ82" s="369">
        <f t="shared" si="94"/>
        <v>2.5</v>
      </c>
      <c r="AR82" s="367">
        <f t="shared" si="80"/>
        <v>2</v>
      </c>
      <c r="AS82" s="367">
        <f t="shared" si="81"/>
        <v>2.5</v>
      </c>
      <c r="AT82" s="368">
        <f t="shared" si="82"/>
        <v>2.3333333333333335</v>
      </c>
    </row>
    <row r="83" spans="1:46" ht="15.75" thickBot="1" x14ac:dyDescent="0.3">
      <c r="A83" s="30">
        <v>14</v>
      </c>
      <c r="B83" s="47">
        <v>51580</v>
      </c>
      <c r="C83" s="26" t="s">
        <v>183</v>
      </c>
      <c r="D83" s="54">
        <f>'2022 Расклад'!J77</f>
        <v>4.0212765957446805</v>
      </c>
      <c r="E83" s="57">
        <f t="shared" si="95"/>
        <v>3.95</v>
      </c>
      <c r="F83" s="174" t="str">
        <f t="shared" si="84"/>
        <v>B</v>
      </c>
      <c r="G83" s="169">
        <f>'2022 Расклад'!P77</f>
        <v>3.6011904761904763</v>
      </c>
      <c r="H83" s="57">
        <f t="shared" si="100"/>
        <v>3.6</v>
      </c>
      <c r="I83" s="58" t="str">
        <f t="shared" si="85"/>
        <v>B</v>
      </c>
      <c r="J83" s="54">
        <f>'2022 Расклад'!V77</f>
        <v>3.8378378378378373</v>
      </c>
      <c r="K83" s="57">
        <f t="shared" si="101"/>
        <v>3.86</v>
      </c>
      <c r="L83" s="59" t="str">
        <f t="shared" si="86"/>
        <v>B</v>
      </c>
      <c r="M83" s="356" t="str">
        <f t="shared" si="83"/>
        <v>B</v>
      </c>
      <c r="N83" s="62">
        <f t="shared" si="87"/>
        <v>2.5</v>
      </c>
      <c r="O83" s="62">
        <f t="shared" si="96"/>
        <v>2.5</v>
      </c>
      <c r="P83" s="62">
        <f t="shared" si="97"/>
        <v>2.5</v>
      </c>
      <c r="Q83" s="75">
        <f t="shared" si="88"/>
        <v>2.5</v>
      </c>
      <c r="R83" s="79">
        <f>'2022 Расклад'!AB77</f>
        <v>3.7265625</v>
      </c>
      <c r="S83" s="53">
        <f t="shared" si="89"/>
        <v>3.62</v>
      </c>
      <c r="T83" s="59" t="str">
        <f t="shared" si="98"/>
        <v>B</v>
      </c>
      <c r="U83" s="183">
        <f>'2022 Расклад'!AH77</f>
        <v>4.125</v>
      </c>
      <c r="V83" s="53">
        <f t="shared" si="90"/>
        <v>3.94</v>
      </c>
      <c r="W83" s="58" t="str">
        <f t="shared" si="99"/>
        <v>B</v>
      </c>
      <c r="X83" s="196" t="str">
        <f t="shared" si="70"/>
        <v>B</v>
      </c>
      <c r="Y83" s="201">
        <f t="shared" si="71"/>
        <v>2.5</v>
      </c>
      <c r="Z83" s="211">
        <f t="shared" si="72"/>
        <v>2.5</v>
      </c>
      <c r="AA83" s="206">
        <f t="shared" si="73"/>
        <v>2.5</v>
      </c>
      <c r="AB83" s="289">
        <f>'2022 Расклад'!AN77</f>
        <v>4.3611111111111107</v>
      </c>
      <c r="AC83" s="153">
        <f t="shared" si="91"/>
        <v>4.0999999999999996</v>
      </c>
      <c r="AD83" s="59" t="str">
        <f t="shared" si="67"/>
        <v>B</v>
      </c>
      <c r="AE83" s="290">
        <f>'2022 Расклад'!AV77</f>
        <v>59</v>
      </c>
      <c r="AF83" s="154">
        <f t="shared" si="92"/>
        <v>56.1</v>
      </c>
      <c r="AG83" s="58" t="str">
        <f t="shared" si="69"/>
        <v>B</v>
      </c>
      <c r="AH83" s="299">
        <f>'2022 Расклад'!BD77</f>
        <v>66</v>
      </c>
      <c r="AI83" s="293">
        <f t="shared" si="93"/>
        <v>69.77</v>
      </c>
      <c r="AJ83" s="58" t="str">
        <f t="shared" si="68"/>
        <v>B</v>
      </c>
      <c r="AK83" s="88" t="str">
        <f t="shared" si="74"/>
        <v>B</v>
      </c>
      <c r="AL83" s="83">
        <f t="shared" si="75"/>
        <v>2.5</v>
      </c>
      <c r="AM83" s="83">
        <f t="shared" si="76"/>
        <v>2.5</v>
      </c>
      <c r="AN83" s="83">
        <f t="shared" si="77"/>
        <v>2.5</v>
      </c>
      <c r="AO83" s="247">
        <f t="shared" si="78"/>
        <v>2.5</v>
      </c>
      <c r="AP83" s="88" t="str">
        <f t="shared" si="79"/>
        <v>B</v>
      </c>
      <c r="AQ83" s="369">
        <f t="shared" si="94"/>
        <v>2.5</v>
      </c>
      <c r="AR83" s="367">
        <f t="shared" si="80"/>
        <v>2.5</v>
      </c>
      <c r="AS83" s="367">
        <f t="shared" si="81"/>
        <v>2.5</v>
      </c>
      <c r="AT83" s="368">
        <f t="shared" si="82"/>
        <v>2.5</v>
      </c>
    </row>
    <row r="84" spans="1:46" ht="15.75" thickBot="1" x14ac:dyDescent="0.3">
      <c r="A84" s="40"/>
      <c r="B84" s="45"/>
      <c r="C84" s="41" t="s">
        <v>130</v>
      </c>
      <c r="D84" s="67">
        <f>AVERAGE(D85:D113)</f>
        <v>3.8502261953364245</v>
      </c>
      <c r="E84" s="65">
        <f t="shared" si="95"/>
        <v>3.95</v>
      </c>
      <c r="F84" s="172" t="str">
        <f t="shared" si="84"/>
        <v>C</v>
      </c>
      <c r="G84" s="168">
        <f>AVERAGE(G85:G113)</f>
        <v>3.5713170759212285</v>
      </c>
      <c r="H84" s="65">
        <f t="shared" si="100"/>
        <v>3.6</v>
      </c>
      <c r="I84" s="63" t="str">
        <f t="shared" si="85"/>
        <v>C</v>
      </c>
      <c r="J84" s="67">
        <f>AVERAGE(J85:J113)</f>
        <v>3.8211239116443667</v>
      </c>
      <c r="K84" s="65">
        <f t="shared" si="101"/>
        <v>3.86</v>
      </c>
      <c r="L84" s="64" t="str">
        <f t="shared" si="86"/>
        <v>C</v>
      </c>
      <c r="M84" s="355" t="str">
        <f t="shared" si="83"/>
        <v>C</v>
      </c>
      <c r="N84" s="85">
        <f t="shared" si="87"/>
        <v>2</v>
      </c>
      <c r="O84" s="86">
        <f t="shared" si="96"/>
        <v>2</v>
      </c>
      <c r="P84" s="86">
        <f t="shared" si="97"/>
        <v>2</v>
      </c>
      <c r="Q84" s="179">
        <f t="shared" si="88"/>
        <v>2</v>
      </c>
      <c r="R84" s="66">
        <f>AVERAGE(R85:R113)</f>
        <v>3.5543288538531392</v>
      </c>
      <c r="S84" s="497">
        <f t="shared" si="89"/>
        <v>3.62</v>
      </c>
      <c r="T84" s="64" t="str">
        <f t="shared" si="98"/>
        <v>C</v>
      </c>
      <c r="U84" s="168">
        <f>AVERAGE(U85:U113)</f>
        <v>3.8641037007721755</v>
      </c>
      <c r="V84" s="497">
        <f t="shared" si="90"/>
        <v>3.94</v>
      </c>
      <c r="W84" s="63" t="str">
        <f t="shared" si="99"/>
        <v>C</v>
      </c>
      <c r="X84" s="195" t="str">
        <f t="shared" si="70"/>
        <v>C</v>
      </c>
      <c r="Y84" s="200">
        <f t="shared" si="71"/>
        <v>2</v>
      </c>
      <c r="Z84" s="210">
        <f t="shared" si="72"/>
        <v>2</v>
      </c>
      <c r="AA84" s="205">
        <f t="shared" si="73"/>
        <v>2</v>
      </c>
      <c r="AB84" s="81">
        <f>AVERAGE(AB85:AB113)</f>
        <v>4.0444977964953521</v>
      </c>
      <c r="AC84" s="498">
        <f t="shared" si="91"/>
        <v>4.0999999999999996</v>
      </c>
      <c r="AD84" s="64" t="str">
        <f t="shared" si="67"/>
        <v>C</v>
      </c>
      <c r="AE84" s="82">
        <f>AVERAGE(AE85:AE113)</f>
        <v>53.535714285714292</v>
      </c>
      <c r="AF84" s="509">
        <f t="shared" si="92"/>
        <v>56.1</v>
      </c>
      <c r="AG84" s="63" t="str">
        <f t="shared" si="69"/>
        <v>B</v>
      </c>
      <c r="AH84" s="81">
        <f>AVERAGE(AH85:AH113)</f>
        <v>65.875000000000014</v>
      </c>
      <c r="AI84" s="509">
        <f t="shared" si="93"/>
        <v>69.77</v>
      </c>
      <c r="AJ84" s="63" t="str">
        <f t="shared" si="68"/>
        <v>B</v>
      </c>
      <c r="AK84" s="144" t="str">
        <f t="shared" si="74"/>
        <v>B</v>
      </c>
      <c r="AL84" s="86">
        <f t="shared" si="75"/>
        <v>2</v>
      </c>
      <c r="AM84" s="86">
        <f t="shared" si="76"/>
        <v>2.5</v>
      </c>
      <c r="AN84" s="86">
        <f t="shared" si="77"/>
        <v>2.5</v>
      </c>
      <c r="AO84" s="246">
        <f t="shared" si="78"/>
        <v>2.3333333333333335</v>
      </c>
      <c r="AP84" s="144" t="str">
        <f t="shared" si="79"/>
        <v>C</v>
      </c>
      <c r="AQ84" s="459">
        <f t="shared" si="94"/>
        <v>2</v>
      </c>
      <c r="AR84" s="460">
        <f t="shared" si="80"/>
        <v>2</v>
      </c>
      <c r="AS84" s="460">
        <f t="shared" si="81"/>
        <v>2.5</v>
      </c>
      <c r="AT84" s="461">
        <f t="shared" si="82"/>
        <v>2.1666666666666665</v>
      </c>
    </row>
    <row r="85" spans="1:46" x14ac:dyDescent="0.25">
      <c r="A85" s="32">
        <v>1</v>
      </c>
      <c r="B85" s="46">
        <v>60010</v>
      </c>
      <c r="C85" s="16" t="s">
        <v>78</v>
      </c>
      <c r="D85" s="54">
        <f>'2022 Расклад'!J78</f>
        <v>3.4204545454545454</v>
      </c>
      <c r="E85" s="155">
        <f t="shared" si="95"/>
        <v>3.95</v>
      </c>
      <c r="F85" s="173" t="str">
        <f t="shared" si="84"/>
        <v>D</v>
      </c>
      <c r="G85" s="169">
        <f>'2022 Расклад'!P78</f>
        <v>3.4096385542168672</v>
      </c>
      <c r="H85" s="155">
        <f t="shared" si="100"/>
        <v>3.6</v>
      </c>
      <c r="I85" s="55" t="str">
        <f t="shared" si="85"/>
        <v>D</v>
      </c>
      <c r="J85" s="54">
        <f>'2022 Расклад'!V78</f>
        <v>3.5</v>
      </c>
      <c r="K85" s="155">
        <f t="shared" si="101"/>
        <v>3.86</v>
      </c>
      <c r="L85" s="56" t="str">
        <f t="shared" si="86"/>
        <v>C</v>
      </c>
      <c r="M85" s="356" t="str">
        <f t="shared" si="83"/>
        <v>D</v>
      </c>
      <c r="N85" s="62">
        <f t="shared" si="87"/>
        <v>1</v>
      </c>
      <c r="O85" s="62">
        <f t="shared" si="96"/>
        <v>1</v>
      </c>
      <c r="P85" s="62">
        <f t="shared" si="97"/>
        <v>2</v>
      </c>
      <c r="Q85" s="75">
        <f t="shared" si="88"/>
        <v>1.3333333333333333</v>
      </c>
      <c r="R85" s="79">
        <f>'2022 Расклад'!AB78</f>
        <v>3.4852941176470589</v>
      </c>
      <c r="S85" s="156">
        <f t="shared" ref="S85:S114" si="102">$R$126</f>
        <v>3.62</v>
      </c>
      <c r="T85" s="56" t="str">
        <f t="shared" si="98"/>
        <v>D</v>
      </c>
      <c r="U85" s="183">
        <f>'2022 Расклад'!AH78</f>
        <v>4.0294117647058822</v>
      </c>
      <c r="V85" s="156">
        <f t="shared" ref="V85:V114" si="103">$U$126</f>
        <v>3.94</v>
      </c>
      <c r="W85" s="55" t="str">
        <f t="shared" si="99"/>
        <v>B</v>
      </c>
      <c r="X85" s="196" t="str">
        <f t="shared" si="70"/>
        <v>C</v>
      </c>
      <c r="Y85" s="201">
        <f t="shared" si="71"/>
        <v>1</v>
      </c>
      <c r="Z85" s="211">
        <f t="shared" si="72"/>
        <v>2.5</v>
      </c>
      <c r="AA85" s="206">
        <f t="shared" si="73"/>
        <v>1.75</v>
      </c>
      <c r="AB85" s="289">
        <f>'2022 Расклад'!AN78</f>
        <v>3.9583333333333335</v>
      </c>
      <c r="AC85" s="157">
        <f t="shared" ref="AC85:AC114" si="104">$AB$126</f>
        <v>4.0999999999999996</v>
      </c>
      <c r="AD85" s="56" t="str">
        <f t="shared" si="67"/>
        <v>C</v>
      </c>
      <c r="AE85" s="290">
        <f>'2022 Расклад'!AV78</f>
        <v>47</v>
      </c>
      <c r="AF85" s="158">
        <f t="shared" ref="AF85:AF114" si="105">$AE$126</f>
        <v>56.1</v>
      </c>
      <c r="AG85" s="55" t="str">
        <f t="shared" si="69"/>
        <v>C</v>
      </c>
      <c r="AH85" s="300">
        <f>'2022 Расклад'!BD78</f>
        <v>67</v>
      </c>
      <c r="AI85" s="292">
        <f t="shared" ref="AI85:AI114" si="106">$AH$126</f>
        <v>69.77</v>
      </c>
      <c r="AJ85" s="55" t="str">
        <f t="shared" si="68"/>
        <v>B</v>
      </c>
      <c r="AK85" s="167" t="str">
        <f t="shared" si="74"/>
        <v>C</v>
      </c>
      <c r="AL85" s="83">
        <f t="shared" si="75"/>
        <v>2</v>
      </c>
      <c r="AM85" s="83">
        <f t="shared" si="76"/>
        <v>2</v>
      </c>
      <c r="AN85" s="83">
        <f t="shared" si="77"/>
        <v>2.5</v>
      </c>
      <c r="AO85" s="247">
        <f t="shared" si="78"/>
        <v>2.1666666666666665</v>
      </c>
      <c r="AP85" s="167" t="str">
        <f t="shared" si="79"/>
        <v>C</v>
      </c>
      <c r="AQ85" s="456">
        <f t="shared" si="94"/>
        <v>1</v>
      </c>
      <c r="AR85" s="457">
        <f t="shared" si="80"/>
        <v>2</v>
      </c>
      <c r="AS85" s="457">
        <f t="shared" si="81"/>
        <v>2</v>
      </c>
      <c r="AT85" s="458">
        <f t="shared" si="82"/>
        <v>1.6666666666666667</v>
      </c>
    </row>
    <row r="86" spans="1:46" x14ac:dyDescent="0.25">
      <c r="A86" s="30">
        <v>2</v>
      </c>
      <c r="B86" s="47">
        <v>60020</v>
      </c>
      <c r="C86" s="26" t="s">
        <v>79</v>
      </c>
      <c r="D86" s="54">
        <f>'2022 Расклад'!J79</f>
        <v>3.2407407407407409</v>
      </c>
      <c r="E86" s="57">
        <f t="shared" si="95"/>
        <v>3.95</v>
      </c>
      <c r="F86" s="174" t="str">
        <f t="shared" si="84"/>
        <v>D</v>
      </c>
      <c r="G86" s="169">
        <f>'2022 Расклад'!P79</f>
        <v>2.9636363636363638</v>
      </c>
      <c r="H86" s="57">
        <f t="shared" si="100"/>
        <v>3.6</v>
      </c>
      <c r="I86" s="58" t="str">
        <f t="shared" si="85"/>
        <v>D</v>
      </c>
      <c r="J86" s="54">
        <f>'2022 Расклад'!V79</f>
        <v>3.4655172413793105</v>
      </c>
      <c r="K86" s="57">
        <f t="shared" si="101"/>
        <v>3.86</v>
      </c>
      <c r="L86" s="59" t="str">
        <f t="shared" si="86"/>
        <v>D</v>
      </c>
      <c r="M86" s="356" t="str">
        <f t="shared" si="83"/>
        <v>D</v>
      </c>
      <c r="N86" s="62">
        <f t="shared" si="87"/>
        <v>1</v>
      </c>
      <c r="O86" s="62">
        <f t="shared" si="96"/>
        <v>1</v>
      </c>
      <c r="P86" s="62">
        <f t="shared" si="97"/>
        <v>1</v>
      </c>
      <c r="Q86" s="75">
        <f t="shared" si="88"/>
        <v>1</v>
      </c>
      <c r="R86" s="79">
        <f>'2022 Расклад'!AB79</f>
        <v>3.4523809523809526</v>
      </c>
      <c r="S86" s="53">
        <f t="shared" si="102"/>
        <v>3.62</v>
      </c>
      <c r="T86" s="59" t="str">
        <f t="shared" si="98"/>
        <v>D</v>
      </c>
      <c r="U86" s="183">
        <f>'2022 Расклад'!AH79</f>
        <v>3.7857142857142856</v>
      </c>
      <c r="V86" s="53">
        <f t="shared" si="103"/>
        <v>3.94</v>
      </c>
      <c r="W86" s="58" t="str">
        <f t="shared" si="99"/>
        <v>C</v>
      </c>
      <c r="X86" s="196" t="str">
        <f t="shared" si="70"/>
        <v>C</v>
      </c>
      <c r="Y86" s="201">
        <f t="shared" si="71"/>
        <v>1</v>
      </c>
      <c r="Z86" s="211">
        <f t="shared" si="72"/>
        <v>2</v>
      </c>
      <c r="AA86" s="206">
        <f t="shared" si="73"/>
        <v>1.5</v>
      </c>
      <c r="AB86" s="289"/>
      <c r="AC86" s="153">
        <f t="shared" si="104"/>
        <v>4.0999999999999996</v>
      </c>
      <c r="AD86" s="59"/>
      <c r="AE86" s="290"/>
      <c r="AF86" s="154">
        <f t="shared" si="105"/>
        <v>56.1</v>
      </c>
      <c r="AG86" s="58"/>
      <c r="AH86" s="300"/>
      <c r="AI86" s="293">
        <f t="shared" si="106"/>
        <v>69.77</v>
      </c>
      <c r="AJ86" s="58"/>
      <c r="AK86" s="88"/>
      <c r="AL86" s="83"/>
      <c r="AM86" s="83"/>
      <c r="AN86" s="83"/>
      <c r="AO86" s="247"/>
      <c r="AP86" s="88" t="str">
        <f t="shared" si="79"/>
        <v>C</v>
      </c>
      <c r="AQ86" s="369">
        <f t="shared" si="94"/>
        <v>1</v>
      </c>
      <c r="AR86" s="367">
        <f t="shared" si="80"/>
        <v>2</v>
      </c>
      <c r="AS86" s="367"/>
      <c r="AT86" s="368">
        <f t="shared" si="82"/>
        <v>1.5</v>
      </c>
    </row>
    <row r="87" spans="1:46" x14ac:dyDescent="0.25">
      <c r="A87" s="30">
        <v>3</v>
      </c>
      <c r="B87" s="47">
        <v>60050</v>
      </c>
      <c r="C87" s="26" t="s">
        <v>80</v>
      </c>
      <c r="D87" s="54">
        <f>'2022 Расклад'!J80</f>
        <v>4.0736842105263165</v>
      </c>
      <c r="E87" s="57">
        <f t="shared" si="95"/>
        <v>3.95</v>
      </c>
      <c r="F87" s="174" t="str">
        <f t="shared" si="84"/>
        <v>B</v>
      </c>
      <c r="G87" s="169">
        <f>'2022 Расклад'!P80</f>
        <v>3.8279569892473115</v>
      </c>
      <c r="H87" s="57">
        <f t="shared" si="100"/>
        <v>3.6</v>
      </c>
      <c r="I87" s="58" t="str">
        <f t="shared" si="85"/>
        <v>B</v>
      </c>
      <c r="J87" s="54">
        <f>'2022 Расклад'!V80</f>
        <v>3.78494623655914</v>
      </c>
      <c r="K87" s="57">
        <f t="shared" si="101"/>
        <v>3.86</v>
      </c>
      <c r="L87" s="59" t="str">
        <f t="shared" si="86"/>
        <v>C</v>
      </c>
      <c r="M87" s="356" t="str">
        <f t="shared" si="83"/>
        <v>C</v>
      </c>
      <c r="N87" s="62">
        <f t="shared" si="87"/>
        <v>2.5</v>
      </c>
      <c r="O87" s="62">
        <f t="shared" si="96"/>
        <v>2.5</v>
      </c>
      <c r="P87" s="62">
        <f t="shared" si="97"/>
        <v>2</v>
      </c>
      <c r="Q87" s="75">
        <f t="shared" si="88"/>
        <v>2.3333333333333335</v>
      </c>
      <c r="R87" s="79">
        <f>'2022 Расклад'!AB80</f>
        <v>3.5882352941176472</v>
      </c>
      <c r="S87" s="53">
        <f t="shared" si="102"/>
        <v>3.62</v>
      </c>
      <c r="T87" s="59" t="str">
        <f t="shared" si="98"/>
        <v>B</v>
      </c>
      <c r="U87" s="183">
        <f>'2022 Расклад'!AH80</f>
        <v>3.7058823529411766</v>
      </c>
      <c r="V87" s="53">
        <f t="shared" si="103"/>
        <v>3.94</v>
      </c>
      <c r="W87" s="58" t="str">
        <f t="shared" si="99"/>
        <v>C</v>
      </c>
      <c r="X87" s="196" t="str">
        <f t="shared" si="70"/>
        <v>C</v>
      </c>
      <c r="Y87" s="201">
        <f t="shared" si="71"/>
        <v>2.5</v>
      </c>
      <c r="Z87" s="211">
        <f t="shared" si="72"/>
        <v>2</v>
      </c>
      <c r="AA87" s="206">
        <f t="shared" si="73"/>
        <v>2.25</v>
      </c>
      <c r="AB87" s="289">
        <f>'2022 Расклад'!AN80</f>
        <v>3.71875</v>
      </c>
      <c r="AC87" s="153">
        <f t="shared" si="104"/>
        <v>4.0999999999999996</v>
      </c>
      <c r="AD87" s="59" t="str">
        <f t="shared" ref="AD87:AD113" si="107">IF(AB87&gt;=$AB$127,"A",IF(AB87&gt;=$AB$128,"B",IF(AB87&gt;=$AB$129,"C","D")))</f>
        <v>C</v>
      </c>
      <c r="AE87" s="290">
        <f>'2022 Расклад'!AV80</f>
        <v>51</v>
      </c>
      <c r="AF87" s="154">
        <f t="shared" si="105"/>
        <v>56.1</v>
      </c>
      <c r="AG87" s="58" t="str">
        <f t="shared" ref="AG87:AG92" si="108">IF(AE87&gt;=$AE$127,"A",IF(AE87&gt;=$AE$128,"B",IF(AE87&gt;=$AE$129,"C","D")))</f>
        <v>B</v>
      </c>
      <c r="AH87" s="300">
        <f>'2022 Расклад'!BD80</f>
        <v>65</v>
      </c>
      <c r="AI87" s="293">
        <f t="shared" si="106"/>
        <v>69.77</v>
      </c>
      <c r="AJ87" s="58" t="str">
        <f t="shared" ref="AJ87:AJ92" si="109">IF(AH87&gt;=$AH$127,"A",IF(AH87&gt;=$AH$128,"B",IF(AH87&gt;=$AH$129,"C","D")))</f>
        <v>B</v>
      </c>
      <c r="AK87" s="88" t="str">
        <f t="shared" si="74"/>
        <v>B</v>
      </c>
      <c r="AL87" s="83">
        <f t="shared" si="75"/>
        <v>2</v>
      </c>
      <c r="AM87" s="83">
        <f t="shared" si="76"/>
        <v>2.5</v>
      </c>
      <c r="AN87" s="83">
        <f t="shared" si="77"/>
        <v>2.5</v>
      </c>
      <c r="AO87" s="247">
        <f t="shared" si="78"/>
        <v>2.3333333333333335</v>
      </c>
      <c r="AP87" s="88" t="str">
        <f t="shared" si="79"/>
        <v>C</v>
      </c>
      <c r="AQ87" s="369">
        <f t="shared" si="94"/>
        <v>2</v>
      </c>
      <c r="AR87" s="367">
        <f t="shared" si="80"/>
        <v>2</v>
      </c>
      <c r="AS87" s="367">
        <f t="shared" si="81"/>
        <v>2.5</v>
      </c>
      <c r="AT87" s="368">
        <f t="shared" si="82"/>
        <v>2.1666666666666665</v>
      </c>
    </row>
    <row r="88" spans="1:46" x14ac:dyDescent="0.25">
      <c r="A88" s="30">
        <v>4</v>
      </c>
      <c r="B88" s="47">
        <v>60070</v>
      </c>
      <c r="C88" s="26" t="s">
        <v>81</v>
      </c>
      <c r="D88" s="54">
        <f>'2022 Расклад'!J81</f>
        <v>4.0085470085470085</v>
      </c>
      <c r="E88" s="57">
        <f t="shared" si="95"/>
        <v>3.95</v>
      </c>
      <c r="F88" s="174" t="str">
        <f t="shared" si="84"/>
        <v>B</v>
      </c>
      <c r="G88" s="169">
        <f>'2022 Расклад'!P81</f>
        <v>3.5641025641025639</v>
      </c>
      <c r="H88" s="57">
        <f t="shared" si="100"/>
        <v>3.6</v>
      </c>
      <c r="I88" s="58" t="str">
        <f t="shared" si="85"/>
        <v>C</v>
      </c>
      <c r="J88" s="54">
        <f>'2022 Расклад'!V81</f>
        <v>3.6864406779661021</v>
      </c>
      <c r="K88" s="57">
        <f t="shared" si="101"/>
        <v>3.86</v>
      </c>
      <c r="L88" s="59" t="str">
        <f t="shared" si="86"/>
        <v>C</v>
      </c>
      <c r="M88" s="356" t="str">
        <f t="shared" si="83"/>
        <v>C</v>
      </c>
      <c r="N88" s="62">
        <f t="shared" si="87"/>
        <v>2.5</v>
      </c>
      <c r="O88" s="62">
        <f t="shared" si="96"/>
        <v>2</v>
      </c>
      <c r="P88" s="62">
        <f t="shared" si="97"/>
        <v>2</v>
      </c>
      <c r="Q88" s="75">
        <f t="shared" si="88"/>
        <v>2.1666666666666665</v>
      </c>
      <c r="R88" s="79">
        <f>'2022 Расклад'!AB81</f>
        <v>3.5918367346938775</v>
      </c>
      <c r="S88" s="53">
        <f t="shared" si="102"/>
        <v>3.62</v>
      </c>
      <c r="T88" s="59" t="str">
        <f t="shared" si="98"/>
        <v>B</v>
      </c>
      <c r="U88" s="183">
        <f>'2022 Расклад'!AH81</f>
        <v>3.9793814432989691</v>
      </c>
      <c r="V88" s="53">
        <f t="shared" si="103"/>
        <v>3.94</v>
      </c>
      <c r="W88" s="58" t="str">
        <f t="shared" si="99"/>
        <v>B</v>
      </c>
      <c r="X88" s="196" t="str">
        <f t="shared" si="70"/>
        <v>B</v>
      </c>
      <c r="Y88" s="201">
        <f t="shared" si="71"/>
        <v>2.5</v>
      </c>
      <c r="Z88" s="211">
        <f t="shared" si="72"/>
        <v>2.5</v>
      </c>
      <c r="AA88" s="206">
        <f t="shared" si="73"/>
        <v>2.5</v>
      </c>
      <c r="AB88" s="289">
        <f>'2022 Расклад'!AN81</f>
        <v>4.1481481481481479</v>
      </c>
      <c r="AC88" s="153">
        <f t="shared" si="104"/>
        <v>4.0999999999999996</v>
      </c>
      <c r="AD88" s="59" t="str">
        <f t="shared" si="107"/>
        <v>B</v>
      </c>
      <c r="AE88" s="290">
        <f>'2022 Расклад'!AV81</f>
        <v>57.4</v>
      </c>
      <c r="AF88" s="154">
        <f t="shared" si="105"/>
        <v>56.1</v>
      </c>
      <c r="AG88" s="58" t="str">
        <f t="shared" si="108"/>
        <v>B</v>
      </c>
      <c r="AH88" s="300">
        <f>'2022 Расклад'!BD81</f>
        <v>68.3</v>
      </c>
      <c r="AI88" s="293">
        <f t="shared" si="106"/>
        <v>69.77</v>
      </c>
      <c r="AJ88" s="58" t="str">
        <f t="shared" si="109"/>
        <v>B</v>
      </c>
      <c r="AK88" s="88" t="str">
        <f t="shared" si="74"/>
        <v>B</v>
      </c>
      <c r="AL88" s="83">
        <f t="shared" si="75"/>
        <v>2.5</v>
      </c>
      <c r="AM88" s="83">
        <f t="shared" si="76"/>
        <v>2.5</v>
      </c>
      <c r="AN88" s="83">
        <f t="shared" si="77"/>
        <v>2.5</v>
      </c>
      <c r="AO88" s="247">
        <f t="shared" si="78"/>
        <v>2.5</v>
      </c>
      <c r="AP88" s="88" t="str">
        <f t="shared" si="79"/>
        <v>B</v>
      </c>
      <c r="AQ88" s="369">
        <f t="shared" si="94"/>
        <v>2</v>
      </c>
      <c r="AR88" s="367">
        <f t="shared" si="80"/>
        <v>2.5</v>
      </c>
      <c r="AS88" s="367">
        <f t="shared" si="81"/>
        <v>2.5</v>
      </c>
      <c r="AT88" s="368">
        <f t="shared" si="82"/>
        <v>2.3333333333333335</v>
      </c>
    </row>
    <row r="89" spans="1:46" x14ac:dyDescent="0.25">
      <c r="A89" s="30">
        <v>5</v>
      </c>
      <c r="B89" s="47">
        <v>60180</v>
      </c>
      <c r="C89" s="26" t="s">
        <v>82</v>
      </c>
      <c r="D89" s="54">
        <f>'2022 Расклад'!J82</f>
        <v>3.7557251908396942</v>
      </c>
      <c r="E89" s="57">
        <f t="shared" si="95"/>
        <v>3.95</v>
      </c>
      <c r="F89" s="174" t="str">
        <f t="shared" si="84"/>
        <v>C</v>
      </c>
      <c r="G89" s="169">
        <f>'2022 Расклад'!P82</f>
        <v>3.5877862595419852</v>
      </c>
      <c r="H89" s="57">
        <f t="shared" si="100"/>
        <v>3.6</v>
      </c>
      <c r="I89" s="58" t="str">
        <f t="shared" si="85"/>
        <v>B</v>
      </c>
      <c r="J89" s="54">
        <f>'2022 Расклад'!V82</f>
        <v>4.2575757575757578</v>
      </c>
      <c r="K89" s="57">
        <f t="shared" si="101"/>
        <v>3.86</v>
      </c>
      <c r="L89" s="59" t="str">
        <f t="shared" si="86"/>
        <v>B</v>
      </c>
      <c r="M89" s="356" t="str">
        <f t="shared" si="83"/>
        <v>C</v>
      </c>
      <c r="N89" s="62">
        <f t="shared" si="87"/>
        <v>2</v>
      </c>
      <c r="O89" s="62">
        <f t="shared" si="96"/>
        <v>2.5</v>
      </c>
      <c r="P89" s="62">
        <f t="shared" si="97"/>
        <v>2.5</v>
      </c>
      <c r="Q89" s="75">
        <f t="shared" si="88"/>
        <v>2.3333333333333335</v>
      </c>
      <c r="R89" s="79">
        <f>'2022 Расклад'!AB82</f>
        <v>3.6516853932584268</v>
      </c>
      <c r="S89" s="53">
        <f t="shared" si="102"/>
        <v>3.62</v>
      </c>
      <c r="T89" s="59" t="str">
        <f t="shared" si="98"/>
        <v>B</v>
      </c>
      <c r="U89" s="183">
        <f>'2022 Расклад'!AH82</f>
        <v>3.9101123595505616</v>
      </c>
      <c r="V89" s="53">
        <f t="shared" si="103"/>
        <v>3.94</v>
      </c>
      <c r="W89" s="58" t="str">
        <f t="shared" si="99"/>
        <v>B</v>
      </c>
      <c r="X89" s="196" t="str">
        <f t="shared" si="70"/>
        <v>B</v>
      </c>
      <c r="Y89" s="201">
        <f t="shared" si="71"/>
        <v>2.5</v>
      </c>
      <c r="Z89" s="211">
        <f t="shared" si="72"/>
        <v>2.5</v>
      </c>
      <c r="AA89" s="206">
        <f t="shared" si="73"/>
        <v>2.5</v>
      </c>
      <c r="AB89" s="289">
        <f>'2022 Расклад'!AN82</f>
        <v>3.71875</v>
      </c>
      <c r="AC89" s="153">
        <f t="shared" si="104"/>
        <v>4.0999999999999996</v>
      </c>
      <c r="AD89" s="59" t="str">
        <f t="shared" si="107"/>
        <v>C</v>
      </c>
      <c r="AE89" s="290">
        <f>'2022 Расклад'!AV82</f>
        <v>51</v>
      </c>
      <c r="AF89" s="154">
        <f t="shared" si="105"/>
        <v>56.1</v>
      </c>
      <c r="AG89" s="58" t="str">
        <f t="shared" si="108"/>
        <v>B</v>
      </c>
      <c r="AH89" s="300">
        <f>'2022 Расклад'!BD82</f>
        <v>60.4</v>
      </c>
      <c r="AI89" s="293">
        <f t="shared" si="106"/>
        <v>69.77</v>
      </c>
      <c r="AJ89" s="58" t="str">
        <f t="shared" si="109"/>
        <v>B</v>
      </c>
      <c r="AK89" s="88" t="str">
        <f t="shared" si="74"/>
        <v>B</v>
      </c>
      <c r="AL89" s="83">
        <f t="shared" si="75"/>
        <v>2</v>
      </c>
      <c r="AM89" s="83">
        <f t="shared" si="76"/>
        <v>2.5</v>
      </c>
      <c r="AN89" s="83">
        <f t="shared" si="77"/>
        <v>2.5</v>
      </c>
      <c r="AO89" s="247">
        <f t="shared" si="78"/>
        <v>2.3333333333333335</v>
      </c>
      <c r="AP89" s="88" t="str">
        <f t="shared" si="79"/>
        <v>B</v>
      </c>
      <c r="AQ89" s="369">
        <f t="shared" si="94"/>
        <v>2</v>
      </c>
      <c r="AR89" s="367">
        <f t="shared" si="80"/>
        <v>2.5</v>
      </c>
      <c r="AS89" s="367">
        <f t="shared" si="81"/>
        <v>2.5</v>
      </c>
      <c r="AT89" s="368">
        <f t="shared" si="82"/>
        <v>2.3333333333333335</v>
      </c>
    </row>
    <row r="90" spans="1:46" x14ac:dyDescent="0.25">
      <c r="A90" s="30">
        <v>6</v>
      </c>
      <c r="B90" s="47">
        <v>60240</v>
      </c>
      <c r="C90" s="26" t="s">
        <v>83</v>
      </c>
      <c r="D90" s="54">
        <f>'2022 Расклад'!J83</f>
        <v>4.0871794871794869</v>
      </c>
      <c r="E90" s="57">
        <f t="shared" si="95"/>
        <v>3.95</v>
      </c>
      <c r="F90" s="174" t="str">
        <f t="shared" si="84"/>
        <v>B</v>
      </c>
      <c r="G90" s="169">
        <f>'2022 Расклад'!P83</f>
        <v>3.8682634730538923</v>
      </c>
      <c r="H90" s="57">
        <f t="shared" si="100"/>
        <v>3.6</v>
      </c>
      <c r="I90" s="58" t="str">
        <f t="shared" si="85"/>
        <v>B</v>
      </c>
      <c r="J90" s="54">
        <f>'2022 Расклад'!V83</f>
        <v>3.989795918367347</v>
      </c>
      <c r="K90" s="57">
        <f t="shared" si="101"/>
        <v>3.86</v>
      </c>
      <c r="L90" s="59" t="str">
        <f t="shared" si="86"/>
        <v>B</v>
      </c>
      <c r="M90" s="356" t="str">
        <f t="shared" si="83"/>
        <v>B</v>
      </c>
      <c r="N90" s="62">
        <f t="shared" si="87"/>
        <v>2.5</v>
      </c>
      <c r="O90" s="62">
        <f t="shared" si="96"/>
        <v>2.5</v>
      </c>
      <c r="P90" s="62">
        <f t="shared" si="97"/>
        <v>2.5</v>
      </c>
      <c r="Q90" s="75">
        <f t="shared" si="88"/>
        <v>2.5</v>
      </c>
      <c r="R90" s="79">
        <f>'2022 Расклад'!AB83</f>
        <v>3.436619718309859</v>
      </c>
      <c r="S90" s="53">
        <f t="shared" si="102"/>
        <v>3.62</v>
      </c>
      <c r="T90" s="59" t="str">
        <f t="shared" si="98"/>
        <v>D</v>
      </c>
      <c r="U90" s="183">
        <f>'2022 Расклад'!AH83</f>
        <v>3.880281690140845</v>
      </c>
      <c r="V90" s="53">
        <f t="shared" si="103"/>
        <v>3.94</v>
      </c>
      <c r="W90" s="58" t="str">
        <f t="shared" si="99"/>
        <v>C</v>
      </c>
      <c r="X90" s="196" t="str">
        <f t="shared" si="70"/>
        <v>C</v>
      </c>
      <c r="Y90" s="201">
        <f t="shared" si="71"/>
        <v>1</v>
      </c>
      <c r="Z90" s="211">
        <f t="shared" si="72"/>
        <v>2</v>
      </c>
      <c r="AA90" s="206">
        <f t="shared" si="73"/>
        <v>1.5</v>
      </c>
      <c r="AB90" s="289">
        <f>'2022 Расклад'!AN83</f>
        <v>3.9777777777777779</v>
      </c>
      <c r="AC90" s="153">
        <f t="shared" si="104"/>
        <v>4.0999999999999996</v>
      </c>
      <c r="AD90" s="59" t="str">
        <f t="shared" si="107"/>
        <v>C</v>
      </c>
      <c r="AE90" s="290">
        <f>'2022 Расклад'!AV83</f>
        <v>51</v>
      </c>
      <c r="AF90" s="154">
        <f t="shared" si="105"/>
        <v>56.1</v>
      </c>
      <c r="AG90" s="58" t="str">
        <f t="shared" si="108"/>
        <v>B</v>
      </c>
      <c r="AH90" s="300">
        <f>'2022 Расклад'!BD83</f>
        <v>67</v>
      </c>
      <c r="AI90" s="293">
        <f t="shared" si="106"/>
        <v>69.77</v>
      </c>
      <c r="AJ90" s="58" t="str">
        <f t="shared" si="109"/>
        <v>B</v>
      </c>
      <c r="AK90" s="88" t="str">
        <f t="shared" si="74"/>
        <v>B</v>
      </c>
      <c r="AL90" s="83">
        <f t="shared" si="75"/>
        <v>2</v>
      </c>
      <c r="AM90" s="83">
        <f t="shared" si="76"/>
        <v>2.5</v>
      </c>
      <c r="AN90" s="83">
        <f t="shared" si="77"/>
        <v>2.5</v>
      </c>
      <c r="AO90" s="247">
        <f t="shared" si="78"/>
        <v>2.3333333333333335</v>
      </c>
      <c r="AP90" s="88" t="str">
        <f t="shared" si="79"/>
        <v>B</v>
      </c>
      <c r="AQ90" s="369">
        <f t="shared" si="94"/>
        <v>2.5</v>
      </c>
      <c r="AR90" s="367">
        <f t="shared" si="80"/>
        <v>2</v>
      </c>
      <c r="AS90" s="367">
        <f t="shared" si="81"/>
        <v>2.5</v>
      </c>
      <c r="AT90" s="368">
        <f t="shared" si="82"/>
        <v>2.3333333333333335</v>
      </c>
    </row>
    <row r="91" spans="1:46" x14ac:dyDescent="0.25">
      <c r="A91" s="30">
        <v>7</v>
      </c>
      <c r="B91" s="47">
        <v>60560</v>
      </c>
      <c r="C91" s="26" t="s">
        <v>84</v>
      </c>
      <c r="D91" s="54">
        <f>'2022 Расклад'!J84</f>
        <v>3.8863636363636362</v>
      </c>
      <c r="E91" s="57">
        <f t="shared" si="95"/>
        <v>3.95</v>
      </c>
      <c r="F91" s="174" t="str">
        <f t="shared" si="84"/>
        <v>C</v>
      </c>
      <c r="G91" s="169">
        <f>'2022 Расклад'!P84</f>
        <v>3.5918367346938771</v>
      </c>
      <c r="H91" s="57">
        <f t="shared" si="100"/>
        <v>3.6</v>
      </c>
      <c r="I91" s="58" t="str">
        <f t="shared" si="85"/>
        <v>B</v>
      </c>
      <c r="J91" s="54">
        <f>'2022 Расклад'!V84</f>
        <v>3.9069767441860468</v>
      </c>
      <c r="K91" s="57">
        <f t="shared" si="101"/>
        <v>3.86</v>
      </c>
      <c r="L91" s="59" t="str">
        <f t="shared" si="86"/>
        <v>B</v>
      </c>
      <c r="M91" s="356" t="str">
        <f t="shared" si="83"/>
        <v>C</v>
      </c>
      <c r="N91" s="62">
        <f t="shared" si="87"/>
        <v>2</v>
      </c>
      <c r="O91" s="62">
        <f t="shared" si="96"/>
        <v>2.5</v>
      </c>
      <c r="P91" s="62">
        <f t="shared" si="97"/>
        <v>2.5</v>
      </c>
      <c r="Q91" s="75">
        <f t="shared" si="88"/>
        <v>2.3333333333333335</v>
      </c>
      <c r="R91" s="79">
        <f>'2022 Расклад'!AB84</f>
        <v>3.5</v>
      </c>
      <c r="S91" s="53">
        <f t="shared" si="102"/>
        <v>3.62</v>
      </c>
      <c r="T91" s="59" t="str">
        <f t="shared" si="98"/>
        <v>C</v>
      </c>
      <c r="U91" s="183">
        <f>'2022 Расклад'!AH84</f>
        <v>3.4615384615384617</v>
      </c>
      <c r="V91" s="53">
        <f t="shared" si="103"/>
        <v>3.94</v>
      </c>
      <c r="W91" s="58" t="str">
        <f t="shared" si="99"/>
        <v>D</v>
      </c>
      <c r="X91" s="196" t="str">
        <f t="shared" si="70"/>
        <v>C</v>
      </c>
      <c r="Y91" s="201">
        <f t="shared" si="71"/>
        <v>2</v>
      </c>
      <c r="Z91" s="211">
        <f t="shared" si="72"/>
        <v>1</v>
      </c>
      <c r="AA91" s="206">
        <f t="shared" si="73"/>
        <v>1.5</v>
      </c>
      <c r="AB91" s="289">
        <f>'2022 Расклад'!AN84</f>
        <v>4.1333333333333337</v>
      </c>
      <c r="AC91" s="153">
        <f t="shared" si="104"/>
        <v>4.0999999999999996</v>
      </c>
      <c r="AD91" s="59" t="str">
        <f t="shared" si="107"/>
        <v>B</v>
      </c>
      <c r="AE91" s="290">
        <f>'2022 Расклад'!AV84</f>
        <v>51.7</v>
      </c>
      <c r="AF91" s="154">
        <f t="shared" si="105"/>
        <v>56.1</v>
      </c>
      <c r="AG91" s="58" t="str">
        <f t="shared" si="108"/>
        <v>B</v>
      </c>
      <c r="AH91" s="300">
        <f>'2022 Расклад'!BD84</f>
        <v>66.8</v>
      </c>
      <c r="AI91" s="293">
        <f t="shared" si="106"/>
        <v>69.77</v>
      </c>
      <c r="AJ91" s="58" t="str">
        <f t="shared" si="109"/>
        <v>B</v>
      </c>
      <c r="AK91" s="88" t="str">
        <f t="shared" si="74"/>
        <v>B</v>
      </c>
      <c r="AL91" s="83">
        <f t="shared" si="75"/>
        <v>2.5</v>
      </c>
      <c r="AM91" s="83">
        <f t="shared" si="76"/>
        <v>2.5</v>
      </c>
      <c r="AN91" s="83">
        <f t="shared" si="77"/>
        <v>2.5</v>
      </c>
      <c r="AO91" s="247">
        <f t="shared" si="78"/>
        <v>2.5</v>
      </c>
      <c r="AP91" s="88" t="str">
        <f t="shared" si="79"/>
        <v>C</v>
      </c>
      <c r="AQ91" s="369">
        <f t="shared" si="94"/>
        <v>2</v>
      </c>
      <c r="AR91" s="367">
        <f t="shared" si="80"/>
        <v>2</v>
      </c>
      <c r="AS91" s="367">
        <f t="shared" si="81"/>
        <v>2.5</v>
      </c>
      <c r="AT91" s="368">
        <f t="shared" si="82"/>
        <v>2.1666666666666665</v>
      </c>
    </row>
    <row r="92" spans="1:46" x14ac:dyDescent="0.25">
      <c r="A92" s="30">
        <v>8</v>
      </c>
      <c r="B92" s="47">
        <v>60660</v>
      </c>
      <c r="C92" s="26" t="s">
        <v>85</v>
      </c>
      <c r="D92" s="54">
        <f>'2022 Расклад'!J85</f>
        <v>3.6351351351351355</v>
      </c>
      <c r="E92" s="57">
        <f t="shared" si="95"/>
        <v>3.95</v>
      </c>
      <c r="F92" s="174" t="str">
        <f t="shared" si="84"/>
        <v>C</v>
      </c>
      <c r="G92" s="169">
        <f>'2022 Расклад'!P85</f>
        <v>3.4078947368421044</v>
      </c>
      <c r="H92" s="57">
        <f t="shared" si="100"/>
        <v>3.6</v>
      </c>
      <c r="I92" s="58" t="str">
        <f t="shared" si="85"/>
        <v>D</v>
      </c>
      <c r="J92" s="54">
        <f>'2022 Расклад'!V85</f>
        <v>3.5942028985507251</v>
      </c>
      <c r="K92" s="57">
        <f t="shared" si="101"/>
        <v>3.86</v>
      </c>
      <c r="L92" s="59" t="str">
        <f t="shared" si="86"/>
        <v>C</v>
      </c>
      <c r="M92" s="356" t="str">
        <f t="shared" si="83"/>
        <v>C</v>
      </c>
      <c r="N92" s="62">
        <f t="shared" si="87"/>
        <v>2</v>
      </c>
      <c r="O92" s="62">
        <f t="shared" si="96"/>
        <v>1</v>
      </c>
      <c r="P92" s="62">
        <f t="shared" si="97"/>
        <v>2</v>
      </c>
      <c r="Q92" s="75">
        <f t="shared" si="88"/>
        <v>1.6666666666666667</v>
      </c>
      <c r="R92" s="79">
        <f>'2022 Расклад'!AB85</f>
        <v>3.5362318840579712</v>
      </c>
      <c r="S92" s="53">
        <f t="shared" si="102"/>
        <v>3.62</v>
      </c>
      <c r="T92" s="59" t="str">
        <f t="shared" si="98"/>
        <v>C</v>
      </c>
      <c r="U92" s="183">
        <f>'2022 Расклад'!AH85</f>
        <v>3.7391304347826089</v>
      </c>
      <c r="V92" s="53">
        <f t="shared" si="103"/>
        <v>3.94</v>
      </c>
      <c r="W92" s="58" t="str">
        <f t="shared" si="99"/>
        <v>C</v>
      </c>
      <c r="X92" s="196" t="str">
        <f t="shared" si="70"/>
        <v>C</v>
      </c>
      <c r="Y92" s="201">
        <f t="shared" si="71"/>
        <v>2</v>
      </c>
      <c r="Z92" s="211">
        <f t="shared" si="72"/>
        <v>2</v>
      </c>
      <c r="AA92" s="206">
        <f t="shared" si="73"/>
        <v>2</v>
      </c>
      <c r="AB92" s="289">
        <f>'2022 Расклад'!AN85</f>
        <v>4.666666666666667</v>
      </c>
      <c r="AC92" s="153">
        <f t="shared" si="104"/>
        <v>4.0999999999999996</v>
      </c>
      <c r="AD92" s="59" t="str">
        <f t="shared" si="107"/>
        <v>A</v>
      </c>
      <c r="AE92" s="290">
        <f>'2022 Расклад'!AV85</f>
        <v>52.1</v>
      </c>
      <c r="AF92" s="154">
        <f t="shared" si="105"/>
        <v>56.1</v>
      </c>
      <c r="AG92" s="58" t="str">
        <f t="shared" si="108"/>
        <v>B</v>
      </c>
      <c r="AH92" s="300">
        <f>'2022 Расклад'!BD85</f>
        <v>60.4</v>
      </c>
      <c r="AI92" s="293">
        <f t="shared" si="106"/>
        <v>69.77</v>
      </c>
      <c r="AJ92" s="58" t="str">
        <f t="shared" si="109"/>
        <v>B</v>
      </c>
      <c r="AK92" s="88" t="str">
        <f t="shared" ref="AK92" si="110">IF(AO92&gt;=3.5,"A",IF(AO92&gt;=2.3,"B",IF(AO92&gt;=1.5,"C","D")))</f>
        <v>B</v>
      </c>
      <c r="AL92" s="83">
        <f t="shared" ref="AL92" si="111">IF(AD92="A",4.2,IF(AD92="B",2.5,IF(AD92="C",2,1)))</f>
        <v>4.2</v>
      </c>
      <c r="AM92" s="83">
        <f t="shared" ref="AM92" si="112">IF(AG92="A",4.2,IF(AG92="B",2.5,IF(AG92="C",2,1)))</f>
        <v>2.5</v>
      </c>
      <c r="AN92" s="83">
        <f t="shared" ref="AN92" si="113">IF(AJ92="A",4.2,IF(AJ92="B",2.5,IF(AJ92="C",2,1)))</f>
        <v>2.5</v>
      </c>
      <c r="AO92" s="247">
        <f t="shared" ref="AO92" si="114">AVERAGE(AL92:AN92)</f>
        <v>3.0666666666666664</v>
      </c>
      <c r="AP92" s="88" t="str">
        <f t="shared" ref="AP92" si="115">IF(AT92&gt;=3.5,"A",IF(AT92&gt;=2.33,"B",IF(AT92&gt;=1.5,"C","D")))</f>
        <v>C</v>
      </c>
      <c r="AQ92" s="369">
        <f t="shared" si="94"/>
        <v>2</v>
      </c>
      <c r="AR92" s="367">
        <f t="shared" ref="AR92" si="116">IF(X92="A",4.2,IF(X92="B",2.5,IF(X92="C",2,1)))</f>
        <v>2</v>
      </c>
      <c r="AS92" s="367">
        <f t="shared" ref="AS92" si="117">IF(AK92="A",4.2,IF(AK92="B",2.5,IF(AK92="C",2,1)))</f>
        <v>2.5</v>
      </c>
      <c r="AT92" s="368">
        <f t="shared" ref="AT92" si="118">AVERAGE(AQ92:AS92)</f>
        <v>2.1666666666666665</v>
      </c>
    </row>
    <row r="93" spans="1:46" x14ac:dyDescent="0.25">
      <c r="A93" s="30">
        <v>9</v>
      </c>
      <c r="B93" s="47">
        <v>60001</v>
      </c>
      <c r="C93" s="26" t="s">
        <v>77</v>
      </c>
      <c r="D93" s="54">
        <f>'2022 Расклад'!J86</f>
        <v>3.9008264462809916</v>
      </c>
      <c r="E93" s="57">
        <f t="shared" si="95"/>
        <v>3.95</v>
      </c>
      <c r="F93" s="174" t="str">
        <f t="shared" si="84"/>
        <v>C</v>
      </c>
      <c r="G93" s="169">
        <f>'2022 Расклад'!P86</f>
        <v>3.17</v>
      </c>
      <c r="H93" s="57">
        <f t="shared" si="100"/>
        <v>3.6</v>
      </c>
      <c r="I93" s="58" t="str">
        <f t="shared" si="85"/>
        <v>D</v>
      </c>
      <c r="J93" s="54">
        <f>'2022 Расклад'!V86</f>
        <v>3.4666666666666663</v>
      </c>
      <c r="K93" s="57">
        <f t="shared" si="101"/>
        <v>3.86</v>
      </c>
      <c r="L93" s="59" t="str">
        <f t="shared" si="86"/>
        <v>D</v>
      </c>
      <c r="M93" s="356" t="str">
        <f t="shared" si="83"/>
        <v>D</v>
      </c>
      <c r="N93" s="62">
        <f t="shared" si="87"/>
        <v>2</v>
      </c>
      <c r="O93" s="62">
        <f t="shared" si="96"/>
        <v>1</v>
      </c>
      <c r="P93" s="62">
        <f t="shared" si="97"/>
        <v>1</v>
      </c>
      <c r="Q93" s="75">
        <f t="shared" si="88"/>
        <v>1.3333333333333333</v>
      </c>
      <c r="R93" s="79">
        <f>'2022 Расклад'!AB86</f>
        <v>2.95</v>
      </c>
      <c r="S93" s="53">
        <f t="shared" si="102"/>
        <v>3.62</v>
      </c>
      <c r="T93" s="59" t="str">
        <f t="shared" si="98"/>
        <v>D</v>
      </c>
      <c r="U93" s="183">
        <f>'2022 Расклад'!AH86</f>
        <v>3.6202531645569622</v>
      </c>
      <c r="V93" s="53">
        <f t="shared" si="103"/>
        <v>3.94</v>
      </c>
      <c r="W93" s="58" t="str">
        <f t="shared" si="99"/>
        <v>C</v>
      </c>
      <c r="X93" s="196" t="str">
        <f t="shared" si="70"/>
        <v>C</v>
      </c>
      <c r="Y93" s="201">
        <f t="shared" si="71"/>
        <v>1</v>
      </c>
      <c r="Z93" s="211">
        <f t="shared" si="72"/>
        <v>2</v>
      </c>
      <c r="AA93" s="206">
        <f t="shared" si="73"/>
        <v>1.5</v>
      </c>
      <c r="AB93" s="289">
        <f>'2022 Расклад'!AN86</f>
        <v>3.9375</v>
      </c>
      <c r="AC93" s="153">
        <f t="shared" si="104"/>
        <v>4.0999999999999996</v>
      </c>
      <c r="AD93" s="59" t="str">
        <f t="shared" si="107"/>
        <v>C</v>
      </c>
      <c r="AE93" s="290">
        <f>'2022 Расклад'!AV86</f>
        <v>48</v>
      </c>
      <c r="AF93" s="154">
        <f t="shared" si="105"/>
        <v>56.1</v>
      </c>
      <c r="AG93" s="58" t="str">
        <f t="shared" ref="AG93:AG113" si="119">IF(AE93&gt;=$AE$127,"A",IF(AE93&gt;=$AE$128,"B",IF(AE93&gt;=$AE$129,"C","D")))</f>
        <v>C</v>
      </c>
      <c r="AH93" s="300">
        <f>'2022 Расклад'!BD86</f>
        <v>67</v>
      </c>
      <c r="AI93" s="293">
        <f t="shared" si="106"/>
        <v>69.77</v>
      </c>
      <c r="AJ93" s="58" t="str">
        <f t="shared" ref="AJ93:AJ113" si="120">IF(AH93&gt;=$AH$127,"A",IF(AH93&gt;=$AH$128,"B",IF(AH93&gt;=$AH$129,"C","D")))</f>
        <v>B</v>
      </c>
      <c r="AK93" s="88" t="str">
        <f t="shared" si="74"/>
        <v>C</v>
      </c>
      <c r="AL93" s="83">
        <f t="shared" si="75"/>
        <v>2</v>
      </c>
      <c r="AM93" s="83">
        <f t="shared" si="76"/>
        <v>2</v>
      </c>
      <c r="AN93" s="83">
        <f t="shared" si="77"/>
        <v>2.5</v>
      </c>
      <c r="AO93" s="247">
        <f t="shared" si="78"/>
        <v>2.1666666666666665</v>
      </c>
      <c r="AP93" s="88" t="str">
        <f t="shared" si="79"/>
        <v>C</v>
      </c>
      <c r="AQ93" s="369">
        <f t="shared" si="94"/>
        <v>1</v>
      </c>
      <c r="AR93" s="367">
        <f t="shared" si="80"/>
        <v>2</v>
      </c>
      <c r="AS93" s="367">
        <f t="shared" si="81"/>
        <v>2</v>
      </c>
      <c r="AT93" s="368">
        <f t="shared" si="82"/>
        <v>1.6666666666666667</v>
      </c>
    </row>
    <row r="94" spans="1:46" x14ac:dyDescent="0.25">
      <c r="A94" s="30">
        <v>10</v>
      </c>
      <c r="B94" s="47">
        <v>60850</v>
      </c>
      <c r="C94" s="26" t="s">
        <v>86</v>
      </c>
      <c r="D94" s="54">
        <f>'2022 Расклад'!J87</f>
        <v>3.9285714285714288</v>
      </c>
      <c r="E94" s="57">
        <f t="shared" si="95"/>
        <v>3.95</v>
      </c>
      <c r="F94" s="174" t="str">
        <f t="shared" si="84"/>
        <v>B</v>
      </c>
      <c r="G94" s="169">
        <f>'2022 Расклад'!P87</f>
        <v>3.8240740740740744</v>
      </c>
      <c r="H94" s="57">
        <f t="shared" si="100"/>
        <v>3.6</v>
      </c>
      <c r="I94" s="58" t="str">
        <f t="shared" si="85"/>
        <v>B</v>
      </c>
      <c r="J94" s="54">
        <f>'2022 Расклад'!V87</f>
        <v>4.1052631578947363</v>
      </c>
      <c r="K94" s="57">
        <f t="shared" si="101"/>
        <v>3.86</v>
      </c>
      <c r="L94" s="59" t="str">
        <f t="shared" si="86"/>
        <v>B</v>
      </c>
      <c r="M94" s="356" t="str">
        <f t="shared" si="83"/>
        <v>B</v>
      </c>
      <c r="N94" s="62">
        <f t="shared" si="87"/>
        <v>2.5</v>
      </c>
      <c r="O94" s="62">
        <f t="shared" si="96"/>
        <v>2.5</v>
      </c>
      <c r="P94" s="62">
        <f t="shared" si="97"/>
        <v>2.5</v>
      </c>
      <c r="Q94" s="75">
        <f t="shared" si="88"/>
        <v>2.5</v>
      </c>
      <c r="R94" s="79">
        <f>'2022 Расклад'!AB87</f>
        <v>3.5308641975308643</v>
      </c>
      <c r="S94" s="53">
        <f t="shared" si="102"/>
        <v>3.62</v>
      </c>
      <c r="T94" s="59" t="str">
        <f t="shared" si="98"/>
        <v>C</v>
      </c>
      <c r="U94" s="183">
        <f>'2022 Расклад'!AH87</f>
        <v>4.0864197530864201</v>
      </c>
      <c r="V94" s="53">
        <f t="shared" si="103"/>
        <v>3.94</v>
      </c>
      <c r="W94" s="58" t="str">
        <f t="shared" si="99"/>
        <v>B</v>
      </c>
      <c r="X94" s="196" t="str">
        <f t="shared" si="70"/>
        <v>C</v>
      </c>
      <c r="Y94" s="201">
        <f t="shared" si="71"/>
        <v>2</v>
      </c>
      <c r="Z94" s="211">
        <f t="shared" si="72"/>
        <v>2.5</v>
      </c>
      <c r="AA94" s="206">
        <f t="shared" si="73"/>
        <v>2.25</v>
      </c>
      <c r="AB94" s="289">
        <f>'2022 Расклад'!AN87</f>
        <v>4.12</v>
      </c>
      <c r="AC94" s="153">
        <f t="shared" si="104"/>
        <v>4.0999999999999996</v>
      </c>
      <c r="AD94" s="59" t="str">
        <f t="shared" si="107"/>
        <v>B</v>
      </c>
      <c r="AE94" s="290">
        <f>'2022 Расклад'!AV87</f>
        <v>53</v>
      </c>
      <c r="AF94" s="154">
        <f t="shared" si="105"/>
        <v>56.1</v>
      </c>
      <c r="AG94" s="58" t="str">
        <f t="shared" si="119"/>
        <v>B</v>
      </c>
      <c r="AH94" s="300">
        <f>'2022 Расклад'!BD87</f>
        <v>64.599999999999994</v>
      </c>
      <c r="AI94" s="293">
        <f t="shared" si="106"/>
        <v>69.77</v>
      </c>
      <c r="AJ94" s="58" t="str">
        <f t="shared" si="120"/>
        <v>B</v>
      </c>
      <c r="AK94" s="88" t="str">
        <f t="shared" si="74"/>
        <v>B</v>
      </c>
      <c r="AL94" s="83">
        <f t="shared" si="75"/>
        <v>2.5</v>
      </c>
      <c r="AM94" s="83">
        <f t="shared" si="76"/>
        <v>2.5</v>
      </c>
      <c r="AN94" s="83">
        <f t="shared" si="77"/>
        <v>2.5</v>
      </c>
      <c r="AO94" s="247">
        <f t="shared" si="78"/>
        <v>2.5</v>
      </c>
      <c r="AP94" s="88" t="str">
        <f t="shared" si="79"/>
        <v>B</v>
      </c>
      <c r="AQ94" s="369">
        <f t="shared" si="94"/>
        <v>2.5</v>
      </c>
      <c r="AR94" s="367">
        <f t="shared" si="80"/>
        <v>2</v>
      </c>
      <c r="AS94" s="367">
        <f t="shared" si="81"/>
        <v>2.5</v>
      </c>
      <c r="AT94" s="368">
        <f t="shared" si="82"/>
        <v>2.3333333333333335</v>
      </c>
    </row>
    <row r="95" spans="1:46" x14ac:dyDescent="0.25">
      <c r="A95" s="30">
        <v>11</v>
      </c>
      <c r="B95" s="47">
        <v>60910</v>
      </c>
      <c r="C95" s="136" t="s">
        <v>87</v>
      </c>
      <c r="D95" s="54">
        <f>'2022 Расклад'!J88</f>
        <v>3.9999999999999996</v>
      </c>
      <c r="E95" s="57">
        <f t="shared" si="95"/>
        <v>3.95</v>
      </c>
      <c r="F95" s="174" t="str">
        <f t="shared" si="84"/>
        <v>B</v>
      </c>
      <c r="G95" s="169">
        <f>'2022 Расклад'!P88</f>
        <v>3.8333333333333339</v>
      </c>
      <c r="H95" s="57">
        <f t="shared" si="100"/>
        <v>3.6</v>
      </c>
      <c r="I95" s="58" t="str">
        <f t="shared" si="85"/>
        <v>B</v>
      </c>
      <c r="J95" s="54">
        <f>'2022 Расклад'!V88</f>
        <v>3.7808219178082192</v>
      </c>
      <c r="K95" s="57">
        <f t="shared" si="101"/>
        <v>3.86</v>
      </c>
      <c r="L95" s="59" t="str">
        <f t="shared" si="86"/>
        <v>C</v>
      </c>
      <c r="M95" s="356" t="str">
        <f t="shared" si="83"/>
        <v>C</v>
      </c>
      <c r="N95" s="62">
        <f t="shared" si="87"/>
        <v>2.5</v>
      </c>
      <c r="O95" s="62">
        <f t="shared" si="96"/>
        <v>2.5</v>
      </c>
      <c r="P95" s="62">
        <f t="shared" si="97"/>
        <v>2</v>
      </c>
      <c r="Q95" s="75">
        <f t="shared" si="88"/>
        <v>2.3333333333333335</v>
      </c>
      <c r="R95" s="79">
        <f>'2022 Расклад'!AB88</f>
        <v>3.5949367088607596</v>
      </c>
      <c r="S95" s="53">
        <f t="shared" si="102"/>
        <v>3.62</v>
      </c>
      <c r="T95" s="59" t="str">
        <f t="shared" si="98"/>
        <v>B</v>
      </c>
      <c r="U95" s="183">
        <f>'2022 Расклад'!AH88</f>
        <v>3.9493670886075951</v>
      </c>
      <c r="V95" s="53">
        <f t="shared" si="103"/>
        <v>3.94</v>
      </c>
      <c r="W95" s="58" t="str">
        <f t="shared" si="99"/>
        <v>B</v>
      </c>
      <c r="X95" s="196" t="str">
        <f t="shared" si="70"/>
        <v>B</v>
      </c>
      <c r="Y95" s="201">
        <f t="shared" si="71"/>
        <v>2.5</v>
      </c>
      <c r="Z95" s="211">
        <f t="shared" si="72"/>
        <v>2.5</v>
      </c>
      <c r="AA95" s="206">
        <f t="shared" si="73"/>
        <v>2.5</v>
      </c>
      <c r="AB95" s="289">
        <f>'2022 Расклад'!AN88</f>
        <v>4.1875</v>
      </c>
      <c r="AC95" s="153">
        <f t="shared" si="104"/>
        <v>4.0999999999999996</v>
      </c>
      <c r="AD95" s="59" t="str">
        <f t="shared" si="107"/>
        <v>B</v>
      </c>
      <c r="AE95" s="290">
        <f>'2022 Расклад'!AV88</f>
        <v>55.6</v>
      </c>
      <c r="AF95" s="154">
        <f t="shared" si="105"/>
        <v>56.1</v>
      </c>
      <c r="AG95" s="58" t="str">
        <f t="shared" si="119"/>
        <v>B</v>
      </c>
      <c r="AH95" s="300">
        <f>'2022 Расклад'!BD88</f>
        <v>68.099999999999994</v>
      </c>
      <c r="AI95" s="293">
        <f t="shared" si="106"/>
        <v>69.77</v>
      </c>
      <c r="AJ95" s="58" t="str">
        <f t="shared" si="120"/>
        <v>B</v>
      </c>
      <c r="AK95" s="88" t="str">
        <f t="shared" si="74"/>
        <v>B</v>
      </c>
      <c r="AL95" s="83">
        <f t="shared" si="75"/>
        <v>2.5</v>
      </c>
      <c r="AM95" s="83">
        <f t="shared" si="76"/>
        <v>2.5</v>
      </c>
      <c r="AN95" s="83">
        <f t="shared" si="77"/>
        <v>2.5</v>
      </c>
      <c r="AO95" s="247">
        <f t="shared" si="78"/>
        <v>2.5</v>
      </c>
      <c r="AP95" s="88" t="str">
        <f t="shared" si="79"/>
        <v>B</v>
      </c>
      <c r="AQ95" s="369">
        <f t="shared" si="94"/>
        <v>2</v>
      </c>
      <c r="AR95" s="367">
        <f t="shared" si="80"/>
        <v>2.5</v>
      </c>
      <c r="AS95" s="367">
        <f t="shared" si="81"/>
        <v>2.5</v>
      </c>
      <c r="AT95" s="368">
        <f t="shared" si="82"/>
        <v>2.3333333333333335</v>
      </c>
    </row>
    <row r="96" spans="1:46" x14ac:dyDescent="0.25">
      <c r="A96" s="30">
        <v>12</v>
      </c>
      <c r="B96" s="47">
        <v>60980</v>
      </c>
      <c r="C96" s="26" t="s">
        <v>88</v>
      </c>
      <c r="D96" s="54">
        <f>'2022 Расклад'!J89</f>
        <v>3.7272727272727275</v>
      </c>
      <c r="E96" s="57">
        <f t="shared" si="95"/>
        <v>3.95</v>
      </c>
      <c r="F96" s="174" t="str">
        <f t="shared" si="84"/>
        <v>C</v>
      </c>
      <c r="G96" s="169">
        <f>'2022 Расклад'!P89</f>
        <v>3.24</v>
      </c>
      <c r="H96" s="57">
        <f t="shared" si="100"/>
        <v>3.6</v>
      </c>
      <c r="I96" s="58" t="str">
        <f t="shared" si="85"/>
        <v>D</v>
      </c>
      <c r="J96" s="54">
        <f>'2022 Расклад'!V89</f>
        <v>3.5822784810126582</v>
      </c>
      <c r="K96" s="57">
        <f t="shared" si="101"/>
        <v>3.86</v>
      </c>
      <c r="L96" s="59" t="str">
        <f t="shared" si="86"/>
        <v>C</v>
      </c>
      <c r="M96" s="356" t="str">
        <f t="shared" si="83"/>
        <v>C</v>
      </c>
      <c r="N96" s="62">
        <f t="shared" si="87"/>
        <v>2</v>
      </c>
      <c r="O96" s="62">
        <f t="shared" si="96"/>
        <v>1</v>
      </c>
      <c r="P96" s="62">
        <f t="shared" si="97"/>
        <v>2</v>
      </c>
      <c r="Q96" s="75">
        <f t="shared" si="88"/>
        <v>1.6666666666666667</v>
      </c>
      <c r="R96" s="79">
        <f>'2022 Расклад'!AB89</f>
        <v>3.4583333333333335</v>
      </c>
      <c r="S96" s="53">
        <f t="shared" si="102"/>
        <v>3.62</v>
      </c>
      <c r="T96" s="59" t="str">
        <f t="shared" si="98"/>
        <v>D</v>
      </c>
      <c r="U96" s="183">
        <f>'2022 Расклад'!AH89</f>
        <v>3.5694444444444446</v>
      </c>
      <c r="V96" s="53">
        <f t="shared" si="103"/>
        <v>3.94</v>
      </c>
      <c r="W96" s="58" t="str">
        <f t="shared" si="99"/>
        <v>C</v>
      </c>
      <c r="X96" s="196" t="str">
        <f t="shared" si="70"/>
        <v>C</v>
      </c>
      <c r="Y96" s="201">
        <f t="shared" si="71"/>
        <v>1</v>
      </c>
      <c r="Z96" s="211">
        <f t="shared" si="72"/>
        <v>2</v>
      </c>
      <c r="AA96" s="206">
        <f t="shared" si="73"/>
        <v>1.5</v>
      </c>
      <c r="AB96" s="289">
        <f>'2022 Расклад'!AN89</f>
        <v>4.0476190476190474</v>
      </c>
      <c r="AC96" s="153">
        <f t="shared" si="104"/>
        <v>4.0999999999999996</v>
      </c>
      <c r="AD96" s="59" t="str">
        <f t="shared" si="107"/>
        <v>C</v>
      </c>
      <c r="AE96" s="290">
        <f>'2022 Расклад'!AV89</f>
        <v>41.8</v>
      </c>
      <c r="AF96" s="154">
        <f t="shared" si="105"/>
        <v>56.1</v>
      </c>
      <c r="AG96" s="58" t="str">
        <f t="shared" si="119"/>
        <v>C</v>
      </c>
      <c r="AH96" s="300">
        <f>'2022 Расклад'!BD89</f>
        <v>66.599999999999994</v>
      </c>
      <c r="AI96" s="293">
        <f t="shared" si="106"/>
        <v>69.77</v>
      </c>
      <c r="AJ96" s="58" t="str">
        <f t="shared" si="120"/>
        <v>B</v>
      </c>
      <c r="AK96" s="88" t="str">
        <f t="shared" si="74"/>
        <v>C</v>
      </c>
      <c r="AL96" s="83">
        <f t="shared" si="75"/>
        <v>2</v>
      </c>
      <c r="AM96" s="83">
        <f t="shared" si="76"/>
        <v>2</v>
      </c>
      <c r="AN96" s="83">
        <f t="shared" si="77"/>
        <v>2.5</v>
      </c>
      <c r="AO96" s="247">
        <f t="shared" si="78"/>
        <v>2.1666666666666665</v>
      </c>
      <c r="AP96" s="88" t="str">
        <f t="shared" si="79"/>
        <v>C</v>
      </c>
      <c r="AQ96" s="369">
        <f t="shared" si="94"/>
        <v>2</v>
      </c>
      <c r="AR96" s="367">
        <f t="shared" si="80"/>
        <v>2</v>
      </c>
      <c r="AS96" s="367">
        <f t="shared" si="81"/>
        <v>2</v>
      </c>
      <c r="AT96" s="368">
        <f t="shared" si="82"/>
        <v>2</v>
      </c>
    </row>
    <row r="97" spans="1:46" x14ac:dyDescent="0.25">
      <c r="A97" s="30">
        <v>13</v>
      </c>
      <c r="B97" s="47">
        <v>61080</v>
      </c>
      <c r="C97" s="26" t="s">
        <v>89</v>
      </c>
      <c r="D97" s="54">
        <f>'2022 Расклад'!J90</f>
        <v>3.9</v>
      </c>
      <c r="E97" s="57">
        <f t="shared" si="95"/>
        <v>3.95</v>
      </c>
      <c r="F97" s="174" t="str">
        <f t="shared" si="84"/>
        <v>C</v>
      </c>
      <c r="G97" s="169">
        <f>'2022 Расклад'!P90</f>
        <v>3.3304347826086955</v>
      </c>
      <c r="H97" s="57">
        <f t="shared" si="100"/>
        <v>3.6</v>
      </c>
      <c r="I97" s="58" t="str">
        <f t="shared" si="85"/>
        <v>D</v>
      </c>
      <c r="J97" s="54">
        <f>'2022 Расклад'!V90</f>
        <v>3.7345132743362832</v>
      </c>
      <c r="K97" s="57">
        <f t="shared" si="101"/>
        <v>3.86</v>
      </c>
      <c r="L97" s="59" t="str">
        <f t="shared" si="86"/>
        <v>C</v>
      </c>
      <c r="M97" s="356" t="str">
        <f t="shared" si="83"/>
        <v>C</v>
      </c>
      <c r="N97" s="62">
        <f t="shared" si="87"/>
        <v>2</v>
      </c>
      <c r="O97" s="62">
        <f t="shared" si="96"/>
        <v>1</v>
      </c>
      <c r="P97" s="62">
        <f t="shared" si="97"/>
        <v>2</v>
      </c>
      <c r="Q97" s="75">
        <f t="shared" si="88"/>
        <v>1.6666666666666667</v>
      </c>
      <c r="R97" s="79">
        <f>'2022 Расклад'!AB90</f>
        <v>3.5675675675675675</v>
      </c>
      <c r="S97" s="53">
        <f t="shared" si="102"/>
        <v>3.62</v>
      </c>
      <c r="T97" s="59" t="str">
        <f t="shared" si="98"/>
        <v>C</v>
      </c>
      <c r="U97" s="183">
        <f>'2022 Расклад'!AH90</f>
        <v>3.8445945945945947</v>
      </c>
      <c r="V97" s="53">
        <f t="shared" si="103"/>
        <v>3.94</v>
      </c>
      <c r="W97" s="58" t="str">
        <f t="shared" si="99"/>
        <v>C</v>
      </c>
      <c r="X97" s="196" t="str">
        <f t="shared" si="70"/>
        <v>C</v>
      </c>
      <c r="Y97" s="201">
        <f t="shared" si="71"/>
        <v>2</v>
      </c>
      <c r="Z97" s="211">
        <f t="shared" si="72"/>
        <v>2</v>
      </c>
      <c r="AA97" s="206">
        <f t="shared" si="73"/>
        <v>2</v>
      </c>
      <c r="AB97" s="289">
        <f>'2022 Расклад'!AN90</f>
        <v>4.2285714285714286</v>
      </c>
      <c r="AC97" s="153">
        <f t="shared" si="104"/>
        <v>4.0999999999999996</v>
      </c>
      <c r="AD97" s="59" t="str">
        <f t="shared" si="107"/>
        <v>B</v>
      </c>
      <c r="AE97" s="290">
        <f>'2022 Расклад'!AV90</f>
        <v>55.9</v>
      </c>
      <c r="AF97" s="154">
        <f t="shared" si="105"/>
        <v>56.1</v>
      </c>
      <c r="AG97" s="58" t="str">
        <f t="shared" si="119"/>
        <v>B</v>
      </c>
      <c r="AH97" s="300">
        <f>'2022 Расклад'!BD90</f>
        <v>62.1</v>
      </c>
      <c r="AI97" s="293">
        <f t="shared" si="106"/>
        <v>69.77</v>
      </c>
      <c r="AJ97" s="58" t="str">
        <f t="shared" si="120"/>
        <v>B</v>
      </c>
      <c r="AK97" s="88" t="str">
        <f t="shared" si="74"/>
        <v>B</v>
      </c>
      <c r="AL97" s="83">
        <f t="shared" si="75"/>
        <v>2.5</v>
      </c>
      <c r="AM97" s="83">
        <f t="shared" si="76"/>
        <v>2.5</v>
      </c>
      <c r="AN97" s="83">
        <f t="shared" si="77"/>
        <v>2.5</v>
      </c>
      <c r="AO97" s="247">
        <f t="shared" si="78"/>
        <v>2.5</v>
      </c>
      <c r="AP97" s="88" t="str">
        <f t="shared" si="79"/>
        <v>C</v>
      </c>
      <c r="AQ97" s="369">
        <f t="shared" si="94"/>
        <v>2</v>
      </c>
      <c r="AR97" s="367">
        <f t="shared" si="80"/>
        <v>2</v>
      </c>
      <c r="AS97" s="367">
        <f t="shared" si="81"/>
        <v>2.5</v>
      </c>
      <c r="AT97" s="368">
        <f t="shared" si="82"/>
        <v>2.1666666666666665</v>
      </c>
    </row>
    <row r="98" spans="1:46" x14ac:dyDescent="0.25">
      <c r="A98" s="30">
        <v>14</v>
      </c>
      <c r="B98" s="47">
        <v>61150</v>
      </c>
      <c r="C98" s="26" t="s">
        <v>90</v>
      </c>
      <c r="D98" s="54">
        <f>'2022 Расклад'!J91</f>
        <v>3.7526881720430105</v>
      </c>
      <c r="E98" s="57">
        <f t="shared" si="95"/>
        <v>3.95</v>
      </c>
      <c r="F98" s="174" t="str">
        <f t="shared" ref="F98:F124" si="121">IF(D98&gt;=$D$127,"A",IF(D98&gt;=$D$128,"B",IF(D98&gt;=$D$129,"C","D")))</f>
        <v>C</v>
      </c>
      <c r="G98" s="169">
        <f>'2022 Расклад'!P91</f>
        <v>3.905263157894737</v>
      </c>
      <c r="H98" s="57">
        <f t="shared" si="100"/>
        <v>3.6</v>
      </c>
      <c r="I98" s="58" t="str">
        <f t="shared" si="85"/>
        <v>B</v>
      </c>
      <c r="J98" s="54">
        <f>'2022 Расклад'!V91</f>
        <v>3.3536585365853657</v>
      </c>
      <c r="K98" s="57">
        <f t="shared" si="101"/>
        <v>3.86</v>
      </c>
      <c r="L98" s="59" t="str">
        <f t="shared" si="86"/>
        <v>D</v>
      </c>
      <c r="M98" s="356" t="str">
        <f t="shared" si="83"/>
        <v>C</v>
      </c>
      <c r="N98" s="62">
        <f t="shared" si="87"/>
        <v>2</v>
      </c>
      <c r="O98" s="62">
        <f t="shared" si="96"/>
        <v>2.5</v>
      </c>
      <c r="P98" s="62">
        <f t="shared" si="97"/>
        <v>1</v>
      </c>
      <c r="Q98" s="75">
        <f t="shared" si="88"/>
        <v>1.8333333333333333</v>
      </c>
      <c r="R98" s="79">
        <f>'2022 Расклад'!AB91</f>
        <v>3.4782608695652173</v>
      </c>
      <c r="S98" s="53">
        <f t="shared" si="102"/>
        <v>3.62</v>
      </c>
      <c r="T98" s="59" t="str">
        <f t="shared" si="98"/>
        <v>D</v>
      </c>
      <c r="U98" s="183">
        <f>'2022 Расклад'!AH91</f>
        <v>3.9710144927536231</v>
      </c>
      <c r="V98" s="53">
        <f t="shared" si="103"/>
        <v>3.94</v>
      </c>
      <c r="W98" s="58" t="str">
        <f t="shared" si="99"/>
        <v>B</v>
      </c>
      <c r="X98" s="196" t="str">
        <f t="shared" si="70"/>
        <v>C</v>
      </c>
      <c r="Y98" s="201">
        <f t="shared" si="71"/>
        <v>1</v>
      </c>
      <c r="Z98" s="211">
        <f t="shared" si="72"/>
        <v>2.5</v>
      </c>
      <c r="AA98" s="206">
        <f t="shared" si="73"/>
        <v>1.75</v>
      </c>
      <c r="AB98" s="289">
        <f>'2022 Расклад'!AN91</f>
        <v>3.75</v>
      </c>
      <c r="AC98" s="153">
        <f t="shared" si="104"/>
        <v>4.0999999999999996</v>
      </c>
      <c r="AD98" s="59" t="str">
        <f t="shared" si="107"/>
        <v>C</v>
      </c>
      <c r="AE98" s="290">
        <f>'2022 Расклад'!AV91</f>
        <v>52.4</v>
      </c>
      <c r="AF98" s="154">
        <f t="shared" si="105"/>
        <v>56.1</v>
      </c>
      <c r="AG98" s="58" t="str">
        <f t="shared" si="119"/>
        <v>B</v>
      </c>
      <c r="AH98" s="300">
        <f>'2022 Расклад'!BD91</f>
        <v>64.599999999999994</v>
      </c>
      <c r="AI98" s="293">
        <f t="shared" si="106"/>
        <v>69.77</v>
      </c>
      <c r="AJ98" s="58" t="str">
        <f t="shared" si="120"/>
        <v>B</v>
      </c>
      <c r="AK98" s="88" t="str">
        <f t="shared" si="74"/>
        <v>B</v>
      </c>
      <c r="AL98" s="83">
        <f t="shared" si="75"/>
        <v>2</v>
      </c>
      <c r="AM98" s="83">
        <f t="shared" si="76"/>
        <v>2.5</v>
      </c>
      <c r="AN98" s="83">
        <f t="shared" si="77"/>
        <v>2.5</v>
      </c>
      <c r="AO98" s="247">
        <f t="shared" si="78"/>
        <v>2.3333333333333335</v>
      </c>
      <c r="AP98" s="88" t="str">
        <f t="shared" si="79"/>
        <v>C</v>
      </c>
      <c r="AQ98" s="369">
        <f t="shared" si="94"/>
        <v>2</v>
      </c>
      <c r="AR98" s="367">
        <f t="shared" si="80"/>
        <v>2</v>
      </c>
      <c r="AS98" s="367">
        <f t="shared" si="81"/>
        <v>2.5</v>
      </c>
      <c r="AT98" s="368">
        <f t="shared" si="82"/>
        <v>2.1666666666666665</v>
      </c>
    </row>
    <row r="99" spans="1:46" x14ac:dyDescent="0.25">
      <c r="A99" s="30">
        <v>15</v>
      </c>
      <c r="B99" s="47">
        <v>61210</v>
      </c>
      <c r="C99" s="26" t="s">
        <v>91</v>
      </c>
      <c r="D99" s="54">
        <f>'2022 Расклад'!J92</f>
        <v>3.5671641791044779</v>
      </c>
      <c r="E99" s="57">
        <f t="shared" si="95"/>
        <v>3.95</v>
      </c>
      <c r="F99" s="174" t="str">
        <f t="shared" si="121"/>
        <v>C</v>
      </c>
      <c r="G99" s="169">
        <f>'2022 Расклад'!P92</f>
        <v>3.3283582089552239</v>
      </c>
      <c r="H99" s="57">
        <f t="shared" si="100"/>
        <v>3.6</v>
      </c>
      <c r="I99" s="58" t="str">
        <f t="shared" si="85"/>
        <v>D</v>
      </c>
      <c r="J99" s="54">
        <f>'2022 Расклад'!V92</f>
        <v>4.0540540540540544</v>
      </c>
      <c r="K99" s="57">
        <f t="shared" si="101"/>
        <v>3.86</v>
      </c>
      <c r="L99" s="59" t="str">
        <f t="shared" si="86"/>
        <v>B</v>
      </c>
      <c r="M99" s="356" t="str">
        <f t="shared" si="83"/>
        <v>C</v>
      </c>
      <c r="N99" s="62">
        <f t="shared" si="87"/>
        <v>2</v>
      </c>
      <c r="O99" s="62">
        <f t="shared" si="96"/>
        <v>1</v>
      </c>
      <c r="P99" s="62">
        <f t="shared" si="97"/>
        <v>2.5</v>
      </c>
      <c r="Q99" s="75">
        <f t="shared" si="88"/>
        <v>1.8333333333333333</v>
      </c>
      <c r="R99" s="79">
        <f>'2022 Расклад'!AB92</f>
        <v>3.4363636363636365</v>
      </c>
      <c r="S99" s="53">
        <f t="shared" si="102"/>
        <v>3.62</v>
      </c>
      <c r="T99" s="59" t="str">
        <f t="shared" si="98"/>
        <v>D</v>
      </c>
      <c r="U99" s="183">
        <f>'2022 Расклад'!AH92</f>
        <v>3.7857142857142856</v>
      </c>
      <c r="V99" s="53">
        <f t="shared" si="103"/>
        <v>3.94</v>
      </c>
      <c r="W99" s="58" t="str">
        <f t="shared" si="99"/>
        <v>C</v>
      </c>
      <c r="X99" s="196" t="str">
        <f t="shared" si="70"/>
        <v>C</v>
      </c>
      <c r="Y99" s="201">
        <f t="shared" si="71"/>
        <v>1</v>
      </c>
      <c r="Z99" s="211">
        <f t="shared" si="72"/>
        <v>2</v>
      </c>
      <c r="AA99" s="206">
        <f t="shared" si="73"/>
        <v>1.5</v>
      </c>
      <c r="AB99" s="289">
        <f>'2022 Расклад'!AN92</f>
        <v>3.55</v>
      </c>
      <c r="AC99" s="153">
        <f t="shared" si="104"/>
        <v>4.0999999999999996</v>
      </c>
      <c r="AD99" s="59" t="str">
        <f t="shared" si="107"/>
        <v>C</v>
      </c>
      <c r="AE99" s="290">
        <f>'2022 Расклад'!AV92</f>
        <v>56</v>
      </c>
      <c r="AF99" s="154">
        <f t="shared" si="105"/>
        <v>56.1</v>
      </c>
      <c r="AG99" s="58" t="str">
        <f t="shared" si="119"/>
        <v>B</v>
      </c>
      <c r="AH99" s="300">
        <f>'2022 Расклад'!BD92</f>
        <v>60</v>
      </c>
      <c r="AI99" s="293">
        <f t="shared" si="106"/>
        <v>69.77</v>
      </c>
      <c r="AJ99" s="58" t="str">
        <f t="shared" si="120"/>
        <v>B</v>
      </c>
      <c r="AK99" s="88" t="str">
        <f t="shared" si="74"/>
        <v>B</v>
      </c>
      <c r="AL99" s="83">
        <f t="shared" si="75"/>
        <v>2</v>
      </c>
      <c r="AM99" s="83">
        <f t="shared" si="76"/>
        <v>2.5</v>
      </c>
      <c r="AN99" s="83">
        <f t="shared" si="77"/>
        <v>2.5</v>
      </c>
      <c r="AO99" s="247">
        <f t="shared" si="78"/>
        <v>2.3333333333333335</v>
      </c>
      <c r="AP99" s="88" t="str">
        <f t="shared" si="79"/>
        <v>C</v>
      </c>
      <c r="AQ99" s="369">
        <f t="shared" si="94"/>
        <v>2</v>
      </c>
      <c r="AR99" s="367">
        <f t="shared" si="80"/>
        <v>2</v>
      </c>
      <c r="AS99" s="367">
        <f t="shared" si="81"/>
        <v>2.5</v>
      </c>
      <c r="AT99" s="368">
        <f t="shared" si="82"/>
        <v>2.1666666666666665</v>
      </c>
    </row>
    <row r="100" spans="1:46" x14ac:dyDescent="0.25">
      <c r="A100" s="30">
        <v>16</v>
      </c>
      <c r="B100" s="47">
        <v>61290</v>
      </c>
      <c r="C100" s="26" t="s">
        <v>92</v>
      </c>
      <c r="D100" s="54">
        <f>'2022 Расклад'!J93</f>
        <v>3.7808219178082187</v>
      </c>
      <c r="E100" s="57">
        <f t="shared" si="95"/>
        <v>3.95</v>
      </c>
      <c r="F100" s="174" t="str">
        <f t="shared" si="121"/>
        <v>C</v>
      </c>
      <c r="G100" s="169">
        <f>'2022 Расклад'!P93</f>
        <v>3.4722222222222223</v>
      </c>
      <c r="H100" s="57">
        <f t="shared" si="100"/>
        <v>3.6</v>
      </c>
      <c r="I100" s="58" t="str">
        <f t="shared" si="85"/>
        <v>D</v>
      </c>
      <c r="J100" s="54">
        <f>'2022 Расклад'!V93</f>
        <v>3.816901408450704</v>
      </c>
      <c r="K100" s="57">
        <f t="shared" si="101"/>
        <v>3.86</v>
      </c>
      <c r="L100" s="59" t="str">
        <f t="shared" si="86"/>
        <v>C</v>
      </c>
      <c r="M100" s="356" t="str">
        <f t="shared" si="83"/>
        <v>C</v>
      </c>
      <c r="N100" s="62">
        <f t="shared" si="87"/>
        <v>2</v>
      </c>
      <c r="O100" s="62">
        <f t="shared" si="96"/>
        <v>1</v>
      </c>
      <c r="P100" s="62">
        <f t="shared" si="97"/>
        <v>2</v>
      </c>
      <c r="Q100" s="75">
        <f t="shared" si="88"/>
        <v>1.6666666666666667</v>
      </c>
      <c r="R100" s="79">
        <f>'2022 Расклад'!AB93</f>
        <v>3.3714285714285714</v>
      </c>
      <c r="S100" s="53">
        <f t="shared" si="102"/>
        <v>3.62</v>
      </c>
      <c r="T100" s="59" t="str">
        <f t="shared" si="98"/>
        <v>D</v>
      </c>
      <c r="U100" s="183">
        <f>'2022 Расклад'!AH93</f>
        <v>3.7142857142857144</v>
      </c>
      <c r="V100" s="53">
        <f t="shared" si="103"/>
        <v>3.94</v>
      </c>
      <c r="W100" s="58" t="str">
        <f t="shared" si="99"/>
        <v>C</v>
      </c>
      <c r="X100" s="196" t="str">
        <f t="shared" si="70"/>
        <v>C</v>
      </c>
      <c r="Y100" s="201">
        <f t="shared" si="71"/>
        <v>1</v>
      </c>
      <c r="Z100" s="211">
        <f t="shared" si="72"/>
        <v>2</v>
      </c>
      <c r="AA100" s="206">
        <f t="shared" si="73"/>
        <v>1.5</v>
      </c>
      <c r="AB100" s="289">
        <f>'2022 Расклад'!AN93</f>
        <v>3.5</v>
      </c>
      <c r="AC100" s="153">
        <f t="shared" si="104"/>
        <v>4.0999999999999996</v>
      </c>
      <c r="AD100" s="59" t="str">
        <f t="shared" si="107"/>
        <v>C</v>
      </c>
      <c r="AE100" s="290">
        <f>'2022 Расклад'!AV93</f>
        <v>49.2</v>
      </c>
      <c r="AF100" s="154">
        <f t="shared" si="105"/>
        <v>56.1</v>
      </c>
      <c r="AG100" s="58" t="str">
        <f t="shared" si="119"/>
        <v>C</v>
      </c>
      <c r="AH100" s="300">
        <f>'2022 Расклад'!BD93</f>
        <v>62.7</v>
      </c>
      <c r="AI100" s="293">
        <f t="shared" si="106"/>
        <v>69.77</v>
      </c>
      <c r="AJ100" s="58" t="str">
        <f t="shared" si="120"/>
        <v>B</v>
      </c>
      <c r="AK100" s="88" t="str">
        <f t="shared" si="74"/>
        <v>C</v>
      </c>
      <c r="AL100" s="83">
        <f t="shared" si="75"/>
        <v>2</v>
      </c>
      <c r="AM100" s="83">
        <f t="shared" si="76"/>
        <v>2</v>
      </c>
      <c r="AN100" s="83">
        <f t="shared" si="77"/>
        <v>2.5</v>
      </c>
      <c r="AO100" s="247">
        <f t="shared" si="78"/>
        <v>2.1666666666666665</v>
      </c>
      <c r="AP100" s="88" t="str">
        <f t="shared" si="79"/>
        <v>C</v>
      </c>
      <c r="AQ100" s="369">
        <f t="shared" si="94"/>
        <v>2</v>
      </c>
      <c r="AR100" s="367">
        <f t="shared" si="80"/>
        <v>2</v>
      </c>
      <c r="AS100" s="367">
        <f t="shared" si="81"/>
        <v>2</v>
      </c>
      <c r="AT100" s="368">
        <f t="shared" si="82"/>
        <v>2</v>
      </c>
    </row>
    <row r="101" spans="1:46" x14ac:dyDescent="0.25">
      <c r="A101" s="30">
        <v>17</v>
      </c>
      <c r="B101" s="47">
        <v>61340</v>
      </c>
      <c r="C101" s="26" t="s">
        <v>93</v>
      </c>
      <c r="D101" s="54">
        <f>'2022 Расклад'!J94</f>
        <v>3.6495726495726499</v>
      </c>
      <c r="E101" s="57">
        <f t="shared" si="95"/>
        <v>3.95</v>
      </c>
      <c r="F101" s="174" t="str">
        <f t="shared" si="121"/>
        <v>C</v>
      </c>
      <c r="G101" s="169">
        <f>'2022 Расклад'!P94</f>
        <v>3.1388888888888893</v>
      </c>
      <c r="H101" s="57">
        <f t="shared" si="100"/>
        <v>3.6</v>
      </c>
      <c r="I101" s="58" t="str">
        <f t="shared" si="85"/>
        <v>D</v>
      </c>
      <c r="J101" s="54">
        <f>'2022 Расклад'!V94</f>
        <v>3.8606557377049184</v>
      </c>
      <c r="K101" s="57">
        <f t="shared" si="101"/>
        <v>3.86</v>
      </c>
      <c r="L101" s="59" t="str">
        <f t="shared" si="86"/>
        <v>B</v>
      </c>
      <c r="M101" s="356" t="str">
        <f t="shared" si="83"/>
        <v>C</v>
      </c>
      <c r="N101" s="62">
        <f t="shared" si="87"/>
        <v>2</v>
      </c>
      <c r="O101" s="62">
        <f t="shared" si="96"/>
        <v>1</v>
      </c>
      <c r="P101" s="62">
        <f t="shared" si="97"/>
        <v>2.5</v>
      </c>
      <c r="Q101" s="75">
        <f t="shared" si="88"/>
        <v>1.8333333333333333</v>
      </c>
      <c r="R101" s="79">
        <f>'2022 Расклад'!AB94</f>
        <v>3.3913043478260869</v>
      </c>
      <c r="S101" s="53">
        <f t="shared" si="102"/>
        <v>3.62</v>
      </c>
      <c r="T101" s="59" t="str">
        <f t="shared" si="98"/>
        <v>D</v>
      </c>
      <c r="U101" s="183">
        <f>'2022 Расклад'!AH94</f>
        <v>3.6434782608695651</v>
      </c>
      <c r="V101" s="53">
        <f t="shared" si="103"/>
        <v>3.94</v>
      </c>
      <c r="W101" s="58" t="str">
        <f t="shared" si="99"/>
        <v>C</v>
      </c>
      <c r="X101" s="196" t="str">
        <f t="shared" si="70"/>
        <v>C</v>
      </c>
      <c r="Y101" s="201">
        <f t="shared" si="71"/>
        <v>1</v>
      </c>
      <c r="Z101" s="211">
        <f t="shared" si="72"/>
        <v>2</v>
      </c>
      <c r="AA101" s="206">
        <f t="shared" si="73"/>
        <v>1.5</v>
      </c>
      <c r="AB101" s="289">
        <f>'2022 Расклад'!AN94</f>
        <v>3.75</v>
      </c>
      <c r="AC101" s="153">
        <f t="shared" si="104"/>
        <v>4.0999999999999996</v>
      </c>
      <c r="AD101" s="59" t="str">
        <f t="shared" si="107"/>
        <v>C</v>
      </c>
      <c r="AE101" s="290">
        <f>'2022 Расклад'!AV94</f>
        <v>44.7</v>
      </c>
      <c r="AF101" s="154">
        <f t="shared" si="105"/>
        <v>56.1</v>
      </c>
      <c r="AG101" s="58" t="str">
        <f t="shared" si="119"/>
        <v>C</v>
      </c>
      <c r="AH101" s="300">
        <f>'2022 Расклад'!BD94</f>
        <v>56.4</v>
      </c>
      <c r="AI101" s="293">
        <f t="shared" si="106"/>
        <v>69.77</v>
      </c>
      <c r="AJ101" s="58" t="str">
        <f t="shared" si="120"/>
        <v>C</v>
      </c>
      <c r="AK101" s="88" t="str">
        <f t="shared" si="74"/>
        <v>C</v>
      </c>
      <c r="AL101" s="83">
        <f t="shared" si="75"/>
        <v>2</v>
      </c>
      <c r="AM101" s="83">
        <f t="shared" si="76"/>
        <v>2</v>
      </c>
      <c r="AN101" s="83">
        <f t="shared" si="77"/>
        <v>2</v>
      </c>
      <c r="AO101" s="247">
        <f t="shared" si="78"/>
        <v>2</v>
      </c>
      <c r="AP101" s="88" t="str">
        <f t="shared" si="79"/>
        <v>C</v>
      </c>
      <c r="AQ101" s="369">
        <f t="shared" si="94"/>
        <v>2</v>
      </c>
      <c r="AR101" s="367">
        <f t="shared" si="80"/>
        <v>2</v>
      </c>
      <c r="AS101" s="367">
        <f t="shared" si="81"/>
        <v>2</v>
      </c>
      <c r="AT101" s="368">
        <f t="shared" si="82"/>
        <v>2</v>
      </c>
    </row>
    <row r="102" spans="1:46" x14ac:dyDescent="0.25">
      <c r="A102" s="30">
        <v>18</v>
      </c>
      <c r="B102" s="47">
        <v>61390</v>
      </c>
      <c r="C102" s="26" t="s">
        <v>94</v>
      </c>
      <c r="D102" s="54">
        <f>'2022 Расклад'!J95</f>
        <v>3.8541666666666661</v>
      </c>
      <c r="E102" s="57">
        <f t="shared" si="95"/>
        <v>3.95</v>
      </c>
      <c r="F102" s="174" t="str">
        <f t="shared" si="121"/>
        <v>C</v>
      </c>
      <c r="G102" s="169">
        <f>'2022 Расклад'!P95</f>
        <v>3.1415094339622636</v>
      </c>
      <c r="H102" s="57">
        <f t="shared" si="100"/>
        <v>3.6</v>
      </c>
      <c r="I102" s="58" t="str">
        <f t="shared" si="85"/>
        <v>D</v>
      </c>
      <c r="J102" s="54">
        <f>'2022 Расклад'!V95</f>
        <v>3.5188679245283021</v>
      </c>
      <c r="K102" s="57">
        <f t="shared" si="101"/>
        <v>3.86</v>
      </c>
      <c r="L102" s="59" t="str">
        <f t="shared" si="86"/>
        <v>C</v>
      </c>
      <c r="M102" s="356" t="str">
        <f t="shared" si="83"/>
        <v>C</v>
      </c>
      <c r="N102" s="62">
        <f t="shared" si="87"/>
        <v>2</v>
      </c>
      <c r="O102" s="62">
        <f t="shared" si="96"/>
        <v>1</v>
      </c>
      <c r="P102" s="62">
        <f t="shared" si="97"/>
        <v>2</v>
      </c>
      <c r="Q102" s="75">
        <f t="shared" si="88"/>
        <v>1.6666666666666667</v>
      </c>
      <c r="R102" s="79">
        <f>'2022 Расклад'!AB95</f>
        <v>3.3924050632911391</v>
      </c>
      <c r="S102" s="53">
        <f t="shared" si="102"/>
        <v>3.62</v>
      </c>
      <c r="T102" s="59" t="str">
        <f t="shared" si="98"/>
        <v>D</v>
      </c>
      <c r="U102" s="183">
        <f>'2022 Расклад'!AH95</f>
        <v>3.6075949367088609</v>
      </c>
      <c r="V102" s="53">
        <f t="shared" si="103"/>
        <v>3.94</v>
      </c>
      <c r="W102" s="58" t="str">
        <f t="shared" si="99"/>
        <v>C</v>
      </c>
      <c r="X102" s="196" t="str">
        <f t="shared" si="70"/>
        <v>C</v>
      </c>
      <c r="Y102" s="201">
        <f t="shared" si="71"/>
        <v>1</v>
      </c>
      <c r="Z102" s="211">
        <f t="shared" si="72"/>
        <v>2</v>
      </c>
      <c r="AA102" s="206">
        <f t="shared" si="73"/>
        <v>1.5</v>
      </c>
      <c r="AB102" s="289">
        <f>'2022 Расклад'!AN95</f>
        <v>3.9090909090909092</v>
      </c>
      <c r="AC102" s="153">
        <f t="shared" si="104"/>
        <v>4.0999999999999996</v>
      </c>
      <c r="AD102" s="59" t="str">
        <f t="shared" si="107"/>
        <v>C</v>
      </c>
      <c r="AE102" s="290">
        <f>'2022 Расклад'!AV95</f>
        <v>39</v>
      </c>
      <c r="AF102" s="154">
        <f t="shared" si="105"/>
        <v>56.1</v>
      </c>
      <c r="AG102" s="58" t="str">
        <f t="shared" si="119"/>
        <v>C</v>
      </c>
      <c r="AH102" s="300">
        <f>'2022 Расклад'!BD95</f>
        <v>67</v>
      </c>
      <c r="AI102" s="293">
        <f t="shared" si="106"/>
        <v>69.77</v>
      </c>
      <c r="AJ102" s="58" t="str">
        <f t="shared" si="120"/>
        <v>B</v>
      </c>
      <c r="AK102" s="88" t="str">
        <f t="shared" si="74"/>
        <v>C</v>
      </c>
      <c r="AL102" s="83">
        <f t="shared" si="75"/>
        <v>2</v>
      </c>
      <c r="AM102" s="83">
        <f t="shared" si="76"/>
        <v>2</v>
      </c>
      <c r="AN102" s="83">
        <f t="shared" si="77"/>
        <v>2.5</v>
      </c>
      <c r="AO102" s="247">
        <f t="shared" si="78"/>
        <v>2.1666666666666665</v>
      </c>
      <c r="AP102" s="88" t="str">
        <f t="shared" si="79"/>
        <v>C</v>
      </c>
      <c r="AQ102" s="369">
        <f t="shared" si="94"/>
        <v>2</v>
      </c>
      <c r="AR102" s="367">
        <f t="shared" si="80"/>
        <v>2</v>
      </c>
      <c r="AS102" s="367">
        <f t="shared" si="81"/>
        <v>2</v>
      </c>
      <c r="AT102" s="368">
        <f t="shared" si="82"/>
        <v>2</v>
      </c>
    </row>
    <row r="103" spans="1:46" x14ac:dyDescent="0.25">
      <c r="A103" s="30">
        <v>19</v>
      </c>
      <c r="B103" s="47">
        <v>61410</v>
      </c>
      <c r="C103" s="26" t="s">
        <v>95</v>
      </c>
      <c r="D103" s="54">
        <f>'2022 Расклад'!J96</f>
        <v>3.8333333333333339</v>
      </c>
      <c r="E103" s="57">
        <f t="shared" si="95"/>
        <v>3.95</v>
      </c>
      <c r="F103" s="174" t="str">
        <f t="shared" si="121"/>
        <v>C</v>
      </c>
      <c r="G103" s="169">
        <f>'2022 Расклад'!P96</f>
        <v>3.8051948051948052</v>
      </c>
      <c r="H103" s="57">
        <f t="shared" si="100"/>
        <v>3.6</v>
      </c>
      <c r="I103" s="58" t="str">
        <f t="shared" ref="I103:I124" si="122">IF(G103&gt;=$G$127,"A",IF(G103&gt;=$G$128,"B",IF(G103&gt;=$G$129,"C","D")))</f>
        <v>B</v>
      </c>
      <c r="J103" s="54">
        <f>'2022 Расклад'!V96</f>
        <v>3.5301204819277103</v>
      </c>
      <c r="K103" s="57">
        <f t="shared" si="101"/>
        <v>3.86</v>
      </c>
      <c r="L103" s="59" t="str">
        <f t="shared" ref="L103:L124" si="123">IF(J103&gt;=$J$127,"A",IF(J103&gt;=$J$128,"B",IF(J103&gt;=$J$129,"C","D")))</f>
        <v>C</v>
      </c>
      <c r="M103" s="356" t="str">
        <f t="shared" si="83"/>
        <v>C</v>
      </c>
      <c r="N103" s="62">
        <f t="shared" ref="N103:N124" si="124">IF(F103="A",4.2,IF(F103="B",2.5,IF(F103="C",2,1)))</f>
        <v>2</v>
      </c>
      <c r="O103" s="62">
        <f t="shared" si="96"/>
        <v>2.5</v>
      </c>
      <c r="P103" s="62">
        <f t="shared" si="97"/>
        <v>2</v>
      </c>
      <c r="Q103" s="75">
        <f t="shared" ref="Q103:Q124" si="125">AVERAGE(N103:P103)</f>
        <v>2.1666666666666665</v>
      </c>
      <c r="R103" s="79">
        <f>'2022 Расклад'!AB96</f>
        <v>3.625</v>
      </c>
      <c r="S103" s="53">
        <f t="shared" si="102"/>
        <v>3.62</v>
      </c>
      <c r="T103" s="59" t="str">
        <f t="shared" si="98"/>
        <v>B</v>
      </c>
      <c r="U103" s="183">
        <f>'2022 Расклад'!AH96</f>
        <v>3.71875</v>
      </c>
      <c r="V103" s="53">
        <f t="shared" si="103"/>
        <v>3.94</v>
      </c>
      <c r="W103" s="58" t="str">
        <f t="shared" si="99"/>
        <v>C</v>
      </c>
      <c r="X103" s="196" t="str">
        <f t="shared" si="70"/>
        <v>C</v>
      </c>
      <c r="Y103" s="201">
        <f t="shared" si="71"/>
        <v>2.5</v>
      </c>
      <c r="Z103" s="211">
        <f t="shared" si="72"/>
        <v>2</v>
      </c>
      <c r="AA103" s="206">
        <f t="shared" si="73"/>
        <v>2.25</v>
      </c>
      <c r="AB103" s="289">
        <f>'2022 Расклад'!AN96</f>
        <v>4.2285714285714286</v>
      </c>
      <c r="AC103" s="153">
        <f t="shared" si="104"/>
        <v>4.0999999999999996</v>
      </c>
      <c r="AD103" s="59" t="str">
        <f t="shared" si="107"/>
        <v>B</v>
      </c>
      <c r="AE103" s="290">
        <f>'2022 Расклад'!AV96</f>
        <v>53.3</v>
      </c>
      <c r="AF103" s="154">
        <f t="shared" si="105"/>
        <v>56.1</v>
      </c>
      <c r="AG103" s="58" t="str">
        <f t="shared" si="119"/>
        <v>B</v>
      </c>
      <c r="AH103" s="300">
        <f>'2022 Расклад'!BD96</f>
        <v>67.8</v>
      </c>
      <c r="AI103" s="293">
        <f t="shared" si="106"/>
        <v>69.77</v>
      </c>
      <c r="AJ103" s="58" t="str">
        <f t="shared" si="120"/>
        <v>B</v>
      </c>
      <c r="AK103" s="88" t="str">
        <f t="shared" si="74"/>
        <v>B</v>
      </c>
      <c r="AL103" s="83">
        <f t="shared" si="75"/>
        <v>2.5</v>
      </c>
      <c r="AM103" s="83">
        <f t="shared" si="76"/>
        <v>2.5</v>
      </c>
      <c r="AN103" s="83">
        <f t="shared" si="77"/>
        <v>2.5</v>
      </c>
      <c r="AO103" s="247">
        <f t="shared" si="78"/>
        <v>2.5</v>
      </c>
      <c r="AP103" s="88" t="str">
        <f t="shared" si="79"/>
        <v>C</v>
      </c>
      <c r="AQ103" s="369">
        <f t="shared" ref="AQ103:AQ124" si="126">IF(M103="A",4.2,IF(M103="B",2.5,IF(M103="C",2,1)))</f>
        <v>2</v>
      </c>
      <c r="AR103" s="367">
        <f t="shared" si="80"/>
        <v>2</v>
      </c>
      <c r="AS103" s="367">
        <f t="shared" si="81"/>
        <v>2.5</v>
      </c>
      <c r="AT103" s="368">
        <f t="shared" si="82"/>
        <v>2.1666666666666665</v>
      </c>
    </row>
    <row r="104" spans="1:46" x14ac:dyDescent="0.25">
      <c r="A104" s="30">
        <v>20</v>
      </c>
      <c r="B104" s="47">
        <v>61430</v>
      </c>
      <c r="C104" s="26" t="s">
        <v>179</v>
      </c>
      <c r="D104" s="54">
        <f>'2022 Расклад'!J97</f>
        <v>3.9285714285714288</v>
      </c>
      <c r="E104" s="57">
        <f t="shared" si="95"/>
        <v>3.95</v>
      </c>
      <c r="F104" s="174" t="str">
        <f t="shared" si="121"/>
        <v>B</v>
      </c>
      <c r="G104" s="169">
        <f>'2022 Расклад'!P97</f>
        <v>3.5025906735751295</v>
      </c>
      <c r="H104" s="57">
        <f t="shared" si="100"/>
        <v>3.6</v>
      </c>
      <c r="I104" s="58" t="str">
        <f t="shared" si="122"/>
        <v>C</v>
      </c>
      <c r="J104" s="54">
        <f>'2022 Расклад'!V97</f>
        <v>3.7268292682926831</v>
      </c>
      <c r="K104" s="57">
        <f t="shared" si="101"/>
        <v>3.86</v>
      </c>
      <c r="L104" s="59" t="str">
        <f t="shared" si="123"/>
        <v>C</v>
      </c>
      <c r="M104" s="356" t="str">
        <f t="shared" si="83"/>
        <v>C</v>
      </c>
      <c r="N104" s="62">
        <f t="shared" si="124"/>
        <v>2.5</v>
      </c>
      <c r="O104" s="62">
        <f t="shared" si="96"/>
        <v>2</v>
      </c>
      <c r="P104" s="62">
        <f t="shared" si="97"/>
        <v>2</v>
      </c>
      <c r="Q104" s="75">
        <f t="shared" si="125"/>
        <v>2.1666666666666665</v>
      </c>
      <c r="R104" s="79">
        <f>'2022 Расклад'!AB97</f>
        <v>3.68075117370892</v>
      </c>
      <c r="S104" s="53">
        <f t="shared" si="102"/>
        <v>3.62</v>
      </c>
      <c r="T104" s="59" t="str">
        <f t="shared" si="98"/>
        <v>B</v>
      </c>
      <c r="U104" s="183">
        <f>'2022 Расклад'!AH97</f>
        <v>3.9107981220657275</v>
      </c>
      <c r="V104" s="53">
        <f t="shared" si="103"/>
        <v>3.94</v>
      </c>
      <c r="W104" s="58" t="str">
        <f t="shared" si="99"/>
        <v>B</v>
      </c>
      <c r="X104" s="196" t="str">
        <f t="shared" si="70"/>
        <v>B</v>
      </c>
      <c r="Y104" s="201">
        <f t="shared" si="71"/>
        <v>2.5</v>
      </c>
      <c r="Z104" s="211">
        <f t="shared" si="72"/>
        <v>2.5</v>
      </c>
      <c r="AA104" s="206">
        <f t="shared" si="73"/>
        <v>2.5</v>
      </c>
      <c r="AB104" s="289">
        <f>'2022 Расклад'!AN97</f>
        <v>4.16</v>
      </c>
      <c r="AC104" s="153">
        <f t="shared" si="104"/>
        <v>4.0999999999999996</v>
      </c>
      <c r="AD104" s="59" t="str">
        <f t="shared" si="107"/>
        <v>B</v>
      </c>
      <c r="AE104" s="290">
        <f>'2022 Расклад'!AV97</f>
        <v>52.6</v>
      </c>
      <c r="AF104" s="154">
        <f t="shared" si="105"/>
        <v>56.1</v>
      </c>
      <c r="AG104" s="58" t="str">
        <f t="shared" si="119"/>
        <v>B</v>
      </c>
      <c r="AH104" s="300">
        <f>'2022 Расклад'!BD97</f>
        <v>66.400000000000006</v>
      </c>
      <c r="AI104" s="293">
        <f t="shared" si="106"/>
        <v>69.77</v>
      </c>
      <c r="AJ104" s="58" t="str">
        <f t="shared" si="120"/>
        <v>B</v>
      </c>
      <c r="AK104" s="88" t="str">
        <f t="shared" si="74"/>
        <v>B</v>
      </c>
      <c r="AL104" s="83">
        <f t="shared" si="75"/>
        <v>2.5</v>
      </c>
      <c r="AM104" s="83">
        <f t="shared" si="76"/>
        <v>2.5</v>
      </c>
      <c r="AN104" s="83">
        <f t="shared" si="77"/>
        <v>2.5</v>
      </c>
      <c r="AO104" s="247">
        <f t="shared" si="78"/>
        <v>2.5</v>
      </c>
      <c r="AP104" s="88" t="str">
        <f t="shared" si="79"/>
        <v>B</v>
      </c>
      <c r="AQ104" s="369">
        <f t="shared" si="126"/>
        <v>2</v>
      </c>
      <c r="AR104" s="367">
        <f t="shared" si="80"/>
        <v>2.5</v>
      </c>
      <c r="AS104" s="367">
        <f t="shared" si="81"/>
        <v>2.5</v>
      </c>
      <c r="AT104" s="368">
        <f t="shared" si="82"/>
        <v>2.3333333333333335</v>
      </c>
    </row>
    <row r="105" spans="1:46" x14ac:dyDescent="0.25">
      <c r="A105" s="30">
        <v>21</v>
      </c>
      <c r="B105" s="47">
        <v>61440</v>
      </c>
      <c r="C105" s="26" t="s">
        <v>96</v>
      </c>
      <c r="D105" s="54">
        <f>'2022 Расклад'!J98</f>
        <v>3.9702602230483266</v>
      </c>
      <c r="E105" s="57">
        <f t="shared" si="95"/>
        <v>3.95</v>
      </c>
      <c r="F105" s="174" t="str">
        <f t="shared" si="121"/>
        <v>B</v>
      </c>
      <c r="G105" s="169">
        <f>'2022 Расклад'!P98</f>
        <v>3.5647482014388494</v>
      </c>
      <c r="H105" s="57">
        <f t="shared" si="100"/>
        <v>3.6</v>
      </c>
      <c r="I105" s="58" t="str">
        <f t="shared" si="122"/>
        <v>C</v>
      </c>
      <c r="J105" s="54">
        <f>'2022 Расклад'!V98</f>
        <v>4.0111940298507465</v>
      </c>
      <c r="K105" s="57">
        <f t="shared" si="101"/>
        <v>3.86</v>
      </c>
      <c r="L105" s="59" t="str">
        <f t="shared" si="123"/>
        <v>B</v>
      </c>
      <c r="M105" s="356" t="str">
        <f t="shared" si="83"/>
        <v>C</v>
      </c>
      <c r="N105" s="62">
        <f t="shared" si="124"/>
        <v>2.5</v>
      </c>
      <c r="O105" s="62">
        <f t="shared" si="96"/>
        <v>2</v>
      </c>
      <c r="P105" s="62">
        <f t="shared" si="97"/>
        <v>2.5</v>
      </c>
      <c r="Q105" s="75">
        <f t="shared" si="125"/>
        <v>2.3333333333333335</v>
      </c>
      <c r="R105" s="79">
        <f>'2022 Расклад'!AB98</f>
        <v>3.6333333333333333</v>
      </c>
      <c r="S105" s="53">
        <f t="shared" si="102"/>
        <v>3.62</v>
      </c>
      <c r="T105" s="59" t="str">
        <f t="shared" si="98"/>
        <v>B</v>
      </c>
      <c r="U105" s="183">
        <f>'2022 Расклад'!AH98</f>
        <v>4.1722222222222225</v>
      </c>
      <c r="V105" s="53">
        <f t="shared" si="103"/>
        <v>3.94</v>
      </c>
      <c r="W105" s="58" t="str">
        <f t="shared" si="99"/>
        <v>B</v>
      </c>
      <c r="X105" s="196" t="str">
        <f t="shared" si="70"/>
        <v>B</v>
      </c>
      <c r="Y105" s="201">
        <f t="shared" si="71"/>
        <v>2.5</v>
      </c>
      <c r="Z105" s="211">
        <f t="shared" si="72"/>
        <v>2.5</v>
      </c>
      <c r="AA105" s="206">
        <f t="shared" si="73"/>
        <v>2.5</v>
      </c>
      <c r="AB105" s="289">
        <f>'2022 Расклад'!AN98</f>
        <v>4.5514018691588785</v>
      </c>
      <c r="AC105" s="153">
        <f t="shared" si="104"/>
        <v>4.0999999999999996</v>
      </c>
      <c r="AD105" s="59" t="str">
        <f t="shared" si="107"/>
        <v>A</v>
      </c>
      <c r="AE105" s="290">
        <f>'2022 Расклад'!AV98</f>
        <v>63.8</v>
      </c>
      <c r="AF105" s="154">
        <f t="shared" si="105"/>
        <v>56.1</v>
      </c>
      <c r="AG105" s="58" t="str">
        <f t="shared" si="119"/>
        <v>B</v>
      </c>
      <c r="AH105" s="300">
        <f>'2022 Расклад'!BD98</f>
        <v>74.5</v>
      </c>
      <c r="AI105" s="293">
        <f t="shared" si="106"/>
        <v>69.77</v>
      </c>
      <c r="AJ105" s="58" t="str">
        <f t="shared" si="120"/>
        <v>A</v>
      </c>
      <c r="AK105" s="88" t="str">
        <f t="shared" si="74"/>
        <v>A</v>
      </c>
      <c r="AL105" s="83">
        <f t="shared" si="75"/>
        <v>4.2</v>
      </c>
      <c r="AM105" s="83">
        <f t="shared" si="76"/>
        <v>2.5</v>
      </c>
      <c r="AN105" s="83">
        <f t="shared" si="77"/>
        <v>4.2</v>
      </c>
      <c r="AO105" s="247">
        <f t="shared" si="78"/>
        <v>3.6333333333333333</v>
      </c>
      <c r="AP105" s="88" t="str">
        <f t="shared" si="79"/>
        <v>B</v>
      </c>
      <c r="AQ105" s="369">
        <f t="shared" si="126"/>
        <v>2</v>
      </c>
      <c r="AR105" s="367">
        <f t="shared" si="80"/>
        <v>2.5</v>
      </c>
      <c r="AS105" s="367">
        <f t="shared" si="81"/>
        <v>4.2</v>
      </c>
      <c r="AT105" s="368">
        <f t="shared" si="82"/>
        <v>2.9</v>
      </c>
    </row>
    <row r="106" spans="1:46" x14ac:dyDescent="0.25">
      <c r="A106" s="30">
        <v>22</v>
      </c>
      <c r="B106" s="47">
        <v>61450</v>
      </c>
      <c r="C106" s="26" t="s">
        <v>178</v>
      </c>
      <c r="D106" s="54">
        <f>'2022 Расклад'!J99</f>
        <v>3.7861271676300579</v>
      </c>
      <c r="E106" s="57">
        <f t="shared" si="95"/>
        <v>3.95</v>
      </c>
      <c r="F106" s="174" t="str">
        <f t="shared" si="121"/>
        <v>C</v>
      </c>
      <c r="G106" s="169">
        <f>'2022 Расклад'!P99</f>
        <v>3.6273291925465845</v>
      </c>
      <c r="H106" s="57">
        <f t="shared" si="100"/>
        <v>3.6</v>
      </c>
      <c r="I106" s="58" t="str">
        <f t="shared" si="122"/>
        <v>B</v>
      </c>
      <c r="J106" s="54">
        <f>'2022 Расклад'!V99</f>
        <v>3.9204545454545454</v>
      </c>
      <c r="K106" s="57">
        <f t="shared" si="101"/>
        <v>3.86</v>
      </c>
      <c r="L106" s="59" t="str">
        <f t="shared" si="123"/>
        <v>B</v>
      </c>
      <c r="M106" s="356" t="str">
        <f t="shared" si="83"/>
        <v>C</v>
      </c>
      <c r="N106" s="62">
        <f t="shared" si="124"/>
        <v>2</v>
      </c>
      <c r="O106" s="62">
        <f t="shared" ref="O106:O124" si="127">IF(I106="A",4.2,IF(I106="B",2.5,IF(I106="C",2,1)))</f>
        <v>2.5</v>
      </c>
      <c r="P106" s="62">
        <f t="shared" ref="P106:P124" si="128">IF(L106="A",4.2,IF(L106="B",2.5,IF(L106="C",2,1)))</f>
        <v>2.5</v>
      </c>
      <c r="Q106" s="75">
        <f t="shared" si="125"/>
        <v>2.3333333333333335</v>
      </c>
      <c r="R106" s="79">
        <f>'2022 Расклад'!AB99</f>
        <v>3.8814814814814813</v>
      </c>
      <c r="S106" s="53">
        <f t="shared" si="102"/>
        <v>3.62</v>
      </c>
      <c r="T106" s="59" t="str">
        <f t="shared" ref="T106:T113" si="129">IF(R106&gt;=$R$127,"A",IF(R106&gt;=$R$128,"B",IF(R106&gt;=$R$129,"C","D")))</f>
        <v>B</v>
      </c>
      <c r="U106" s="183">
        <f>'2022 Расклад'!AH99</f>
        <v>4.1407407407407408</v>
      </c>
      <c r="V106" s="53">
        <f t="shared" si="103"/>
        <v>3.94</v>
      </c>
      <c r="W106" s="58" t="str">
        <f t="shared" ref="W106:W113" si="130">IF(U106&gt;=$U$127,"A",IF(U106&gt;=$U$128,"B",IF(U106&gt;=$U$129,"C","D")))</f>
        <v>B</v>
      </c>
      <c r="X106" s="196" t="str">
        <f t="shared" si="70"/>
        <v>B</v>
      </c>
      <c r="Y106" s="201">
        <f t="shared" si="71"/>
        <v>2.5</v>
      </c>
      <c r="Z106" s="211">
        <f t="shared" si="72"/>
        <v>2.5</v>
      </c>
      <c r="AA106" s="206">
        <f t="shared" si="73"/>
        <v>2.5</v>
      </c>
      <c r="AB106" s="289">
        <f>'2022 Расклад'!AN99</f>
        <v>3.9722222222222223</v>
      </c>
      <c r="AC106" s="153">
        <f t="shared" si="104"/>
        <v>4.0999999999999996</v>
      </c>
      <c r="AD106" s="59" t="str">
        <f t="shared" si="107"/>
        <v>C</v>
      </c>
      <c r="AE106" s="290">
        <f>'2022 Расклад'!AV99</f>
        <v>67</v>
      </c>
      <c r="AF106" s="154">
        <f t="shared" si="105"/>
        <v>56.1</v>
      </c>
      <c r="AG106" s="58" t="str">
        <f t="shared" si="119"/>
        <v>B</v>
      </c>
      <c r="AH106" s="300">
        <f>'2022 Расклад'!BD99</f>
        <v>69.5</v>
      </c>
      <c r="AI106" s="293">
        <f t="shared" si="106"/>
        <v>69.77</v>
      </c>
      <c r="AJ106" s="58" t="str">
        <f t="shared" si="120"/>
        <v>B</v>
      </c>
      <c r="AK106" s="88" t="str">
        <f t="shared" si="74"/>
        <v>B</v>
      </c>
      <c r="AL106" s="83">
        <f t="shared" si="75"/>
        <v>2</v>
      </c>
      <c r="AM106" s="83">
        <f t="shared" si="76"/>
        <v>2.5</v>
      </c>
      <c r="AN106" s="83">
        <f t="shared" si="77"/>
        <v>2.5</v>
      </c>
      <c r="AO106" s="247">
        <f t="shared" si="78"/>
        <v>2.3333333333333335</v>
      </c>
      <c r="AP106" s="88" t="str">
        <f t="shared" si="79"/>
        <v>B</v>
      </c>
      <c r="AQ106" s="369">
        <f t="shared" si="126"/>
        <v>2</v>
      </c>
      <c r="AR106" s="367">
        <f t="shared" si="80"/>
        <v>2.5</v>
      </c>
      <c r="AS106" s="367">
        <f t="shared" si="81"/>
        <v>2.5</v>
      </c>
      <c r="AT106" s="368">
        <f t="shared" si="82"/>
        <v>2.3333333333333335</v>
      </c>
    </row>
    <row r="107" spans="1:46" x14ac:dyDescent="0.25">
      <c r="A107" s="30">
        <v>23</v>
      </c>
      <c r="B107" s="47">
        <v>61470</v>
      </c>
      <c r="C107" s="26" t="s">
        <v>97</v>
      </c>
      <c r="D107" s="54">
        <f>'2022 Расклад'!J100</f>
        <v>3.7350427350427351</v>
      </c>
      <c r="E107" s="57">
        <f t="shared" si="95"/>
        <v>3.95</v>
      </c>
      <c r="F107" s="174" t="str">
        <f t="shared" si="121"/>
        <v>C</v>
      </c>
      <c r="G107" s="169">
        <f>'2022 Расклад'!P100</f>
        <v>3.792307692307693</v>
      </c>
      <c r="H107" s="57">
        <f t="shared" si="100"/>
        <v>3.6</v>
      </c>
      <c r="I107" s="58" t="str">
        <f t="shared" si="122"/>
        <v>B</v>
      </c>
      <c r="J107" s="54">
        <f>'2022 Расклад'!V100</f>
        <v>3.8412698412698409</v>
      </c>
      <c r="K107" s="57">
        <f t="shared" si="101"/>
        <v>3.86</v>
      </c>
      <c r="L107" s="59" t="str">
        <f t="shared" si="123"/>
        <v>B</v>
      </c>
      <c r="M107" s="356" t="str">
        <f t="shared" si="83"/>
        <v>C</v>
      </c>
      <c r="N107" s="62">
        <f t="shared" si="124"/>
        <v>2</v>
      </c>
      <c r="O107" s="62">
        <f t="shared" si="127"/>
        <v>2.5</v>
      </c>
      <c r="P107" s="62">
        <f t="shared" si="128"/>
        <v>2.5</v>
      </c>
      <c r="Q107" s="75">
        <f t="shared" si="125"/>
        <v>2.3333333333333335</v>
      </c>
      <c r="R107" s="79">
        <f>'2022 Расклад'!AB100</f>
        <v>3.4554455445544554</v>
      </c>
      <c r="S107" s="53">
        <f t="shared" si="102"/>
        <v>3.62</v>
      </c>
      <c r="T107" s="59" t="str">
        <f t="shared" si="129"/>
        <v>D</v>
      </c>
      <c r="U107" s="183">
        <f>'2022 Расклад'!AH100</f>
        <v>3.6831683168316833</v>
      </c>
      <c r="V107" s="53">
        <f t="shared" si="103"/>
        <v>3.94</v>
      </c>
      <c r="W107" s="58" t="str">
        <f t="shared" si="130"/>
        <v>C</v>
      </c>
      <c r="X107" s="196" t="str">
        <f t="shared" si="70"/>
        <v>C</v>
      </c>
      <c r="Y107" s="201">
        <f t="shared" si="71"/>
        <v>1</v>
      </c>
      <c r="Z107" s="211">
        <f t="shared" si="72"/>
        <v>2</v>
      </c>
      <c r="AA107" s="206">
        <f t="shared" si="73"/>
        <v>1.5</v>
      </c>
      <c r="AB107" s="289">
        <f>'2022 Расклад'!AN100</f>
        <v>4.2</v>
      </c>
      <c r="AC107" s="153">
        <f t="shared" si="104"/>
        <v>4.0999999999999996</v>
      </c>
      <c r="AD107" s="59" t="str">
        <f t="shared" si="107"/>
        <v>B</v>
      </c>
      <c r="AE107" s="290">
        <f>'2022 Расклад'!AV100</f>
        <v>50.9</v>
      </c>
      <c r="AF107" s="154">
        <f t="shared" si="105"/>
        <v>56.1</v>
      </c>
      <c r="AG107" s="58" t="str">
        <f t="shared" si="119"/>
        <v>B</v>
      </c>
      <c r="AH107" s="300">
        <f>'2022 Расклад'!BD100</f>
        <v>65.5</v>
      </c>
      <c r="AI107" s="293">
        <f t="shared" si="106"/>
        <v>69.77</v>
      </c>
      <c r="AJ107" s="58" t="str">
        <f t="shared" si="120"/>
        <v>B</v>
      </c>
      <c r="AK107" s="88" t="str">
        <f t="shared" si="74"/>
        <v>B</v>
      </c>
      <c r="AL107" s="83">
        <f t="shared" si="75"/>
        <v>2.5</v>
      </c>
      <c r="AM107" s="83">
        <f t="shared" si="76"/>
        <v>2.5</v>
      </c>
      <c r="AN107" s="83">
        <f t="shared" si="77"/>
        <v>2.5</v>
      </c>
      <c r="AO107" s="247">
        <f t="shared" si="78"/>
        <v>2.5</v>
      </c>
      <c r="AP107" s="88" t="str">
        <f t="shared" si="79"/>
        <v>C</v>
      </c>
      <c r="AQ107" s="369">
        <f t="shared" si="126"/>
        <v>2</v>
      </c>
      <c r="AR107" s="367">
        <f t="shared" si="80"/>
        <v>2</v>
      </c>
      <c r="AS107" s="367">
        <f t="shared" si="81"/>
        <v>2.5</v>
      </c>
      <c r="AT107" s="368">
        <f t="shared" si="82"/>
        <v>2.1666666666666665</v>
      </c>
    </row>
    <row r="108" spans="1:46" x14ac:dyDescent="0.25">
      <c r="A108" s="30">
        <v>24</v>
      </c>
      <c r="B108" s="47">
        <v>61490</v>
      </c>
      <c r="C108" s="26" t="s">
        <v>177</v>
      </c>
      <c r="D108" s="54">
        <f>'2022 Расклад'!J101</f>
        <v>4.2904564315352705</v>
      </c>
      <c r="E108" s="57">
        <f t="shared" si="95"/>
        <v>3.95</v>
      </c>
      <c r="F108" s="174" t="str">
        <f t="shared" si="121"/>
        <v>B</v>
      </c>
      <c r="G108" s="169">
        <f>'2022 Расклад'!P101</f>
        <v>3.7212389380530975</v>
      </c>
      <c r="H108" s="57">
        <f t="shared" si="100"/>
        <v>3.6</v>
      </c>
      <c r="I108" s="58" t="str">
        <f t="shared" si="122"/>
        <v>B</v>
      </c>
      <c r="J108" s="54">
        <f>'2022 Расклад'!V101</f>
        <v>4.008658008658009</v>
      </c>
      <c r="K108" s="57">
        <f t="shared" si="101"/>
        <v>3.86</v>
      </c>
      <c r="L108" s="59" t="str">
        <f t="shared" si="123"/>
        <v>B</v>
      </c>
      <c r="M108" s="356" t="str">
        <f t="shared" si="83"/>
        <v>B</v>
      </c>
      <c r="N108" s="62">
        <f t="shared" si="124"/>
        <v>2.5</v>
      </c>
      <c r="O108" s="62">
        <f t="shared" si="127"/>
        <v>2.5</v>
      </c>
      <c r="P108" s="62">
        <f t="shared" si="128"/>
        <v>2.5</v>
      </c>
      <c r="Q108" s="75">
        <f t="shared" si="125"/>
        <v>2.5</v>
      </c>
      <c r="R108" s="79">
        <f>'2022 Расклад'!AB101</f>
        <v>3.7319148936170214</v>
      </c>
      <c r="S108" s="53">
        <f t="shared" si="102"/>
        <v>3.62</v>
      </c>
      <c r="T108" s="59" t="str">
        <f t="shared" si="129"/>
        <v>B</v>
      </c>
      <c r="U108" s="183">
        <f>'2022 Расклад'!AH101</f>
        <v>4.1361702127659576</v>
      </c>
      <c r="V108" s="53">
        <f t="shared" si="103"/>
        <v>3.94</v>
      </c>
      <c r="W108" s="58" t="str">
        <f t="shared" si="130"/>
        <v>B</v>
      </c>
      <c r="X108" s="196" t="str">
        <f t="shared" si="70"/>
        <v>B</v>
      </c>
      <c r="Y108" s="201">
        <f t="shared" si="71"/>
        <v>2.5</v>
      </c>
      <c r="Z108" s="211">
        <f t="shared" si="72"/>
        <v>2.5</v>
      </c>
      <c r="AA108" s="206">
        <f t="shared" si="73"/>
        <v>2.5</v>
      </c>
      <c r="AB108" s="289">
        <f>'2022 Расклад'!AN101</f>
        <v>4.1960784313725492</v>
      </c>
      <c r="AC108" s="153">
        <f t="shared" si="104"/>
        <v>4.0999999999999996</v>
      </c>
      <c r="AD108" s="59" t="str">
        <f t="shared" si="107"/>
        <v>B</v>
      </c>
      <c r="AE108" s="290">
        <f>'2022 Расклад'!AV101</f>
        <v>61</v>
      </c>
      <c r="AF108" s="154">
        <f t="shared" si="105"/>
        <v>56.1</v>
      </c>
      <c r="AG108" s="58" t="str">
        <f t="shared" si="119"/>
        <v>B</v>
      </c>
      <c r="AH108" s="300">
        <f>'2022 Расклад'!BD101</f>
        <v>70</v>
      </c>
      <c r="AI108" s="293">
        <f t="shared" si="106"/>
        <v>69.77</v>
      </c>
      <c r="AJ108" s="58" t="str">
        <f t="shared" si="120"/>
        <v>B</v>
      </c>
      <c r="AK108" s="88" t="str">
        <f t="shared" si="74"/>
        <v>B</v>
      </c>
      <c r="AL108" s="83">
        <f t="shared" si="75"/>
        <v>2.5</v>
      </c>
      <c r="AM108" s="83">
        <f t="shared" si="76"/>
        <v>2.5</v>
      </c>
      <c r="AN108" s="83">
        <f t="shared" si="77"/>
        <v>2.5</v>
      </c>
      <c r="AO108" s="247">
        <f t="shared" si="78"/>
        <v>2.5</v>
      </c>
      <c r="AP108" s="88" t="str">
        <f t="shared" si="79"/>
        <v>B</v>
      </c>
      <c r="AQ108" s="369">
        <f t="shared" si="126"/>
        <v>2.5</v>
      </c>
      <c r="AR108" s="367">
        <f t="shared" si="80"/>
        <v>2.5</v>
      </c>
      <c r="AS108" s="367">
        <f t="shared" si="81"/>
        <v>2.5</v>
      </c>
      <c r="AT108" s="368">
        <f t="shared" si="82"/>
        <v>2.5</v>
      </c>
    </row>
    <row r="109" spans="1:46" x14ac:dyDescent="0.25">
      <c r="A109" s="30">
        <v>25</v>
      </c>
      <c r="B109" s="47">
        <v>61500</v>
      </c>
      <c r="C109" s="26" t="s">
        <v>176</v>
      </c>
      <c r="D109" s="54">
        <f>'2022 Расклад'!J102</f>
        <v>3.8045977011494254</v>
      </c>
      <c r="E109" s="57">
        <f t="shared" si="95"/>
        <v>3.95</v>
      </c>
      <c r="F109" s="174" t="str">
        <f t="shared" si="121"/>
        <v>C</v>
      </c>
      <c r="G109" s="169">
        <f>'2022 Расклад'!P102</f>
        <v>4.1449275362318838</v>
      </c>
      <c r="H109" s="57">
        <f t="shared" si="100"/>
        <v>3.6</v>
      </c>
      <c r="I109" s="58" t="str">
        <f t="shared" si="122"/>
        <v>B</v>
      </c>
      <c r="J109" s="54">
        <f>'2022 Расклад'!V102</f>
        <v>4.0703703703703704</v>
      </c>
      <c r="K109" s="57">
        <f t="shared" si="101"/>
        <v>3.86</v>
      </c>
      <c r="L109" s="59" t="str">
        <f t="shared" si="123"/>
        <v>B</v>
      </c>
      <c r="M109" s="356" t="str">
        <f t="shared" si="83"/>
        <v>C</v>
      </c>
      <c r="N109" s="62">
        <f t="shared" si="124"/>
        <v>2</v>
      </c>
      <c r="O109" s="62">
        <f t="shared" si="127"/>
        <v>2.5</v>
      </c>
      <c r="P109" s="62">
        <f t="shared" si="128"/>
        <v>2.5</v>
      </c>
      <c r="Q109" s="75">
        <f t="shared" si="125"/>
        <v>2.3333333333333335</v>
      </c>
      <c r="R109" s="79">
        <f>'2022 Расклад'!AB102</f>
        <v>3.7253218884120169</v>
      </c>
      <c r="S109" s="53">
        <f t="shared" si="102"/>
        <v>3.62</v>
      </c>
      <c r="T109" s="59" t="str">
        <f t="shared" si="129"/>
        <v>B</v>
      </c>
      <c r="U109" s="183">
        <f>'2022 Расклад'!AH102</f>
        <v>4.0901287553648071</v>
      </c>
      <c r="V109" s="53">
        <f t="shared" si="103"/>
        <v>3.94</v>
      </c>
      <c r="W109" s="58" t="str">
        <f t="shared" si="130"/>
        <v>B</v>
      </c>
      <c r="X109" s="196" t="str">
        <f t="shared" si="70"/>
        <v>B</v>
      </c>
      <c r="Y109" s="201">
        <f t="shared" si="71"/>
        <v>2.5</v>
      </c>
      <c r="Z109" s="211">
        <f t="shared" si="72"/>
        <v>2.5</v>
      </c>
      <c r="AA109" s="206">
        <f t="shared" si="73"/>
        <v>2.5</v>
      </c>
      <c r="AB109" s="289">
        <f>'2022 Расклад'!AN102</f>
        <v>4.1857142857142859</v>
      </c>
      <c r="AC109" s="153">
        <f t="shared" si="104"/>
        <v>4.0999999999999996</v>
      </c>
      <c r="AD109" s="59" t="str">
        <f t="shared" si="107"/>
        <v>B</v>
      </c>
      <c r="AE109" s="290">
        <f>'2022 Расклад'!AV102</f>
        <v>59</v>
      </c>
      <c r="AF109" s="154">
        <f t="shared" si="105"/>
        <v>56.1</v>
      </c>
      <c r="AG109" s="58" t="str">
        <f t="shared" si="119"/>
        <v>B</v>
      </c>
      <c r="AH109" s="300">
        <f>'2022 Расклад'!BD102</f>
        <v>68</v>
      </c>
      <c r="AI109" s="293">
        <f t="shared" si="106"/>
        <v>69.77</v>
      </c>
      <c r="AJ109" s="58" t="str">
        <f t="shared" si="120"/>
        <v>B</v>
      </c>
      <c r="AK109" s="88" t="str">
        <f t="shared" si="74"/>
        <v>B</v>
      </c>
      <c r="AL109" s="83">
        <f t="shared" si="75"/>
        <v>2.5</v>
      </c>
      <c r="AM109" s="83">
        <f t="shared" si="76"/>
        <v>2.5</v>
      </c>
      <c r="AN109" s="83">
        <f t="shared" si="77"/>
        <v>2.5</v>
      </c>
      <c r="AO109" s="247">
        <f t="shared" si="78"/>
        <v>2.5</v>
      </c>
      <c r="AP109" s="88" t="str">
        <f t="shared" si="79"/>
        <v>B</v>
      </c>
      <c r="AQ109" s="369">
        <f t="shared" si="126"/>
        <v>2</v>
      </c>
      <c r="AR109" s="367">
        <f t="shared" si="80"/>
        <v>2.5</v>
      </c>
      <c r="AS109" s="367">
        <f t="shared" si="81"/>
        <v>2.5</v>
      </c>
      <c r="AT109" s="368">
        <f t="shared" si="82"/>
        <v>2.3333333333333335</v>
      </c>
    </row>
    <row r="110" spans="1:46" x14ac:dyDescent="0.25">
      <c r="A110" s="30">
        <v>26</v>
      </c>
      <c r="B110" s="47">
        <v>61510</v>
      </c>
      <c r="C110" s="26" t="s">
        <v>98</v>
      </c>
      <c r="D110" s="54">
        <f>'2022 Расклад'!J103</f>
        <v>3.8091603053435112</v>
      </c>
      <c r="E110" s="57">
        <f t="shared" si="95"/>
        <v>3.95</v>
      </c>
      <c r="F110" s="174" t="str">
        <f t="shared" si="121"/>
        <v>C</v>
      </c>
      <c r="G110" s="169">
        <f>'2022 Расклад'!P103</f>
        <v>3.6785714285714284</v>
      </c>
      <c r="H110" s="57">
        <f t="shared" si="100"/>
        <v>3.6</v>
      </c>
      <c r="I110" s="58" t="str">
        <f t="shared" si="122"/>
        <v>B</v>
      </c>
      <c r="J110" s="54">
        <f>'2022 Расклад'!V103</f>
        <v>4.3969465648854964</v>
      </c>
      <c r="K110" s="57">
        <f t="shared" si="101"/>
        <v>3.86</v>
      </c>
      <c r="L110" s="59" t="str">
        <f t="shared" si="123"/>
        <v>B</v>
      </c>
      <c r="M110" s="356" t="str">
        <f t="shared" si="83"/>
        <v>C</v>
      </c>
      <c r="N110" s="62">
        <f t="shared" si="124"/>
        <v>2</v>
      </c>
      <c r="O110" s="62">
        <f t="shared" si="127"/>
        <v>2.5</v>
      </c>
      <c r="P110" s="62">
        <f t="shared" si="128"/>
        <v>2.5</v>
      </c>
      <c r="Q110" s="75">
        <f t="shared" si="125"/>
        <v>2.3333333333333335</v>
      </c>
      <c r="R110" s="79">
        <f>'2022 Расклад'!AB103</f>
        <v>3.701657458563536</v>
      </c>
      <c r="S110" s="53">
        <f t="shared" si="102"/>
        <v>3.62</v>
      </c>
      <c r="T110" s="59" t="str">
        <f t="shared" si="129"/>
        <v>B</v>
      </c>
      <c r="U110" s="183">
        <f>'2022 Расклад'!AH103</f>
        <v>3.7900552486187844</v>
      </c>
      <c r="V110" s="53">
        <f t="shared" si="103"/>
        <v>3.94</v>
      </c>
      <c r="W110" s="58" t="str">
        <f t="shared" si="130"/>
        <v>C</v>
      </c>
      <c r="X110" s="196" t="str">
        <f t="shared" si="70"/>
        <v>C</v>
      </c>
      <c r="Y110" s="201">
        <f t="shared" si="71"/>
        <v>2.5</v>
      </c>
      <c r="Z110" s="211">
        <f t="shared" si="72"/>
        <v>2</v>
      </c>
      <c r="AA110" s="206">
        <f t="shared" si="73"/>
        <v>2.25</v>
      </c>
      <c r="AB110" s="289">
        <f>'2022 Расклад'!AN103</f>
        <v>4.21875</v>
      </c>
      <c r="AC110" s="153">
        <f t="shared" si="104"/>
        <v>4.0999999999999996</v>
      </c>
      <c r="AD110" s="59" t="str">
        <f t="shared" si="107"/>
        <v>B</v>
      </c>
      <c r="AE110" s="290">
        <f>'2022 Расклад'!AV103</f>
        <v>57.7</v>
      </c>
      <c r="AF110" s="154">
        <f t="shared" si="105"/>
        <v>56.1</v>
      </c>
      <c r="AG110" s="58" t="str">
        <f t="shared" si="119"/>
        <v>B</v>
      </c>
      <c r="AH110" s="300">
        <f>'2022 Расклад'!BD103</f>
        <v>66</v>
      </c>
      <c r="AI110" s="293">
        <f t="shared" si="106"/>
        <v>69.77</v>
      </c>
      <c r="AJ110" s="58" t="str">
        <f t="shared" si="120"/>
        <v>B</v>
      </c>
      <c r="AK110" s="88" t="str">
        <f t="shared" si="74"/>
        <v>B</v>
      </c>
      <c r="AL110" s="83">
        <f t="shared" si="75"/>
        <v>2.5</v>
      </c>
      <c r="AM110" s="83">
        <f t="shared" si="76"/>
        <v>2.5</v>
      </c>
      <c r="AN110" s="83">
        <f t="shared" si="77"/>
        <v>2.5</v>
      </c>
      <c r="AO110" s="247">
        <f t="shared" si="78"/>
        <v>2.5</v>
      </c>
      <c r="AP110" s="88" t="str">
        <f t="shared" si="79"/>
        <v>C</v>
      </c>
      <c r="AQ110" s="369">
        <f t="shared" si="126"/>
        <v>2</v>
      </c>
      <c r="AR110" s="367">
        <f t="shared" si="80"/>
        <v>2</v>
      </c>
      <c r="AS110" s="367">
        <f t="shared" si="81"/>
        <v>2.5</v>
      </c>
      <c r="AT110" s="368">
        <f t="shared" si="82"/>
        <v>2.1666666666666665</v>
      </c>
    </row>
    <row r="111" spans="1:46" x14ac:dyDescent="0.25">
      <c r="A111" s="30">
        <v>27</v>
      </c>
      <c r="B111" s="47">
        <v>61520</v>
      </c>
      <c r="C111" s="26" t="s">
        <v>175</v>
      </c>
      <c r="D111" s="54">
        <f>'2022 Расклад'!J104</f>
        <v>4.1489361702127665</v>
      </c>
      <c r="E111" s="57">
        <f t="shared" si="95"/>
        <v>3.95</v>
      </c>
      <c r="F111" s="174" t="str">
        <f t="shared" si="121"/>
        <v>B</v>
      </c>
      <c r="G111" s="169">
        <f>'2022 Расклад'!P104</f>
        <v>3.8869565217391306</v>
      </c>
      <c r="H111" s="57">
        <f t="shared" si="100"/>
        <v>3.6</v>
      </c>
      <c r="I111" s="58" t="str">
        <f t="shared" si="122"/>
        <v>B</v>
      </c>
      <c r="J111" s="54">
        <f>'2022 Расклад'!V104</f>
        <v>4.182978723404255</v>
      </c>
      <c r="K111" s="57">
        <f t="shared" si="101"/>
        <v>3.86</v>
      </c>
      <c r="L111" s="59" t="str">
        <f t="shared" si="123"/>
        <v>B</v>
      </c>
      <c r="M111" s="356" t="str">
        <f t="shared" si="83"/>
        <v>B</v>
      </c>
      <c r="N111" s="62">
        <f t="shared" si="124"/>
        <v>2.5</v>
      </c>
      <c r="O111" s="62">
        <f t="shared" si="127"/>
        <v>2.5</v>
      </c>
      <c r="P111" s="62">
        <f t="shared" si="128"/>
        <v>2.5</v>
      </c>
      <c r="Q111" s="75">
        <f t="shared" si="125"/>
        <v>2.5</v>
      </c>
      <c r="R111" s="79">
        <f>'2022 Расклад'!AB104</f>
        <v>3.9790575916230368</v>
      </c>
      <c r="S111" s="53">
        <f t="shared" si="102"/>
        <v>3.62</v>
      </c>
      <c r="T111" s="59" t="str">
        <f t="shared" si="129"/>
        <v>B</v>
      </c>
      <c r="U111" s="183">
        <f>'2022 Расклад'!AH104</f>
        <v>4.1361256544502618</v>
      </c>
      <c r="V111" s="53">
        <f t="shared" si="103"/>
        <v>3.94</v>
      </c>
      <c r="W111" s="58" t="str">
        <f t="shared" si="130"/>
        <v>B</v>
      </c>
      <c r="X111" s="196" t="str">
        <f t="shared" si="70"/>
        <v>B</v>
      </c>
      <c r="Y111" s="201">
        <f t="shared" si="71"/>
        <v>2.5</v>
      </c>
      <c r="Z111" s="211">
        <f t="shared" si="72"/>
        <v>2.5</v>
      </c>
      <c r="AA111" s="206">
        <f t="shared" si="73"/>
        <v>2.5</v>
      </c>
      <c r="AB111" s="289">
        <f>'2022 Расклад'!AN104</f>
        <v>4.3478260869565215</v>
      </c>
      <c r="AC111" s="153">
        <f t="shared" si="104"/>
        <v>4.0999999999999996</v>
      </c>
      <c r="AD111" s="59" t="str">
        <f t="shared" si="107"/>
        <v>B</v>
      </c>
      <c r="AE111" s="290">
        <f>'2022 Расклад'!AV104</f>
        <v>69.900000000000006</v>
      </c>
      <c r="AF111" s="154">
        <f t="shared" si="105"/>
        <v>56.1</v>
      </c>
      <c r="AG111" s="58" t="str">
        <f t="shared" si="119"/>
        <v>A</v>
      </c>
      <c r="AH111" s="300">
        <f>'2022 Расклад'!BD104</f>
        <v>69.2</v>
      </c>
      <c r="AI111" s="293">
        <f t="shared" si="106"/>
        <v>69.77</v>
      </c>
      <c r="AJ111" s="58" t="str">
        <f t="shared" si="120"/>
        <v>B</v>
      </c>
      <c r="AK111" s="88" t="str">
        <f t="shared" si="74"/>
        <v>B</v>
      </c>
      <c r="AL111" s="83">
        <f t="shared" si="75"/>
        <v>2.5</v>
      </c>
      <c r="AM111" s="83">
        <f t="shared" si="76"/>
        <v>4.2</v>
      </c>
      <c r="AN111" s="83">
        <f t="shared" si="77"/>
        <v>2.5</v>
      </c>
      <c r="AO111" s="247">
        <f t="shared" si="78"/>
        <v>3.0666666666666664</v>
      </c>
      <c r="AP111" s="88" t="str">
        <f t="shared" si="79"/>
        <v>B</v>
      </c>
      <c r="AQ111" s="369">
        <f t="shared" si="126"/>
        <v>2.5</v>
      </c>
      <c r="AR111" s="367">
        <f t="shared" si="80"/>
        <v>2.5</v>
      </c>
      <c r="AS111" s="367">
        <f t="shared" si="81"/>
        <v>2.5</v>
      </c>
      <c r="AT111" s="368">
        <f t="shared" si="82"/>
        <v>2.5</v>
      </c>
    </row>
    <row r="112" spans="1:46" x14ac:dyDescent="0.25">
      <c r="A112" s="30">
        <v>28</v>
      </c>
      <c r="B112" s="47">
        <v>61540</v>
      </c>
      <c r="C112" s="26" t="s">
        <v>184</v>
      </c>
      <c r="D112" s="54">
        <f>'2022 Расклад'!J105</f>
        <v>4.116504854368932</v>
      </c>
      <c r="E112" s="57">
        <f t="shared" si="95"/>
        <v>3.95</v>
      </c>
      <c r="F112" s="174" t="str">
        <f t="shared" si="121"/>
        <v>B</v>
      </c>
      <c r="G112" s="169">
        <f>'2022 Расклад'!P105</f>
        <v>4</v>
      </c>
      <c r="H112" s="57">
        <f t="shared" si="100"/>
        <v>3.6</v>
      </c>
      <c r="I112" s="58" t="str">
        <f t="shared" si="122"/>
        <v>B</v>
      </c>
      <c r="J112" s="54">
        <f>'2022 Расклад'!V105</f>
        <v>4.2579185520361991</v>
      </c>
      <c r="K112" s="57">
        <f t="shared" si="101"/>
        <v>3.86</v>
      </c>
      <c r="L112" s="59" t="str">
        <f t="shared" si="123"/>
        <v>B</v>
      </c>
      <c r="M112" s="356" t="str">
        <f t="shared" si="83"/>
        <v>B</v>
      </c>
      <c r="N112" s="62">
        <f t="shared" si="124"/>
        <v>2.5</v>
      </c>
      <c r="O112" s="62">
        <f t="shared" si="127"/>
        <v>2.5</v>
      </c>
      <c r="P112" s="62">
        <f t="shared" si="128"/>
        <v>2.5</v>
      </c>
      <c r="Q112" s="75">
        <f t="shared" si="125"/>
        <v>2.5</v>
      </c>
      <c r="R112" s="79">
        <f>'2022 Расклад'!AB105</f>
        <v>3.8518518518518516</v>
      </c>
      <c r="S112" s="53">
        <f t="shared" si="102"/>
        <v>3.62</v>
      </c>
      <c r="T112" s="59" t="str">
        <f t="shared" si="129"/>
        <v>B</v>
      </c>
      <c r="U112" s="183">
        <f>'2022 Расклад'!AH105</f>
        <v>4.1604938271604937</v>
      </c>
      <c r="V112" s="53">
        <f t="shared" si="103"/>
        <v>3.94</v>
      </c>
      <c r="W112" s="58" t="str">
        <f t="shared" si="130"/>
        <v>B</v>
      </c>
      <c r="X112" s="196" t="str">
        <f t="shared" si="70"/>
        <v>B</v>
      </c>
      <c r="Y112" s="201">
        <f t="shared" si="71"/>
        <v>2.5</v>
      </c>
      <c r="Z112" s="211">
        <f t="shared" si="72"/>
        <v>2.5</v>
      </c>
      <c r="AA112" s="206">
        <f t="shared" si="73"/>
        <v>2.5</v>
      </c>
      <c r="AB112" s="289">
        <f>'2022 Расклад'!AN105</f>
        <v>4.083333333333333</v>
      </c>
      <c r="AC112" s="153">
        <f t="shared" si="104"/>
        <v>4.0999999999999996</v>
      </c>
      <c r="AD112" s="59" t="str">
        <f t="shared" si="107"/>
        <v>B</v>
      </c>
      <c r="AE112" s="290">
        <f>'2022 Расклад'!AV105</f>
        <v>57</v>
      </c>
      <c r="AF112" s="154">
        <f t="shared" si="105"/>
        <v>56.1</v>
      </c>
      <c r="AG112" s="58" t="str">
        <f t="shared" si="119"/>
        <v>B</v>
      </c>
      <c r="AH112" s="300">
        <f>'2022 Расклад'!BD105</f>
        <v>69.8</v>
      </c>
      <c r="AI112" s="293">
        <f t="shared" si="106"/>
        <v>69.77</v>
      </c>
      <c r="AJ112" s="58" t="str">
        <f t="shared" si="120"/>
        <v>B</v>
      </c>
      <c r="AK112" s="88" t="str">
        <f t="shared" si="74"/>
        <v>B</v>
      </c>
      <c r="AL112" s="83">
        <f t="shared" si="75"/>
        <v>2.5</v>
      </c>
      <c r="AM112" s="83">
        <f t="shared" si="76"/>
        <v>2.5</v>
      </c>
      <c r="AN112" s="83">
        <f t="shared" si="77"/>
        <v>2.5</v>
      </c>
      <c r="AO112" s="247">
        <f t="shared" si="78"/>
        <v>2.5</v>
      </c>
      <c r="AP112" s="88" t="str">
        <f t="shared" si="79"/>
        <v>B</v>
      </c>
      <c r="AQ112" s="369">
        <f t="shared" si="126"/>
        <v>2.5</v>
      </c>
      <c r="AR112" s="367">
        <f t="shared" si="80"/>
        <v>2.5</v>
      </c>
      <c r="AS112" s="367">
        <f t="shared" si="81"/>
        <v>2.5</v>
      </c>
      <c r="AT112" s="368">
        <f t="shared" si="82"/>
        <v>2.5</v>
      </c>
    </row>
    <row r="113" spans="1:46" x14ac:dyDescent="0.25">
      <c r="A113" s="32">
        <v>29</v>
      </c>
      <c r="B113" s="46">
        <v>61560</v>
      </c>
      <c r="C113" s="16" t="s">
        <v>185</v>
      </c>
      <c r="D113" s="54">
        <f>'2022 Расклад'!J106</f>
        <v>4.0646551724137927</v>
      </c>
      <c r="E113" s="57">
        <f t="shared" si="95"/>
        <v>3.95</v>
      </c>
      <c r="F113" s="174" t="str">
        <f t="shared" si="121"/>
        <v>B</v>
      </c>
      <c r="G113" s="169">
        <f>'2022 Расклад'!P106</f>
        <v>3.2391304347826089</v>
      </c>
      <c r="H113" s="57">
        <f t="shared" si="100"/>
        <v>3.6</v>
      </c>
      <c r="I113" s="58" t="str">
        <f t="shared" si="122"/>
        <v>D</v>
      </c>
      <c r="J113" s="54">
        <f>'2022 Расклад'!V106</f>
        <v>3.4067164179104474</v>
      </c>
      <c r="K113" s="57">
        <f t="shared" si="101"/>
        <v>3.86</v>
      </c>
      <c r="L113" s="59" t="str">
        <f t="shared" si="123"/>
        <v>D</v>
      </c>
      <c r="M113" s="356" t="str">
        <f t="shared" si="83"/>
        <v>C</v>
      </c>
      <c r="N113" s="62">
        <f t="shared" si="124"/>
        <v>2.5</v>
      </c>
      <c r="O113" s="62">
        <f t="shared" si="127"/>
        <v>1</v>
      </c>
      <c r="P113" s="62">
        <f t="shared" si="128"/>
        <v>1</v>
      </c>
      <c r="Q113" s="75">
        <f t="shared" si="125"/>
        <v>1.5</v>
      </c>
      <c r="R113" s="79">
        <f>'2022 Расклад'!AB106</f>
        <v>3.3959731543624163</v>
      </c>
      <c r="S113" s="53">
        <f t="shared" si="102"/>
        <v>3.62</v>
      </c>
      <c r="T113" s="59" t="str">
        <f t="shared" si="129"/>
        <v>D</v>
      </c>
      <c r="U113" s="183">
        <f>'2022 Расклад'!AH106</f>
        <v>3.8367346938775508</v>
      </c>
      <c r="V113" s="53">
        <f t="shared" si="103"/>
        <v>3.94</v>
      </c>
      <c r="W113" s="58" t="str">
        <f t="shared" si="130"/>
        <v>C</v>
      </c>
      <c r="X113" s="196" t="str">
        <f t="shared" si="70"/>
        <v>C</v>
      </c>
      <c r="Y113" s="201">
        <f t="shared" si="71"/>
        <v>1</v>
      </c>
      <c r="Z113" s="211">
        <f t="shared" si="72"/>
        <v>2</v>
      </c>
      <c r="AA113" s="206">
        <f t="shared" si="73"/>
        <v>1.5</v>
      </c>
      <c r="AB113" s="289">
        <f>'2022 Расклад'!AN106</f>
        <v>3.8</v>
      </c>
      <c r="AC113" s="153">
        <f t="shared" si="104"/>
        <v>4.0999999999999996</v>
      </c>
      <c r="AD113" s="59" t="str">
        <f t="shared" si="107"/>
        <v>C</v>
      </c>
      <c r="AE113" s="290">
        <f>'2022 Расклад'!AV106</f>
        <v>50</v>
      </c>
      <c r="AF113" s="154">
        <f t="shared" si="105"/>
        <v>56.1</v>
      </c>
      <c r="AG113" s="58" t="str">
        <f t="shared" si="119"/>
        <v>B</v>
      </c>
      <c r="AH113" s="300">
        <f>'2022 Расклад'!BD106</f>
        <v>63.8</v>
      </c>
      <c r="AI113" s="293">
        <f t="shared" si="106"/>
        <v>69.77</v>
      </c>
      <c r="AJ113" s="58" t="str">
        <f t="shared" si="120"/>
        <v>B</v>
      </c>
      <c r="AK113" s="88" t="str">
        <f t="shared" si="74"/>
        <v>B</v>
      </c>
      <c r="AL113" s="62">
        <f t="shared" si="75"/>
        <v>2</v>
      </c>
      <c r="AM113" s="62">
        <f t="shared" si="76"/>
        <v>2.5</v>
      </c>
      <c r="AN113" s="62">
        <f t="shared" si="77"/>
        <v>2.5</v>
      </c>
      <c r="AO113" s="344">
        <f t="shared" si="78"/>
        <v>2.3333333333333335</v>
      </c>
      <c r="AP113" s="88" t="str">
        <f t="shared" si="79"/>
        <v>C</v>
      </c>
      <c r="AQ113" s="369">
        <f t="shared" si="126"/>
        <v>2</v>
      </c>
      <c r="AR113" s="367">
        <f t="shared" si="80"/>
        <v>2</v>
      </c>
      <c r="AS113" s="367">
        <f t="shared" si="81"/>
        <v>2.5</v>
      </c>
      <c r="AT113" s="368">
        <f t="shared" si="82"/>
        <v>2.1666666666666665</v>
      </c>
    </row>
    <row r="114" spans="1:46" ht="15.75" thickBot="1" x14ac:dyDescent="0.3">
      <c r="A114" s="334">
        <v>30</v>
      </c>
      <c r="B114" s="345">
        <v>61570</v>
      </c>
      <c r="C114" s="335" t="s">
        <v>186</v>
      </c>
      <c r="D114" s="74">
        <f>'2022 Расклад'!J107</f>
        <v>4.3841463414634152</v>
      </c>
      <c r="E114" s="336">
        <f t="shared" si="95"/>
        <v>3.95</v>
      </c>
      <c r="F114" s="337" t="str">
        <f t="shared" si="121"/>
        <v>B</v>
      </c>
      <c r="G114" s="170">
        <f>'2022 Расклад'!P107</f>
        <v>3.5562499999999999</v>
      </c>
      <c r="H114" s="336">
        <f t="shared" si="100"/>
        <v>3.6</v>
      </c>
      <c r="I114" s="338" t="str">
        <f t="shared" si="122"/>
        <v>C</v>
      </c>
      <c r="J114" s="74">
        <f>'2022 Расклад'!V107</f>
        <v>3.98780487804878</v>
      </c>
      <c r="K114" s="336">
        <f t="shared" si="101"/>
        <v>3.86</v>
      </c>
      <c r="L114" s="339" t="str">
        <f t="shared" si="123"/>
        <v>B</v>
      </c>
      <c r="M114" s="357" t="str">
        <f t="shared" si="83"/>
        <v>C</v>
      </c>
      <c r="N114" s="83">
        <f t="shared" si="124"/>
        <v>2.5</v>
      </c>
      <c r="O114" s="83">
        <f t="shared" si="127"/>
        <v>2</v>
      </c>
      <c r="P114" s="83">
        <f t="shared" si="128"/>
        <v>2.5</v>
      </c>
      <c r="Q114" s="84">
        <f t="shared" si="125"/>
        <v>2.3333333333333335</v>
      </c>
      <c r="R114" s="164">
        <f>'2022 Расклад'!AB107</f>
        <v>3.896551724137931</v>
      </c>
      <c r="S114" s="340">
        <f t="shared" si="102"/>
        <v>3.62</v>
      </c>
      <c r="T114" s="339" t="str">
        <f t="shared" ref="T114" si="131">IF(R114&gt;=$R$127,"A",IF(R114&gt;=$R$128,"B",IF(R114&gt;=$R$129,"C","D")))</f>
        <v>B</v>
      </c>
      <c r="U114" s="184">
        <f>'2022 Расклад'!AH107</f>
        <v>4.2068965517241379</v>
      </c>
      <c r="V114" s="340">
        <f t="shared" si="103"/>
        <v>3.94</v>
      </c>
      <c r="W114" s="338" t="str">
        <f t="shared" ref="W114" si="132">IF(U114&gt;=$U$127,"A",IF(U114&gt;=$U$128,"B",IF(U114&gt;=$U$129,"C","D")))</f>
        <v>B</v>
      </c>
      <c r="X114" s="199" t="str">
        <f t="shared" ref="X114" si="133">IF(AA114&gt;=3.5,"A",IF(AA114&gt;=2.5,"B",IF(AA114&gt;=1.5,"C","D")))</f>
        <v>B</v>
      </c>
      <c r="Y114" s="204">
        <f t="shared" ref="Y114" si="134">IF(T114="A",4.2,IF(T114="B",2.5,IF(T114="C",2,1)))</f>
        <v>2.5</v>
      </c>
      <c r="Z114" s="214">
        <f t="shared" ref="Z114" si="135">IF(W114="A",4.2,IF(W114="B",2.5,IF(W114="C",2,1)))</f>
        <v>2.5</v>
      </c>
      <c r="AA114" s="209">
        <f t="shared" ref="AA114" si="136">AVERAGE(Y114:Z114)</f>
        <v>2.5</v>
      </c>
      <c r="AB114" s="294">
        <f>'2022 Расклад'!AN107</f>
        <v>3.84</v>
      </c>
      <c r="AC114" s="341">
        <f t="shared" si="104"/>
        <v>4.0999999999999996</v>
      </c>
      <c r="AD114" s="339" t="str">
        <f t="shared" ref="AD114" si="137">IF(AB114&gt;=$AB$127,"A",IF(AB114&gt;=$AB$128,"B",IF(AB114&gt;=$AB$129,"C","D")))</f>
        <v>C</v>
      </c>
      <c r="AE114" s="295">
        <f>'2022 Расклад'!AV107</f>
        <v>31.5</v>
      </c>
      <c r="AF114" s="342">
        <f t="shared" si="105"/>
        <v>56.1</v>
      </c>
      <c r="AG114" s="338" t="str">
        <f t="shared" ref="AG114" si="138">IF(AE114&gt;=$AE$127,"A",IF(AE114&gt;=$AE$128,"B",IF(AE114&gt;=$AE$129,"C","D")))</f>
        <v>C</v>
      </c>
      <c r="AH114" s="301">
        <f>'2022 Расклад'!BD107</f>
        <v>70.3</v>
      </c>
      <c r="AI114" s="343">
        <f t="shared" si="106"/>
        <v>69.77</v>
      </c>
      <c r="AJ114" s="338" t="str">
        <f t="shared" ref="AJ114" si="139">IF(AH114&gt;=$AH$127,"A",IF(AH114&gt;=$AH$128,"B",IF(AH114&gt;=$AH$129,"C","D")))</f>
        <v>B</v>
      </c>
      <c r="AK114" s="165" t="str">
        <f t="shared" ref="AK114" si="140">IF(AO114&gt;=3.5,"A",IF(AO114&gt;=2.3,"B",IF(AO114&gt;=1.5,"C","D")))</f>
        <v>C</v>
      </c>
      <c r="AL114" s="83">
        <f t="shared" ref="AL114" si="141">IF(AD114="A",4.2,IF(AD114="B",2.5,IF(AD114="C",2,1)))</f>
        <v>2</v>
      </c>
      <c r="AM114" s="83">
        <f t="shared" ref="AM114" si="142">IF(AG114="A",4.2,IF(AG114="B",2.5,IF(AG114="C",2,1)))</f>
        <v>2</v>
      </c>
      <c r="AN114" s="83">
        <f t="shared" ref="AN114" si="143">IF(AJ114="A",4.2,IF(AJ114="B",2.5,IF(AJ114="C",2,1)))</f>
        <v>2.5</v>
      </c>
      <c r="AO114" s="247">
        <f t="shared" ref="AO114" si="144">AVERAGE(AL114:AN114)</f>
        <v>2.1666666666666665</v>
      </c>
      <c r="AP114" s="448" t="str">
        <f t="shared" ref="AP114" si="145">IF(AT114&gt;=3.5,"A",IF(AT114&gt;=2.33,"B",IF(AT114&gt;=1.5,"C","D")))</f>
        <v>C</v>
      </c>
      <c r="AQ114" s="453">
        <f t="shared" si="126"/>
        <v>2</v>
      </c>
      <c r="AR114" s="454">
        <f t="shared" ref="AR114" si="146">IF(X114="A",4.2,IF(X114="B",2.5,IF(X114="C",2,1)))</f>
        <v>2.5</v>
      </c>
      <c r="AS114" s="454">
        <f t="shared" ref="AS114" si="147">IF(AK114="A",4.2,IF(AK114="B",2.5,IF(AK114="C",2,1)))</f>
        <v>2</v>
      </c>
      <c r="AT114" s="455">
        <f t="shared" ref="AT114" si="148">AVERAGE(AQ114:AS114)</f>
        <v>2.1666666666666665</v>
      </c>
    </row>
    <row r="115" spans="1:46" ht="15.75" thickBot="1" x14ac:dyDescent="0.3">
      <c r="A115" s="40"/>
      <c r="B115" s="45"/>
      <c r="C115" s="39" t="s">
        <v>124</v>
      </c>
      <c r="D115" s="67">
        <f>AVERAGE(D116:D124)</f>
        <v>4.021801244906813</v>
      </c>
      <c r="E115" s="65">
        <f t="shared" si="95"/>
        <v>3.95</v>
      </c>
      <c r="F115" s="172" t="str">
        <f t="shared" si="121"/>
        <v>B</v>
      </c>
      <c r="G115" s="168">
        <f>AVERAGE(G116:G124)</f>
        <v>3.5865370683768694</v>
      </c>
      <c r="H115" s="65">
        <f t="shared" si="100"/>
        <v>3.6</v>
      </c>
      <c r="I115" s="63" t="str">
        <f t="shared" si="122"/>
        <v>B</v>
      </c>
      <c r="J115" s="67">
        <f>AVERAGE(J116:J124)</f>
        <v>3.9979889114150637</v>
      </c>
      <c r="K115" s="65">
        <f t="shared" si="101"/>
        <v>3.86</v>
      </c>
      <c r="L115" s="64" t="str">
        <f t="shared" si="123"/>
        <v>B</v>
      </c>
      <c r="M115" s="355" t="str">
        <f t="shared" si="83"/>
        <v>B</v>
      </c>
      <c r="N115" s="85">
        <f t="shared" si="124"/>
        <v>2.5</v>
      </c>
      <c r="O115" s="86">
        <f t="shared" si="127"/>
        <v>2.5</v>
      </c>
      <c r="P115" s="86">
        <f t="shared" si="128"/>
        <v>2.5</v>
      </c>
      <c r="Q115" s="179">
        <f t="shared" si="125"/>
        <v>2.5</v>
      </c>
      <c r="R115" s="66">
        <f>AVERAGE(R116:R124)</f>
        <v>3.730990933327202</v>
      </c>
      <c r="S115" s="497">
        <f>$R$126</f>
        <v>3.62</v>
      </c>
      <c r="T115" s="64" t="str">
        <f t="shared" ref="T115:T124" si="149">IF(R115&gt;=$R$127,"A",IF(R115&gt;=$R$128,"B",IF(R115&gt;=$R$129,"C","D")))</f>
        <v>B</v>
      </c>
      <c r="U115" s="168">
        <f>AVERAGE(U116:U124)</f>
        <v>4.1227236647742735</v>
      </c>
      <c r="V115" s="497">
        <f>$U$126</f>
        <v>3.94</v>
      </c>
      <c r="W115" s="63" t="str">
        <f t="shared" ref="W115:W124" si="150">IF(U115&gt;=$U$127,"A",IF(U115&gt;=$U$128,"B",IF(U115&gt;=$U$129,"C","D")))</f>
        <v>B</v>
      </c>
      <c r="X115" s="195" t="str">
        <f t="shared" si="70"/>
        <v>B</v>
      </c>
      <c r="Y115" s="200">
        <f t="shared" si="71"/>
        <v>2.5</v>
      </c>
      <c r="Z115" s="210">
        <f t="shared" si="72"/>
        <v>2.5</v>
      </c>
      <c r="AA115" s="205">
        <f t="shared" si="73"/>
        <v>2.5</v>
      </c>
      <c r="AB115" s="81">
        <f>AVERAGE(AB116:AB124)</f>
        <v>4.1597347614318192</v>
      </c>
      <c r="AC115" s="498">
        <f>$AB$126</f>
        <v>4.0999999999999996</v>
      </c>
      <c r="AD115" s="64" t="str">
        <f t="shared" ref="AD115:AD124" si="151">IF(AB115&gt;=$AB$127,"A",IF(AB115&gt;=$AB$128,"B",IF(AB115&gt;=$AB$129,"C","D")))</f>
        <v>B</v>
      </c>
      <c r="AE115" s="82">
        <f>AVERAGE(AE116:AE124)</f>
        <v>52.666044075509809</v>
      </c>
      <c r="AF115" s="509">
        <f>$AE$126</f>
        <v>56.1</v>
      </c>
      <c r="AG115" s="63" t="str">
        <f t="shared" ref="AG115:AG124" si="152">IF(AE115&gt;=$AE$127,"A",IF(AE115&gt;=$AE$128,"B",IF(AE115&gt;=$AE$129,"C","D")))</f>
        <v>B</v>
      </c>
      <c r="AH115" s="81">
        <f>AVERAGE(AH116:AH124)</f>
        <v>67.463372634826086</v>
      </c>
      <c r="AI115" s="509">
        <f>$AH$126</f>
        <v>69.77</v>
      </c>
      <c r="AJ115" s="63" t="str">
        <f t="shared" ref="AJ115:AJ124" si="153">IF(AH115&gt;=$AH$127,"A",IF(AH115&gt;=$AH$128,"B",IF(AH115&gt;=$AH$129,"C","D")))</f>
        <v>B</v>
      </c>
      <c r="AK115" s="144" t="str">
        <f t="shared" si="74"/>
        <v>B</v>
      </c>
      <c r="AL115" s="86">
        <f t="shared" si="75"/>
        <v>2.5</v>
      </c>
      <c r="AM115" s="86">
        <f t="shared" si="76"/>
        <v>2.5</v>
      </c>
      <c r="AN115" s="86">
        <f t="shared" si="77"/>
        <v>2.5</v>
      </c>
      <c r="AO115" s="246">
        <f t="shared" si="78"/>
        <v>2.5</v>
      </c>
      <c r="AP115" s="144" t="str">
        <f t="shared" si="79"/>
        <v>B</v>
      </c>
      <c r="AQ115" s="459">
        <f t="shared" si="126"/>
        <v>2.5</v>
      </c>
      <c r="AR115" s="460">
        <f t="shared" si="80"/>
        <v>2.5</v>
      </c>
      <c r="AS115" s="460">
        <f t="shared" si="81"/>
        <v>2.5</v>
      </c>
      <c r="AT115" s="461">
        <f t="shared" si="82"/>
        <v>2.5</v>
      </c>
    </row>
    <row r="116" spans="1:46" x14ac:dyDescent="0.25">
      <c r="A116" s="32">
        <v>1</v>
      </c>
      <c r="B116" s="46">
        <v>70020</v>
      </c>
      <c r="C116" s="16" t="s">
        <v>99</v>
      </c>
      <c r="D116" s="54">
        <f>'2022 Расклад'!J108</f>
        <v>4.5666666666666664</v>
      </c>
      <c r="E116" s="155">
        <f t="shared" ref="E116:E124" si="154">$D$126</f>
        <v>3.95</v>
      </c>
      <c r="F116" s="173" t="str">
        <f t="shared" si="121"/>
        <v>A</v>
      </c>
      <c r="G116" s="169">
        <f>'2022 Расклад'!P108</f>
        <v>4.213483146067416</v>
      </c>
      <c r="H116" s="155">
        <f t="shared" ref="H116:H124" si="155">$G$126</f>
        <v>3.6</v>
      </c>
      <c r="I116" s="55" t="str">
        <f t="shared" si="122"/>
        <v>B</v>
      </c>
      <c r="J116" s="54">
        <f>'2022 Расклад'!V108</f>
        <v>4.5348837209302326</v>
      </c>
      <c r="K116" s="155">
        <f t="shared" ref="K116:K124" si="156">$J$126</f>
        <v>3.86</v>
      </c>
      <c r="L116" s="56" t="str">
        <f t="shared" si="123"/>
        <v>A</v>
      </c>
      <c r="M116" s="356" t="str">
        <f t="shared" si="83"/>
        <v>A</v>
      </c>
      <c r="N116" s="62">
        <f t="shared" si="124"/>
        <v>4.2</v>
      </c>
      <c r="O116" s="62">
        <f t="shared" si="127"/>
        <v>2.5</v>
      </c>
      <c r="P116" s="62">
        <f t="shared" si="128"/>
        <v>4.2</v>
      </c>
      <c r="Q116" s="75">
        <f t="shared" si="125"/>
        <v>3.6333333333333333</v>
      </c>
      <c r="R116" s="79">
        <f>'2022 Расклад'!AB108</f>
        <v>4</v>
      </c>
      <c r="S116" s="156">
        <f t="shared" ref="S116:S124" si="157">$R$126</f>
        <v>3.62</v>
      </c>
      <c r="T116" s="56" t="str">
        <f t="shared" si="149"/>
        <v>B</v>
      </c>
      <c r="U116" s="183">
        <f>'2022 Расклад'!AH108</f>
        <v>4.5196078431372548</v>
      </c>
      <c r="V116" s="156">
        <f t="shared" ref="V116:V124" si="158">$U$126</f>
        <v>3.94</v>
      </c>
      <c r="W116" s="55" t="str">
        <f t="shared" si="150"/>
        <v>A</v>
      </c>
      <c r="X116" s="196" t="str">
        <f t="shared" si="70"/>
        <v>B</v>
      </c>
      <c r="Y116" s="201">
        <f t="shared" si="71"/>
        <v>2.5</v>
      </c>
      <c r="Z116" s="211">
        <f t="shared" si="72"/>
        <v>4.2</v>
      </c>
      <c r="AA116" s="206">
        <f t="shared" si="73"/>
        <v>3.35</v>
      </c>
      <c r="AB116" s="289">
        <f>'2022 Расклад'!AN108</f>
        <v>4.5319148936170217</v>
      </c>
      <c r="AC116" s="157">
        <f t="shared" ref="AC116:AC124" si="159">$AB$126</f>
        <v>4.0999999999999996</v>
      </c>
      <c r="AD116" s="56" t="str">
        <f t="shared" si="151"/>
        <v>A</v>
      </c>
      <c r="AE116" s="298">
        <f>'2022 Расклад'!AV108</f>
        <v>62.75</v>
      </c>
      <c r="AF116" s="158">
        <f t="shared" ref="AF116:AF124" si="160">$AE$126</f>
        <v>56.1</v>
      </c>
      <c r="AG116" s="55" t="str">
        <f t="shared" si="152"/>
        <v>B</v>
      </c>
      <c r="AH116" s="302">
        <f>'2022 Расклад'!BD108</f>
        <v>79.602409638554221</v>
      </c>
      <c r="AI116" s="292">
        <f t="shared" ref="AI116:AI124" si="161">$AH$126</f>
        <v>69.77</v>
      </c>
      <c r="AJ116" s="55" t="str">
        <f t="shared" si="153"/>
        <v>A</v>
      </c>
      <c r="AK116" s="167" t="str">
        <f t="shared" si="74"/>
        <v>A</v>
      </c>
      <c r="AL116" s="83">
        <f t="shared" si="75"/>
        <v>4.2</v>
      </c>
      <c r="AM116" s="83">
        <f t="shared" si="76"/>
        <v>2.5</v>
      </c>
      <c r="AN116" s="83">
        <f t="shared" si="77"/>
        <v>4.2</v>
      </c>
      <c r="AO116" s="247">
        <f t="shared" si="78"/>
        <v>3.6333333333333333</v>
      </c>
      <c r="AP116" s="167" t="str">
        <f t="shared" si="79"/>
        <v>A</v>
      </c>
      <c r="AQ116" s="456">
        <f t="shared" si="126"/>
        <v>4.2</v>
      </c>
      <c r="AR116" s="457">
        <f t="shared" si="80"/>
        <v>2.5</v>
      </c>
      <c r="AS116" s="457">
        <f t="shared" si="81"/>
        <v>4.2</v>
      </c>
      <c r="AT116" s="458">
        <f t="shared" si="82"/>
        <v>3.6333333333333333</v>
      </c>
    </row>
    <row r="117" spans="1:46" x14ac:dyDescent="0.25">
      <c r="A117" s="32">
        <v>2</v>
      </c>
      <c r="B117" s="47">
        <v>70110</v>
      </c>
      <c r="C117" s="26" t="s">
        <v>187</v>
      </c>
      <c r="D117" s="177">
        <f>'2022 Расклад'!J109</f>
        <v>4.4249999999999998</v>
      </c>
      <c r="E117" s="57">
        <f t="shared" si="154"/>
        <v>3.95</v>
      </c>
      <c r="F117" s="174" t="str">
        <f t="shared" si="121"/>
        <v>B</v>
      </c>
      <c r="G117" s="171">
        <f>'2022 Расклад'!P109</f>
        <v>4.0107526881720421</v>
      </c>
      <c r="H117" s="57">
        <f t="shared" si="155"/>
        <v>3.6</v>
      </c>
      <c r="I117" s="58" t="str">
        <f t="shared" si="122"/>
        <v>B</v>
      </c>
      <c r="J117" s="177">
        <f>'2022 Расклад'!V109</f>
        <v>4.1222222222222227</v>
      </c>
      <c r="K117" s="57">
        <f t="shared" si="156"/>
        <v>3.86</v>
      </c>
      <c r="L117" s="59" t="str">
        <f t="shared" si="123"/>
        <v>B</v>
      </c>
      <c r="M117" s="356" t="str">
        <f t="shared" si="83"/>
        <v>B</v>
      </c>
      <c r="N117" s="62">
        <f t="shared" si="124"/>
        <v>2.5</v>
      </c>
      <c r="O117" s="62">
        <f t="shared" si="127"/>
        <v>2.5</v>
      </c>
      <c r="P117" s="62">
        <f t="shared" si="128"/>
        <v>2.5</v>
      </c>
      <c r="Q117" s="75">
        <f t="shared" si="125"/>
        <v>2.5</v>
      </c>
      <c r="R117" s="76">
        <f>'2022 Расклад'!AB109</f>
        <v>3.7534246575342465</v>
      </c>
      <c r="S117" s="53">
        <f t="shared" si="157"/>
        <v>3.62</v>
      </c>
      <c r="T117" s="59" t="str">
        <f t="shared" si="149"/>
        <v>B</v>
      </c>
      <c r="U117" s="181">
        <f>'2022 Расклад'!AH109</f>
        <v>4.3150684931506849</v>
      </c>
      <c r="V117" s="53">
        <f t="shared" si="158"/>
        <v>3.94</v>
      </c>
      <c r="W117" s="58" t="str">
        <f t="shared" si="150"/>
        <v>B</v>
      </c>
      <c r="X117" s="197" t="str">
        <f t="shared" si="70"/>
        <v>B</v>
      </c>
      <c r="Y117" s="202">
        <f t="shared" si="71"/>
        <v>2.5</v>
      </c>
      <c r="Z117" s="212">
        <f t="shared" si="72"/>
        <v>2.5</v>
      </c>
      <c r="AA117" s="207">
        <f t="shared" si="73"/>
        <v>2.5</v>
      </c>
      <c r="AB117" s="287">
        <f>'2022 Расклад'!AN109</f>
        <v>4.1304347826086953</v>
      </c>
      <c r="AC117" s="153">
        <f t="shared" si="159"/>
        <v>4.0999999999999996</v>
      </c>
      <c r="AD117" s="59" t="str">
        <f t="shared" si="151"/>
        <v>B</v>
      </c>
      <c r="AE117" s="303">
        <f>'2022 Расклад'!AV109</f>
        <v>49.097560975609753</v>
      </c>
      <c r="AF117" s="154">
        <f t="shared" si="160"/>
        <v>56.1</v>
      </c>
      <c r="AG117" s="58" t="str">
        <f t="shared" si="152"/>
        <v>C</v>
      </c>
      <c r="AH117" s="304">
        <f>'2022 Расклад'!BD109</f>
        <v>70.951807228915669</v>
      </c>
      <c r="AI117" s="293">
        <f t="shared" si="161"/>
        <v>69.77</v>
      </c>
      <c r="AJ117" s="58" t="str">
        <f t="shared" si="153"/>
        <v>B</v>
      </c>
      <c r="AK117" s="88" t="str">
        <f t="shared" si="74"/>
        <v>B</v>
      </c>
      <c r="AL117" s="83">
        <f t="shared" si="75"/>
        <v>2.5</v>
      </c>
      <c r="AM117" s="83">
        <f t="shared" si="76"/>
        <v>2</v>
      </c>
      <c r="AN117" s="83">
        <f t="shared" si="77"/>
        <v>2.5</v>
      </c>
      <c r="AO117" s="247">
        <f t="shared" si="78"/>
        <v>2.3333333333333335</v>
      </c>
      <c r="AP117" s="88" t="str">
        <f t="shared" si="79"/>
        <v>B</v>
      </c>
      <c r="AQ117" s="369">
        <f t="shared" si="126"/>
        <v>2.5</v>
      </c>
      <c r="AR117" s="367">
        <f t="shared" si="80"/>
        <v>2.5</v>
      </c>
      <c r="AS117" s="367">
        <f t="shared" si="81"/>
        <v>2.5</v>
      </c>
      <c r="AT117" s="368">
        <f t="shared" si="82"/>
        <v>2.5</v>
      </c>
    </row>
    <row r="118" spans="1:46" x14ac:dyDescent="0.25">
      <c r="A118" s="32">
        <v>3</v>
      </c>
      <c r="B118" s="47">
        <v>70021</v>
      </c>
      <c r="C118" s="26" t="s">
        <v>100</v>
      </c>
      <c r="D118" s="177">
        <f>'2022 Расклад'!J110</f>
        <v>4.045454545454545</v>
      </c>
      <c r="E118" s="57">
        <f t="shared" si="154"/>
        <v>3.95</v>
      </c>
      <c r="F118" s="174" t="str">
        <f t="shared" si="121"/>
        <v>B</v>
      </c>
      <c r="G118" s="171">
        <f>'2022 Расклад'!P110</f>
        <v>3.5824175824175826</v>
      </c>
      <c r="H118" s="57">
        <f t="shared" si="155"/>
        <v>3.6</v>
      </c>
      <c r="I118" s="58" t="str">
        <f t="shared" si="122"/>
        <v>B</v>
      </c>
      <c r="J118" s="177">
        <f>'2022 Расклад'!V110</f>
        <v>4.6060606060606064</v>
      </c>
      <c r="K118" s="57">
        <f t="shared" si="156"/>
        <v>3.86</v>
      </c>
      <c r="L118" s="59" t="str">
        <f t="shared" si="123"/>
        <v>A</v>
      </c>
      <c r="M118" s="356" t="str">
        <f t="shared" si="83"/>
        <v>B</v>
      </c>
      <c r="N118" s="62">
        <f t="shared" si="124"/>
        <v>2.5</v>
      </c>
      <c r="O118" s="62">
        <f t="shared" si="127"/>
        <v>2.5</v>
      </c>
      <c r="P118" s="62">
        <f t="shared" si="128"/>
        <v>4.2</v>
      </c>
      <c r="Q118" s="75">
        <f t="shared" si="125"/>
        <v>3.0666666666666664</v>
      </c>
      <c r="R118" s="76">
        <f>'2022 Расклад'!AB110</f>
        <v>3.9603960396039604</v>
      </c>
      <c r="S118" s="53">
        <f t="shared" si="157"/>
        <v>3.62</v>
      </c>
      <c r="T118" s="59" t="str">
        <f t="shared" si="149"/>
        <v>B</v>
      </c>
      <c r="U118" s="181">
        <f>'2022 Расклад'!AH110</f>
        <v>4.3168316831683171</v>
      </c>
      <c r="V118" s="53">
        <f t="shared" si="158"/>
        <v>3.94</v>
      </c>
      <c r="W118" s="58" t="str">
        <f t="shared" si="150"/>
        <v>B</v>
      </c>
      <c r="X118" s="197" t="str">
        <f t="shared" si="70"/>
        <v>B</v>
      </c>
      <c r="Y118" s="202">
        <f t="shared" si="71"/>
        <v>2.5</v>
      </c>
      <c r="Z118" s="212">
        <f t="shared" si="72"/>
        <v>2.5</v>
      </c>
      <c r="AA118" s="207">
        <f t="shared" si="73"/>
        <v>2.5</v>
      </c>
      <c r="AB118" s="287">
        <f>'2022 Расклад'!AN110</f>
        <v>4.4000000000000004</v>
      </c>
      <c r="AC118" s="153">
        <f t="shared" si="159"/>
        <v>4.0999999999999996</v>
      </c>
      <c r="AD118" s="59" t="str">
        <f t="shared" si="151"/>
        <v>B</v>
      </c>
      <c r="AE118" s="303">
        <f>'2022 Расклад'!AV110</f>
        <v>58.590909090909093</v>
      </c>
      <c r="AF118" s="154">
        <f t="shared" si="160"/>
        <v>56.1</v>
      </c>
      <c r="AG118" s="58" t="str">
        <f t="shared" si="152"/>
        <v>B</v>
      </c>
      <c r="AH118" s="304">
        <f>'2022 Расклад'!BD110</f>
        <v>74.2</v>
      </c>
      <c r="AI118" s="293">
        <f t="shared" si="161"/>
        <v>69.77</v>
      </c>
      <c r="AJ118" s="58" t="str">
        <f t="shared" si="153"/>
        <v>A</v>
      </c>
      <c r="AK118" s="88" t="str">
        <f t="shared" si="74"/>
        <v>B</v>
      </c>
      <c r="AL118" s="83">
        <f t="shared" si="75"/>
        <v>2.5</v>
      </c>
      <c r="AM118" s="83">
        <f t="shared" si="76"/>
        <v>2.5</v>
      </c>
      <c r="AN118" s="83">
        <f t="shared" si="77"/>
        <v>4.2</v>
      </c>
      <c r="AO118" s="247">
        <f t="shared" si="78"/>
        <v>3.0666666666666664</v>
      </c>
      <c r="AP118" s="88" t="str">
        <f t="shared" si="79"/>
        <v>B</v>
      </c>
      <c r="AQ118" s="369">
        <f t="shared" si="126"/>
        <v>2.5</v>
      </c>
      <c r="AR118" s="367">
        <f t="shared" si="80"/>
        <v>2.5</v>
      </c>
      <c r="AS118" s="367">
        <f t="shared" si="81"/>
        <v>2.5</v>
      </c>
      <c r="AT118" s="368">
        <f t="shared" si="82"/>
        <v>2.5</v>
      </c>
    </row>
    <row r="119" spans="1:46" x14ac:dyDescent="0.25">
      <c r="A119" s="32">
        <v>4</v>
      </c>
      <c r="B119" s="47">
        <v>70040</v>
      </c>
      <c r="C119" s="26" t="s">
        <v>101</v>
      </c>
      <c r="D119" s="177">
        <f>'2022 Расклад'!J111</f>
        <v>3.7</v>
      </c>
      <c r="E119" s="57">
        <f t="shared" si="154"/>
        <v>3.95</v>
      </c>
      <c r="F119" s="174" t="str">
        <f t="shared" si="121"/>
        <v>C</v>
      </c>
      <c r="G119" s="171">
        <f>'2022 Расклад'!P111</f>
        <v>2.9692307692307698</v>
      </c>
      <c r="H119" s="57">
        <f t="shared" si="155"/>
        <v>3.6</v>
      </c>
      <c r="I119" s="58" t="str">
        <f t="shared" si="122"/>
        <v>D</v>
      </c>
      <c r="J119" s="177">
        <f>'2022 Расклад'!V111</f>
        <v>3.7714285714285718</v>
      </c>
      <c r="K119" s="57">
        <f t="shared" si="156"/>
        <v>3.86</v>
      </c>
      <c r="L119" s="59" t="str">
        <f t="shared" si="123"/>
        <v>C</v>
      </c>
      <c r="M119" s="356" t="str">
        <f t="shared" si="83"/>
        <v>C</v>
      </c>
      <c r="N119" s="62">
        <f t="shared" si="124"/>
        <v>2</v>
      </c>
      <c r="O119" s="62">
        <f t="shared" si="127"/>
        <v>1</v>
      </c>
      <c r="P119" s="62">
        <f t="shared" si="128"/>
        <v>2</v>
      </c>
      <c r="Q119" s="75">
        <f t="shared" si="125"/>
        <v>1.6666666666666667</v>
      </c>
      <c r="R119" s="76">
        <f>'2022 Расклад'!AB111</f>
        <v>3.5116279069767442</v>
      </c>
      <c r="S119" s="53">
        <f t="shared" si="157"/>
        <v>3.62</v>
      </c>
      <c r="T119" s="59" t="str">
        <f t="shared" si="149"/>
        <v>C</v>
      </c>
      <c r="U119" s="181">
        <f>'2022 Расклад'!AH111</f>
        <v>3.9302325581395348</v>
      </c>
      <c r="V119" s="53">
        <f t="shared" si="158"/>
        <v>3.94</v>
      </c>
      <c r="W119" s="58" t="str">
        <f t="shared" si="150"/>
        <v>B</v>
      </c>
      <c r="X119" s="197" t="str">
        <f t="shared" si="70"/>
        <v>C</v>
      </c>
      <c r="Y119" s="202">
        <f t="shared" si="71"/>
        <v>2</v>
      </c>
      <c r="Z119" s="212">
        <f t="shared" si="72"/>
        <v>2.5</v>
      </c>
      <c r="AA119" s="207">
        <f t="shared" si="73"/>
        <v>2.25</v>
      </c>
      <c r="AB119" s="287">
        <f>'2022 Расклад'!AN111</f>
        <v>4.4285714285714288</v>
      </c>
      <c r="AC119" s="153">
        <f t="shared" si="159"/>
        <v>4.0999999999999996</v>
      </c>
      <c r="AD119" s="59" t="str">
        <f t="shared" si="151"/>
        <v>B</v>
      </c>
      <c r="AE119" s="303">
        <f>'2022 Расклад'!AV111</f>
        <v>49.8</v>
      </c>
      <c r="AF119" s="154">
        <f t="shared" si="160"/>
        <v>56.1</v>
      </c>
      <c r="AG119" s="58" t="str">
        <f t="shared" si="152"/>
        <v>C</v>
      </c>
      <c r="AH119" s="304">
        <f>'2022 Расклад'!BD111</f>
        <v>68.347826086956516</v>
      </c>
      <c r="AI119" s="293">
        <f t="shared" si="161"/>
        <v>69.77</v>
      </c>
      <c r="AJ119" s="58" t="str">
        <f t="shared" si="153"/>
        <v>B</v>
      </c>
      <c r="AK119" s="88" t="str">
        <f t="shared" si="74"/>
        <v>B</v>
      </c>
      <c r="AL119" s="83">
        <f t="shared" si="75"/>
        <v>2.5</v>
      </c>
      <c r="AM119" s="83">
        <f t="shared" si="76"/>
        <v>2</v>
      </c>
      <c r="AN119" s="83">
        <f t="shared" si="77"/>
        <v>2.5</v>
      </c>
      <c r="AO119" s="247">
        <f t="shared" si="78"/>
        <v>2.3333333333333335</v>
      </c>
      <c r="AP119" s="88" t="str">
        <f t="shared" si="79"/>
        <v>C</v>
      </c>
      <c r="AQ119" s="369">
        <f t="shared" si="126"/>
        <v>2</v>
      </c>
      <c r="AR119" s="367">
        <f t="shared" si="80"/>
        <v>2</v>
      </c>
      <c r="AS119" s="367">
        <f t="shared" si="81"/>
        <v>2.5</v>
      </c>
      <c r="AT119" s="368">
        <f t="shared" si="82"/>
        <v>2.1666666666666665</v>
      </c>
    </row>
    <row r="120" spans="1:46" x14ac:dyDescent="0.25">
      <c r="A120" s="32">
        <v>5</v>
      </c>
      <c r="B120" s="47">
        <v>70100</v>
      </c>
      <c r="C120" s="26" t="s">
        <v>170</v>
      </c>
      <c r="D120" s="177">
        <f>'2022 Расклад'!J112</f>
        <v>4.2682926829268295</v>
      </c>
      <c r="E120" s="57">
        <f t="shared" si="154"/>
        <v>3.95</v>
      </c>
      <c r="F120" s="174" t="str">
        <f t="shared" si="121"/>
        <v>B</v>
      </c>
      <c r="G120" s="171">
        <f>'2022 Расклад'!P112</f>
        <v>4.01219512195122</v>
      </c>
      <c r="H120" s="57">
        <f t="shared" si="155"/>
        <v>3.6</v>
      </c>
      <c r="I120" s="58" t="str">
        <f t="shared" si="122"/>
        <v>B</v>
      </c>
      <c r="J120" s="177">
        <f>'2022 Расклад'!V112</f>
        <v>4.3975903614457827</v>
      </c>
      <c r="K120" s="57">
        <f t="shared" si="156"/>
        <v>3.86</v>
      </c>
      <c r="L120" s="59" t="str">
        <f t="shared" si="123"/>
        <v>B</v>
      </c>
      <c r="M120" s="356" t="str">
        <f t="shared" si="83"/>
        <v>B</v>
      </c>
      <c r="N120" s="62">
        <f t="shared" si="124"/>
        <v>2.5</v>
      </c>
      <c r="O120" s="62">
        <f t="shared" si="127"/>
        <v>2.5</v>
      </c>
      <c r="P120" s="62">
        <f t="shared" si="128"/>
        <v>2.5</v>
      </c>
      <c r="Q120" s="75">
        <f t="shared" si="125"/>
        <v>2.5</v>
      </c>
      <c r="R120" s="76">
        <f>'2022 Расклад'!AB112</f>
        <v>4.1481481481481479</v>
      </c>
      <c r="S120" s="53">
        <f t="shared" si="157"/>
        <v>3.62</v>
      </c>
      <c r="T120" s="59" t="str">
        <f t="shared" si="149"/>
        <v>B</v>
      </c>
      <c r="U120" s="181">
        <f>'2022 Расклад'!AH112</f>
        <v>4.4320987654320989</v>
      </c>
      <c r="V120" s="53">
        <f t="shared" si="158"/>
        <v>3.94</v>
      </c>
      <c r="W120" s="58" t="str">
        <f t="shared" si="150"/>
        <v>B</v>
      </c>
      <c r="X120" s="197" t="str">
        <f t="shared" si="70"/>
        <v>B</v>
      </c>
      <c r="Y120" s="202">
        <f t="shared" si="71"/>
        <v>2.5</v>
      </c>
      <c r="Z120" s="212">
        <f t="shared" si="72"/>
        <v>2.5</v>
      </c>
      <c r="AA120" s="207">
        <f t="shared" si="73"/>
        <v>2.5</v>
      </c>
      <c r="AB120" s="287">
        <f>'2022 Расклад'!AN112</f>
        <v>4.096774193548387</v>
      </c>
      <c r="AC120" s="153">
        <f t="shared" si="159"/>
        <v>4.0999999999999996</v>
      </c>
      <c r="AD120" s="59" t="str">
        <f t="shared" si="151"/>
        <v>B</v>
      </c>
      <c r="AE120" s="303">
        <f>'2022 Расклад'!AV112</f>
        <v>60.122448979591837</v>
      </c>
      <c r="AF120" s="154">
        <f t="shared" si="160"/>
        <v>56.1</v>
      </c>
      <c r="AG120" s="58" t="str">
        <f t="shared" si="152"/>
        <v>B</v>
      </c>
      <c r="AH120" s="304">
        <f>'2022 Расклад'!BD112</f>
        <v>72.064102564102569</v>
      </c>
      <c r="AI120" s="293">
        <f t="shared" si="161"/>
        <v>69.77</v>
      </c>
      <c r="AJ120" s="58" t="str">
        <f t="shared" si="153"/>
        <v>A</v>
      </c>
      <c r="AK120" s="88" t="str">
        <f t="shared" si="74"/>
        <v>B</v>
      </c>
      <c r="AL120" s="83">
        <f t="shared" si="75"/>
        <v>2.5</v>
      </c>
      <c r="AM120" s="83">
        <f t="shared" si="76"/>
        <v>2.5</v>
      </c>
      <c r="AN120" s="83">
        <f t="shared" si="77"/>
        <v>4.2</v>
      </c>
      <c r="AO120" s="247">
        <f t="shared" si="78"/>
        <v>3.0666666666666664</v>
      </c>
      <c r="AP120" s="88" t="str">
        <f t="shared" si="79"/>
        <v>B</v>
      </c>
      <c r="AQ120" s="369">
        <f t="shared" si="126"/>
        <v>2.5</v>
      </c>
      <c r="AR120" s="367">
        <f t="shared" si="80"/>
        <v>2.5</v>
      </c>
      <c r="AS120" s="367">
        <f t="shared" si="81"/>
        <v>2.5</v>
      </c>
      <c r="AT120" s="368">
        <f t="shared" si="82"/>
        <v>2.5</v>
      </c>
    </row>
    <row r="121" spans="1:46" x14ac:dyDescent="0.25">
      <c r="A121" s="32">
        <v>6</v>
      </c>
      <c r="B121" s="47">
        <v>70270</v>
      </c>
      <c r="C121" s="26" t="s">
        <v>102</v>
      </c>
      <c r="D121" s="177">
        <f>'2022 Расклад'!J113</f>
        <v>3.5918367346938771</v>
      </c>
      <c r="E121" s="57">
        <f t="shared" si="154"/>
        <v>3.95</v>
      </c>
      <c r="F121" s="174" t="str">
        <f t="shared" si="121"/>
        <v>C</v>
      </c>
      <c r="G121" s="171">
        <f>'2022 Расклад'!P113</f>
        <v>3.104166666666667</v>
      </c>
      <c r="H121" s="57">
        <f t="shared" si="155"/>
        <v>3.6</v>
      </c>
      <c r="I121" s="58" t="str">
        <f t="shared" si="122"/>
        <v>D</v>
      </c>
      <c r="J121" s="177">
        <f>'2022 Расклад'!V113</f>
        <v>3.3962264150943393</v>
      </c>
      <c r="K121" s="57">
        <f t="shared" si="156"/>
        <v>3.86</v>
      </c>
      <c r="L121" s="59" t="str">
        <f t="shared" si="123"/>
        <v>D</v>
      </c>
      <c r="M121" s="356" t="str">
        <f t="shared" si="83"/>
        <v>D</v>
      </c>
      <c r="N121" s="62">
        <f t="shared" si="124"/>
        <v>2</v>
      </c>
      <c r="O121" s="62">
        <f t="shared" si="127"/>
        <v>1</v>
      </c>
      <c r="P121" s="62">
        <f t="shared" si="128"/>
        <v>1</v>
      </c>
      <c r="Q121" s="75">
        <f t="shared" si="125"/>
        <v>1.3333333333333333</v>
      </c>
      <c r="R121" s="76">
        <f>'2022 Расклад'!AB113</f>
        <v>3.6739130434782608</v>
      </c>
      <c r="S121" s="53">
        <f t="shared" si="157"/>
        <v>3.62</v>
      </c>
      <c r="T121" s="59" t="str">
        <f t="shared" si="149"/>
        <v>B</v>
      </c>
      <c r="U121" s="181">
        <f>'2022 Расклад'!AH113</f>
        <v>3.847826086956522</v>
      </c>
      <c r="V121" s="53">
        <f t="shared" si="158"/>
        <v>3.94</v>
      </c>
      <c r="W121" s="58" t="str">
        <f t="shared" si="150"/>
        <v>C</v>
      </c>
      <c r="X121" s="197" t="str">
        <f t="shared" si="70"/>
        <v>C</v>
      </c>
      <c r="Y121" s="202">
        <f t="shared" si="71"/>
        <v>2.5</v>
      </c>
      <c r="Z121" s="212">
        <f t="shared" si="72"/>
        <v>2</v>
      </c>
      <c r="AA121" s="207">
        <f t="shared" si="73"/>
        <v>2.25</v>
      </c>
      <c r="AB121" s="287">
        <f>'2022 Расклад'!AN113</f>
        <v>3.9375</v>
      </c>
      <c r="AC121" s="153">
        <f t="shared" si="159"/>
        <v>4.0999999999999996</v>
      </c>
      <c r="AD121" s="59" t="str">
        <f t="shared" si="151"/>
        <v>C</v>
      </c>
      <c r="AE121" s="303">
        <f>'2022 Расклад'!AV113</f>
        <v>49.222222222222221</v>
      </c>
      <c r="AF121" s="154">
        <f t="shared" si="160"/>
        <v>56.1</v>
      </c>
      <c r="AG121" s="58" t="str">
        <f t="shared" si="152"/>
        <v>C</v>
      </c>
      <c r="AH121" s="304">
        <f>'2022 Расклад'!BD113</f>
        <v>60.2</v>
      </c>
      <c r="AI121" s="293">
        <f t="shared" si="161"/>
        <v>69.77</v>
      </c>
      <c r="AJ121" s="58" t="str">
        <f t="shared" si="153"/>
        <v>B</v>
      </c>
      <c r="AK121" s="88" t="str">
        <f t="shared" si="74"/>
        <v>C</v>
      </c>
      <c r="AL121" s="83">
        <f t="shared" si="75"/>
        <v>2</v>
      </c>
      <c r="AM121" s="83">
        <f t="shared" si="76"/>
        <v>2</v>
      </c>
      <c r="AN121" s="83">
        <f t="shared" si="77"/>
        <v>2.5</v>
      </c>
      <c r="AO121" s="247">
        <f t="shared" si="78"/>
        <v>2.1666666666666665</v>
      </c>
      <c r="AP121" s="88" t="str">
        <f t="shared" si="79"/>
        <v>C</v>
      </c>
      <c r="AQ121" s="369">
        <f t="shared" si="126"/>
        <v>1</v>
      </c>
      <c r="AR121" s="367">
        <f t="shared" si="80"/>
        <v>2</v>
      </c>
      <c r="AS121" s="367">
        <f t="shared" si="81"/>
        <v>2</v>
      </c>
      <c r="AT121" s="368">
        <f t="shared" si="82"/>
        <v>1.6666666666666667</v>
      </c>
    </row>
    <row r="122" spans="1:46" x14ac:dyDescent="0.25">
      <c r="A122" s="32">
        <v>7</v>
      </c>
      <c r="B122" s="51">
        <v>70510</v>
      </c>
      <c r="C122" s="26" t="s">
        <v>103</v>
      </c>
      <c r="D122" s="177">
        <f>'2022 Расклад'!J114</f>
        <v>3.48</v>
      </c>
      <c r="E122" s="57">
        <f t="shared" si="154"/>
        <v>3.95</v>
      </c>
      <c r="F122" s="174" t="str">
        <f t="shared" si="121"/>
        <v>D</v>
      </c>
      <c r="G122" s="171">
        <f>'2022 Расклад'!P114</f>
        <v>3.28</v>
      </c>
      <c r="H122" s="57">
        <f t="shared" si="155"/>
        <v>3.6</v>
      </c>
      <c r="I122" s="58" t="str">
        <f t="shared" si="122"/>
        <v>D</v>
      </c>
      <c r="J122" s="177">
        <f>'2022 Расклад'!V114</f>
        <v>3.2708333333333339</v>
      </c>
      <c r="K122" s="57">
        <f t="shared" si="156"/>
        <v>3.86</v>
      </c>
      <c r="L122" s="59" t="str">
        <f t="shared" si="123"/>
        <v>D</v>
      </c>
      <c r="M122" s="356" t="str">
        <f t="shared" si="83"/>
        <v>D</v>
      </c>
      <c r="N122" s="62">
        <f t="shared" si="124"/>
        <v>1</v>
      </c>
      <c r="O122" s="62">
        <f t="shared" si="127"/>
        <v>1</v>
      </c>
      <c r="P122" s="62">
        <f t="shared" si="128"/>
        <v>1</v>
      </c>
      <c r="Q122" s="75">
        <f t="shared" si="125"/>
        <v>1</v>
      </c>
      <c r="R122" s="76">
        <f>'2022 Расклад'!AB114</f>
        <v>3.4390243902439024</v>
      </c>
      <c r="S122" s="53">
        <f t="shared" si="157"/>
        <v>3.62</v>
      </c>
      <c r="T122" s="59" t="str">
        <f t="shared" si="149"/>
        <v>D</v>
      </c>
      <c r="U122" s="181">
        <f>'2022 Расклад'!AH114</f>
        <v>3.7317073170731709</v>
      </c>
      <c r="V122" s="53">
        <f t="shared" si="158"/>
        <v>3.94</v>
      </c>
      <c r="W122" s="58" t="str">
        <f t="shared" si="150"/>
        <v>C</v>
      </c>
      <c r="X122" s="197" t="str">
        <f t="shared" si="70"/>
        <v>C</v>
      </c>
      <c r="Y122" s="202">
        <f t="shared" si="71"/>
        <v>1</v>
      </c>
      <c r="Z122" s="212">
        <f t="shared" si="72"/>
        <v>2</v>
      </c>
      <c r="AA122" s="207">
        <f t="shared" si="73"/>
        <v>1.5</v>
      </c>
      <c r="AB122" s="287">
        <f>'2022 Расклад'!AN114</f>
        <v>4.125</v>
      </c>
      <c r="AC122" s="153">
        <f t="shared" si="159"/>
        <v>4.0999999999999996</v>
      </c>
      <c r="AD122" s="59" t="str">
        <f t="shared" si="151"/>
        <v>B</v>
      </c>
      <c r="AE122" s="303">
        <f>'2022 Расклад'!AV114</f>
        <v>60</v>
      </c>
      <c r="AF122" s="154">
        <f t="shared" si="160"/>
        <v>56.1</v>
      </c>
      <c r="AG122" s="58" t="str">
        <f t="shared" si="152"/>
        <v>B</v>
      </c>
      <c r="AH122" s="304">
        <f>'2022 Расклад'!BD114</f>
        <v>59.38095238095238</v>
      </c>
      <c r="AI122" s="293">
        <f t="shared" si="161"/>
        <v>69.77</v>
      </c>
      <c r="AJ122" s="58" t="str">
        <f t="shared" si="153"/>
        <v>B</v>
      </c>
      <c r="AK122" s="88" t="str">
        <f t="shared" si="74"/>
        <v>B</v>
      </c>
      <c r="AL122" s="83">
        <f t="shared" si="75"/>
        <v>2.5</v>
      </c>
      <c r="AM122" s="83">
        <f t="shared" si="76"/>
        <v>2.5</v>
      </c>
      <c r="AN122" s="83">
        <f t="shared" si="77"/>
        <v>2.5</v>
      </c>
      <c r="AO122" s="247">
        <f t="shared" si="78"/>
        <v>2.5</v>
      </c>
      <c r="AP122" s="88" t="str">
        <f t="shared" si="79"/>
        <v>C</v>
      </c>
      <c r="AQ122" s="369">
        <f t="shared" si="126"/>
        <v>1</v>
      </c>
      <c r="AR122" s="367">
        <f t="shared" si="80"/>
        <v>2</v>
      </c>
      <c r="AS122" s="367">
        <f t="shared" si="81"/>
        <v>2.5</v>
      </c>
      <c r="AT122" s="368">
        <f t="shared" si="82"/>
        <v>1.8333333333333333</v>
      </c>
    </row>
    <row r="123" spans="1:46" ht="15" customHeight="1" x14ac:dyDescent="0.25">
      <c r="A123" s="32">
        <v>8</v>
      </c>
      <c r="B123" s="112">
        <v>10880</v>
      </c>
      <c r="C123" s="26" t="s">
        <v>180</v>
      </c>
      <c r="D123" s="177">
        <f>'2022 Расклад'!J115</f>
        <v>4.0101522842639596</v>
      </c>
      <c r="E123" s="57">
        <f t="shared" si="154"/>
        <v>3.95</v>
      </c>
      <c r="F123" s="174" t="str">
        <f t="shared" ref="F123" si="162">IF(D123&gt;=$D$127,"A",IF(D123&gt;=$D$128,"B",IF(D123&gt;=$D$129,"C","D")))</f>
        <v>B</v>
      </c>
      <c r="G123" s="171">
        <f>'2022 Расклад'!P115</f>
        <v>3.3162650602409638</v>
      </c>
      <c r="H123" s="57">
        <f t="shared" si="155"/>
        <v>3.6</v>
      </c>
      <c r="I123" s="58" t="str">
        <f t="shared" si="122"/>
        <v>D</v>
      </c>
      <c r="J123" s="177">
        <f>'2022 Расклад'!V115</f>
        <v>3.8463855421686746</v>
      </c>
      <c r="K123" s="57">
        <f t="shared" si="156"/>
        <v>3.86</v>
      </c>
      <c r="L123" s="59" t="str">
        <f t="shared" si="123"/>
        <v>B</v>
      </c>
      <c r="M123" s="356" t="str">
        <f t="shared" ref="M123" si="163">IF(Q123&gt;=3.5,"A",IF(Q123&gt;=2.5,"B",IF(Q123&gt;=1.5,"C","D")))</f>
        <v>C</v>
      </c>
      <c r="N123" s="62">
        <f t="shared" si="124"/>
        <v>2.5</v>
      </c>
      <c r="O123" s="62">
        <f t="shared" si="127"/>
        <v>1</v>
      </c>
      <c r="P123" s="62">
        <f t="shared" si="128"/>
        <v>2.5</v>
      </c>
      <c r="Q123" s="75">
        <f t="shared" si="125"/>
        <v>2</v>
      </c>
      <c r="R123" s="76">
        <f>'2022 Расклад'!AB115</f>
        <v>3.5388127853881279</v>
      </c>
      <c r="S123" s="53">
        <f t="shared" si="157"/>
        <v>3.62</v>
      </c>
      <c r="T123" s="59" t="str">
        <f t="shared" si="149"/>
        <v>C</v>
      </c>
      <c r="U123" s="181">
        <f>'2022 Расклад'!AH115</f>
        <v>4.0825688073394497</v>
      </c>
      <c r="V123" s="53">
        <f t="shared" si="158"/>
        <v>3.94</v>
      </c>
      <c r="W123" s="58" t="str">
        <f t="shared" si="150"/>
        <v>B</v>
      </c>
      <c r="X123" s="197" t="str">
        <f t="shared" ref="X123" si="164">IF(AA123&gt;=3.5,"A",IF(AA123&gt;=2.5,"B",IF(AA123&gt;=1.5,"C","D")))</f>
        <v>C</v>
      </c>
      <c r="Y123" s="202">
        <f t="shared" ref="Y123" si="165">IF(T123="A",4.2,IF(T123="B",2.5,IF(T123="C",2,1)))</f>
        <v>2</v>
      </c>
      <c r="Z123" s="212">
        <f t="shared" ref="Z123" si="166">IF(W123="A",4.2,IF(W123="B",2.5,IF(W123="C",2,1)))</f>
        <v>2.5</v>
      </c>
      <c r="AA123" s="207">
        <f t="shared" ref="AA123" si="167">AVERAGE(Y123:Z123)</f>
        <v>2.25</v>
      </c>
      <c r="AB123" s="287">
        <f>'2022 Расклад'!AN115</f>
        <v>3.9726027397260273</v>
      </c>
      <c r="AC123" s="153">
        <f t="shared" si="159"/>
        <v>4.0999999999999996</v>
      </c>
      <c r="AD123" s="59" t="str">
        <f t="shared" si="151"/>
        <v>C</v>
      </c>
      <c r="AE123" s="303">
        <f>'2022 Расклад'!AV115</f>
        <v>46.363636363636367</v>
      </c>
      <c r="AF123" s="154">
        <f t="shared" si="160"/>
        <v>56.1</v>
      </c>
      <c r="AG123" s="58" t="str">
        <f t="shared" ref="AG123" si="168">IF(AE123&gt;=$AE$127,"A",IF(AE123&gt;=$AE$128,"B",IF(AE123&gt;=$AE$129,"C","D")))</f>
        <v>C</v>
      </c>
      <c r="AH123" s="304">
        <f>'2022 Расклад'!BD115</f>
        <v>62.4</v>
      </c>
      <c r="AI123" s="293">
        <f t="shared" si="161"/>
        <v>69.77</v>
      </c>
      <c r="AJ123" s="58" t="str">
        <f t="shared" ref="AJ123" si="169">IF(AH123&gt;=$AH$127,"A",IF(AH123&gt;=$AH$128,"B",IF(AH123&gt;=$AH$129,"C","D")))</f>
        <v>B</v>
      </c>
      <c r="AK123" s="88" t="str">
        <f t="shared" ref="AK123" si="170">IF(AO123&gt;=3.5,"A",IF(AO123&gt;=2.3,"B",IF(AO123&gt;=1.5,"C","D")))</f>
        <v>C</v>
      </c>
      <c r="AL123" s="62">
        <f t="shared" ref="AL123" si="171">IF(AD123="A",4.2,IF(AD123="B",2.5,IF(AD123="C",2,1)))</f>
        <v>2</v>
      </c>
      <c r="AM123" s="62">
        <f t="shared" ref="AM123" si="172">IF(AG123="A",4.2,IF(AG123="B",2.5,IF(AG123="C",2,1)))</f>
        <v>2</v>
      </c>
      <c r="AN123" s="62">
        <f t="shared" ref="AN123" si="173">IF(AJ123="A",4.2,IF(AJ123="B",2.5,IF(AJ123="C",2,1)))</f>
        <v>2.5</v>
      </c>
      <c r="AO123" s="344">
        <f t="shared" ref="AO123" si="174">AVERAGE(AL123:AN123)</f>
        <v>2.1666666666666665</v>
      </c>
      <c r="AP123" s="88" t="str">
        <f t="shared" ref="AP123" si="175">IF(AT123&gt;=3.5,"A",IF(AT123&gt;=2.33,"B",IF(AT123&gt;=1.5,"C","D")))</f>
        <v>C</v>
      </c>
      <c r="AQ123" s="369">
        <f t="shared" si="126"/>
        <v>2</v>
      </c>
      <c r="AR123" s="367">
        <f t="shared" ref="AR123" si="176">IF(X123="A",4.2,IF(X123="B",2.5,IF(X123="C",2,1)))</f>
        <v>2</v>
      </c>
      <c r="AS123" s="367">
        <f t="shared" ref="AS123" si="177">IF(AK123="A",4.2,IF(AK123="B",2.5,IF(AK123="C",2,1)))</f>
        <v>2</v>
      </c>
      <c r="AT123" s="368">
        <f t="shared" ref="AT123" si="178">AVERAGE(AQ123:AS123)</f>
        <v>2</v>
      </c>
    </row>
    <row r="124" spans="1:46" ht="15" customHeight="1" thickBot="1" x14ac:dyDescent="0.3">
      <c r="A124" s="31">
        <v>9</v>
      </c>
      <c r="B124" s="52">
        <v>10890</v>
      </c>
      <c r="C124" s="477" t="s">
        <v>188</v>
      </c>
      <c r="D124" s="478">
        <f>'2022 Расклад'!J116</f>
        <v>4.1088082901554399</v>
      </c>
      <c r="E124" s="479">
        <f t="shared" si="154"/>
        <v>3.95</v>
      </c>
      <c r="F124" s="480" t="str">
        <f t="shared" si="121"/>
        <v>B</v>
      </c>
      <c r="G124" s="481">
        <f>'2022 Расклад'!P116</f>
        <v>3.790322580645161</v>
      </c>
      <c r="H124" s="479">
        <f t="shared" si="155"/>
        <v>3.6</v>
      </c>
      <c r="I124" s="482" t="str">
        <f t="shared" si="122"/>
        <v>B</v>
      </c>
      <c r="J124" s="478">
        <f>'2022 Расклад'!V116</f>
        <v>4.0362694300518136</v>
      </c>
      <c r="K124" s="479">
        <f t="shared" si="156"/>
        <v>3.86</v>
      </c>
      <c r="L124" s="483" t="str">
        <f t="shared" si="123"/>
        <v>B</v>
      </c>
      <c r="M124" s="359" t="str">
        <f t="shared" si="83"/>
        <v>B</v>
      </c>
      <c r="N124" s="87">
        <f t="shared" si="124"/>
        <v>2.5</v>
      </c>
      <c r="O124" s="87">
        <f t="shared" si="127"/>
        <v>2.5</v>
      </c>
      <c r="P124" s="87">
        <f t="shared" si="128"/>
        <v>2.5</v>
      </c>
      <c r="Q124" s="150">
        <f t="shared" si="125"/>
        <v>2.5</v>
      </c>
      <c r="R124" s="484">
        <f>'2022 Расклад'!AB116</f>
        <v>3.5535714285714284</v>
      </c>
      <c r="S124" s="485">
        <f t="shared" si="157"/>
        <v>3.62</v>
      </c>
      <c r="T124" s="483" t="str">
        <f t="shared" si="149"/>
        <v>C</v>
      </c>
      <c r="U124" s="486">
        <f>'2022 Расклад'!AH116</f>
        <v>3.9285714285714284</v>
      </c>
      <c r="V124" s="485">
        <f t="shared" si="158"/>
        <v>3.94</v>
      </c>
      <c r="W124" s="482" t="str">
        <f t="shared" si="150"/>
        <v>B</v>
      </c>
      <c r="X124" s="487" t="str">
        <f t="shared" si="70"/>
        <v>C</v>
      </c>
      <c r="Y124" s="488">
        <f t="shared" si="71"/>
        <v>2</v>
      </c>
      <c r="Z124" s="489">
        <f t="shared" si="72"/>
        <v>2.5</v>
      </c>
      <c r="AA124" s="490">
        <f t="shared" si="73"/>
        <v>2.25</v>
      </c>
      <c r="AB124" s="491">
        <f>'2022 Расклад'!AN116</f>
        <v>3.8148148148148149</v>
      </c>
      <c r="AC124" s="492">
        <f t="shared" si="159"/>
        <v>4.0999999999999996</v>
      </c>
      <c r="AD124" s="483" t="str">
        <f t="shared" si="151"/>
        <v>C</v>
      </c>
      <c r="AE124" s="493">
        <f>'2022 Расклад'!AV116</f>
        <v>38.047619047619051</v>
      </c>
      <c r="AF124" s="494">
        <f t="shared" si="160"/>
        <v>56.1</v>
      </c>
      <c r="AG124" s="482" t="str">
        <f t="shared" si="152"/>
        <v>C</v>
      </c>
      <c r="AH124" s="495">
        <f>'2022 Расклад'!BD116</f>
        <v>60.02325581395349</v>
      </c>
      <c r="AI124" s="496">
        <f t="shared" si="161"/>
        <v>69.77</v>
      </c>
      <c r="AJ124" s="482" t="str">
        <f t="shared" si="153"/>
        <v>B</v>
      </c>
      <c r="AK124" s="448" t="str">
        <f t="shared" si="74"/>
        <v>C</v>
      </c>
      <c r="AL124" s="87">
        <f t="shared" si="75"/>
        <v>2</v>
      </c>
      <c r="AM124" s="87">
        <f t="shared" si="76"/>
        <v>2</v>
      </c>
      <c r="AN124" s="87">
        <f t="shared" si="77"/>
        <v>2.5</v>
      </c>
      <c r="AO124" s="248">
        <f t="shared" si="78"/>
        <v>2.1666666666666665</v>
      </c>
      <c r="AP124" s="448" t="str">
        <f t="shared" si="79"/>
        <v>C</v>
      </c>
      <c r="AQ124" s="456">
        <f t="shared" si="126"/>
        <v>2.5</v>
      </c>
      <c r="AR124" s="457">
        <f t="shared" si="80"/>
        <v>2</v>
      </c>
      <c r="AS124" s="457">
        <f t="shared" si="81"/>
        <v>2</v>
      </c>
      <c r="AT124" s="458">
        <f t="shared" si="82"/>
        <v>2.1666666666666665</v>
      </c>
    </row>
    <row r="125" spans="1:46" ht="15.75" thickBot="1" x14ac:dyDescent="0.3">
      <c r="C125" s="249" t="s">
        <v>109</v>
      </c>
      <c r="D125" s="147">
        <f>AVERAGE(D9:D17,D19:D30,D32:D48,D50:D68,D70:D83,D85:D114,D116:D124)</f>
        <v>3.910885666537502</v>
      </c>
      <c r="E125" s="148"/>
      <c r="F125" s="71"/>
      <c r="G125" s="147">
        <f>AVERAGE(G9:G17,G19:G30,G32:G48,G50:G68,G70:G83,G85:G114,G116:G124)</f>
        <v>3.571430010392497</v>
      </c>
      <c r="H125" s="149"/>
      <c r="I125" s="149"/>
      <c r="J125" s="147">
        <f>AVERAGE(J9:J17,J19:J30,J32:J48,J50:J68,J70:J83,J85:J114,J116:J124)</f>
        <v>3.8213265693772107</v>
      </c>
      <c r="K125" s="149"/>
      <c r="L125" s="149"/>
      <c r="M125" s="149"/>
      <c r="N125" s="149"/>
      <c r="O125" s="149"/>
      <c r="P125" s="149"/>
      <c r="Q125" s="149"/>
      <c r="R125" s="147">
        <f>AVERAGE(R9:R17,R19:R30,R32:R48,R50:R68,R70:R83,R85:R114,R116:R124)</f>
        <v>3.5753667113633099</v>
      </c>
      <c r="S125" s="149"/>
      <c r="T125" s="149"/>
      <c r="U125" s="147">
        <f>AVERAGE(U9:U17,U19:U30,U32:U48,U50:U68,U70:U83,U85:U114,U116:U124)</f>
        <v>3.8918245054091867</v>
      </c>
      <c r="V125" s="149"/>
      <c r="W125" s="149"/>
      <c r="X125" s="361"/>
      <c r="Y125" s="361"/>
      <c r="Z125" s="361"/>
      <c r="AA125" s="361"/>
      <c r="AB125" s="370">
        <f>AVERAGE(AB9:AB17,AB19:AB30,AB32:AB48,AB50:AB68,AB70:AB83,AB85:AB114,AB116:AB124)</f>
        <v>4.0737161714980603</v>
      </c>
      <c r="AC125" s="361"/>
      <c r="AD125" s="361"/>
      <c r="AE125" s="370">
        <f>AVERAGE(AE9:AE17,AE19:AE30,AE32:AE48,AE50:AE68,AE70:AE83,AE85:AE114,AE116:AE124)</f>
        <v>53.094298507931846</v>
      </c>
      <c r="AF125" s="361"/>
      <c r="AG125" s="361"/>
      <c r="AH125" s="370">
        <f>AVERAGE(AH9:AH17,AH19:AH30,AH32:AH48,AH50:AH68,AH70:AH83,AH85:AH114,AH116:AH124)</f>
        <v>65.031943686958186</v>
      </c>
      <c r="AI125" s="362"/>
      <c r="AJ125" s="362"/>
      <c r="AK125" s="272"/>
    </row>
    <row r="126" spans="1:46" ht="15.75" thickBot="1" x14ac:dyDescent="0.3">
      <c r="C126" s="152" t="s">
        <v>150</v>
      </c>
      <c r="D126" s="151">
        <f>'2022 Расклад'!J119</f>
        <v>3.95</v>
      </c>
      <c r="E126" s="148"/>
      <c r="F126" s="71"/>
      <c r="G126" s="92">
        <f>'2022 Расклад'!P119</f>
        <v>3.6</v>
      </c>
      <c r="H126" s="149"/>
      <c r="I126" s="149"/>
      <c r="J126" s="92">
        <f>'2022 Расклад'!V119</f>
        <v>3.86</v>
      </c>
      <c r="K126" s="149"/>
      <c r="L126" s="149"/>
      <c r="M126" s="149"/>
      <c r="N126" s="149"/>
      <c r="O126" s="149"/>
      <c r="P126" s="149"/>
      <c r="Q126" s="149"/>
      <c r="R126" s="92">
        <f>'2022 Расклад'!AB119</f>
        <v>3.62</v>
      </c>
      <c r="S126" s="149"/>
      <c r="T126" s="149"/>
      <c r="U126" s="92">
        <f>'2022 Расклад'!AH119</f>
        <v>3.94</v>
      </c>
      <c r="V126" s="149"/>
      <c r="W126" s="149"/>
      <c r="X126" s="363"/>
      <c r="Y126" s="363"/>
      <c r="Z126" s="363"/>
      <c r="AA126" s="363"/>
      <c r="AB126" s="92">
        <f>'2022 Расклад'!AN119</f>
        <v>4.0999999999999996</v>
      </c>
      <c r="AC126" s="363"/>
      <c r="AD126" s="363"/>
      <c r="AE126" s="92">
        <f>'2022 Расклад'!AV119</f>
        <v>56.1</v>
      </c>
      <c r="AF126" s="363"/>
      <c r="AG126" s="363"/>
      <c r="AH126" s="92">
        <f>'2022 Расклад'!BD119</f>
        <v>69.77</v>
      </c>
      <c r="AI126" s="73"/>
      <c r="AJ126" s="73"/>
      <c r="AK126" s="272"/>
    </row>
    <row r="127" spans="1:46" ht="15.75" x14ac:dyDescent="0.25">
      <c r="B127" s="353" t="s">
        <v>110</v>
      </c>
      <c r="C127" s="42" t="s">
        <v>120</v>
      </c>
      <c r="D127" s="69">
        <v>4.5</v>
      </c>
      <c r="E127" s="70"/>
      <c r="F127" s="71"/>
      <c r="G127" s="69">
        <v>4.5</v>
      </c>
      <c r="H127" s="71"/>
      <c r="I127" s="71"/>
      <c r="J127" s="69">
        <v>4.5</v>
      </c>
      <c r="K127" s="71"/>
      <c r="L127" s="71"/>
      <c r="M127" s="71"/>
      <c r="N127" s="71"/>
      <c r="O127" s="71"/>
      <c r="P127" s="71"/>
      <c r="Q127" s="71"/>
      <c r="R127" s="69">
        <v>4.5</v>
      </c>
      <c r="S127" s="71"/>
      <c r="T127" s="71"/>
      <c r="U127" s="69">
        <v>4.5</v>
      </c>
      <c r="V127" s="71"/>
      <c r="W127" s="71"/>
      <c r="X127" s="71"/>
      <c r="Y127" s="71"/>
      <c r="Z127" s="71"/>
      <c r="AA127" s="71"/>
      <c r="AB127" s="69">
        <v>4.5</v>
      </c>
      <c r="AC127" s="71"/>
      <c r="AD127" s="71"/>
      <c r="AE127" s="373">
        <v>68</v>
      </c>
      <c r="AF127" s="71"/>
      <c r="AG127" s="71"/>
      <c r="AH127" s="373">
        <v>72</v>
      </c>
      <c r="AI127" s="73"/>
      <c r="AJ127" s="73"/>
    </row>
    <row r="128" spans="1:46" ht="15.75" x14ac:dyDescent="0.25">
      <c r="B128" s="43" t="s">
        <v>114</v>
      </c>
      <c r="C128" s="42" t="s">
        <v>121</v>
      </c>
      <c r="D128" s="72">
        <f>D125</f>
        <v>3.910885666537502</v>
      </c>
      <c r="E128" s="73"/>
      <c r="F128" s="73"/>
      <c r="G128" s="72">
        <f>G125</f>
        <v>3.571430010392497</v>
      </c>
      <c r="H128" s="73"/>
      <c r="I128" s="73"/>
      <c r="J128" s="72">
        <f>J125</f>
        <v>3.8213265693772107</v>
      </c>
      <c r="K128" s="73"/>
      <c r="L128" s="73"/>
      <c r="M128" s="73"/>
      <c r="N128" s="73"/>
      <c r="O128" s="73"/>
      <c r="P128" s="73"/>
      <c r="Q128" s="73"/>
      <c r="R128" s="72">
        <f>R125</f>
        <v>3.5753667113633099</v>
      </c>
      <c r="S128" s="73"/>
      <c r="T128" s="73"/>
      <c r="U128" s="72">
        <f>U125</f>
        <v>3.8918245054091867</v>
      </c>
      <c r="V128" s="73"/>
      <c r="W128" s="73"/>
      <c r="X128" s="73"/>
      <c r="Y128" s="73"/>
      <c r="Z128" s="73"/>
      <c r="AA128" s="73"/>
      <c r="AB128" s="72">
        <f>AB125</f>
        <v>4.0737161714980603</v>
      </c>
      <c r="AC128" s="73"/>
      <c r="AD128" s="73"/>
      <c r="AE128" s="374">
        <v>50</v>
      </c>
      <c r="AF128" s="73"/>
      <c r="AG128" s="73"/>
      <c r="AH128" s="374">
        <v>57</v>
      </c>
      <c r="AI128" s="73"/>
      <c r="AJ128" s="73"/>
    </row>
    <row r="129" spans="2:36" ht="15.75" x14ac:dyDescent="0.25">
      <c r="B129" s="354" t="s">
        <v>112</v>
      </c>
      <c r="C129" s="42" t="s">
        <v>122</v>
      </c>
      <c r="D129" s="72">
        <v>3.5</v>
      </c>
      <c r="E129" s="73"/>
      <c r="F129" s="73"/>
      <c r="G129" s="72">
        <v>3.5</v>
      </c>
      <c r="H129" s="73"/>
      <c r="I129" s="73"/>
      <c r="J129" s="72">
        <v>3.5</v>
      </c>
      <c r="K129" s="73"/>
      <c r="L129" s="73"/>
      <c r="M129" s="71"/>
      <c r="N129" s="71"/>
      <c r="O129" s="71"/>
      <c r="P129" s="71"/>
      <c r="Q129" s="71"/>
      <c r="R129" s="72">
        <v>3.5</v>
      </c>
      <c r="S129" s="71"/>
      <c r="T129" s="71"/>
      <c r="U129" s="72">
        <v>3.5</v>
      </c>
      <c r="V129" s="71"/>
      <c r="W129" s="71"/>
      <c r="X129" s="71"/>
      <c r="Y129" s="71"/>
      <c r="Z129" s="71"/>
      <c r="AA129" s="71"/>
      <c r="AB129" s="72">
        <v>3.5</v>
      </c>
      <c r="AC129" s="71"/>
      <c r="AD129" s="71"/>
      <c r="AE129" s="373">
        <v>27</v>
      </c>
      <c r="AF129" s="71"/>
      <c r="AG129" s="71"/>
      <c r="AH129" s="373">
        <v>36</v>
      </c>
      <c r="AI129" s="73"/>
      <c r="AJ129" s="73"/>
    </row>
    <row r="130" spans="2:36" x14ac:dyDescent="0.25">
      <c r="B130" s="44" t="s">
        <v>116</v>
      </c>
      <c r="C130" s="29"/>
      <c r="V130" s="371"/>
      <c r="W130" s="371"/>
      <c r="X130" s="371"/>
      <c r="Y130" s="371"/>
      <c r="Z130" s="371"/>
      <c r="AA130" s="371"/>
      <c r="AB130" s="372" t="s">
        <v>169</v>
      </c>
      <c r="AC130" s="371" t="s">
        <v>136</v>
      </c>
      <c r="AD130" s="371"/>
      <c r="AE130" s="371"/>
      <c r="AF130" s="371"/>
      <c r="AG130" s="371"/>
      <c r="AH130" s="371"/>
      <c r="AI130" s="371"/>
      <c r="AJ130" s="371"/>
    </row>
    <row r="131" spans="2:36" x14ac:dyDescent="0.25">
      <c r="C131" s="29"/>
    </row>
    <row r="132" spans="2:36" x14ac:dyDescent="0.25">
      <c r="C132" s="29"/>
    </row>
    <row r="133" spans="2:36" x14ac:dyDescent="0.25">
      <c r="C133" s="29"/>
    </row>
  </sheetData>
  <mergeCells count="19">
    <mergeCell ref="AK5:AK6"/>
    <mergeCell ref="AP5:AP6"/>
    <mergeCell ref="AL5:AO5"/>
    <mergeCell ref="AQ5:AT5"/>
    <mergeCell ref="Y5:AA5"/>
    <mergeCell ref="N5:Q5"/>
    <mergeCell ref="J5:L5"/>
    <mergeCell ref="A5:A6"/>
    <mergeCell ref="B5:B6"/>
    <mergeCell ref="C5:C6"/>
    <mergeCell ref="D5:F5"/>
    <mergeCell ref="G5:I5"/>
    <mergeCell ref="X5:X6"/>
    <mergeCell ref="M5:M6"/>
    <mergeCell ref="R5:T5"/>
    <mergeCell ref="U5:W5"/>
    <mergeCell ref="AB5:AD5"/>
    <mergeCell ref="AE5:AG5"/>
    <mergeCell ref="AH5:AJ5"/>
  </mergeCells>
  <conditionalFormatting sqref="F7:F124 I7:I124 T7:T124 W7:X124 AD7:AD124 AG7:AG124 AJ7:AK124 L7:M124">
    <cfRule type="containsBlanks" dxfId="101" priority="33" stopIfTrue="1">
      <formula>LEN(TRIM(F7))=0</formula>
    </cfRule>
    <cfRule type="cellIs" dxfId="100" priority="2778" stopIfTrue="1" operator="equal">
      <formula>"D"</formula>
    </cfRule>
    <cfRule type="cellIs" dxfId="99" priority="2779" stopIfTrue="1" operator="equal">
      <formula>"C"</formula>
    </cfRule>
    <cfRule type="cellIs" dxfId="98" priority="2780" stopIfTrue="1" operator="equal">
      <formula>"B"</formula>
    </cfRule>
    <cfRule type="cellIs" dxfId="97" priority="2781" stopIfTrue="1" operator="equal">
      <formula>"A"</formula>
    </cfRule>
  </conditionalFormatting>
  <conditionalFormatting sqref="AP7:AP124">
    <cfRule type="cellIs" dxfId="96" priority="50" stopIfTrue="1" operator="equal">
      <formula>"D"</formula>
    </cfRule>
    <cfRule type="cellIs" dxfId="95" priority="51" stopIfTrue="1" operator="equal">
      <formula>"C"</formula>
    </cfRule>
    <cfRule type="cellIs" dxfId="94" priority="52" stopIfTrue="1" operator="equal">
      <formula>"B"</formula>
    </cfRule>
    <cfRule type="cellIs" dxfId="93" priority="53" stopIfTrue="1" operator="equal">
      <formula>"A"</formula>
    </cfRule>
  </conditionalFormatting>
  <conditionalFormatting sqref="AE7:AE126">
    <cfRule type="containsBlanks" dxfId="92" priority="4298" stopIfTrue="1">
      <formula>LEN(TRIM(AE7))=0</formula>
    </cfRule>
    <cfRule type="cellIs" dxfId="91" priority="4299" stopIfTrue="1" operator="greaterThanOrEqual">
      <formula>$AE$127</formula>
    </cfRule>
    <cfRule type="cellIs" dxfId="90" priority="4300" stopIfTrue="1" operator="between">
      <formula>$AE$128</formula>
      <formula>$AE$127</formula>
    </cfRule>
    <cfRule type="cellIs" dxfId="89" priority="4301" stopIfTrue="1" operator="between">
      <formula>$AE$129</formula>
      <formula>$AE$128</formula>
    </cfRule>
    <cfRule type="cellIs" dxfId="88" priority="4302" stopIfTrue="1" operator="lessThan">
      <formula>$AE$129</formula>
    </cfRule>
  </conditionalFormatting>
  <conditionalFormatting sqref="AH7:AH126">
    <cfRule type="containsBlanks" dxfId="87" priority="4308" stopIfTrue="1">
      <formula>LEN(TRIM(AH7))=0</formula>
    </cfRule>
    <cfRule type="cellIs" dxfId="86" priority="4309" stopIfTrue="1" operator="greaterThanOrEqual">
      <formula>$AH$127</formula>
    </cfRule>
    <cfRule type="cellIs" dxfId="85" priority="4310" stopIfTrue="1" operator="between">
      <formula>$AH$128</formula>
      <formula>$AH$127</formula>
    </cfRule>
    <cfRule type="cellIs" dxfId="84" priority="4311" stopIfTrue="1" operator="between">
      <formula>$AH$129</formula>
      <formula>$AH$128</formula>
    </cfRule>
    <cfRule type="cellIs" dxfId="83" priority="4312" stopIfTrue="1" operator="lessThan">
      <formula>$AH$129</formula>
    </cfRule>
  </conditionalFormatting>
  <conditionalFormatting sqref="R7:R126">
    <cfRule type="containsBlanks" dxfId="82" priority="4318" stopIfTrue="1">
      <formula>LEN(TRIM(R7))=0</formula>
    </cfRule>
    <cfRule type="cellIs" dxfId="81" priority="4319" stopIfTrue="1" operator="equal">
      <formula>$R$125</formula>
    </cfRule>
    <cfRule type="cellIs" dxfId="80" priority="4320" stopIfTrue="1" operator="greaterThanOrEqual">
      <formula>$R$127</formula>
    </cfRule>
    <cfRule type="cellIs" dxfId="79" priority="4321" stopIfTrue="1" operator="between">
      <formula>$R$128</formula>
      <formula>$R$127</formula>
    </cfRule>
    <cfRule type="cellIs" dxfId="78" priority="4322" stopIfTrue="1" operator="between">
      <formula>$R$129</formula>
      <formula>$R$128</formula>
    </cfRule>
    <cfRule type="cellIs" dxfId="77" priority="4323" stopIfTrue="1" operator="lessThan">
      <formula>$R$129</formula>
    </cfRule>
  </conditionalFormatting>
  <conditionalFormatting sqref="U7:U126">
    <cfRule type="cellIs" dxfId="76" priority="4330" stopIfTrue="1" operator="equal">
      <formula>$U$125</formula>
    </cfRule>
    <cfRule type="containsBlanks" dxfId="75" priority="4331" stopIfTrue="1">
      <formula>LEN(TRIM(U7))=0</formula>
    </cfRule>
    <cfRule type="cellIs" dxfId="74" priority="4332" stopIfTrue="1" operator="lessThan">
      <formula>$U$129</formula>
    </cfRule>
    <cfRule type="cellIs" dxfId="73" priority="4333" stopIfTrue="1" operator="between">
      <formula>$U$128</formula>
      <formula>$U$129</formula>
    </cfRule>
    <cfRule type="cellIs" dxfId="72" priority="4334" stopIfTrue="1" operator="between">
      <formula>$U$127</formula>
      <formula>$U$128</formula>
    </cfRule>
    <cfRule type="cellIs" dxfId="71" priority="4335" stopIfTrue="1" operator="greaterThanOrEqual">
      <formula>$U$127</formula>
    </cfRule>
  </conditionalFormatting>
  <conditionalFormatting sqref="AB7:AB126">
    <cfRule type="cellIs" dxfId="70" priority="4342" stopIfTrue="1" operator="equal">
      <formula>$AB$125</formula>
    </cfRule>
    <cfRule type="cellIs" dxfId="69" priority="4343" stopIfTrue="1" operator="equal">
      <formula>$AB$127</formula>
    </cfRule>
    <cfRule type="containsBlanks" dxfId="68" priority="4344" stopIfTrue="1">
      <formula>LEN(TRIM(AB7))=0</formula>
    </cfRule>
    <cfRule type="cellIs" dxfId="67" priority="4345" stopIfTrue="1" operator="lessThan">
      <formula>$AB$129</formula>
    </cfRule>
    <cfRule type="cellIs" dxfId="66" priority="4346" stopIfTrue="1" operator="between">
      <formula>$AB$128</formula>
      <formula>$AB$129</formula>
    </cfRule>
    <cfRule type="cellIs" dxfId="65" priority="4347" stopIfTrue="1" operator="between">
      <formula>$AB$127</formula>
      <formula>$AB$128</formula>
    </cfRule>
    <cfRule type="cellIs" dxfId="64" priority="4348" stopIfTrue="1" operator="greaterThanOrEqual">
      <formula>$AB$127</formula>
    </cfRule>
  </conditionalFormatting>
  <conditionalFormatting sqref="D7:D126">
    <cfRule type="cellIs" dxfId="63" priority="4376" stopIfTrue="1" operator="equal">
      <formula>$D$128</formula>
    </cfRule>
    <cfRule type="cellIs" dxfId="62" priority="4377" stopIfTrue="1" operator="lessThan">
      <formula>$D$129</formula>
    </cfRule>
    <cfRule type="cellIs" dxfId="61" priority="4378" stopIfTrue="1" operator="between">
      <formula>$D$129</formula>
      <formula>$D$128</formula>
    </cfRule>
    <cfRule type="cellIs" dxfId="60" priority="4379" stopIfTrue="1" operator="between">
      <formula>$D$128</formula>
      <formula>$D$127</formula>
    </cfRule>
    <cfRule type="cellIs" dxfId="59" priority="4380" stopIfTrue="1" operator="greaterThanOrEqual">
      <formula>$D$127</formula>
    </cfRule>
  </conditionalFormatting>
  <conditionalFormatting sqref="G7:G126">
    <cfRule type="containsBlanks" dxfId="58" priority="2" stopIfTrue="1">
      <formula>LEN(TRIM(G7))=0</formula>
    </cfRule>
    <cfRule type="cellIs" dxfId="57" priority="4386" stopIfTrue="1" operator="equal">
      <formula>$G$128</formula>
    </cfRule>
    <cfRule type="cellIs" dxfId="56" priority="4387" stopIfTrue="1" operator="lessThan">
      <formula>$G$129</formula>
    </cfRule>
    <cfRule type="cellIs" dxfId="55" priority="4388" stopIfTrue="1" operator="between">
      <formula>$G$129</formula>
      <formula>$G$128</formula>
    </cfRule>
    <cfRule type="cellIs" dxfId="54" priority="4389" stopIfTrue="1" operator="between">
      <formula>$G$128</formula>
      <formula>$G$127</formula>
    </cfRule>
    <cfRule type="cellIs" dxfId="53" priority="4390" stopIfTrue="1" operator="greaterThanOrEqual">
      <formula>$G$127</formula>
    </cfRule>
  </conditionalFormatting>
  <conditionalFormatting sqref="J7:J126">
    <cfRule type="containsBlanks" dxfId="52" priority="1">
      <formula>LEN(TRIM(J7))=0</formula>
    </cfRule>
    <cfRule type="cellIs" dxfId="51" priority="4396" stopIfTrue="1" operator="equal">
      <formula>$J$128</formula>
    </cfRule>
    <cfRule type="cellIs" dxfId="50" priority="4397" stopIfTrue="1" operator="lessThan">
      <formula>$J$129</formula>
    </cfRule>
    <cfRule type="cellIs" dxfId="49" priority="4398" stopIfTrue="1" operator="between">
      <formula>$J$129</formula>
      <formula>$J$128</formula>
    </cfRule>
    <cfRule type="cellIs" dxfId="48" priority="4399" stopIfTrue="1" operator="between">
      <formula>$J$128</formula>
      <formula>$J$127</formula>
    </cfRule>
    <cfRule type="cellIs" dxfId="47" priority="4400" stopIfTrue="1" operator="greaterThanOrEqual">
      <formula>$J$127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zoomScale="90" zoomScaleNormal="90" workbookViewId="0">
      <selection activeCell="B1" sqref="B1"/>
    </sheetView>
  </sheetViews>
  <sheetFormatPr defaultRowHeight="15" x14ac:dyDescent="0.25"/>
  <cols>
    <col min="3" max="3" width="9.140625" customWidth="1"/>
  </cols>
  <sheetData>
    <row r="1" spans="12:12" ht="20.25" customHeight="1" x14ac:dyDescent="0.25">
      <c r="L1" s="146" t="s">
        <v>123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0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D5" sqref="D5:D6"/>
    </sheetView>
  </sheetViews>
  <sheetFormatPr defaultRowHeight="15" x14ac:dyDescent="0.25"/>
  <cols>
    <col min="1" max="1" width="4.28515625" customWidth="1"/>
    <col min="2" max="2" width="8.7109375" customWidth="1"/>
    <col min="3" max="3" width="18.140625" customWidth="1"/>
    <col min="4" max="4" width="31.7109375" customWidth="1"/>
    <col min="5" max="9" width="8.7109375" customWidth="1"/>
    <col min="10" max="10" width="8.7109375" style="2" customWidth="1"/>
    <col min="11" max="57" width="8.7109375" customWidth="1"/>
  </cols>
  <sheetData>
    <row r="1" spans="1:56" x14ac:dyDescent="0.25">
      <c r="B1" s="346"/>
      <c r="C1" s="18" t="s">
        <v>162</v>
      </c>
    </row>
    <row r="2" spans="1:56" ht="15.75" x14ac:dyDescent="0.25">
      <c r="B2" s="407"/>
      <c r="C2" s="18" t="s">
        <v>163</v>
      </c>
      <c r="D2" s="360" t="s">
        <v>182</v>
      </c>
      <c r="F2" s="89"/>
      <c r="G2" s="89"/>
      <c r="H2" s="89"/>
      <c r="I2" s="89"/>
      <c r="J2" s="4"/>
      <c r="X2" s="449"/>
    </row>
    <row r="3" spans="1:56" x14ac:dyDescent="0.25">
      <c r="B3" s="406"/>
      <c r="C3" s="18" t="s">
        <v>164</v>
      </c>
      <c r="E3" s="89"/>
      <c r="F3" s="89"/>
      <c r="G3" s="89"/>
      <c r="H3" s="89"/>
      <c r="I3" s="89"/>
      <c r="J3" s="4"/>
    </row>
    <row r="4" spans="1:56" ht="15.75" thickBot="1" x14ac:dyDescent="0.3">
      <c r="B4" s="19"/>
      <c r="C4" s="18" t="s">
        <v>165</v>
      </c>
      <c r="D4" s="90"/>
      <c r="E4" s="560" t="s">
        <v>8</v>
      </c>
      <c r="F4" s="560"/>
      <c r="G4" s="560"/>
      <c r="H4" s="560"/>
      <c r="I4" s="560"/>
      <c r="J4" s="135">
        <v>2022</v>
      </c>
      <c r="K4" s="559" t="s">
        <v>137</v>
      </c>
      <c r="L4" s="559"/>
      <c r="M4" s="559"/>
      <c r="N4" s="559"/>
      <c r="O4" s="559"/>
      <c r="P4" s="135">
        <v>2022</v>
      </c>
      <c r="Q4" s="559" t="s">
        <v>138</v>
      </c>
      <c r="R4" s="559"/>
      <c r="S4" s="559"/>
      <c r="T4" s="559"/>
      <c r="U4" s="559"/>
      <c r="V4" s="135">
        <v>2022</v>
      </c>
      <c r="W4" s="559" t="s">
        <v>140</v>
      </c>
      <c r="X4" s="559"/>
      <c r="Y4" s="559"/>
      <c r="Z4" s="559"/>
      <c r="AA4" s="559"/>
      <c r="AB4" s="135">
        <v>2022</v>
      </c>
      <c r="AC4" s="559" t="s">
        <v>141</v>
      </c>
      <c r="AD4" s="559"/>
      <c r="AE4" s="559"/>
      <c r="AF4" s="559"/>
      <c r="AG4" s="559"/>
      <c r="AH4" s="135">
        <v>2022</v>
      </c>
      <c r="AI4" s="559" t="s">
        <v>160</v>
      </c>
      <c r="AJ4" s="559"/>
      <c r="AK4" s="559"/>
      <c r="AL4" s="559"/>
      <c r="AM4" s="559"/>
      <c r="AN4" s="135">
        <v>2022</v>
      </c>
      <c r="AO4" s="559" t="s">
        <v>161</v>
      </c>
      <c r="AP4" s="559"/>
      <c r="AQ4" s="559"/>
      <c r="AR4" s="559"/>
      <c r="AS4" s="559"/>
      <c r="AT4" s="559"/>
      <c r="AU4" s="559"/>
      <c r="AV4" s="135">
        <v>2022</v>
      </c>
      <c r="AW4" s="559" t="s">
        <v>146</v>
      </c>
      <c r="AX4" s="559"/>
      <c r="AY4" s="559"/>
      <c r="AZ4" s="559"/>
      <c r="BA4" s="559"/>
      <c r="BB4" s="559"/>
      <c r="BC4" s="559"/>
      <c r="BD4" s="138">
        <v>2022</v>
      </c>
    </row>
    <row r="5" spans="1:56" ht="18" customHeight="1" x14ac:dyDescent="0.25">
      <c r="A5" s="534" t="s">
        <v>0</v>
      </c>
      <c r="B5" s="536" t="s">
        <v>9</v>
      </c>
      <c r="C5" s="536" t="s">
        <v>10</v>
      </c>
      <c r="D5" s="536" t="s">
        <v>11</v>
      </c>
      <c r="E5" s="542" t="s">
        <v>12</v>
      </c>
      <c r="F5" s="531" t="s">
        <v>14</v>
      </c>
      <c r="G5" s="532"/>
      <c r="H5" s="532"/>
      <c r="I5" s="533"/>
      <c r="J5" s="538" t="s">
        <v>13</v>
      </c>
      <c r="K5" s="534" t="s">
        <v>12</v>
      </c>
      <c r="L5" s="531" t="s">
        <v>14</v>
      </c>
      <c r="M5" s="532"/>
      <c r="N5" s="532"/>
      <c r="O5" s="533"/>
      <c r="P5" s="538" t="s">
        <v>13</v>
      </c>
      <c r="Q5" s="534" t="s">
        <v>12</v>
      </c>
      <c r="R5" s="531" t="s">
        <v>14</v>
      </c>
      <c r="S5" s="532"/>
      <c r="T5" s="532"/>
      <c r="U5" s="533"/>
      <c r="V5" s="538" t="s">
        <v>13</v>
      </c>
      <c r="W5" s="534" t="s">
        <v>12</v>
      </c>
      <c r="X5" s="531" t="s">
        <v>139</v>
      </c>
      <c r="Y5" s="532"/>
      <c r="Z5" s="532"/>
      <c r="AA5" s="533"/>
      <c r="AB5" s="538" t="s">
        <v>13</v>
      </c>
      <c r="AC5" s="534" t="s">
        <v>12</v>
      </c>
      <c r="AD5" s="531" t="s">
        <v>139</v>
      </c>
      <c r="AE5" s="532"/>
      <c r="AF5" s="532"/>
      <c r="AG5" s="533"/>
      <c r="AH5" s="538" t="s">
        <v>13</v>
      </c>
      <c r="AI5" s="534" t="s">
        <v>12</v>
      </c>
      <c r="AJ5" s="531" t="s">
        <v>139</v>
      </c>
      <c r="AK5" s="532"/>
      <c r="AL5" s="532"/>
      <c r="AM5" s="533"/>
      <c r="AN5" s="538" t="s">
        <v>13</v>
      </c>
      <c r="AO5" s="519" t="s">
        <v>12</v>
      </c>
      <c r="AP5" s="548" t="s">
        <v>139</v>
      </c>
      <c r="AQ5" s="549"/>
      <c r="AR5" s="549"/>
      <c r="AS5" s="549"/>
      <c r="AT5" s="549"/>
      <c r="AU5" s="550"/>
      <c r="AV5" s="551" t="s">
        <v>13</v>
      </c>
      <c r="AW5" s="519" t="s">
        <v>12</v>
      </c>
      <c r="AX5" s="556" t="s">
        <v>139</v>
      </c>
      <c r="AY5" s="557"/>
      <c r="AZ5" s="557"/>
      <c r="BA5" s="557"/>
      <c r="BB5" s="557"/>
      <c r="BC5" s="558"/>
      <c r="BD5" s="553" t="s">
        <v>145</v>
      </c>
    </row>
    <row r="6" spans="1:56" ht="27" customHeight="1" thickBot="1" x14ac:dyDescent="0.3">
      <c r="A6" s="535"/>
      <c r="B6" s="537"/>
      <c r="C6" s="537"/>
      <c r="D6" s="537"/>
      <c r="E6" s="543"/>
      <c r="F6" s="3">
        <v>2</v>
      </c>
      <c r="G6" s="3">
        <v>3</v>
      </c>
      <c r="H6" s="3">
        <v>4</v>
      </c>
      <c r="I6" s="3">
        <v>5</v>
      </c>
      <c r="J6" s="539"/>
      <c r="K6" s="535"/>
      <c r="L6" s="3">
        <v>2</v>
      </c>
      <c r="M6" s="3">
        <v>3</v>
      </c>
      <c r="N6" s="3">
        <v>4</v>
      </c>
      <c r="O6" s="3">
        <v>5</v>
      </c>
      <c r="P6" s="539"/>
      <c r="Q6" s="535"/>
      <c r="R6" s="3">
        <v>2</v>
      </c>
      <c r="S6" s="3">
        <v>3</v>
      </c>
      <c r="T6" s="3">
        <v>4</v>
      </c>
      <c r="U6" s="3">
        <v>5</v>
      </c>
      <c r="V6" s="539"/>
      <c r="W6" s="535"/>
      <c r="X6" s="3">
        <v>5</v>
      </c>
      <c r="Y6" s="3">
        <v>4</v>
      </c>
      <c r="Z6" s="3">
        <v>3</v>
      </c>
      <c r="AA6" s="3">
        <v>2</v>
      </c>
      <c r="AB6" s="539"/>
      <c r="AC6" s="535"/>
      <c r="AD6" s="3">
        <v>5</v>
      </c>
      <c r="AE6" s="3">
        <v>4</v>
      </c>
      <c r="AF6" s="3">
        <v>3</v>
      </c>
      <c r="AG6" s="3">
        <v>2</v>
      </c>
      <c r="AH6" s="539"/>
      <c r="AI6" s="535"/>
      <c r="AJ6" s="3">
        <v>2</v>
      </c>
      <c r="AK6" s="3">
        <v>3</v>
      </c>
      <c r="AL6" s="3">
        <v>4</v>
      </c>
      <c r="AM6" s="3">
        <v>5</v>
      </c>
      <c r="AN6" s="539"/>
      <c r="AO6" s="520"/>
      <c r="AP6" s="409" t="s">
        <v>142</v>
      </c>
      <c r="AQ6" s="409" t="s">
        <v>189</v>
      </c>
      <c r="AR6" s="409" t="s">
        <v>190</v>
      </c>
      <c r="AS6" s="409" t="s">
        <v>181</v>
      </c>
      <c r="AT6" s="409" t="s">
        <v>143</v>
      </c>
      <c r="AU6" s="408">
        <v>100</v>
      </c>
      <c r="AV6" s="552"/>
      <c r="AW6" s="520"/>
      <c r="AX6" s="134" t="s">
        <v>144</v>
      </c>
      <c r="AY6" s="134" t="s">
        <v>191</v>
      </c>
      <c r="AZ6" s="134" t="s">
        <v>192</v>
      </c>
      <c r="BA6" s="134" t="s">
        <v>181</v>
      </c>
      <c r="BB6" s="134" t="s">
        <v>143</v>
      </c>
      <c r="BC6" s="134">
        <v>100</v>
      </c>
      <c r="BD6" s="554"/>
    </row>
    <row r="7" spans="1:56" s="1" customFormat="1" ht="15" customHeight="1" x14ac:dyDescent="0.25">
      <c r="A7" s="10">
        <v>1</v>
      </c>
      <c r="B7" s="11">
        <v>10003</v>
      </c>
      <c r="C7" s="11" t="s">
        <v>1</v>
      </c>
      <c r="D7" s="380" t="s">
        <v>17</v>
      </c>
      <c r="E7" s="268">
        <v>47</v>
      </c>
      <c r="F7" s="410"/>
      <c r="G7" s="410"/>
      <c r="H7" s="410">
        <v>25.531914893617021</v>
      </c>
      <c r="I7" s="410">
        <v>74.468085106382972</v>
      </c>
      <c r="J7" s="20">
        <v>4.7446808510638299</v>
      </c>
      <c r="K7" s="436"/>
      <c r="L7" s="410"/>
      <c r="M7" s="410"/>
      <c r="N7" s="410"/>
      <c r="O7" s="410"/>
      <c r="P7" s="431"/>
      <c r="Q7" s="432"/>
      <c r="R7" s="410"/>
      <c r="S7" s="410"/>
      <c r="T7" s="410"/>
      <c r="U7" s="410"/>
      <c r="V7" s="20"/>
      <c r="W7" s="96"/>
      <c r="X7" s="225"/>
      <c r="Y7" s="225"/>
      <c r="Z7" s="225"/>
      <c r="AA7" s="225"/>
      <c r="AB7" s="97"/>
      <c r="AC7" s="114"/>
      <c r="AD7" s="226"/>
      <c r="AE7" s="118"/>
      <c r="AF7" s="118"/>
      <c r="AG7" s="226"/>
      <c r="AH7" s="119"/>
      <c r="AI7" s="252"/>
      <c r="AJ7" s="252"/>
      <c r="AK7" s="252"/>
      <c r="AL7" s="252"/>
      <c r="AM7" s="252"/>
      <c r="AN7" s="273"/>
      <c r="AO7" s="252"/>
      <c r="AP7" s="252"/>
      <c r="AQ7" s="252"/>
      <c r="AR7" s="252"/>
      <c r="AS7" s="252"/>
      <c r="AT7" s="252"/>
      <c r="AU7" s="253"/>
      <c r="AV7" s="254"/>
      <c r="AW7" s="306"/>
      <c r="AX7" s="306"/>
      <c r="AY7" s="306"/>
      <c r="AZ7" s="306"/>
      <c r="BA7" s="306"/>
      <c r="BB7" s="306"/>
      <c r="BC7" s="306"/>
      <c r="BD7" s="307"/>
    </row>
    <row r="8" spans="1:56" s="1" customFormat="1" ht="15" customHeight="1" x14ac:dyDescent="0.25">
      <c r="A8" s="12">
        <v>2</v>
      </c>
      <c r="B8" s="5">
        <v>10002</v>
      </c>
      <c r="C8" s="5" t="s">
        <v>1</v>
      </c>
      <c r="D8" s="381" t="s">
        <v>193</v>
      </c>
      <c r="E8" s="411">
        <v>117</v>
      </c>
      <c r="F8" s="412">
        <v>3.4188034188034191</v>
      </c>
      <c r="G8" s="412">
        <v>21.367521367521366</v>
      </c>
      <c r="H8" s="412">
        <v>48.717948717948715</v>
      </c>
      <c r="I8" s="412">
        <v>26.495726495726498</v>
      </c>
      <c r="J8" s="23">
        <v>3.9829059829059825</v>
      </c>
      <c r="K8" s="437">
        <v>116</v>
      </c>
      <c r="L8" s="412">
        <v>13.793103448275861</v>
      </c>
      <c r="M8" s="412">
        <v>33.620689655172413</v>
      </c>
      <c r="N8" s="412">
        <v>37.068965517241381</v>
      </c>
      <c r="O8" s="412">
        <v>15.517241379310345</v>
      </c>
      <c r="P8" s="21">
        <v>3.5431034482758621</v>
      </c>
      <c r="Q8" s="430">
        <v>116</v>
      </c>
      <c r="R8" s="412">
        <v>0.86206896551724133</v>
      </c>
      <c r="S8" s="412">
        <v>14.655172413793101</v>
      </c>
      <c r="T8" s="412">
        <v>63.793103448275865</v>
      </c>
      <c r="U8" s="412">
        <v>20.689655172413794</v>
      </c>
      <c r="V8" s="23">
        <v>4.0431034482758621</v>
      </c>
      <c r="W8" s="389">
        <v>107</v>
      </c>
      <c r="X8" s="390">
        <v>7</v>
      </c>
      <c r="Y8" s="390">
        <v>53</v>
      </c>
      <c r="Z8" s="390">
        <v>43</v>
      </c>
      <c r="AA8" s="390">
        <v>4</v>
      </c>
      <c r="AB8" s="93">
        <v>3.5887850467289719</v>
      </c>
      <c r="AC8" s="107">
        <v>107</v>
      </c>
      <c r="AD8" s="112">
        <v>37</v>
      </c>
      <c r="AE8" s="112">
        <v>34</v>
      </c>
      <c r="AF8" s="112">
        <v>35</v>
      </c>
      <c r="AG8" s="223">
        <v>1</v>
      </c>
      <c r="AH8" s="109">
        <v>4</v>
      </c>
      <c r="AI8" s="255">
        <v>48</v>
      </c>
      <c r="AJ8" s="255"/>
      <c r="AK8" s="255">
        <v>4</v>
      </c>
      <c r="AL8" s="255">
        <v>21</v>
      </c>
      <c r="AM8" s="255">
        <v>23</v>
      </c>
      <c r="AN8" s="274">
        <v>4.395833333333333</v>
      </c>
      <c r="AO8" s="255">
        <v>31</v>
      </c>
      <c r="AP8" s="255"/>
      <c r="AQ8" s="255">
        <v>4</v>
      </c>
      <c r="AR8" s="255">
        <v>13</v>
      </c>
      <c r="AS8" s="255">
        <v>13</v>
      </c>
      <c r="AT8" s="255">
        <v>1</v>
      </c>
      <c r="AU8" s="256"/>
      <c r="AV8" s="257">
        <v>56.757575757575758</v>
      </c>
      <c r="AW8" s="308">
        <v>79</v>
      </c>
      <c r="AX8" s="308"/>
      <c r="AY8" s="308">
        <v>2</v>
      </c>
      <c r="AZ8" s="308">
        <v>45</v>
      </c>
      <c r="BA8" s="308">
        <v>14</v>
      </c>
      <c r="BB8" s="308">
        <v>17</v>
      </c>
      <c r="BC8" s="308">
        <v>1</v>
      </c>
      <c r="BD8" s="309">
        <v>67.5</v>
      </c>
    </row>
    <row r="9" spans="1:56" s="1" customFormat="1" ht="15" customHeight="1" x14ac:dyDescent="0.25">
      <c r="A9" s="12">
        <v>3</v>
      </c>
      <c r="B9" s="5">
        <v>10090</v>
      </c>
      <c r="C9" s="5" t="s">
        <v>1</v>
      </c>
      <c r="D9" s="382" t="s">
        <v>19</v>
      </c>
      <c r="E9" s="269">
        <v>152</v>
      </c>
      <c r="F9" s="413">
        <v>5.9210526315789469</v>
      </c>
      <c r="G9" s="413">
        <v>21.052631578947366</v>
      </c>
      <c r="H9" s="413">
        <v>44.078947368421048</v>
      </c>
      <c r="I9" s="413">
        <v>28.947368421052634</v>
      </c>
      <c r="J9" s="21">
        <v>3.9605263157894735</v>
      </c>
      <c r="K9" s="438">
        <v>155</v>
      </c>
      <c r="L9" s="413">
        <v>13.548387096774196</v>
      </c>
      <c r="M9" s="413">
        <v>34.193548387096776</v>
      </c>
      <c r="N9" s="413">
        <v>43.225806451612904</v>
      </c>
      <c r="O9" s="413">
        <v>9.0322580645161281</v>
      </c>
      <c r="P9" s="23">
        <v>3.4774193548387098</v>
      </c>
      <c r="Q9" s="430">
        <v>157</v>
      </c>
      <c r="R9" s="412">
        <v>3.1847133757961785</v>
      </c>
      <c r="S9" s="412">
        <v>32.484076433121018</v>
      </c>
      <c r="T9" s="412">
        <v>59.235668789808912</v>
      </c>
      <c r="U9" s="412">
        <v>5.095541401273886</v>
      </c>
      <c r="V9" s="23">
        <v>3.6624203821656049</v>
      </c>
      <c r="W9" s="391">
        <v>148</v>
      </c>
      <c r="X9" s="392">
        <v>12</v>
      </c>
      <c r="Y9" s="392">
        <v>87</v>
      </c>
      <c r="Z9" s="392">
        <v>46</v>
      </c>
      <c r="AA9" s="392">
        <v>3</v>
      </c>
      <c r="AB9" s="94">
        <v>3.7297297297297298</v>
      </c>
      <c r="AC9" s="108">
        <v>146</v>
      </c>
      <c r="AD9" s="51">
        <v>50</v>
      </c>
      <c r="AE9" s="51">
        <v>53</v>
      </c>
      <c r="AF9" s="51">
        <v>42</v>
      </c>
      <c r="AG9" s="51">
        <v>1</v>
      </c>
      <c r="AH9" s="110">
        <v>4.0410958904109586</v>
      </c>
      <c r="AI9" s="255">
        <v>43</v>
      </c>
      <c r="AJ9" s="255"/>
      <c r="AK9" s="255">
        <v>3</v>
      </c>
      <c r="AL9" s="255">
        <v>16</v>
      </c>
      <c r="AM9" s="255">
        <v>24</v>
      </c>
      <c r="AN9" s="274">
        <v>4.4883720930232558</v>
      </c>
      <c r="AO9" s="255">
        <v>40</v>
      </c>
      <c r="AP9" s="255"/>
      <c r="AQ9" s="255">
        <v>4</v>
      </c>
      <c r="AR9" s="255">
        <v>23</v>
      </c>
      <c r="AS9" s="255">
        <v>12</v>
      </c>
      <c r="AT9" s="255">
        <v>1</v>
      </c>
      <c r="AU9" s="256"/>
      <c r="AV9" s="257">
        <v>60.4</v>
      </c>
      <c r="AW9" s="308">
        <v>83</v>
      </c>
      <c r="AX9" s="308"/>
      <c r="AY9" s="308"/>
      <c r="AZ9" s="308">
        <v>47</v>
      </c>
      <c r="BA9" s="308">
        <v>20</v>
      </c>
      <c r="BB9" s="308">
        <v>16</v>
      </c>
      <c r="BC9" s="308"/>
      <c r="BD9" s="309">
        <v>67.13095238095238</v>
      </c>
    </row>
    <row r="10" spans="1:56" s="1" customFormat="1" ht="15" customHeight="1" x14ac:dyDescent="0.25">
      <c r="A10" s="12">
        <v>4</v>
      </c>
      <c r="B10" s="5">
        <v>10004</v>
      </c>
      <c r="C10" s="5" t="s">
        <v>1</v>
      </c>
      <c r="D10" s="382" t="s">
        <v>18</v>
      </c>
      <c r="E10" s="269">
        <v>126</v>
      </c>
      <c r="F10" s="413"/>
      <c r="G10" s="413">
        <v>3.9682539682539679</v>
      </c>
      <c r="H10" s="413">
        <v>19.841269841269842</v>
      </c>
      <c r="I10" s="413">
        <v>76.19047619047619</v>
      </c>
      <c r="J10" s="21">
        <v>4.7222222222222223</v>
      </c>
      <c r="K10" s="438">
        <v>148</v>
      </c>
      <c r="L10" s="413">
        <v>5.4054054054054053</v>
      </c>
      <c r="M10" s="413">
        <v>31.756756756756754</v>
      </c>
      <c r="N10" s="413">
        <v>52.702702702702695</v>
      </c>
      <c r="O10" s="413">
        <v>10.135135135135135</v>
      </c>
      <c r="P10" s="21">
        <v>3.6756756756756754</v>
      </c>
      <c r="Q10" s="433">
        <v>149</v>
      </c>
      <c r="R10" s="413"/>
      <c r="S10" s="413">
        <v>5.3691275167785237</v>
      </c>
      <c r="T10" s="413">
        <v>53.020134228187921</v>
      </c>
      <c r="U10" s="413">
        <v>41.61073825503356</v>
      </c>
      <c r="V10" s="21">
        <v>4.3624161073825505</v>
      </c>
      <c r="W10" s="391">
        <v>121</v>
      </c>
      <c r="X10" s="392">
        <v>13</v>
      </c>
      <c r="Y10" s="392">
        <v>73</v>
      </c>
      <c r="Z10" s="392">
        <v>35</v>
      </c>
      <c r="AA10" s="392">
        <v>0</v>
      </c>
      <c r="AB10" s="94">
        <v>3.8181818181818183</v>
      </c>
      <c r="AC10" s="108">
        <v>121</v>
      </c>
      <c r="AD10" s="51">
        <v>48</v>
      </c>
      <c r="AE10" s="51">
        <v>39</v>
      </c>
      <c r="AF10" s="51">
        <v>34</v>
      </c>
      <c r="AG10" s="51"/>
      <c r="AH10" s="111">
        <v>4.115702479338843</v>
      </c>
      <c r="AI10" s="255">
        <v>25</v>
      </c>
      <c r="AJ10" s="255"/>
      <c r="AK10" s="255">
        <v>1</v>
      </c>
      <c r="AL10" s="255">
        <v>10</v>
      </c>
      <c r="AM10" s="255">
        <v>14</v>
      </c>
      <c r="AN10" s="275">
        <v>4.5199999999999996</v>
      </c>
      <c r="AO10" s="255">
        <v>88</v>
      </c>
      <c r="AP10" s="255"/>
      <c r="AQ10" s="255"/>
      <c r="AR10" s="255">
        <v>27</v>
      </c>
      <c r="AS10" s="255">
        <v>45</v>
      </c>
      <c r="AT10" s="255">
        <v>16</v>
      </c>
      <c r="AU10" s="256"/>
      <c r="AV10" s="257">
        <v>70.577777777777783</v>
      </c>
      <c r="AW10" s="308">
        <v>113</v>
      </c>
      <c r="AX10" s="308"/>
      <c r="AY10" s="308"/>
      <c r="AZ10" s="308">
        <v>49</v>
      </c>
      <c r="BA10" s="308">
        <v>27</v>
      </c>
      <c r="BB10" s="308">
        <v>37</v>
      </c>
      <c r="BC10" s="308"/>
      <c r="BD10" s="309">
        <v>72.099999999999994</v>
      </c>
    </row>
    <row r="11" spans="1:56" s="1" customFormat="1" ht="15" customHeight="1" x14ac:dyDescent="0.25">
      <c r="A11" s="12">
        <v>5</v>
      </c>
      <c r="B11" s="15">
        <v>10001</v>
      </c>
      <c r="C11" s="15" t="s">
        <v>1</v>
      </c>
      <c r="D11" s="381" t="s">
        <v>194</v>
      </c>
      <c r="E11" s="411">
        <v>72</v>
      </c>
      <c r="F11" s="412">
        <v>4.1666666666666661</v>
      </c>
      <c r="G11" s="412">
        <v>19.444444444444446</v>
      </c>
      <c r="H11" s="412">
        <v>45.833333333333329</v>
      </c>
      <c r="I11" s="412">
        <v>30.555555555555557</v>
      </c>
      <c r="J11" s="23">
        <v>4.0277777777777777</v>
      </c>
      <c r="K11" s="437">
        <v>66</v>
      </c>
      <c r="L11" s="412">
        <v>4.5454545454545459</v>
      </c>
      <c r="M11" s="412">
        <v>15.151515151515152</v>
      </c>
      <c r="N11" s="412">
        <v>45.454545454545453</v>
      </c>
      <c r="O11" s="412">
        <v>34.848484848484851</v>
      </c>
      <c r="P11" s="21">
        <v>4.1060606060606064</v>
      </c>
      <c r="Q11" s="433">
        <v>78</v>
      </c>
      <c r="R11" s="413"/>
      <c r="S11" s="413">
        <v>41.025641025641022</v>
      </c>
      <c r="T11" s="413">
        <v>48.717948717948715</v>
      </c>
      <c r="U11" s="413">
        <v>10.256410256410255</v>
      </c>
      <c r="V11" s="21">
        <v>3.6923076923076916</v>
      </c>
      <c r="W11" s="389">
        <v>62</v>
      </c>
      <c r="X11" s="390">
        <v>5</v>
      </c>
      <c r="Y11" s="390">
        <v>35</v>
      </c>
      <c r="Z11" s="390">
        <v>21</v>
      </c>
      <c r="AA11" s="390">
        <v>1</v>
      </c>
      <c r="AB11" s="93">
        <v>3.7096774193548385</v>
      </c>
      <c r="AC11" s="107">
        <v>62</v>
      </c>
      <c r="AD11" s="112">
        <v>23</v>
      </c>
      <c r="AE11" s="112">
        <v>25</v>
      </c>
      <c r="AF11" s="112">
        <v>13</v>
      </c>
      <c r="AG11" s="112">
        <v>1</v>
      </c>
      <c r="AH11" s="109">
        <v>4.129032258064516</v>
      </c>
      <c r="AI11" s="258">
        <v>25</v>
      </c>
      <c r="AJ11" s="258"/>
      <c r="AK11" s="258">
        <v>1</v>
      </c>
      <c r="AL11" s="258">
        <v>8</v>
      </c>
      <c r="AM11" s="258">
        <v>16</v>
      </c>
      <c r="AN11" s="276">
        <v>4.5999999999999996</v>
      </c>
      <c r="AO11" s="258">
        <v>26</v>
      </c>
      <c r="AP11" s="258">
        <v>2</v>
      </c>
      <c r="AQ11" s="258">
        <v>2</v>
      </c>
      <c r="AR11" s="258">
        <v>9</v>
      </c>
      <c r="AS11" s="258">
        <v>13</v>
      </c>
      <c r="AT11" s="258"/>
      <c r="AU11" s="259"/>
      <c r="AV11" s="260">
        <v>57.370370370370374</v>
      </c>
      <c r="AW11" s="310">
        <v>51</v>
      </c>
      <c r="AX11" s="310"/>
      <c r="AY11" s="310">
        <v>1</v>
      </c>
      <c r="AZ11" s="310">
        <v>18</v>
      </c>
      <c r="BA11" s="310">
        <v>11</v>
      </c>
      <c r="BB11" s="310">
        <v>21</v>
      </c>
      <c r="BC11" s="310"/>
      <c r="BD11" s="311">
        <v>74.215686274509807</v>
      </c>
    </row>
    <row r="12" spans="1:56" s="1" customFormat="1" ht="15" customHeight="1" x14ac:dyDescent="0.25">
      <c r="A12" s="12">
        <v>6</v>
      </c>
      <c r="B12" s="5">
        <v>10120</v>
      </c>
      <c r="C12" s="5" t="s">
        <v>1</v>
      </c>
      <c r="D12" s="382" t="s">
        <v>195</v>
      </c>
      <c r="E12" s="269">
        <v>106</v>
      </c>
      <c r="F12" s="413">
        <v>5.6603773584905666</v>
      </c>
      <c r="G12" s="413">
        <v>18.867924528301888</v>
      </c>
      <c r="H12" s="413">
        <v>52.830188679245282</v>
      </c>
      <c r="I12" s="413">
        <v>22.641509433962266</v>
      </c>
      <c r="J12" s="21">
        <v>3.9245283018867925</v>
      </c>
      <c r="K12" s="439">
        <v>106</v>
      </c>
      <c r="L12" s="423">
        <v>4.716981132075472</v>
      </c>
      <c r="M12" s="423">
        <v>28.30188679245283</v>
      </c>
      <c r="N12" s="423">
        <v>46.226415094339622</v>
      </c>
      <c r="O12" s="424">
        <v>20.754716981132077</v>
      </c>
      <c r="P12" s="21">
        <v>3.8301886792452833</v>
      </c>
      <c r="Q12" s="434">
        <v>106</v>
      </c>
      <c r="R12" s="413"/>
      <c r="S12" s="413">
        <v>19.811320754716981</v>
      </c>
      <c r="T12" s="413">
        <v>54.716981132075468</v>
      </c>
      <c r="U12" s="413">
        <v>25.471698113207548</v>
      </c>
      <c r="V12" s="21">
        <v>4.0566037735849054</v>
      </c>
      <c r="W12" s="391">
        <v>51</v>
      </c>
      <c r="X12" s="392">
        <v>0</v>
      </c>
      <c r="Y12" s="392">
        <v>24</v>
      </c>
      <c r="Z12" s="392">
        <v>24</v>
      </c>
      <c r="AA12" s="392">
        <v>3</v>
      </c>
      <c r="AB12" s="94">
        <v>3.4117647058823528</v>
      </c>
      <c r="AC12" s="108">
        <v>47</v>
      </c>
      <c r="AD12" s="51">
        <v>11</v>
      </c>
      <c r="AE12" s="51">
        <v>13</v>
      </c>
      <c r="AF12" s="51">
        <v>23</v>
      </c>
      <c r="AG12" s="51"/>
      <c r="AH12" s="110">
        <v>3.7446808510638299</v>
      </c>
      <c r="AI12" s="255">
        <v>21</v>
      </c>
      <c r="AJ12" s="255"/>
      <c r="AK12" s="255">
        <v>8</v>
      </c>
      <c r="AL12" s="255">
        <v>8</v>
      </c>
      <c r="AM12" s="255">
        <v>5</v>
      </c>
      <c r="AN12" s="277">
        <v>3.8571428571428572</v>
      </c>
      <c r="AO12" s="255">
        <v>10</v>
      </c>
      <c r="AP12" s="255"/>
      <c r="AQ12" s="255">
        <v>2</v>
      </c>
      <c r="AR12" s="255">
        <v>6</v>
      </c>
      <c r="AS12" s="255">
        <v>2</v>
      </c>
      <c r="AT12" s="255"/>
      <c r="AU12" s="256"/>
      <c r="AV12" s="257">
        <v>40.142857142857146</v>
      </c>
      <c r="AW12" s="308">
        <v>31</v>
      </c>
      <c r="AX12" s="308"/>
      <c r="AY12" s="308"/>
      <c r="AZ12" s="308">
        <v>17</v>
      </c>
      <c r="BA12" s="308">
        <v>8</v>
      </c>
      <c r="BB12" s="308">
        <v>6</v>
      </c>
      <c r="BC12" s="308"/>
      <c r="BD12" s="309">
        <v>68.424242424242422</v>
      </c>
    </row>
    <row r="13" spans="1:56" s="1" customFormat="1" ht="15" customHeight="1" x14ac:dyDescent="0.25">
      <c r="A13" s="12">
        <v>7</v>
      </c>
      <c r="B13" s="5">
        <v>10190</v>
      </c>
      <c r="C13" s="5" t="s">
        <v>1</v>
      </c>
      <c r="D13" s="382" t="s">
        <v>196</v>
      </c>
      <c r="E13" s="269">
        <v>121</v>
      </c>
      <c r="F13" s="413">
        <v>12.396694214876034</v>
      </c>
      <c r="G13" s="413">
        <v>42.148760330578511</v>
      </c>
      <c r="H13" s="413">
        <v>31.404958677685951</v>
      </c>
      <c r="I13" s="413">
        <v>14.049586776859504</v>
      </c>
      <c r="J13" s="21">
        <v>3.4710743801652892</v>
      </c>
      <c r="K13" s="439">
        <v>117</v>
      </c>
      <c r="L13" s="423">
        <v>18.803418803418804</v>
      </c>
      <c r="M13" s="423">
        <v>33.333333333333329</v>
      </c>
      <c r="N13" s="423">
        <v>37.606837606837608</v>
      </c>
      <c r="O13" s="424">
        <v>10.256410256410255</v>
      </c>
      <c r="P13" s="21">
        <v>3.3931623931623927</v>
      </c>
      <c r="Q13" s="434">
        <v>118</v>
      </c>
      <c r="R13" s="413">
        <v>9.3220338983050848</v>
      </c>
      <c r="S13" s="413">
        <v>36.440677966101696</v>
      </c>
      <c r="T13" s="413">
        <v>46.610169491525419</v>
      </c>
      <c r="U13" s="413">
        <v>7.6271186440677967</v>
      </c>
      <c r="V13" s="21">
        <v>3.5254237288135588</v>
      </c>
      <c r="W13" s="391">
        <v>101</v>
      </c>
      <c r="X13" s="393">
        <v>4</v>
      </c>
      <c r="Y13" s="393">
        <v>54</v>
      </c>
      <c r="Z13" s="393">
        <v>41</v>
      </c>
      <c r="AA13" s="393">
        <v>2</v>
      </c>
      <c r="AB13" s="94">
        <v>3.5940594059405941</v>
      </c>
      <c r="AC13" s="108">
        <v>101</v>
      </c>
      <c r="AD13" s="51">
        <v>26</v>
      </c>
      <c r="AE13" s="51">
        <v>33</v>
      </c>
      <c r="AF13" s="51">
        <v>41</v>
      </c>
      <c r="AG13" s="51">
        <v>1</v>
      </c>
      <c r="AH13" s="110">
        <v>3.8316831683168315</v>
      </c>
      <c r="AI13" s="255">
        <v>30</v>
      </c>
      <c r="AJ13" s="255"/>
      <c r="AK13" s="255">
        <v>6</v>
      </c>
      <c r="AL13" s="255">
        <v>13</v>
      </c>
      <c r="AM13" s="255">
        <v>11</v>
      </c>
      <c r="AN13" s="274">
        <v>4.166666666666667</v>
      </c>
      <c r="AO13" s="255">
        <v>17</v>
      </c>
      <c r="AP13" s="255"/>
      <c r="AQ13" s="255">
        <v>5</v>
      </c>
      <c r="AR13" s="255">
        <v>10</v>
      </c>
      <c r="AS13" s="255">
        <v>2</v>
      </c>
      <c r="AT13" s="255"/>
      <c r="AU13" s="256"/>
      <c r="AV13" s="257">
        <v>53.235294117647058</v>
      </c>
      <c r="AW13" s="308">
        <v>47</v>
      </c>
      <c r="AX13" s="308"/>
      <c r="AY13" s="308">
        <v>1</v>
      </c>
      <c r="AZ13" s="308">
        <v>24</v>
      </c>
      <c r="BA13" s="308">
        <v>15</v>
      </c>
      <c r="BB13" s="308">
        <v>7</v>
      </c>
      <c r="BC13" s="308"/>
      <c r="BD13" s="309">
        <v>65.61702127659575</v>
      </c>
    </row>
    <row r="14" spans="1:56" s="1" customFormat="1" ht="15" customHeight="1" x14ac:dyDescent="0.25">
      <c r="A14" s="12">
        <v>8</v>
      </c>
      <c r="B14" s="5">
        <v>10320</v>
      </c>
      <c r="C14" s="5" t="s">
        <v>1</v>
      </c>
      <c r="D14" s="382" t="s">
        <v>22</v>
      </c>
      <c r="E14" s="269">
        <v>80</v>
      </c>
      <c r="F14" s="413">
        <v>18.75</v>
      </c>
      <c r="G14" s="413">
        <v>21.25</v>
      </c>
      <c r="H14" s="413">
        <v>40</v>
      </c>
      <c r="I14" s="413">
        <v>20</v>
      </c>
      <c r="J14" s="447">
        <v>3.6124999999999998</v>
      </c>
      <c r="K14" s="438">
        <v>79</v>
      </c>
      <c r="L14" s="413">
        <v>12.658227848101266</v>
      </c>
      <c r="M14" s="413">
        <v>29.11392405063291</v>
      </c>
      <c r="N14" s="413">
        <v>41.77215189873418</v>
      </c>
      <c r="O14" s="413">
        <v>16.455696202531644</v>
      </c>
      <c r="P14" s="21">
        <v>3.6202531645569622</v>
      </c>
      <c r="Q14" s="433">
        <v>84</v>
      </c>
      <c r="R14" s="413">
        <v>3.5714285714285712</v>
      </c>
      <c r="S14" s="413">
        <v>26.190476190476193</v>
      </c>
      <c r="T14" s="413">
        <v>66.666666666666657</v>
      </c>
      <c r="U14" s="413">
        <v>3.5714285714285712</v>
      </c>
      <c r="V14" s="21">
        <v>3.7023809523809517</v>
      </c>
      <c r="W14" s="391">
        <v>60</v>
      </c>
      <c r="X14" s="392">
        <v>7</v>
      </c>
      <c r="Y14" s="392">
        <v>29</v>
      </c>
      <c r="Z14" s="392">
        <v>23</v>
      </c>
      <c r="AA14" s="392">
        <v>1</v>
      </c>
      <c r="AB14" s="95">
        <v>3.7</v>
      </c>
      <c r="AC14" s="108">
        <v>60</v>
      </c>
      <c r="AD14" s="113">
        <v>11</v>
      </c>
      <c r="AE14" s="113">
        <v>16</v>
      </c>
      <c r="AF14" s="113">
        <v>32</v>
      </c>
      <c r="AG14" s="113">
        <v>1</v>
      </c>
      <c r="AH14" s="110">
        <v>3.6166666666666667</v>
      </c>
      <c r="AI14" s="255">
        <v>21</v>
      </c>
      <c r="AJ14" s="255">
        <v>3</v>
      </c>
      <c r="AK14" s="255">
        <v>10</v>
      </c>
      <c r="AL14" s="255">
        <v>6</v>
      </c>
      <c r="AM14" s="255">
        <v>2</v>
      </c>
      <c r="AN14" s="277">
        <v>3.3333333333333335</v>
      </c>
      <c r="AO14" s="255">
        <v>18</v>
      </c>
      <c r="AP14" s="255">
        <v>1</v>
      </c>
      <c r="AQ14" s="255">
        <v>2</v>
      </c>
      <c r="AR14" s="255">
        <v>13</v>
      </c>
      <c r="AS14" s="255">
        <v>2</v>
      </c>
      <c r="AT14" s="255"/>
      <c r="AU14" s="256"/>
      <c r="AV14" s="257">
        <v>49.736842105263158</v>
      </c>
      <c r="AW14" s="308">
        <v>39</v>
      </c>
      <c r="AX14" s="308">
        <v>1</v>
      </c>
      <c r="AY14" s="308">
        <v>1</v>
      </c>
      <c r="AZ14" s="308">
        <v>30</v>
      </c>
      <c r="BA14" s="308">
        <v>5</v>
      </c>
      <c r="BB14" s="308">
        <v>2</v>
      </c>
      <c r="BC14" s="308"/>
      <c r="BD14" s="309">
        <v>56</v>
      </c>
    </row>
    <row r="15" spans="1:56" s="1" customFormat="1" ht="15" customHeight="1" thickBot="1" x14ac:dyDescent="0.3">
      <c r="A15" s="13">
        <v>9</v>
      </c>
      <c r="B15" s="14">
        <v>10860</v>
      </c>
      <c r="C15" s="14" t="s">
        <v>1</v>
      </c>
      <c r="D15" s="383" t="s">
        <v>171</v>
      </c>
      <c r="E15" s="270">
        <v>89</v>
      </c>
      <c r="F15" s="415">
        <v>16.853932584269664</v>
      </c>
      <c r="G15" s="415">
        <v>28.08988764044944</v>
      </c>
      <c r="H15" s="415">
        <v>39.325842696629216</v>
      </c>
      <c r="I15" s="415">
        <v>15.730337078651685</v>
      </c>
      <c r="J15" s="22">
        <v>3.5393258426966292</v>
      </c>
      <c r="K15" s="440">
        <v>97</v>
      </c>
      <c r="L15" s="415">
        <v>8.2474226804123703</v>
      </c>
      <c r="M15" s="415">
        <v>35.051546391752574</v>
      </c>
      <c r="N15" s="415">
        <v>39.175257731958766</v>
      </c>
      <c r="O15" s="415">
        <v>17.525773195876287</v>
      </c>
      <c r="P15" s="22">
        <v>3.6597938144329896</v>
      </c>
      <c r="Q15" s="435">
        <v>90</v>
      </c>
      <c r="R15" s="415">
        <v>8.8888888888888893</v>
      </c>
      <c r="S15" s="415">
        <v>37.777777777777779</v>
      </c>
      <c r="T15" s="415">
        <v>43.333333333333336</v>
      </c>
      <c r="U15" s="415">
        <v>10</v>
      </c>
      <c r="V15" s="22">
        <v>3.5444444444444447</v>
      </c>
      <c r="W15" s="394">
        <v>76</v>
      </c>
      <c r="X15" s="395">
        <v>2</v>
      </c>
      <c r="Y15" s="395">
        <v>41</v>
      </c>
      <c r="Z15" s="395">
        <v>26</v>
      </c>
      <c r="AA15" s="395">
        <v>7</v>
      </c>
      <c r="AB15" s="99">
        <v>3.5</v>
      </c>
      <c r="AC15" s="115">
        <v>76</v>
      </c>
      <c r="AD15" s="125">
        <v>11</v>
      </c>
      <c r="AE15" s="125">
        <v>22</v>
      </c>
      <c r="AF15" s="125">
        <v>41</v>
      </c>
      <c r="AG15" s="125">
        <v>2</v>
      </c>
      <c r="AH15" s="127">
        <v>3.5526315789473686</v>
      </c>
      <c r="AI15" s="261">
        <v>22</v>
      </c>
      <c r="AJ15" s="261">
        <v>2</v>
      </c>
      <c r="AK15" s="261">
        <v>5</v>
      </c>
      <c r="AL15" s="261">
        <v>10</v>
      </c>
      <c r="AM15" s="261">
        <v>5</v>
      </c>
      <c r="AN15" s="278">
        <v>3.8181818181818183</v>
      </c>
      <c r="AO15" s="261">
        <v>17</v>
      </c>
      <c r="AP15" s="261"/>
      <c r="AQ15" s="261">
        <v>8</v>
      </c>
      <c r="AR15" s="261">
        <v>7</v>
      </c>
      <c r="AS15" s="261">
        <v>2</v>
      </c>
      <c r="AT15" s="261"/>
      <c r="AU15" s="262"/>
      <c r="AV15" s="263">
        <v>42.89473684210526</v>
      </c>
      <c r="AW15" s="312">
        <v>39</v>
      </c>
      <c r="AX15" s="312"/>
      <c r="AY15" s="312">
        <v>5</v>
      </c>
      <c r="AZ15" s="312">
        <v>27</v>
      </c>
      <c r="BA15" s="312">
        <v>5</v>
      </c>
      <c r="BB15" s="312">
        <v>2</v>
      </c>
      <c r="BC15" s="312"/>
      <c r="BD15" s="313">
        <v>56.3</v>
      </c>
    </row>
    <row r="16" spans="1:56" s="1" customFormat="1" ht="15" customHeight="1" x14ac:dyDescent="0.25">
      <c r="A16" s="17">
        <v>1</v>
      </c>
      <c r="B16" s="15">
        <v>20040</v>
      </c>
      <c r="C16" s="15" t="s">
        <v>3</v>
      </c>
      <c r="D16" s="381" t="s">
        <v>23</v>
      </c>
      <c r="E16" s="411">
        <v>107</v>
      </c>
      <c r="F16" s="412">
        <v>0.93457943925233633</v>
      </c>
      <c r="G16" s="412">
        <v>12.149532710280374</v>
      </c>
      <c r="H16" s="412">
        <v>41.121495327102799</v>
      </c>
      <c r="I16" s="412">
        <v>45.794392523364486</v>
      </c>
      <c r="J16" s="23">
        <v>4.3177570093457938</v>
      </c>
      <c r="K16" s="411">
        <v>99</v>
      </c>
      <c r="L16" s="412">
        <v>15.151515151515152</v>
      </c>
      <c r="M16" s="412">
        <v>34.343434343434339</v>
      </c>
      <c r="N16" s="412">
        <v>40.404040404040401</v>
      </c>
      <c r="O16" s="412">
        <v>10.1010101010101</v>
      </c>
      <c r="P16" s="23">
        <v>3.4545454545454546</v>
      </c>
      <c r="Q16" s="411">
        <v>103</v>
      </c>
      <c r="R16" s="412">
        <v>0.97087378640776689</v>
      </c>
      <c r="S16" s="412">
        <v>19.417475728155338</v>
      </c>
      <c r="T16" s="412">
        <v>56.310679611650485</v>
      </c>
      <c r="U16" s="412">
        <v>23.300970873786408</v>
      </c>
      <c r="V16" s="23">
        <v>4.0194174757281553</v>
      </c>
      <c r="W16" s="389">
        <v>96</v>
      </c>
      <c r="X16" s="224">
        <v>4</v>
      </c>
      <c r="Y16" s="224">
        <v>62</v>
      </c>
      <c r="Z16" s="224">
        <v>30</v>
      </c>
      <c r="AA16" s="224"/>
      <c r="AB16" s="93">
        <v>3.7291666666666665</v>
      </c>
      <c r="AC16" s="107">
        <v>96</v>
      </c>
      <c r="AD16" s="224">
        <v>32</v>
      </c>
      <c r="AE16" s="224">
        <v>39</v>
      </c>
      <c r="AF16" s="224">
        <v>25</v>
      </c>
      <c r="AG16" s="224"/>
      <c r="AH16" s="93">
        <v>4.072916666666667</v>
      </c>
      <c r="AI16" s="443">
        <v>64</v>
      </c>
      <c r="AJ16" s="443">
        <v>2</v>
      </c>
      <c r="AK16" s="443">
        <v>13</v>
      </c>
      <c r="AL16" s="443">
        <v>29</v>
      </c>
      <c r="AM16" s="443">
        <v>20</v>
      </c>
      <c r="AN16" s="276">
        <v>4.046875</v>
      </c>
      <c r="AO16" s="258">
        <v>26</v>
      </c>
      <c r="AP16" s="258"/>
      <c r="AQ16" s="258">
        <v>6</v>
      </c>
      <c r="AR16" s="258">
        <v>16</v>
      </c>
      <c r="AS16" s="258">
        <v>4</v>
      </c>
      <c r="AT16" s="258"/>
      <c r="AU16" s="259"/>
      <c r="AV16" s="260">
        <v>51.6</v>
      </c>
      <c r="AW16" s="310">
        <v>90</v>
      </c>
      <c r="AX16" s="310">
        <v>2</v>
      </c>
      <c r="AY16" s="310">
        <v>5</v>
      </c>
      <c r="AZ16" s="310">
        <v>51</v>
      </c>
      <c r="BA16" s="310">
        <v>14</v>
      </c>
      <c r="BB16" s="310">
        <v>18</v>
      </c>
      <c r="BC16" s="310"/>
      <c r="BD16" s="311">
        <v>63.1</v>
      </c>
    </row>
    <row r="17" spans="1:56" s="1" customFormat="1" ht="15" customHeight="1" x14ac:dyDescent="0.25">
      <c r="A17" s="12">
        <v>2</v>
      </c>
      <c r="B17" s="5">
        <v>20061</v>
      </c>
      <c r="C17" s="5" t="s">
        <v>3</v>
      </c>
      <c r="D17" s="382" t="s">
        <v>24</v>
      </c>
      <c r="E17" s="269">
        <v>65</v>
      </c>
      <c r="F17" s="413"/>
      <c r="G17" s="413">
        <v>16.923076923076923</v>
      </c>
      <c r="H17" s="413">
        <v>58.461538461538467</v>
      </c>
      <c r="I17" s="413">
        <v>24.615384615384617</v>
      </c>
      <c r="J17" s="21">
        <v>4.0769230769230775</v>
      </c>
      <c r="K17" s="269">
        <v>68</v>
      </c>
      <c r="L17" s="413">
        <v>4.4117647058823533</v>
      </c>
      <c r="M17" s="413">
        <v>23.52941176470588</v>
      </c>
      <c r="N17" s="413">
        <v>44.117647058823529</v>
      </c>
      <c r="O17" s="413">
        <v>27.941176470588236</v>
      </c>
      <c r="P17" s="21">
        <v>3.9558823529411766</v>
      </c>
      <c r="Q17" s="269">
        <v>67</v>
      </c>
      <c r="R17" s="413"/>
      <c r="S17" s="413">
        <v>5.9701492537313428</v>
      </c>
      <c r="T17" s="413">
        <v>73.134328358208961</v>
      </c>
      <c r="U17" s="413">
        <v>20.8955223880597</v>
      </c>
      <c r="V17" s="21">
        <v>4.1492537313432836</v>
      </c>
      <c r="W17" s="391">
        <v>47</v>
      </c>
      <c r="X17" s="98">
        <v>3</v>
      </c>
      <c r="Y17" s="98">
        <v>26</v>
      </c>
      <c r="Z17" s="98">
        <v>18</v>
      </c>
      <c r="AA17" s="98"/>
      <c r="AB17" s="94">
        <v>3.6808510638297873</v>
      </c>
      <c r="AC17" s="108">
        <v>47</v>
      </c>
      <c r="AD17" s="47">
        <v>13</v>
      </c>
      <c r="AE17" s="47">
        <v>19</v>
      </c>
      <c r="AF17" s="47">
        <v>15</v>
      </c>
      <c r="AG17" s="47"/>
      <c r="AH17" s="94">
        <v>3.9574468085106385</v>
      </c>
      <c r="AI17" s="444">
        <v>34</v>
      </c>
      <c r="AJ17" s="444"/>
      <c r="AK17" s="444">
        <v>4</v>
      </c>
      <c r="AL17" s="444">
        <v>12</v>
      </c>
      <c r="AM17" s="444">
        <v>18</v>
      </c>
      <c r="AN17" s="274">
        <v>4.4117647058823533</v>
      </c>
      <c r="AO17" s="255">
        <v>11</v>
      </c>
      <c r="AP17" s="255"/>
      <c r="AQ17" s="255">
        <v>3</v>
      </c>
      <c r="AR17" s="255">
        <v>7</v>
      </c>
      <c r="AS17" s="255">
        <v>1</v>
      </c>
      <c r="AT17" s="255"/>
      <c r="AU17" s="256"/>
      <c r="AV17" s="257">
        <v>47.5</v>
      </c>
      <c r="AW17" s="308">
        <v>45</v>
      </c>
      <c r="AX17" s="308"/>
      <c r="AY17" s="308">
        <v>1</v>
      </c>
      <c r="AZ17" s="308">
        <v>24</v>
      </c>
      <c r="BA17" s="308">
        <v>10</v>
      </c>
      <c r="BB17" s="308">
        <v>10</v>
      </c>
      <c r="BC17" s="308"/>
      <c r="BD17" s="309">
        <v>70.099999999999994</v>
      </c>
    </row>
    <row r="18" spans="1:56" s="1" customFormat="1" ht="15" customHeight="1" x14ac:dyDescent="0.25">
      <c r="A18" s="12">
        <v>3</v>
      </c>
      <c r="B18" s="5">
        <v>21020</v>
      </c>
      <c r="C18" s="5" t="s">
        <v>3</v>
      </c>
      <c r="D18" s="382" t="s">
        <v>32</v>
      </c>
      <c r="E18" s="269">
        <v>95</v>
      </c>
      <c r="F18" s="413">
        <v>3.1578947368421053</v>
      </c>
      <c r="G18" s="413">
        <v>16.842105263157894</v>
      </c>
      <c r="H18" s="413">
        <v>58.947368421052623</v>
      </c>
      <c r="I18" s="413">
        <v>21.052631578947366</v>
      </c>
      <c r="J18" s="21">
        <v>3.9789473684210521</v>
      </c>
      <c r="K18" s="269">
        <v>98</v>
      </c>
      <c r="L18" s="413">
        <v>4.0816326530612246</v>
      </c>
      <c r="M18" s="413">
        <v>20.408163265306122</v>
      </c>
      <c r="N18" s="413">
        <v>50</v>
      </c>
      <c r="O18" s="413">
        <v>25.510204081632654</v>
      </c>
      <c r="P18" s="21">
        <v>3.9693877551020411</v>
      </c>
      <c r="Q18" s="269">
        <v>95</v>
      </c>
      <c r="R18" s="413">
        <v>2.1052631578947367</v>
      </c>
      <c r="S18" s="413">
        <v>24.210526315789473</v>
      </c>
      <c r="T18" s="413">
        <v>64.21052631578948</v>
      </c>
      <c r="U18" s="413">
        <v>9.4736842105263168</v>
      </c>
      <c r="V18" s="21">
        <v>3.810526315789474</v>
      </c>
      <c r="W18" s="391">
        <v>100</v>
      </c>
      <c r="X18" s="98">
        <v>5</v>
      </c>
      <c r="Y18" s="98">
        <v>61</v>
      </c>
      <c r="Z18" s="98">
        <v>33</v>
      </c>
      <c r="AA18" s="98">
        <v>1</v>
      </c>
      <c r="AB18" s="94">
        <v>3.7</v>
      </c>
      <c r="AC18" s="108">
        <v>100</v>
      </c>
      <c r="AD18" s="47">
        <v>53</v>
      </c>
      <c r="AE18" s="47">
        <v>28</v>
      </c>
      <c r="AF18" s="47">
        <v>19</v>
      </c>
      <c r="AG18" s="47"/>
      <c r="AH18" s="94">
        <v>4.34</v>
      </c>
      <c r="AI18" s="444">
        <v>40</v>
      </c>
      <c r="AJ18" s="444">
        <v>1</v>
      </c>
      <c r="AK18" s="444">
        <v>5</v>
      </c>
      <c r="AL18" s="444">
        <v>11</v>
      </c>
      <c r="AM18" s="444">
        <v>23</v>
      </c>
      <c r="AN18" s="274">
        <v>4.4000000000000004</v>
      </c>
      <c r="AO18" s="255">
        <v>24</v>
      </c>
      <c r="AP18" s="255"/>
      <c r="AQ18" s="255">
        <v>1</v>
      </c>
      <c r="AR18" s="255">
        <v>13</v>
      </c>
      <c r="AS18" s="255">
        <v>7</v>
      </c>
      <c r="AT18" s="255">
        <v>3</v>
      </c>
      <c r="AU18" s="256"/>
      <c r="AV18" s="257">
        <v>60.6</v>
      </c>
      <c r="AW18" s="308">
        <v>64</v>
      </c>
      <c r="AX18" s="308"/>
      <c r="AY18" s="308"/>
      <c r="AZ18" s="308">
        <v>25</v>
      </c>
      <c r="BA18" s="308">
        <v>18</v>
      </c>
      <c r="BB18" s="308">
        <v>21</v>
      </c>
      <c r="BC18" s="308"/>
      <c r="BD18" s="309">
        <v>73.900000000000006</v>
      </c>
    </row>
    <row r="19" spans="1:56" s="1" customFormat="1" ht="15" customHeight="1" x14ac:dyDescent="0.25">
      <c r="A19" s="12">
        <v>4</v>
      </c>
      <c r="B19" s="5">
        <v>20060</v>
      </c>
      <c r="C19" s="5" t="s">
        <v>3</v>
      </c>
      <c r="D19" s="382" t="s">
        <v>147</v>
      </c>
      <c r="E19" s="269">
        <v>151</v>
      </c>
      <c r="F19" s="413"/>
      <c r="G19" s="413">
        <v>2.6490066225165565</v>
      </c>
      <c r="H19" s="413">
        <v>27.814569536423839</v>
      </c>
      <c r="I19" s="413">
        <v>69.536423841059602</v>
      </c>
      <c r="J19" s="21">
        <v>4.668874172185431</v>
      </c>
      <c r="K19" s="269">
        <v>142</v>
      </c>
      <c r="L19" s="413">
        <v>1.4084507042253522</v>
      </c>
      <c r="M19" s="413">
        <v>11.971830985915492</v>
      </c>
      <c r="N19" s="413">
        <v>56.338028169014088</v>
      </c>
      <c r="O19" s="413">
        <v>30.281690140845068</v>
      </c>
      <c r="P19" s="21">
        <v>4.154929577464789</v>
      </c>
      <c r="Q19" s="269">
        <v>139</v>
      </c>
      <c r="R19" s="413"/>
      <c r="S19" s="413">
        <v>3.5971223021582732</v>
      </c>
      <c r="T19" s="413">
        <v>63.309352517985609</v>
      </c>
      <c r="U19" s="413">
        <v>33.093525179856115</v>
      </c>
      <c r="V19" s="21">
        <v>4.2949640287769775</v>
      </c>
      <c r="W19" s="391">
        <v>153</v>
      </c>
      <c r="X19" s="98">
        <v>18</v>
      </c>
      <c r="Y19" s="98">
        <v>98</v>
      </c>
      <c r="Z19" s="98">
        <v>37</v>
      </c>
      <c r="AA19" s="98"/>
      <c r="AB19" s="94">
        <v>3.8758169934640523</v>
      </c>
      <c r="AC19" s="108">
        <v>153</v>
      </c>
      <c r="AD19" s="98">
        <v>57</v>
      </c>
      <c r="AE19" s="98">
        <v>49</v>
      </c>
      <c r="AF19" s="98">
        <v>47</v>
      </c>
      <c r="AG19" s="98"/>
      <c r="AH19" s="94">
        <v>4.0653594771241828</v>
      </c>
      <c r="AI19" s="444">
        <v>20</v>
      </c>
      <c r="AJ19" s="444"/>
      <c r="AK19" s="444">
        <v>5</v>
      </c>
      <c r="AL19" s="444">
        <v>7</v>
      </c>
      <c r="AM19" s="444">
        <v>8</v>
      </c>
      <c r="AN19" s="274">
        <v>4.1500000000000004</v>
      </c>
      <c r="AO19" s="255">
        <v>79</v>
      </c>
      <c r="AP19" s="255"/>
      <c r="AQ19" s="255">
        <v>7</v>
      </c>
      <c r="AR19" s="255">
        <v>43</v>
      </c>
      <c r="AS19" s="255">
        <v>19</v>
      </c>
      <c r="AT19" s="255">
        <v>10</v>
      </c>
      <c r="AU19" s="256"/>
      <c r="AV19" s="257">
        <v>62.4</v>
      </c>
      <c r="AW19" s="308">
        <v>99</v>
      </c>
      <c r="AX19" s="308"/>
      <c r="AY19" s="308">
        <v>1</v>
      </c>
      <c r="AZ19" s="308">
        <v>48</v>
      </c>
      <c r="BA19" s="308">
        <v>22</v>
      </c>
      <c r="BB19" s="308">
        <v>28</v>
      </c>
      <c r="BC19" s="308"/>
      <c r="BD19" s="309">
        <v>70.599999999999994</v>
      </c>
    </row>
    <row r="20" spans="1:56" s="1" customFormat="1" ht="15" customHeight="1" x14ac:dyDescent="0.25">
      <c r="A20" s="12">
        <v>5</v>
      </c>
      <c r="B20" s="5">
        <v>20400</v>
      </c>
      <c r="C20" s="5" t="s">
        <v>3</v>
      </c>
      <c r="D20" s="382" t="s">
        <v>26</v>
      </c>
      <c r="E20" s="269">
        <v>130</v>
      </c>
      <c r="F20" s="413">
        <v>1.5384615384615385</v>
      </c>
      <c r="G20" s="413">
        <v>21.53846153846154</v>
      </c>
      <c r="H20" s="413">
        <v>60</v>
      </c>
      <c r="I20" s="413">
        <v>16.923076923076923</v>
      </c>
      <c r="J20" s="376">
        <v>3.9230769230769225</v>
      </c>
      <c r="K20" s="425">
        <v>125</v>
      </c>
      <c r="L20" s="426">
        <v>12.8</v>
      </c>
      <c r="M20" s="426">
        <v>57.599999999999994</v>
      </c>
      <c r="N20" s="426">
        <v>27.200000000000003</v>
      </c>
      <c r="O20" s="426">
        <v>2.4</v>
      </c>
      <c r="P20" s="377">
        <v>3.1919999999999997</v>
      </c>
      <c r="Q20" s="269">
        <v>121</v>
      </c>
      <c r="R20" s="413"/>
      <c r="S20" s="413">
        <v>28.925619834710741</v>
      </c>
      <c r="T20" s="413">
        <v>68.59504132231406</v>
      </c>
      <c r="U20" s="413">
        <v>2.4793388429752068</v>
      </c>
      <c r="V20" s="21">
        <v>3.7355371900826451</v>
      </c>
      <c r="W20" s="391">
        <v>127</v>
      </c>
      <c r="X20" s="98">
        <v>5</v>
      </c>
      <c r="Y20" s="98">
        <v>84</v>
      </c>
      <c r="Z20" s="98">
        <v>38</v>
      </c>
      <c r="AA20" s="98"/>
      <c r="AB20" s="94">
        <v>3.7401574803149606</v>
      </c>
      <c r="AC20" s="108">
        <v>125</v>
      </c>
      <c r="AD20" s="47">
        <v>38</v>
      </c>
      <c r="AE20" s="47">
        <v>46</v>
      </c>
      <c r="AF20" s="47">
        <v>41</v>
      </c>
      <c r="AG20" s="47"/>
      <c r="AH20" s="94">
        <v>3.976</v>
      </c>
      <c r="AI20" s="444">
        <v>28</v>
      </c>
      <c r="AJ20" s="444">
        <v>1</v>
      </c>
      <c r="AK20" s="444"/>
      <c r="AL20" s="444">
        <v>15</v>
      </c>
      <c r="AM20" s="444">
        <v>12</v>
      </c>
      <c r="AN20" s="279">
        <v>4.3571428571428568</v>
      </c>
      <c r="AO20" s="255">
        <v>37</v>
      </c>
      <c r="AP20" s="255"/>
      <c r="AQ20" s="255">
        <v>4</v>
      </c>
      <c r="AR20" s="255">
        <v>14</v>
      </c>
      <c r="AS20" s="255">
        <v>16</v>
      </c>
      <c r="AT20" s="255">
        <v>3</v>
      </c>
      <c r="AU20" s="256"/>
      <c r="AV20" s="257">
        <v>63.3</v>
      </c>
      <c r="AW20" s="308">
        <v>65</v>
      </c>
      <c r="AX20" s="308"/>
      <c r="AY20" s="308">
        <v>1</v>
      </c>
      <c r="AZ20" s="308">
        <v>34</v>
      </c>
      <c r="BA20" s="308">
        <v>9</v>
      </c>
      <c r="BB20" s="308">
        <v>21</v>
      </c>
      <c r="BC20" s="308"/>
      <c r="BD20" s="309">
        <v>69.3</v>
      </c>
    </row>
    <row r="21" spans="1:56" s="1" customFormat="1" ht="15" customHeight="1" x14ac:dyDescent="0.25">
      <c r="A21" s="12">
        <v>6</v>
      </c>
      <c r="B21" s="5">
        <v>20080</v>
      </c>
      <c r="C21" s="5" t="s">
        <v>3</v>
      </c>
      <c r="D21" s="382" t="s">
        <v>197</v>
      </c>
      <c r="E21" s="284">
        <v>92</v>
      </c>
      <c r="F21" s="427">
        <v>14.130434782608695</v>
      </c>
      <c r="G21" s="427">
        <v>34.782608695652172</v>
      </c>
      <c r="H21" s="427">
        <v>42.391304347826086</v>
      </c>
      <c r="I21" s="427">
        <v>8.695652173913043</v>
      </c>
      <c r="J21" s="21">
        <v>3.456521739130435</v>
      </c>
      <c r="K21" s="414">
        <v>91</v>
      </c>
      <c r="L21" s="416">
        <v>16.483516483516482</v>
      </c>
      <c r="M21" s="416">
        <v>45.054945054945058</v>
      </c>
      <c r="N21" s="416">
        <v>32.967032967032964</v>
      </c>
      <c r="O21" s="427">
        <v>5.4945054945054945</v>
      </c>
      <c r="P21" s="21">
        <v>3.2747252747252746</v>
      </c>
      <c r="Q21" s="414">
        <v>96</v>
      </c>
      <c r="R21" s="416">
        <v>3.125</v>
      </c>
      <c r="S21" s="416">
        <v>34.375</v>
      </c>
      <c r="T21" s="416">
        <v>47.916666666666671</v>
      </c>
      <c r="U21" s="416">
        <v>14.583333333333334</v>
      </c>
      <c r="V21" s="21">
        <v>3.7395833333333339</v>
      </c>
      <c r="W21" s="391">
        <v>72</v>
      </c>
      <c r="X21" s="98">
        <v>1</v>
      </c>
      <c r="Y21" s="98">
        <v>39</v>
      </c>
      <c r="Z21" s="98">
        <v>31</v>
      </c>
      <c r="AA21" s="98">
        <v>1</v>
      </c>
      <c r="AB21" s="94">
        <v>3.5555555555555554</v>
      </c>
      <c r="AC21" s="108">
        <v>71</v>
      </c>
      <c r="AD21" s="47">
        <v>19</v>
      </c>
      <c r="AE21" s="47">
        <v>25</v>
      </c>
      <c r="AF21" s="47">
        <v>27</v>
      </c>
      <c r="AG21" s="47"/>
      <c r="AH21" s="94">
        <v>3.887323943661972</v>
      </c>
      <c r="AI21" s="444">
        <v>52</v>
      </c>
      <c r="AJ21" s="444">
        <v>2</v>
      </c>
      <c r="AK21" s="444">
        <v>22</v>
      </c>
      <c r="AL21" s="444">
        <v>17</v>
      </c>
      <c r="AM21" s="444">
        <v>11</v>
      </c>
      <c r="AN21" s="277">
        <v>3.7115384615384617</v>
      </c>
      <c r="AO21" s="255">
        <v>4</v>
      </c>
      <c r="AP21" s="255"/>
      <c r="AQ21" s="255">
        <v>1</v>
      </c>
      <c r="AR21" s="255">
        <v>2</v>
      </c>
      <c r="AS21" s="255">
        <v>1</v>
      </c>
      <c r="AT21" s="255"/>
      <c r="AU21" s="256"/>
      <c r="AV21" s="257">
        <v>51.2</v>
      </c>
      <c r="AW21" s="308">
        <v>56</v>
      </c>
      <c r="AX21" s="308"/>
      <c r="AY21" s="308">
        <v>1</v>
      </c>
      <c r="AZ21" s="308">
        <v>49</v>
      </c>
      <c r="BA21" s="308">
        <v>5</v>
      </c>
      <c r="BB21" s="308">
        <v>1</v>
      </c>
      <c r="BC21" s="308"/>
      <c r="BD21" s="309">
        <v>56.6</v>
      </c>
    </row>
    <row r="22" spans="1:56" s="1" customFormat="1" ht="15" customHeight="1" x14ac:dyDescent="0.25">
      <c r="A22" s="12">
        <v>7</v>
      </c>
      <c r="B22" s="5">
        <v>20460</v>
      </c>
      <c r="C22" s="5" t="s">
        <v>3</v>
      </c>
      <c r="D22" s="382" t="s">
        <v>198</v>
      </c>
      <c r="E22" s="284">
        <v>101</v>
      </c>
      <c r="F22" s="427">
        <v>3.9603960396039604</v>
      </c>
      <c r="G22" s="427">
        <v>18.811881188118811</v>
      </c>
      <c r="H22" s="427">
        <v>59.405940594059402</v>
      </c>
      <c r="I22" s="427">
        <v>17.82178217821782</v>
      </c>
      <c r="J22" s="21">
        <v>3.9108910891089099</v>
      </c>
      <c r="K22" s="414">
        <v>100</v>
      </c>
      <c r="L22" s="416">
        <v>2</v>
      </c>
      <c r="M22" s="416">
        <v>45</v>
      </c>
      <c r="N22" s="416">
        <v>40</v>
      </c>
      <c r="O22" s="427">
        <v>13</v>
      </c>
      <c r="P22" s="21">
        <v>3.64</v>
      </c>
      <c r="Q22" s="414">
        <v>101</v>
      </c>
      <c r="R22" s="416">
        <v>0.99009900990099009</v>
      </c>
      <c r="S22" s="416">
        <v>21.782178217821784</v>
      </c>
      <c r="T22" s="416">
        <v>66.336633663366342</v>
      </c>
      <c r="U22" s="416">
        <v>10.891089108910892</v>
      </c>
      <c r="V22" s="21">
        <v>3.8712871287128712</v>
      </c>
      <c r="W22" s="391">
        <v>78</v>
      </c>
      <c r="X22" s="98"/>
      <c r="Y22" s="98">
        <v>45</v>
      </c>
      <c r="Z22" s="98">
        <v>33</v>
      </c>
      <c r="AA22" s="98"/>
      <c r="AB22" s="94">
        <v>3.5769230769230771</v>
      </c>
      <c r="AC22" s="108">
        <v>78</v>
      </c>
      <c r="AD22" s="47">
        <v>19</v>
      </c>
      <c r="AE22" s="47">
        <v>15</v>
      </c>
      <c r="AF22" s="47">
        <v>44</v>
      </c>
      <c r="AG22" s="47"/>
      <c r="AH22" s="94">
        <v>3.6794871794871793</v>
      </c>
      <c r="AI22" s="444">
        <v>19</v>
      </c>
      <c r="AJ22" s="444"/>
      <c r="AK22" s="444">
        <v>5</v>
      </c>
      <c r="AL22" s="444">
        <v>8</v>
      </c>
      <c r="AM22" s="444">
        <v>6</v>
      </c>
      <c r="AN22" s="277">
        <v>4.0526315789473681</v>
      </c>
      <c r="AO22" s="255">
        <v>30</v>
      </c>
      <c r="AP22" s="255"/>
      <c r="AQ22" s="255">
        <v>7</v>
      </c>
      <c r="AR22" s="255">
        <v>21</v>
      </c>
      <c r="AS22" s="255">
        <v>2</v>
      </c>
      <c r="AT22" s="255"/>
      <c r="AU22" s="256"/>
      <c r="AV22" s="257">
        <v>49.2</v>
      </c>
      <c r="AW22" s="308">
        <v>49</v>
      </c>
      <c r="AX22" s="308"/>
      <c r="AY22" s="308"/>
      <c r="AZ22" s="308">
        <v>23</v>
      </c>
      <c r="BA22" s="308">
        <v>13</v>
      </c>
      <c r="BB22" s="308">
        <v>13</v>
      </c>
      <c r="BC22" s="308"/>
      <c r="BD22" s="309">
        <v>69</v>
      </c>
    </row>
    <row r="23" spans="1:56" s="1" customFormat="1" ht="15" customHeight="1" x14ac:dyDescent="0.25">
      <c r="A23" s="12">
        <v>8</v>
      </c>
      <c r="B23" s="5">
        <v>20550</v>
      </c>
      <c r="C23" s="5" t="s">
        <v>3</v>
      </c>
      <c r="D23" s="382" t="s">
        <v>28</v>
      </c>
      <c r="E23" s="284">
        <v>51</v>
      </c>
      <c r="F23" s="427">
        <v>1.9607843137254901</v>
      </c>
      <c r="G23" s="427">
        <v>35.294117647058826</v>
      </c>
      <c r="H23" s="427">
        <v>41.17647058823529</v>
      </c>
      <c r="I23" s="427">
        <v>21.568627450980394</v>
      </c>
      <c r="J23" s="21">
        <v>3.8235294117647061</v>
      </c>
      <c r="K23" s="414">
        <v>50</v>
      </c>
      <c r="L23" s="416">
        <v>6</v>
      </c>
      <c r="M23" s="416">
        <v>40</v>
      </c>
      <c r="N23" s="416">
        <v>42</v>
      </c>
      <c r="O23" s="427">
        <v>12</v>
      </c>
      <c r="P23" s="21">
        <v>3.6</v>
      </c>
      <c r="Q23" s="414">
        <v>46</v>
      </c>
      <c r="R23" s="416">
        <v>6.5217391304347823</v>
      </c>
      <c r="S23" s="416">
        <v>17.391304347826086</v>
      </c>
      <c r="T23" s="416">
        <v>58.695652173913047</v>
      </c>
      <c r="U23" s="416">
        <v>17.391304347826086</v>
      </c>
      <c r="V23" s="21">
        <v>3.8695652173913042</v>
      </c>
      <c r="W23" s="391">
        <v>42</v>
      </c>
      <c r="X23" s="98"/>
      <c r="Y23" s="98">
        <v>15</v>
      </c>
      <c r="Z23" s="98">
        <v>26</v>
      </c>
      <c r="AA23" s="98">
        <v>1</v>
      </c>
      <c r="AB23" s="94">
        <v>3.3333333333333335</v>
      </c>
      <c r="AC23" s="108">
        <v>42</v>
      </c>
      <c r="AD23" s="47">
        <v>11</v>
      </c>
      <c r="AE23" s="47">
        <v>10</v>
      </c>
      <c r="AF23" s="47">
        <v>21</v>
      </c>
      <c r="AG23" s="47"/>
      <c r="AH23" s="94">
        <v>3.7619047619047619</v>
      </c>
      <c r="AI23" s="444"/>
      <c r="AJ23" s="444"/>
      <c r="AK23" s="444"/>
      <c r="AL23" s="444"/>
      <c r="AM23" s="444"/>
      <c r="AN23" s="277"/>
      <c r="AO23" s="255"/>
      <c r="AP23" s="255"/>
      <c r="AQ23" s="255"/>
      <c r="AR23" s="255"/>
      <c r="AS23" s="255"/>
      <c r="AT23" s="255"/>
      <c r="AU23" s="256"/>
      <c r="AV23" s="257"/>
      <c r="AW23" s="308"/>
      <c r="AX23" s="308"/>
      <c r="AY23" s="308"/>
      <c r="AZ23" s="308"/>
      <c r="BA23" s="308"/>
      <c r="BB23" s="308"/>
      <c r="BC23" s="308"/>
      <c r="BD23" s="309"/>
    </row>
    <row r="24" spans="1:56" s="1" customFormat="1" ht="15" customHeight="1" x14ac:dyDescent="0.25">
      <c r="A24" s="12">
        <v>9</v>
      </c>
      <c r="B24" s="5">
        <v>20630</v>
      </c>
      <c r="C24" s="5" t="s">
        <v>3</v>
      </c>
      <c r="D24" s="382" t="s">
        <v>29</v>
      </c>
      <c r="E24" s="284">
        <v>68</v>
      </c>
      <c r="F24" s="427">
        <v>7.3529411764705888</v>
      </c>
      <c r="G24" s="427">
        <v>22.058823529411764</v>
      </c>
      <c r="H24" s="427">
        <v>41.17647058823529</v>
      </c>
      <c r="I24" s="427">
        <v>29.411764705882355</v>
      </c>
      <c r="J24" s="21">
        <v>3.9264705882352939</v>
      </c>
      <c r="K24" s="414">
        <v>84</v>
      </c>
      <c r="L24" s="416">
        <v>21.428571428571427</v>
      </c>
      <c r="M24" s="416">
        <v>25</v>
      </c>
      <c r="N24" s="416">
        <v>44.047619047619044</v>
      </c>
      <c r="O24" s="427">
        <v>9.5238095238095237</v>
      </c>
      <c r="P24" s="21">
        <v>3.4166666666666661</v>
      </c>
      <c r="Q24" s="414">
        <v>69</v>
      </c>
      <c r="R24" s="416">
        <v>1.4492753623188406</v>
      </c>
      <c r="S24" s="416">
        <v>37.681159420289859</v>
      </c>
      <c r="T24" s="416">
        <v>53.623188405797109</v>
      </c>
      <c r="U24" s="416">
        <v>7.2463768115942031</v>
      </c>
      <c r="V24" s="21">
        <v>3.666666666666667</v>
      </c>
      <c r="W24" s="391">
        <v>58</v>
      </c>
      <c r="X24" s="98">
        <v>1</v>
      </c>
      <c r="Y24" s="98">
        <v>24</v>
      </c>
      <c r="Z24" s="98">
        <v>32</v>
      </c>
      <c r="AA24" s="98">
        <v>1</v>
      </c>
      <c r="AB24" s="94">
        <v>3.4310344827586206</v>
      </c>
      <c r="AC24" s="108">
        <v>57</v>
      </c>
      <c r="AD24" s="47">
        <v>12</v>
      </c>
      <c r="AE24" s="47">
        <v>17</v>
      </c>
      <c r="AF24" s="47">
        <v>26</v>
      </c>
      <c r="AG24" s="47">
        <v>2</v>
      </c>
      <c r="AH24" s="94">
        <v>3.6842105263157894</v>
      </c>
      <c r="AI24" s="444"/>
      <c r="AJ24" s="444"/>
      <c r="AK24" s="444"/>
      <c r="AL24" s="444"/>
      <c r="AM24" s="444"/>
      <c r="AN24" s="277"/>
      <c r="AO24" s="255"/>
      <c r="AP24" s="255"/>
      <c r="AQ24" s="255"/>
      <c r="AR24" s="255"/>
      <c r="AS24" s="255"/>
      <c r="AT24" s="255"/>
      <c r="AU24" s="256"/>
      <c r="AV24" s="257"/>
      <c r="AW24" s="308"/>
      <c r="AX24" s="308"/>
      <c r="AY24" s="308"/>
      <c r="AZ24" s="308"/>
      <c r="BA24" s="308"/>
      <c r="BB24" s="308"/>
      <c r="BC24" s="308"/>
      <c r="BD24" s="309"/>
    </row>
    <row r="25" spans="1:56" s="1" customFormat="1" ht="15" customHeight="1" x14ac:dyDescent="0.25">
      <c r="A25" s="12">
        <v>10</v>
      </c>
      <c r="B25" s="5">
        <v>20810</v>
      </c>
      <c r="C25" s="5" t="s">
        <v>3</v>
      </c>
      <c r="D25" s="382" t="s">
        <v>199</v>
      </c>
      <c r="E25" s="284">
        <v>118</v>
      </c>
      <c r="F25" s="427">
        <v>3.3898305084745761</v>
      </c>
      <c r="G25" s="427">
        <v>22.033898305084744</v>
      </c>
      <c r="H25" s="427">
        <v>49.152542372881356</v>
      </c>
      <c r="I25" s="427">
        <v>25.423728813559322</v>
      </c>
      <c r="J25" s="21">
        <v>3.9661016949152543</v>
      </c>
      <c r="K25" s="414">
        <v>106</v>
      </c>
      <c r="L25" s="416">
        <v>20.754716981132077</v>
      </c>
      <c r="M25" s="416">
        <v>27.358490566037734</v>
      </c>
      <c r="N25" s="416">
        <v>41.509433962264154</v>
      </c>
      <c r="O25" s="427">
        <v>10.377358490566039</v>
      </c>
      <c r="P25" s="21">
        <v>3.4150943396226414</v>
      </c>
      <c r="Q25" s="414">
        <v>109</v>
      </c>
      <c r="R25" s="416">
        <v>2.7522935779816518</v>
      </c>
      <c r="S25" s="416">
        <v>46.788990825688074</v>
      </c>
      <c r="T25" s="416">
        <v>47.706422018348626</v>
      </c>
      <c r="U25" s="416">
        <v>2.7522935779816518</v>
      </c>
      <c r="V25" s="21">
        <v>3.5045871559633026</v>
      </c>
      <c r="W25" s="391">
        <v>51</v>
      </c>
      <c r="X25" s="98"/>
      <c r="Y25" s="98">
        <v>17</v>
      </c>
      <c r="Z25" s="98">
        <v>33</v>
      </c>
      <c r="AA25" s="98">
        <v>1</v>
      </c>
      <c r="AB25" s="94">
        <v>3.3137254901960786</v>
      </c>
      <c r="AC25" s="108">
        <v>51</v>
      </c>
      <c r="AD25" s="47">
        <v>6</v>
      </c>
      <c r="AE25" s="47">
        <v>17</v>
      </c>
      <c r="AF25" s="47">
        <v>27</v>
      </c>
      <c r="AG25" s="47">
        <v>1</v>
      </c>
      <c r="AH25" s="94">
        <v>3.5490196078431371</v>
      </c>
      <c r="AI25" s="444">
        <v>25</v>
      </c>
      <c r="AJ25" s="444">
        <v>3</v>
      </c>
      <c r="AK25" s="444">
        <v>9</v>
      </c>
      <c r="AL25" s="444">
        <v>11</v>
      </c>
      <c r="AM25" s="444">
        <v>2</v>
      </c>
      <c r="AN25" s="274">
        <v>3.48</v>
      </c>
      <c r="AO25" s="255">
        <v>4</v>
      </c>
      <c r="AP25" s="255"/>
      <c r="AQ25" s="255">
        <v>3</v>
      </c>
      <c r="AR25" s="255"/>
      <c r="AS25" s="255">
        <v>1</v>
      </c>
      <c r="AT25" s="255"/>
      <c r="AU25" s="256"/>
      <c r="AV25" s="257">
        <v>55</v>
      </c>
      <c r="AW25" s="308">
        <v>29</v>
      </c>
      <c r="AX25" s="308"/>
      <c r="AY25" s="308">
        <v>2</v>
      </c>
      <c r="AZ25" s="308">
        <v>24</v>
      </c>
      <c r="BA25" s="308">
        <v>2</v>
      </c>
      <c r="BB25" s="308">
        <v>1</v>
      </c>
      <c r="BC25" s="308"/>
      <c r="BD25" s="309">
        <v>54.7</v>
      </c>
    </row>
    <row r="26" spans="1:56" s="1" customFormat="1" ht="15" customHeight="1" x14ac:dyDescent="0.25">
      <c r="A26" s="12">
        <v>11</v>
      </c>
      <c r="B26" s="5">
        <v>20900</v>
      </c>
      <c r="C26" s="5" t="s">
        <v>3</v>
      </c>
      <c r="D26" s="382" t="s">
        <v>200</v>
      </c>
      <c r="E26" s="284">
        <v>106</v>
      </c>
      <c r="F26" s="427">
        <v>5.6603773584905666</v>
      </c>
      <c r="G26" s="427">
        <v>34.905660377358487</v>
      </c>
      <c r="H26" s="427">
        <v>41.509433962264154</v>
      </c>
      <c r="I26" s="427">
        <v>17.924528301886792</v>
      </c>
      <c r="J26" s="21">
        <v>3.716981132075472</v>
      </c>
      <c r="K26" s="414">
        <v>99</v>
      </c>
      <c r="L26" s="416">
        <v>6.0606060606060606</v>
      </c>
      <c r="M26" s="416">
        <v>41.414141414141412</v>
      </c>
      <c r="N26" s="416">
        <v>43.43434343434344</v>
      </c>
      <c r="O26" s="427">
        <v>9.0909090909090917</v>
      </c>
      <c r="P26" s="21">
        <v>3.5555555555555554</v>
      </c>
      <c r="Q26" s="414">
        <v>102</v>
      </c>
      <c r="R26" s="416">
        <v>3.9215686274509802</v>
      </c>
      <c r="S26" s="416">
        <v>45.098039215686278</v>
      </c>
      <c r="T26" s="416">
        <v>47.058823529411761</v>
      </c>
      <c r="U26" s="416">
        <v>3.9215686274509802</v>
      </c>
      <c r="V26" s="21">
        <v>3.5098039215686274</v>
      </c>
      <c r="W26" s="391">
        <v>105</v>
      </c>
      <c r="X26" s="98">
        <v>2</v>
      </c>
      <c r="Y26" s="98">
        <v>45</v>
      </c>
      <c r="Z26" s="98">
        <v>58</v>
      </c>
      <c r="AA26" s="98"/>
      <c r="AB26" s="94">
        <v>3.4666666666666668</v>
      </c>
      <c r="AC26" s="108">
        <v>105</v>
      </c>
      <c r="AD26" s="47">
        <v>18</v>
      </c>
      <c r="AE26" s="47">
        <v>39</v>
      </c>
      <c r="AF26" s="47">
        <v>47</v>
      </c>
      <c r="AG26" s="47">
        <v>1</v>
      </c>
      <c r="AH26" s="94">
        <v>3.7047619047619049</v>
      </c>
      <c r="AI26" s="444">
        <v>38</v>
      </c>
      <c r="AJ26" s="444"/>
      <c r="AK26" s="444">
        <v>9</v>
      </c>
      <c r="AL26" s="444">
        <v>16</v>
      </c>
      <c r="AM26" s="444">
        <v>13</v>
      </c>
      <c r="AN26" s="274">
        <v>4.1052631578947372</v>
      </c>
      <c r="AO26" s="255">
        <v>14</v>
      </c>
      <c r="AP26" s="255"/>
      <c r="AQ26" s="255">
        <v>2</v>
      </c>
      <c r="AR26" s="255">
        <v>10</v>
      </c>
      <c r="AS26" s="255">
        <v>1</v>
      </c>
      <c r="AT26" s="255">
        <v>1</v>
      </c>
      <c r="AU26" s="256"/>
      <c r="AV26" s="257">
        <v>51.4</v>
      </c>
      <c r="AW26" s="308">
        <v>52</v>
      </c>
      <c r="AX26" s="308"/>
      <c r="AY26" s="308">
        <v>1</v>
      </c>
      <c r="AZ26" s="308">
        <v>30</v>
      </c>
      <c r="BA26" s="308">
        <v>14</v>
      </c>
      <c r="BB26" s="308">
        <v>7</v>
      </c>
      <c r="BC26" s="308"/>
      <c r="BD26" s="309">
        <v>65.3</v>
      </c>
    </row>
    <row r="27" spans="1:56" s="1" customFormat="1" ht="15" customHeight="1" thickBot="1" x14ac:dyDescent="0.3">
      <c r="A27" s="227">
        <v>12</v>
      </c>
      <c r="B27" s="7">
        <v>21350</v>
      </c>
      <c r="C27" s="7" t="s">
        <v>3</v>
      </c>
      <c r="D27" s="384" t="s">
        <v>201</v>
      </c>
      <c r="E27" s="462">
        <v>66</v>
      </c>
      <c r="F27" s="463">
        <v>3.0303030303030303</v>
      </c>
      <c r="G27" s="463">
        <v>25.757575757575758</v>
      </c>
      <c r="H27" s="463">
        <v>43.939393939393938</v>
      </c>
      <c r="I27" s="463">
        <v>27.27272727272727</v>
      </c>
      <c r="J27" s="24">
        <v>3.954545454545455</v>
      </c>
      <c r="K27" s="464">
        <v>66</v>
      </c>
      <c r="L27" s="465">
        <v>9.0909090909090917</v>
      </c>
      <c r="M27" s="465">
        <v>40.909090909090914</v>
      </c>
      <c r="N27" s="465">
        <v>33.333333333333329</v>
      </c>
      <c r="O27" s="463">
        <v>16.666666666666664</v>
      </c>
      <c r="P27" s="24">
        <v>3.5757575757575757</v>
      </c>
      <c r="Q27" s="464">
        <v>69</v>
      </c>
      <c r="R27" s="465">
        <v>2.8985507246376812</v>
      </c>
      <c r="S27" s="465">
        <v>31.884057971014489</v>
      </c>
      <c r="T27" s="465">
        <v>57.971014492753625</v>
      </c>
      <c r="U27" s="465">
        <v>7.2463768115942031</v>
      </c>
      <c r="V27" s="24">
        <v>3.695652173913043</v>
      </c>
      <c r="W27" s="396">
        <v>60</v>
      </c>
      <c r="X27" s="397">
        <v>5</v>
      </c>
      <c r="Y27" s="397">
        <v>19</v>
      </c>
      <c r="Z27" s="397">
        <v>33</v>
      </c>
      <c r="AA27" s="397">
        <v>3</v>
      </c>
      <c r="AB27" s="228">
        <v>3.4333333333333331</v>
      </c>
      <c r="AC27" s="108">
        <v>60</v>
      </c>
      <c r="AD27" s="47">
        <v>7</v>
      </c>
      <c r="AE27" s="47">
        <v>19</v>
      </c>
      <c r="AF27" s="47">
        <v>32</v>
      </c>
      <c r="AG27" s="47">
        <v>2</v>
      </c>
      <c r="AH27" s="94">
        <v>3.5166666666666666</v>
      </c>
      <c r="AI27" s="444">
        <v>25</v>
      </c>
      <c r="AJ27" s="444">
        <v>1</v>
      </c>
      <c r="AK27" s="444">
        <v>1</v>
      </c>
      <c r="AL27" s="444">
        <v>5</v>
      </c>
      <c r="AM27" s="444">
        <v>18</v>
      </c>
      <c r="AN27" s="277">
        <v>4.5999999999999996</v>
      </c>
      <c r="AO27" s="255">
        <v>12</v>
      </c>
      <c r="AP27" s="255"/>
      <c r="AQ27" s="255"/>
      <c r="AR27" s="255">
        <v>8</v>
      </c>
      <c r="AS27" s="255">
        <v>4</v>
      </c>
      <c r="AT27" s="255"/>
      <c r="AU27" s="256"/>
      <c r="AV27" s="257">
        <v>62</v>
      </c>
      <c r="AW27" s="308">
        <v>37</v>
      </c>
      <c r="AX27" s="308"/>
      <c r="AY27" s="308">
        <v>1</v>
      </c>
      <c r="AZ27" s="308">
        <v>22</v>
      </c>
      <c r="BA27" s="308">
        <v>9</v>
      </c>
      <c r="BB27" s="308">
        <v>5</v>
      </c>
      <c r="BC27" s="308"/>
      <c r="BD27" s="309">
        <v>65.7</v>
      </c>
    </row>
    <row r="28" spans="1:56" s="1" customFormat="1" ht="15" customHeight="1" x14ac:dyDescent="0.25">
      <c r="A28" s="10">
        <v>1</v>
      </c>
      <c r="B28" s="11">
        <v>30070</v>
      </c>
      <c r="C28" s="11" t="s">
        <v>4</v>
      </c>
      <c r="D28" s="380" t="s">
        <v>35</v>
      </c>
      <c r="E28" s="268">
        <v>142</v>
      </c>
      <c r="F28" s="410">
        <v>4.225352112676056</v>
      </c>
      <c r="G28" s="410">
        <v>19.718309859154928</v>
      </c>
      <c r="H28" s="410">
        <v>53.521126760563376</v>
      </c>
      <c r="I28" s="410">
        <v>22.535211267605636</v>
      </c>
      <c r="J28" s="20">
        <v>3.9436619718309855</v>
      </c>
      <c r="K28" s="268">
        <v>143</v>
      </c>
      <c r="L28" s="410">
        <v>8.3916083916083917</v>
      </c>
      <c r="M28" s="410">
        <v>27.972027972027973</v>
      </c>
      <c r="N28" s="410">
        <v>44.755244755244753</v>
      </c>
      <c r="O28" s="410">
        <v>18.88111888111888</v>
      </c>
      <c r="P28" s="20">
        <v>3.7412587412587412</v>
      </c>
      <c r="Q28" s="268">
        <v>143</v>
      </c>
      <c r="R28" s="410"/>
      <c r="S28" s="410">
        <v>30.069930069930066</v>
      </c>
      <c r="T28" s="410">
        <v>59.44055944055944</v>
      </c>
      <c r="U28" s="410">
        <v>10.48951048951049</v>
      </c>
      <c r="V28" s="20">
        <v>3.8041958041958037</v>
      </c>
      <c r="W28" s="466">
        <v>122</v>
      </c>
      <c r="X28" s="225">
        <v>10</v>
      </c>
      <c r="Y28" s="225">
        <v>67</v>
      </c>
      <c r="Z28" s="225">
        <v>44</v>
      </c>
      <c r="AA28" s="225">
        <v>1</v>
      </c>
      <c r="AB28" s="97">
        <v>3.7049180327868854</v>
      </c>
      <c r="AC28" s="114">
        <v>122</v>
      </c>
      <c r="AD28" s="118">
        <v>36</v>
      </c>
      <c r="AE28" s="118">
        <v>45</v>
      </c>
      <c r="AF28" s="118">
        <v>41</v>
      </c>
      <c r="AG28" s="118"/>
      <c r="AH28" s="119">
        <v>3.959016393442623</v>
      </c>
      <c r="AI28" s="252">
        <v>37</v>
      </c>
      <c r="AJ28" s="252"/>
      <c r="AK28" s="252">
        <v>3</v>
      </c>
      <c r="AL28" s="252">
        <v>21</v>
      </c>
      <c r="AM28" s="252">
        <v>13</v>
      </c>
      <c r="AN28" s="281">
        <v>4.2702702702702702</v>
      </c>
      <c r="AO28" s="252">
        <v>35</v>
      </c>
      <c r="AP28" s="252"/>
      <c r="AQ28" s="252">
        <v>3</v>
      </c>
      <c r="AR28" s="252">
        <v>11</v>
      </c>
      <c r="AS28" s="252">
        <v>20</v>
      </c>
      <c r="AT28" s="252">
        <v>1</v>
      </c>
      <c r="AU28" s="253"/>
      <c r="AV28" s="254">
        <v>64.3</v>
      </c>
      <c r="AW28" s="306">
        <v>72</v>
      </c>
      <c r="AX28" s="306"/>
      <c r="AY28" s="306"/>
      <c r="AZ28" s="306">
        <v>32</v>
      </c>
      <c r="BA28" s="306">
        <v>18</v>
      </c>
      <c r="BB28" s="306">
        <v>21</v>
      </c>
      <c r="BC28" s="306">
        <v>1</v>
      </c>
      <c r="BD28" s="307">
        <v>72.2</v>
      </c>
    </row>
    <row r="29" spans="1:56" s="1" customFormat="1" ht="15" customHeight="1" x14ac:dyDescent="0.25">
      <c r="A29" s="12">
        <v>2</v>
      </c>
      <c r="B29" s="5">
        <v>30480</v>
      </c>
      <c r="C29" s="5" t="s">
        <v>4</v>
      </c>
      <c r="D29" s="382" t="s">
        <v>172</v>
      </c>
      <c r="E29" s="269">
        <v>125</v>
      </c>
      <c r="F29" s="413">
        <v>0.8</v>
      </c>
      <c r="G29" s="413">
        <v>16.8</v>
      </c>
      <c r="H29" s="413">
        <v>52.800000000000004</v>
      </c>
      <c r="I29" s="413">
        <v>29.599999999999998</v>
      </c>
      <c r="J29" s="21">
        <v>4.1120000000000001</v>
      </c>
      <c r="K29" s="269">
        <v>140</v>
      </c>
      <c r="L29" s="413">
        <v>5.7142857142857144</v>
      </c>
      <c r="M29" s="413">
        <v>23.571428571428569</v>
      </c>
      <c r="N29" s="413">
        <v>57.857142857142861</v>
      </c>
      <c r="O29" s="413">
        <v>12.857142857142856</v>
      </c>
      <c r="P29" s="21">
        <v>3.7785714285714285</v>
      </c>
      <c r="Q29" s="269">
        <v>126</v>
      </c>
      <c r="R29" s="413"/>
      <c r="S29" s="413">
        <v>7.9365079365079358</v>
      </c>
      <c r="T29" s="413">
        <v>73.015873015873012</v>
      </c>
      <c r="U29" s="413">
        <v>19.047619047619047</v>
      </c>
      <c r="V29" s="21">
        <v>4.1111111111111107</v>
      </c>
      <c r="W29" s="467">
        <v>84</v>
      </c>
      <c r="X29" s="392">
        <v>4</v>
      </c>
      <c r="Y29" s="392">
        <v>53</v>
      </c>
      <c r="Z29" s="392">
        <v>25</v>
      </c>
      <c r="AA29" s="392">
        <v>2</v>
      </c>
      <c r="AB29" s="94">
        <v>3.7023809523809526</v>
      </c>
      <c r="AC29" s="108">
        <v>84</v>
      </c>
      <c r="AD29" s="51">
        <v>36</v>
      </c>
      <c r="AE29" s="51">
        <v>32</v>
      </c>
      <c r="AF29" s="51">
        <v>16</v>
      </c>
      <c r="AG29" s="51"/>
      <c r="AH29" s="110">
        <v>4.2380952380952381</v>
      </c>
      <c r="AI29" s="255">
        <v>26</v>
      </c>
      <c r="AJ29" s="255"/>
      <c r="AK29" s="255">
        <v>3</v>
      </c>
      <c r="AL29" s="255">
        <v>9</v>
      </c>
      <c r="AM29" s="255">
        <v>14</v>
      </c>
      <c r="AN29" s="277">
        <v>4.4230769230769234</v>
      </c>
      <c r="AO29" s="255">
        <v>28</v>
      </c>
      <c r="AP29" s="255"/>
      <c r="AQ29" s="255">
        <v>2</v>
      </c>
      <c r="AR29" s="255">
        <v>17</v>
      </c>
      <c r="AS29" s="255">
        <v>8</v>
      </c>
      <c r="AT29" s="255">
        <v>1</v>
      </c>
      <c r="AU29" s="256"/>
      <c r="AV29" s="257">
        <v>60.2</v>
      </c>
      <c r="AW29" s="308">
        <v>54</v>
      </c>
      <c r="AX29" s="308"/>
      <c r="AY29" s="308"/>
      <c r="AZ29" s="308">
        <v>34</v>
      </c>
      <c r="BA29" s="308">
        <v>9</v>
      </c>
      <c r="BB29" s="308">
        <v>11</v>
      </c>
      <c r="BC29" s="308"/>
      <c r="BD29" s="309">
        <v>67.599999999999994</v>
      </c>
    </row>
    <row r="30" spans="1:56" s="1" customFormat="1" ht="15" customHeight="1" x14ac:dyDescent="0.25">
      <c r="A30" s="12">
        <v>3</v>
      </c>
      <c r="B30" s="5">
        <v>30460</v>
      </c>
      <c r="C30" s="5" t="s">
        <v>4</v>
      </c>
      <c r="D30" s="382" t="s">
        <v>40</v>
      </c>
      <c r="E30" s="269">
        <v>141</v>
      </c>
      <c r="F30" s="413">
        <v>3.5460992907801421</v>
      </c>
      <c r="G30" s="413">
        <v>24.113475177304963</v>
      </c>
      <c r="H30" s="413">
        <v>41.843971631205676</v>
      </c>
      <c r="I30" s="413">
        <v>30.49645390070922</v>
      </c>
      <c r="J30" s="21">
        <v>3.9929078014184398</v>
      </c>
      <c r="K30" s="269">
        <v>146</v>
      </c>
      <c r="L30" s="413">
        <v>4.10958904109589</v>
      </c>
      <c r="M30" s="413">
        <v>41.095890410958901</v>
      </c>
      <c r="N30" s="413">
        <v>45.890410958904113</v>
      </c>
      <c r="O30" s="413">
        <v>8.9041095890410951</v>
      </c>
      <c r="P30" s="21">
        <v>3.595890410958904</v>
      </c>
      <c r="Q30" s="269">
        <v>140</v>
      </c>
      <c r="R30" s="413">
        <v>2.1428571428571428</v>
      </c>
      <c r="S30" s="413">
        <v>26.428571428571431</v>
      </c>
      <c r="T30" s="413">
        <v>66.428571428571431</v>
      </c>
      <c r="U30" s="413">
        <v>5</v>
      </c>
      <c r="V30" s="21">
        <v>3.7428571428571433</v>
      </c>
      <c r="W30" s="467">
        <v>100</v>
      </c>
      <c r="X30" s="392">
        <v>2</v>
      </c>
      <c r="Y30" s="392">
        <v>55</v>
      </c>
      <c r="Z30" s="392">
        <v>42</v>
      </c>
      <c r="AA30" s="392">
        <v>1</v>
      </c>
      <c r="AB30" s="94">
        <v>3.58</v>
      </c>
      <c r="AC30" s="108">
        <v>100</v>
      </c>
      <c r="AD30" s="51">
        <v>40</v>
      </c>
      <c r="AE30" s="51">
        <v>34</v>
      </c>
      <c r="AF30" s="51">
        <v>26</v>
      </c>
      <c r="AG30" s="51"/>
      <c r="AH30" s="110">
        <v>4.1399999999999997</v>
      </c>
      <c r="AI30" s="255">
        <v>23</v>
      </c>
      <c r="AJ30" s="255"/>
      <c r="AK30" s="255">
        <v>4</v>
      </c>
      <c r="AL30" s="255">
        <v>12</v>
      </c>
      <c r="AM30" s="255">
        <v>7</v>
      </c>
      <c r="AN30" s="274">
        <v>4.1304347826086953</v>
      </c>
      <c r="AO30" s="255">
        <v>13</v>
      </c>
      <c r="AP30" s="255"/>
      <c r="AQ30" s="255">
        <v>1</v>
      </c>
      <c r="AR30" s="255">
        <v>10</v>
      </c>
      <c r="AS30" s="255">
        <v>2</v>
      </c>
      <c r="AT30" s="255"/>
      <c r="AU30" s="256"/>
      <c r="AV30" s="257">
        <v>60.3</v>
      </c>
      <c r="AW30" s="308">
        <v>36</v>
      </c>
      <c r="AX30" s="308"/>
      <c r="AY30" s="308"/>
      <c r="AZ30" s="308">
        <v>21</v>
      </c>
      <c r="BA30" s="308">
        <v>7</v>
      </c>
      <c r="BB30" s="308">
        <v>8</v>
      </c>
      <c r="BC30" s="308"/>
      <c r="BD30" s="309">
        <v>69.2</v>
      </c>
    </row>
    <row r="31" spans="1:56" s="1" customFormat="1" ht="15" customHeight="1" x14ac:dyDescent="0.25">
      <c r="A31" s="12">
        <v>4</v>
      </c>
      <c r="B31" s="15">
        <v>30030</v>
      </c>
      <c r="C31" s="15" t="s">
        <v>4</v>
      </c>
      <c r="D31" s="381" t="s">
        <v>202</v>
      </c>
      <c r="E31" s="411">
        <v>108</v>
      </c>
      <c r="F31" s="412">
        <v>2.7777777777777777</v>
      </c>
      <c r="G31" s="412">
        <v>20.37037037037037</v>
      </c>
      <c r="H31" s="412">
        <v>41.666666666666671</v>
      </c>
      <c r="I31" s="412">
        <v>35.185185185185183</v>
      </c>
      <c r="J31" s="23">
        <v>4.0925925925925926</v>
      </c>
      <c r="K31" s="411">
        <v>106</v>
      </c>
      <c r="L31" s="412">
        <v>3.7735849056603774</v>
      </c>
      <c r="M31" s="412">
        <v>32.075471698113205</v>
      </c>
      <c r="N31" s="412">
        <v>46.226415094339622</v>
      </c>
      <c r="O31" s="412">
        <v>17.924528301886792</v>
      </c>
      <c r="P31" s="23">
        <v>3.783018867924528</v>
      </c>
      <c r="Q31" s="411">
        <v>110</v>
      </c>
      <c r="R31" s="412"/>
      <c r="S31" s="412">
        <v>20.909090909090907</v>
      </c>
      <c r="T31" s="412">
        <v>42.727272727272727</v>
      </c>
      <c r="U31" s="412">
        <v>36.363636363636367</v>
      </c>
      <c r="V31" s="23">
        <v>4.1545454545454552</v>
      </c>
      <c r="W31" s="468">
        <v>82</v>
      </c>
      <c r="X31" s="390">
        <v>8</v>
      </c>
      <c r="Y31" s="390">
        <v>44</v>
      </c>
      <c r="Z31" s="390">
        <v>29</v>
      </c>
      <c r="AA31" s="390">
        <v>1</v>
      </c>
      <c r="AB31" s="93">
        <v>3.7195121951219514</v>
      </c>
      <c r="AC31" s="107">
        <v>83</v>
      </c>
      <c r="AD31" s="112">
        <v>29</v>
      </c>
      <c r="AE31" s="112">
        <v>32</v>
      </c>
      <c r="AF31" s="112">
        <v>21</v>
      </c>
      <c r="AG31" s="112">
        <v>1</v>
      </c>
      <c r="AH31" s="110">
        <v>4.072289156626506</v>
      </c>
      <c r="AI31" s="258">
        <v>22</v>
      </c>
      <c r="AJ31" s="258"/>
      <c r="AK31" s="258">
        <v>4</v>
      </c>
      <c r="AL31" s="258">
        <v>11</v>
      </c>
      <c r="AM31" s="258">
        <v>7</v>
      </c>
      <c r="AN31" s="276">
        <v>4.1363636363636367</v>
      </c>
      <c r="AO31" s="258">
        <v>20</v>
      </c>
      <c r="AP31" s="258"/>
      <c r="AQ31" s="258">
        <v>3</v>
      </c>
      <c r="AR31" s="258">
        <v>13</v>
      </c>
      <c r="AS31" s="258">
        <v>2</v>
      </c>
      <c r="AT31" s="258">
        <v>2</v>
      </c>
      <c r="AU31" s="259"/>
      <c r="AV31" s="260">
        <v>56.3</v>
      </c>
      <c r="AW31" s="310">
        <v>42</v>
      </c>
      <c r="AX31" s="310"/>
      <c r="AY31" s="310"/>
      <c r="AZ31" s="310">
        <v>23</v>
      </c>
      <c r="BA31" s="310">
        <v>12</v>
      </c>
      <c r="BB31" s="310">
        <v>7</v>
      </c>
      <c r="BC31" s="310"/>
      <c r="BD31" s="311">
        <v>67</v>
      </c>
    </row>
    <row r="32" spans="1:56" s="1" customFormat="1" ht="15" customHeight="1" x14ac:dyDescent="0.25">
      <c r="A32" s="12">
        <v>5</v>
      </c>
      <c r="B32" s="5">
        <v>31000</v>
      </c>
      <c r="C32" s="5" t="s">
        <v>4</v>
      </c>
      <c r="D32" s="382" t="s">
        <v>48</v>
      </c>
      <c r="E32" s="269">
        <v>97</v>
      </c>
      <c r="F32" s="413">
        <v>3.0927835051546393</v>
      </c>
      <c r="G32" s="413">
        <v>20.618556701030926</v>
      </c>
      <c r="H32" s="413">
        <v>44.329896907216494</v>
      </c>
      <c r="I32" s="413">
        <v>31.958762886597935</v>
      </c>
      <c r="J32" s="21">
        <v>4.0515463917525771</v>
      </c>
      <c r="K32" s="269">
        <v>91</v>
      </c>
      <c r="L32" s="413">
        <v>3.296703296703297</v>
      </c>
      <c r="M32" s="413">
        <v>38.461538461538467</v>
      </c>
      <c r="N32" s="413">
        <v>42.857142857142854</v>
      </c>
      <c r="O32" s="413">
        <v>15.384615384615385</v>
      </c>
      <c r="P32" s="21">
        <v>3.703296703296703</v>
      </c>
      <c r="Q32" s="269">
        <v>98</v>
      </c>
      <c r="R32" s="413"/>
      <c r="S32" s="413">
        <v>20.408163265306122</v>
      </c>
      <c r="T32" s="413">
        <v>66.326530612244895</v>
      </c>
      <c r="U32" s="413">
        <v>13.26530612244898</v>
      </c>
      <c r="V32" s="21">
        <v>3.9285714285714284</v>
      </c>
      <c r="W32" s="467">
        <v>87</v>
      </c>
      <c r="X32" s="392">
        <v>2</v>
      </c>
      <c r="Y32" s="392">
        <v>44</v>
      </c>
      <c r="Z32" s="392">
        <v>41</v>
      </c>
      <c r="AA32" s="392"/>
      <c r="AB32" s="94">
        <v>3.5517241379310347</v>
      </c>
      <c r="AC32" s="108">
        <v>88</v>
      </c>
      <c r="AD32" s="51">
        <v>27</v>
      </c>
      <c r="AE32" s="51">
        <v>26</v>
      </c>
      <c r="AF32" s="51">
        <v>35</v>
      </c>
      <c r="AG32" s="51"/>
      <c r="AH32" s="110">
        <v>3.9090909090909092</v>
      </c>
      <c r="AI32" s="255">
        <v>24</v>
      </c>
      <c r="AJ32" s="255"/>
      <c r="AK32" s="255">
        <v>2</v>
      </c>
      <c r="AL32" s="255">
        <v>12</v>
      </c>
      <c r="AM32" s="255">
        <v>10</v>
      </c>
      <c r="AN32" s="274">
        <v>4.333333333333333</v>
      </c>
      <c r="AO32" s="255">
        <v>19</v>
      </c>
      <c r="AP32" s="255"/>
      <c r="AQ32" s="255">
        <v>4</v>
      </c>
      <c r="AR32" s="255">
        <v>12</v>
      </c>
      <c r="AS32" s="255">
        <v>2</v>
      </c>
      <c r="AT32" s="255">
        <v>1</v>
      </c>
      <c r="AU32" s="256"/>
      <c r="AV32" s="257">
        <v>53.1</v>
      </c>
      <c r="AW32" s="308">
        <v>43</v>
      </c>
      <c r="AX32" s="308"/>
      <c r="AY32" s="308"/>
      <c r="AZ32" s="308">
        <v>28</v>
      </c>
      <c r="BA32" s="308">
        <v>6</v>
      </c>
      <c r="BB32" s="308">
        <v>8</v>
      </c>
      <c r="BC32" s="308">
        <v>1</v>
      </c>
      <c r="BD32" s="309">
        <v>67</v>
      </c>
    </row>
    <row r="33" spans="1:56" s="1" customFormat="1" ht="15" customHeight="1" x14ac:dyDescent="0.25">
      <c r="A33" s="12">
        <v>6</v>
      </c>
      <c r="B33" s="5">
        <v>30130</v>
      </c>
      <c r="C33" s="5" t="s">
        <v>4</v>
      </c>
      <c r="D33" s="382" t="s">
        <v>36</v>
      </c>
      <c r="E33" s="284">
        <v>55</v>
      </c>
      <c r="F33" s="427">
        <v>5.4545454545454541</v>
      </c>
      <c r="G33" s="427">
        <v>40</v>
      </c>
      <c r="H33" s="427">
        <v>45.454545454545453</v>
      </c>
      <c r="I33" s="427">
        <v>9.0909090909090917</v>
      </c>
      <c r="J33" s="21">
        <v>3.581818181818182</v>
      </c>
      <c r="K33" s="414">
        <v>57</v>
      </c>
      <c r="L33" s="416">
        <v>3.5087719298245612</v>
      </c>
      <c r="M33" s="416">
        <v>92.982456140350877</v>
      </c>
      <c r="N33" s="416">
        <v>3.5087719298245612</v>
      </c>
      <c r="O33" s="427"/>
      <c r="P33" s="21">
        <v>2.9999999999999996</v>
      </c>
      <c r="Q33" s="269">
        <v>56</v>
      </c>
      <c r="R33" s="416">
        <v>1.7857142857142856</v>
      </c>
      <c r="S33" s="416">
        <v>82.142857142857139</v>
      </c>
      <c r="T33" s="416">
        <v>16.071428571428573</v>
      </c>
      <c r="U33" s="416"/>
      <c r="V33" s="21">
        <v>3.1428571428571428</v>
      </c>
      <c r="W33" s="467">
        <v>49</v>
      </c>
      <c r="X33" s="392"/>
      <c r="Y33" s="392">
        <v>20</v>
      </c>
      <c r="Z33" s="392">
        <v>22</v>
      </c>
      <c r="AA33" s="392">
        <v>7</v>
      </c>
      <c r="AB33" s="94">
        <v>3.2653061224489797</v>
      </c>
      <c r="AC33" s="108">
        <v>49</v>
      </c>
      <c r="AD33" s="51">
        <v>7</v>
      </c>
      <c r="AE33" s="51">
        <v>13</v>
      </c>
      <c r="AF33" s="51">
        <v>25</v>
      </c>
      <c r="AG33" s="51">
        <v>4</v>
      </c>
      <c r="AH33" s="110">
        <v>3.4693877551020407</v>
      </c>
      <c r="AI33" s="255">
        <v>22</v>
      </c>
      <c r="AJ33" s="255">
        <v>2</v>
      </c>
      <c r="AK33" s="255">
        <v>3</v>
      </c>
      <c r="AL33" s="255">
        <v>14</v>
      </c>
      <c r="AM33" s="255">
        <v>3</v>
      </c>
      <c r="AN33" s="277">
        <v>3.8181818181818183</v>
      </c>
      <c r="AO33" s="255">
        <v>5</v>
      </c>
      <c r="AP33" s="255"/>
      <c r="AQ33" s="255">
        <v>2</v>
      </c>
      <c r="AR33" s="255">
        <v>3</v>
      </c>
      <c r="AS33" s="255"/>
      <c r="AT33" s="255"/>
      <c r="AU33" s="256"/>
      <c r="AV33" s="257">
        <v>44.8</v>
      </c>
      <c r="AW33" s="308">
        <v>27</v>
      </c>
      <c r="AX33" s="308">
        <v>2</v>
      </c>
      <c r="AY33" s="308">
        <v>4</v>
      </c>
      <c r="AZ33" s="308">
        <v>19</v>
      </c>
      <c r="BA33" s="308">
        <v>2</v>
      </c>
      <c r="BB33" s="308"/>
      <c r="BC33" s="308"/>
      <c r="BD33" s="309">
        <v>47</v>
      </c>
    </row>
    <row r="34" spans="1:56" s="1" customFormat="1" ht="15" customHeight="1" x14ac:dyDescent="0.25">
      <c r="A34" s="12">
        <v>7</v>
      </c>
      <c r="B34" s="5">
        <v>30160</v>
      </c>
      <c r="C34" s="5" t="s">
        <v>4</v>
      </c>
      <c r="D34" s="382" t="s">
        <v>203</v>
      </c>
      <c r="E34" s="284">
        <v>103</v>
      </c>
      <c r="F34" s="427">
        <v>1.9417475728155338</v>
      </c>
      <c r="G34" s="427">
        <v>39.805825242718448</v>
      </c>
      <c r="H34" s="427">
        <v>44.660194174757287</v>
      </c>
      <c r="I34" s="427">
        <v>13.592233009708737</v>
      </c>
      <c r="J34" s="21">
        <v>3.6990291262135928</v>
      </c>
      <c r="K34" s="414">
        <v>96</v>
      </c>
      <c r="L34" s="416">
        <v>32.291666666666671</v>
      </c>
      <c r="M34" s="416">
        <v>43.75</v>
      </c>
      <c r="N34" s="416">
        <v>22.916666666666664</v>
      </c>
      <c r="O34" s="427">
        <v>1.0416666666666665</v>
      </c>
      <c r="P34" s="21">
        <v>2.927083333333333</v>
      </c>
      <c r="Q34" s="269">
        <v>106</v>
      </c>
      <c r="R34" s="416">
        <v>3.7735849056603774</v>
      </c>
      <c r="S34" s="416">
        <v>63.20754716981132</v>
      </c>
      <c r="T34" s="416">
        <v>33.018867924528301</v>
      </c>
      <c r="U34" s="416"/>
      <c r="V34" s="21">
        <v>3.2924528301886791</v>
      </c>
      <c r="W34" s="467">
        <v>75</v>
      </c>
      <c r="X34" s="392">
        <v>1</v>
      </c>
      <c r="Y34" s="392">
        <v>39</v>
      </c>
      <c r="Z34" s="392">
        <v>30</v>
      </c>
      <c r="AA34" s="392">
        <v>5</v>
      </c>
      <c r="AB34" s="94">
        <v>3.48</v>
      </c>
      <c r="AC34" s="108">
        <v>75</v>
      </c>
      <c r="AD34" s="51">
        <v>14</v>
      </c>
      <c r="AE34" s="51">
        <v>18</v>
      </c>
      <c r="AF34" s="51">
        <v>42</v>
      </c>
      <c r="AG34" s="51">
        <v>1</v>
      </c>
      <c r="AH34" s="110">
        <v>3.6</v>
      </c>
      <c r="AI34" s="255"/>
      <c r="AJ34" s="255"/>
      <c r="AK34" s="255"/>
      <c r="AL34" s="255"/>
      <c r="AM34" s="255"/>
      <c r="AN34" s="274"/>
      <c r="AO34" s="255"/>
      <c r="AP34" s="255"/>
      <c r="AQ34" s="255"/>
      <c r="AR34" s="255"/>
      <c r="AS34" s="255"/>
      <c r="AT34" s="255"/>
      <c r="AU34" s="256"/>
      <c r="AV34" s="257"/>
      <c r="AW34" s="308"/>
      <c r="AX34" s="308"/>
      <c r="AY34" s="308"/>
      <c r="AZ34" s="308"/>
      <c r="BA34" s="308"/>
      <c r="BB34" s="308"/>
      <c r="BC34" s="308"/>
      <c r="BD34" s="309"/>
    </row>
    <row r="35" spans="1:56" s="1" customFormat="1" ht="15" customHeight="1" x14ac:dyDescent="0.25">
      <c r="A35" s="12">
        <v>8</v>
      </c>
      <c r="B35" s="5">
        <v>30310</v>
      </c>
      <c r="C35" s="5" t="s">
        <v>4</v>
      </c>
      <c r="D35" s="5" t="s">
        <v>38</v>
      </c>
      <c r="E35" s="284">
        <v>75</v>
      </c>
      <c r="F35" s="427">
        <v>8</v>
      </c>
      <c r="G35" s="427">
        <v>30.666666666666664</v>
      </c>
      <c r="H35" s="427">
        <v>50.666666666666671</v>
      </c>
      <c r="I35" s="427">
        <v>10.666666666666668</v>
      </c>
      <c r="J35" s="21">
        <v>3.64</v>
      </c>
      <c r="K35" s="414">
        <v>71</v>
      </c>
      <c r="L35" s="416">
        <v>15.492957746478872</v>
      </c>
      <c r="M35" s="416">
        <v>36.619718309859159</v>
      </c>
      <c r="N35" s="416">
        <v>42.25352112676056</v>
      </c>
      <c r="O35" s="427">
        <v>5.6338028169014089</v>
      </c>
      <c r="P35" s="21">
        <v>3.3802816901408455</v>
      </c>
      <c r="Q35" s="269">
        <v>67</v>
      </c>
      <c r="R35" s="416">
        <v>19.402985074626866</v>
      </c>
      <c r="S35" s="416">
        <v>34.328358208955223</v>
      </c>
      <c r="T35" s="416">
        <v>40.298507462686565</v>
      </c>
      <c r="U35" s="416">
        <v>5.9701492537313428</v>
      </c>
      <c r="V35" s="21">
        <v>3.3283582089552239</v>
      </c>
      <c r="W35" s="467">
        <v>52</v>
      </c>
      <c r="X35" s="392"/>
      <c r="Y35" s="392">
        <v>22</v>
      </c>
      <c r="Z35" s="392">
        <v>23</v>
      </c>
      <c r="AA35" s="392">
        <v>7</v>
      </c>
      <c r="AB35" s="94">
        <v>3.2884615384615383</v>
      </c>
      <c r="AC35" s="108">
        <v>52</v>
      </c>
      <c r="AD35" s="51">
        <v>3</v>
      </c>
      <c r="AE35" s="51">
        <v>17</v>
      </c>
      <c r="AF35" s="51">
        <v>29</v>
      </c>
      <c r="AG35" s="51">
        <v>3</v>
      </c>
      <c r="AH35" s="110">
        <v>3.3846153846153846</v>
      </c>
      <c r="AI35" s="255">
        <v>29</v>
      </c>
      <c r="AJ35" s="255">
        <v>1</v>
      </c>
      <c r="AK35" s="255">
        <v>13</v>
      </c>
      <c r="AL35" s="255">
        <v>11</v>
      </c>
      <c r="AM35" s="255">
        <v>4</v>
      </c>
      <c r="AN35" s="277">
        <v>3.6206896551724137</v>
      </c>
      <c r="AO35" s="255">
        <v>11</v>
      </c>
      <c r="AP35" s="255"/>
      <c r="AQ35" s="255">
        <v>2</v>
      </c>
      <c r="AR35" s="255">
        <v>7</v>
      </c>
      <c r="AS35" s="255">
        <v>2</v>
      </c>
      <c r="AT35" s="255"/>
      <c r="AU35" s="256"/>
      <c r="AV35" s="257">
        <v>52.1</v>
      </c>
      <c r="AW35" s="308">
        <v>40</v>
      </c>
      <c r="AX35" s="308">
        <v>1</v>
      </c>
      <c r="AY35" s="308">
        <v>7</v>
      </c>
      <c r="AZ35" s="308">
        <v>28</v>
      </c>
      <c r="BA35" s="308">
        <v>3</v>
      </c>
      <c r="BB35" s="308">
        <v>1</v>
      </c>
      <c r="BC35" s="308"/>
      <c r="BD35" s="309">
        <v>51.9</v>
      </c>
    </row>
    <row r="36" spans="1:56" s="1" customFormat="1" ht="15" customHeight="1" x14ac:dyDescent="0.25">
      <c r="A36" s="12">
        <v>9</v>
      </c>
      <c r="B36" s="5">
        <v>30440</v>
      </c>
      <c r="C36" s="5" t="s">
        <v>4</v>
      </c>
      <c r="D36" s="382" t="s">
        <v>39</v>
      </c>
      <c r="E36" s="284">
        <v>79</v>
      </c>
      <c r="F36" s="427">
        <v>12.658227848101266</v>
      </c>
      <c r="G36" s="427">
        <v>29.11392405063291</v>
      </c>
      <c r="H36" s="427">
        <v>37.974683544303801</v>
      </c>
      <c r="I36" s="427">
        <v>20.253164556962027</v>
      </c>
      <c r="J36" s="21">
        <v>3.6582278481012658</v>
      </c>
      <c r="K36" s="414">
        <v>77</v>
      </c>
      <c r="L36" s="416">
        <v>23.376623376623375</v>
      </c>
      <c r="M36" s="416">
        <v>37.662337662337663</v>
      </c>
      <c r="N36" s="416">
        <v>36.363636363636367</v>
      </c>
      <c r="O36" s="427">
        <v>2.5974025974025974</v>
      </c>
      <c r="P36" s="21">
        <v>3.1818181818181817</v>
      </c>
      <c r="Q36" s="269">
        <v>77</v>
      </c>
      <c r="R36" s="416">
        <v>11.688311688311687</v>
      </c>
      <c r="S36" s="416">
        <v>38.961038961038966</v>
      </c>
      <c r="T36" s="416">
        <v>45.454545454545453</v>
      </c>
      <c r="U36" s="416">
        <v>3.8961038961038961</v>
      </c>
      <c r="V36" s="21">
        <v>3.4155844155844157</v>
      </c>
      <c r="W36" s="467">
        <v>65</v>
      </c>
      <c r="X36" s="392"/>
      <c r="Y36" s="392">
        <v>30</v>
      </c>
      <c r="Z36" s="392">
        <v>32</v>
      </c>
      <c r="AA36" s="392">
        <v>3</v>
      </c>
      <c r="AB36" s="94">
        <v>3.4153846153846152</v>
      </c>
      <c r="AC36" s="108">
        <v>65</v>
      </c>
      <c r="AD36" s="51">
        <v>22</v>
      </c>
      <c r="AE36" s="51">
        <v>13</v>
      </c>
      <c r="AF36" s="51">
        <v>29</v>
      </c>
      <c r="AG36" s="51">
        <v>1</v>
      </c>
      <c r="AH36" s="110">
        <v>3.8615384615384616</v>
      </c>
      <c r="AI36" s="255">
        <v>20</v>
      </c>
      <c r="AJ36" s="255"/>
      <c r="AK36" s="255">
        <v>4</v>
      </c>
      <c r="AL36" s="255">
        <v>10</v>
      </c>
      <c r="AM36" s="255">
        <v>6</v>
      </c>
      <c r="AN36" s="277">
        <v>4.0999999999999996</v>
      </c>
      <c r="AO36" s="255">
        <v>9</v>
      </c>
      <c r="AP36" s="255">
        <v>1</v>
      </c>
      <c r="AQ36" s="255">
        <v>3</v>
      </c>
      <c r="AR36" s="255">
        <v>4</v>
      </c>
      <c r="AS36" s="255">
        <v>1</v>
      </c>
      <c r="AT36" s="255"/>
      <c r="AU36" s="256"/>
      <c r="AV36" s="257">
        <v>42.2</v>
      </c>
      <c r="AW36" s="308">
        <v>29</v>
      </c>
      <c r="AX36" s="308"/>
      <c r="AY36" s="308"/>
      <c r="AZ36" s="308">
        <v>19</v>
      </c>
      <c r="BA36" s="308">
        <v>7</v>
      </c>
      <c r="BB36" s="308">
        <v>3</v>
      </c>
      <c r="BC36" s="308"/>
      <c r="BD36" s="309">
        <v>67.400000000000006</v>
      </c>
    </row>
    <row r="37" spans="1:56" s="1" customFormat="1" ht="15" customHeight="1" x14ac:dyDescent="0.25">
      <c r="A37" s="12">
        <v>10</v>
      </c>
      <c r="B37" s="5">
        <v>30500</v>
      </c>
      <c r="C37" s="5" t="s">
        <v>4</v>
      </c>
      <c r="D37" s="382" t="s">
        <v>204</v>
      </c>
      <c r="E37" s="284">
        <v>27</v>
      </c>
      <c r="F37" s="427">
        <v>7.4074074074074066</v>
      </c>
      <c r="G37" s="427">
        <v>40.74074074074074</v>
      </c>
      <c r="H37" s="427">
        <v>40.74074074074074</v>
      </c>
      <c r="I37" s="427">
        <v>11.111111111111111</v>
      </c>
      <c r="J37" s="21">
        <v>3.5555555555555554</v>
      </c>
      <c r="K37" s="414">
        <v>28</v>
      </c>
      <c r="L37" s="416">
        <v>25</v>
      </c>
      <c r="M37" s="416">
        <v>50</v>
      </c>
      <c r="N37" s="416">
        <v>25</v>
      </c>
      <c r="O37" s="427"/>
      <c r="P37" s="21">
        <v>3</v>
      </c>
      <c r="Q37" s="269">
        <v>26</v>
      </c>
      <c r="R37" s="416">
        <v>7.6923076923076925</v>
      </c>
      <c r="S37" s="416">
        <v>50</v>
      </c>
      <c r="T37" s="416">
        <v>42.307692307692307</v>
      </c>
      <c r="U37" s="416"/>
      <c r="V37" s="375">
        <v>3.3461538461538463</v>
      </c>
      <c r="W37" s="467">
        <v>28</v>
      </c>
      <c r="X37" s="392"/>
      <c r="Y37" s="392">
        <v>8</v>
      </c>
      <c r="Z37" s="392">
        <v>20</v>
      </c>
      <c r="AA37" s="392"/>
      <c r="AB37" s="94">
        <v>3.2857142857142856</v>
      </c>
      <c r="AC37" s="108">
        <v>28</v>
      </c>
      <c r="AD37" s="51">
        <v>5</v>
      </c>
      <c r="AE37" s="51">
        <v>14</v>
      </c>
      <c r="AF37" s="51">
        <v>9</v>
      </c>
      <c r="AG37" s="51"/>
      <c r="AH37" s="110">
        <v>3.8571428571428572</v>
      </c>
      <c r="AI37" s="255"/>
      <c r="AJ37" s="255"/>
      <c r="AK37" s="255"/>
      <c r="AL37" s="255"/>
      <c r="AM37" s="255"/>
      <c r="AN37" s="277"/>
      <c r="AO37" s="255"/>
      <c r="AP37" s="255"/>
      <c r="AQ37" s="255"/>
      <c r="AR37" s="255"/>
      <c r="AS37" s="255"/>
      <c r="AT37" s="255"/>
      <c r="AU37" s="256"/>
      <c r="AV37" s="257"/>
      <c r="AW37" s="308"/>
      <c r="AX37" s="308"/>
      <c r="AY37" s="308"/>
      <c r="AZ37" s="308"/>
      <c r="BA37" s="308"/>
      <c r="BB37" s="308"/>
      <c r="BC37" s="308"/>
      <c r="BD37" s="309"/>
    </row>
    <row r="38" spans="1:56" s="1" customFormat="1" ht="15" customHeight="1" x14ac:dyDescent="0.25">
      <c r="A38" s="12">
        <v>11</v>
      </c>
      <c r="B38" s="5">
        <v>30530</v>
      </c>
      <c r="C38" s="5" t="s">
        <v>4</v>
      </c>
      <c r="D38" s="382" t="s">
        <v>205</v>
      </c>
      <c r="E38" s="284">
        <v>138</v>
      </c>
      <c r="F38" s="427">
        <v>6.5217391304347823</v>
      </c>
      <c r="G38" s="427">
        <v>30.434782608695656</v>
      </c>
      <c r="H38" s="427">
        <v>39.130434782608695</v>
      </c>
      <c r="I38" s="427">
        <v>23.913043478260871</v>
      </c>
      <c r="J38" s="21">
        <v>3.804347826086957</v>
      </c>
      <c r="K38" s="414">
        <v>142</v>
      </c>
      <c r="L38" s="416">
        <v>18.30985915492958</v>
      </c>
      <c r="M38" s="416">
        <v>31.690140845070424</v>
      </c>
      <c r="N38" s="416">
        <v>37.323943661971832</v>
      </c>
      <c r="O38" s="427">
        <v>12.676056338028168</v>
      </c>
      <c r="P38" s="21">
        <v>3.443661971830986</v>
      </c>
      <c r="Q38" s="269">
        <v>118</v>
      </c>
      <c r="R38" s="416">
        <v>3.3898305084745761</v>
      </c>
      <c r="S38" s="416">
        <v>26.271186440677969</v>
      </c>
      <c r="T38" s="416">
        <v>50</v>
      </c>
      <c r="U38" s="416">
        <v>20.33898305084746</v>
      </c>
      <c r="V38" s="21">
        <v>3.8728813559322037</v>
      </c>
      <c r="W38" s="467">
        <v>122</v>
      </c>
      <c r="X38" s="392">
        <v>19</v>
      </c>
      <c r="Y38" s="392">
        <v>40</v>
      </c>
      <c r="Z38" s="392">
        <v>61</v>
      </c>
      <c r="AA38" s="392">
        <v>2</v>
      </c>
      <c r="AB38" s="94">
        <v>3.622950819672131</v>
      </c>
      <c r="AC38" s="108">
        <v>122</v>
      </c>
      <c r="AD38" s="51">
        <v>20</v>
      </c>
      <c r="AE38" s="51">
        <v>41</v>
      </c>
      <c r="AF38" s="51">
        <v>59</v>
      </c>
      <c r="AG38" s="51">
        <v>2</v>
      </c>
      <c r="AH38" s="110">
        <v>3.6475409836065573</v>
      </c>
      <c r="AI38" s="475">
        <v>28</v>
      </c>
      <c r="AJ38" s="255"/>
      <c r="AK38" s="255">
        <v>11</v>
      </c>
      <c r="AL38" s="255">
        <v>10</v>
      </c>
      <c r="AM38" s="255">
        <v>7</v>
      </c>
      <c r="AN38" s="277">
        <v>3.8571428571428572</v>
      </c>
      <c r="AO38" s="255">
        <v>19</v>
      </c>
      <c r="AP38" s="255"/>
      <c r="AQ38" s="255">
        <v>6</v>
      </c>
      <c r="AR38" s="255">
        <v>10</v>
      </c>
      <c r="AS38" s="255">
        <v>3</v>
      </c>
      <c r="AT38" s="255"/>
      <c r="AU38" s="256"/>
      <c r="AV38" s="257">
        <v>47.8</v>
      </c>
      <c r="AW38" s="308">
        <v>47</v>
      </c>
      <c r="AX38" s="308"/>
      <c r="AY38" s="308">
        <v>6</v>
      </c>
      <c r="AZ38" s="308">
        <v>28</v>
      </c>
      <c r="BA38" s="308">
        <v>7</v>
      </c>
      <c r="BB38" s="308">
        <v>6</v>
      </c>
      <c r="BC38" s="308"/>
      <c r="BD38" s="309">
        <v>58.8</v>
      </c>
    </row>
    <row r="39" spans="1:56" s="1" customFormat="1" ht="15" customHeight="1" x14ac:dyDescent="0.25">
      <c r="A39" s="12">
        <v>12</v>
      </c>
      <c r="B39" s="5">
        <v>30640</v>
      </c>
      <c r="C39" s="5" t="s">
        <v>4</v>
      </c>
      <c r="D39" s="382" t="s">
        <v>43</v>
      </c>
      <c r="E39" s="284">
        <v>104</v>
      </c>
      <c r="F39" s="427"/>
      <c r="G39" s="427">
        <v>21.153846153846153</v>
      </c>
      <c r="H39" s="427">
        <v>47.115384615384613</v>
      </c>
      <c r="I39" s="427">
        <v>31.73076923076923</v>
      </c>
      <c r="J39" s="21">
        <v>4.1057692307692308</v>
      </c>
      <c r="K39" s="414">
        <v>104</v>
      </c>
      <c r="L39" s="416"/>
      <c r="M39" s="416">
        <v>25.961538461538463</v>
      </c>
      <c r="N39" s="416">
        <v>56.730769230769226</v>
      </c>
      <c r="O39" s="427">
        <v>17.307692307692307</v>
      </c>
      <c r="P39" s="21">
        <v>3.9134615384615383</v>
      </c>
      <c r="Q39" s="269">
        <v>94</v>
      </c>
      <c r="R39" s="416"/>
      <c r="S39" s="416">
        <v>12.76595744680851</v>
      </c>
      <c r="T39" s="416">
        <v>74.468085106382972</v>
      </c>
      <c r="U39" s="416">
        <v>12.76595744680851</v>
      </c>
      <c r="V39" s="21">
        <v>4</v>
      </c>
      <c r="W39" s="467">
        <v>74</v>
      </c>
      <c r="X39" s="392">
        <v>7</v>
      </c>
      <c r="Y39" s="392">
        <v>38</v>
      </c>
      <c r="Z39" s="392">
        <v>29</v>
      </c>
      <c r="AA39" s="392"/>
      <c r="AB39" s="94">
        <v>3.7027027027027026</v>
      </c>
      <c r="AC39" s="108">
        <v>74</v>
      </c>
      <c r="AD39" s="51">
        <v>18</v>
      </c>
      <c r="AE39" s="51">
        <v>31</v>
      </c>
      <c r="AF39" s="51">
        <v>25</v>
      </c>
      <c r="AG39" s="51"/>
      <c r="AH39" s="110">
        <v>3.9054054054054053</v>
      </c>
      <c r="AI39" s="475">
        <v>26</v>
      </c>
      <c r="AJ39" s="255"/>
      <c r="AK39" s="255">
        <v>5</v>
      </c>
      <c r="AL39" s="255">
        <v>17</v>
      </c>
      <c r="AM39" s="255">
        <v>4</v>
      </c>
      <c r="AN39" s="257">
        <v>3.9615384615384617</v>
      </c>
      <c r="AO39" s="255">
        <v>18</v>
      </c>
      <c r="AP39" s="255"/>
      <c r="AQ39" s="255">
        <v>6</v>
      </c>
      <c r="AR39" s="255">
        <v>9</v>
      </c>
      <c r="AS39" s="255">
        <v>2</v>
      </c>
      <c r="AT39" s="255">
        <v>1</v>
      </c>
      <c r="AU39" s="256"/>
      <c r="AV39" s="257">
        <v>54.1</v>
      </c>
      <c r="AW39" s="308">
        <v>44</v>
      </c>
      <c r="AX39" s="308"/>
      <c r="AY39" s="308"/>
      <c r="AZ39" s="308">
        <v>18</v>
      </c>
      <c r="BA39" s="308">
        <v>18</v>
      </c>
      <c r="BB39" s="308">
        <v>8</v>
      </c>
      <c r="BC39" s="308"/>
      <c r="BD39" s="309">
        <v>70.5</v>
      </c>
    </row>
    <row r="40" spans="1:56" s="1" customFormat="1" ht="15" customHeight="1" x14ac:dyDescent="0.25">
      <c r="A40" s="12">
        <v>13</v>
      </c>
      <c r="B40" s="5">
        <v>30650</v>
      </c>
      <c r="C40" s="5" t="s">
        <v>4</v>
      </c>
      <c r="D40" s="382" t="s">
        <v>206</v>
      </c>
      <c r="E40" s="284">
        <v>64</v>
      </c>
      <c r="F40" s="427">
        <v>20.3125</v>
      </c>
      <c r="G40" s="427">
        <v>42.1875</v>
      </c>
      <c r="H40" s="427">
        <v>35.9375</v>
      </c>
      <c r="I40" s="427">
        <v>1.5625</v>
      </c>
      <c r="J40" s="21">
        <v>3.1875</v>
      </c>
      <c r="K40" s="414">
        <v>65</v>
      </c>
      <c r="L40" s="416">
        <v>1.5384615384615385</v>
      </c>
      <c r="M40" s="416">
        <v>56.92307692307692</v>
      </c>
      <c r="N40" s="416">
        <v>40</v>
      </c>
      <c r="O40" s="427">
        <v>1.5384615384615385</v>
      </c>
      <c r="P40" s="21">
        <v>3.4153846153846148</v>
      </c>
      <c r="Q40" s="269">
        <v>68</v>
      </c>
      <c r="R40" s="416"/>
      <c r="S40" s="416">
        <v>39.705882352941174</v>
      </c>
      <c r="T40" s="416">
        <v>54.411764705882348</v>
      </c>
      <c r="U40" s="416">
        <v>5.8823529411764701</v>
      </c>
      <c r="V40" s="21">
        <v>3.6617647058823533</v>
      </c>
      <c r="W40" s="467">
        <v>54</v>
      </c>
      <c r="X40" s="392">
        <v>1</v>
      </c>
      <c r="Y40" s="392">
        <v>19</v>
      </c>
      <c r="Z40" s="392">
        <v>28</v>
      </c>
      <c r="AA40" s="392">
        <v>6</v>
      </c>
      <c r="AB40" s="94">
        <v>3.2777777777777777</v>
      </c>
      <c r="AC40" s="108">
        <v>54</v>
      </c>
      <c r="AD40" s="51">
        <v>9</v>
      </c>
      <c r="AE40" s="51">
        <v>13</v>
      </c>
      <c r="AF40" s="51">
        <v>28</v>
      </c>
      <c r="AG40" s="51">
        <v>4</v>
      </c>
      <c r="AH40" s="110">
        <v>3.5</v>
      </c>
      <c r="AI40" s="475">
        <v>24</v>
      </c>
      <c r="AJ40" s="255">
        <v>1</v>
      </c>
      <c r="AK40" s="255">
        <v>8</v>
      </c>
      <c r="AL40" s="255">
        <v>10</v>
      </c>
      <c r="AM40" s="255">
        <v>5</v>
      </c>
      <c r="AN40" s="274">
        <v>3.7916666666666665</v>
      </c>
      <c r="AO40" s="255">
        <v>2</v>
      </c>
      <c r="AP40" s="255"/>
      <c r="AQ40" s="255"/>
      <c r="AR40" s="255">
        <v>2</v>
      </c>
      <c r="AS40" s="255"/>
      <c r="AT40" s="255"/>
      <c r="AU40" s="256"/>
      <c r="AV40" s="257">
        <v>55</v>
      </c>
      <c r="AW40" s="308">
        <v>26</v>
      </c>
      <c r="AX40" s="308"/>
      <c r="AY40" s="308">
        <v>1</v>
      </c>
      <c r="AZ40" s="308">
        <v>19</v>
      </c>
      <c r="BA40" s="308">
        <v>3</v>
      </c>
      <c r="BB40" s="308">
        <v>3</v>
      </c>
      <c r="BC40" s="308"/>
      <c r="BD40" s="309">
        <v>61.6</v>
      </c>
    </row>
    <row r="41" spans="1:56" s="1" customFormat="1" ht="15" customHeight="1" x14ac:dyDescent="0.25">
      <c r="A41" s="12">
        <v>14</v>
      </c>
      <c r="B41" s="5">
        <v>30790</v>
      </c>
      <c r="C41" s="5" t="s">
        <v>4</v>
      </c>
      <c r="D41" s="382" t="s">
        <v>45</v>
      </c>
      <c r="E41" s="284">
        <v>71</v>
      </c>
      <c r="F41" s="427">
        <v>5.6338028169014089</v>
      </c>
      <c r="G41" s="427">
        <v>38.028169014084504</v>
      </c>
      <c r="H41" s="427">
        <v>36.619718309859159</v>
      </c>
      <c r="I41" s="427">
        <v>19.718309859154928</v>
      </c>
      <c r="J41" s="21">
        <v>3.7042253521126765</v>
      </c>
      <c r="K41" s="414">
        <v>71</v>
      </c>
      <c r="L41" s="416">
        <v>7.042253521126761</v>
      </c>
      <c r="M41" s="416">
        <v>35.2112676056338</v>
      </c>
      <c r="N41" s="416">
        <v>40.845070422535215</v>
      </c>
      <c r="O41" s="427">
        <v>16.901408450704224</v>
      </c>
      <c r="P41" s="21">
        <v>3.676056338028169</v>
      </c>
      <c r="Q41" s="269">
        <v>71</v>
      </c>
      <c r="R41" s="416">
        <v>8.4507042253521121</v>
      </c>
      <c r="S41" s="416">
        <v>22.535211267605636</v>
      </c>
      <c r="T41" s="416">
        <v>52.112676056338024</v>
      </c>
      <c r="U41" s="416">
        <v>16.901408450704224</v>
      </c>
      <c r="V41" s="21">
        <v>3.7746478873239435</v>
      </c>
      <c r="W41" s="467">
        <v>50</v>
      </c>
      <c r="X41" s="392">
        <v>1</v>
      </c>
      <c r="Y41" s="392">
        <v>10</v>
      </c>
      <c r="Z41" s="392">
        <v>38</v>
      </c>
      <c r="AA41" s="392">
        <v>1</v>
      </c>
      <c r="AB41" s="94">
        <v>3.22</v>
      </c>
      <c r="AC41" s="108">
        <v>50</v>
      </c>
      <c r="AD41" s="51">
        <v>6</v>
      </c>
      <c r="AE41" s="51">
        <v>17</v>
      </c>
      <c r="AF41" s="51">
        <v>26</v>
      </c>
      <c r="AG41" s="51">
        <v>1</v>
      </c>
      <c r="AH41" s="110">
        <v>3.56</v>
      </c>
      <c r="AI41" s="475">
        <v>28</v>
      </c>
      <c r="AJ41" s="255">
        <v>3</v>
      </c>
      <c r="AK41" s="255">
        <v>8</v>
      </c>
      <c r="AL41" s="255">
        <v>14</v>
      </c>
      <c r="AM41" s="255">
        <v>3</v>
      </c>
      <c r="AN41" s="274">
        <v>3.6071428571428572</v>
      </c>
      <c r="AO41" s="255">
        <v>8</v>
      </c>
      <c r="AP41" s="255">
        <v>1</v>
      </c>
      <c r="AQ41" s="255">
        <v>2</v>
      </c>
      <c r="AR41" s="255">
        <v>5</v>
      </c>
      <c r="AS41" s="255"/>
      <c r="AT41" s="255"/>
      <c r="AU41" s="256"/>
      <c r="AV41" s="257">
        <v>47</v>
      </c>
      <c r="AW41" s="308">
        <v>36</v>
      </c>
      <c r="AX41" s="308">
        <v>1</v>
      </c>
      <c r="AY41" s="308">
        <v>3</v>
      </c>
      <c r="AZ41" s="308">
        <v>25</v>
      </c>
      <c r="BA41" s="308">
        <v>5</v>
      </c>
      <c r="BB41" s="308">
        <v>2</v>
      </c>
      <c r="BC41" s="308"/>
      <c r="BD41" s="309">
        <v>54</v>
      </c>
    </row>
    <row r="42" spans="1:56" s="1" customFormat="1" ht="15" customHeight="1" x14ac:dyDescent="0.25">
      <c r="A42" s="12">
        <v>15</v>
      </c>
      <c r="B42" s="5">
        <v>30890</v>
      </c>
      <c r="C42" s="5" t="s">
        <v>4</v>
      </c>
      <c r="D42" s="382" t="s">
        <v>207</v>
      </c>
      <c r="E42" s="284">
        <v>72</v>
      </c>
      <c r="F42" s="427">
        <v>11.111111111111111</v>
      </c>
      <c r="G42" s="427">
        <v>22.222222222222221</v>
      </c>
      <c r="H42" s="427">
        <v>44.444444444444443</v>
      </c>
      <c r="I42" s="427">
        <v>22.222222222222221</v>
      </c>
      <c r="J42" s="21">
        <v>3.7777777777777772</v>
      </c>
      <c r="K42" s="414">
        <v>69</v>
      </c>
      <c r="L42" s="416">
        <v>15.942028985507244</v>
      </c>
      <c r="M42" s="416">
        <v>31.884057971014489</v>
      </c>
      <c r="N42" s="416">
        <v>50.724637681159422</v>
      </c>
      <c r="O42" s="427">
        <v>1.4492753623188406</v>
      </c>
      <c r="P42" s="21">
        <v>3.376811594202898</v>
      </c>
      <c r="Q42" s="269">
        <v>71</v>
      </c>
      <c r="R42" s="416">
        <v>4.225352112676056</v>
      </c>
      <c r="S42" s="416">
        <v>38.028169014084504</v>
      </c>
      <c r="T42" s="416">
        <v>54.929577464788736</v>
      </c>
      <c r="U42" s="416">
        <v>2.8169014084507045</v>
      </c>
      <c r="V42" s="21">
        <v>3.563380281690141</v>
      </c>
      <c r="W42" s="467">
        <v>61</v>
      </c>
      <c r="X42" s="392">
        <v>1</v>
      </c>
      <c r="Y42" s="392">
        <v>25</v>
      </c>
      <c r="Z42" s="392">
        <v>25</v>
      </c>
      <c r="AA42" s="392">
        <v>10</v>
      </c>
      <c r="AB42" s="94">
        <v>3.278688524590164</v>
      </c>
      <c r="AC42" s="108">
        <v>60</v>
      </c>
      <c r="AD42" s="51">
        <v>9</v>
      </c>
      <c r="AE42" s="51">
        <v>14</v>
      </c>
      <c r="AF42" s="51">
        <v>35</v>
      </c>
      <c r="AG42" s="51">
        <v>2</v>
      </c>
      <c r="AH42" s="110">
        <v>3.5</v>
      </c>
      <c r="AI42" s="475">
        <v>15</v>
      </c>
      <c r="AJ42" s="255">
        <v>1</v>
      </c>
      <c r="AK42" s="255">
        <v>5</v>
      </c>
      <c r="AL42" s="255">
        <v>4</v>
      </c>
      <c r="AM42" s="255">
        <v>5</v>
      </c>
      <c r="AN42" s="277">
        <v>3.8666666666666667</v>
      </c>
      <c r="AO42" s="255">
        <v>13</v>
      </c>
      <c r="AP42" s="255"/>
      <c r="AQ42" s="255">
        <v>1</v>
      </c>
      <c r="AR42" s="255">
        <v>8</v>
      </c>
      <c r="AS42" s="255">
        <v>4</v>
      </c>
      <c r="AT42" s="255"/>
      <c r="AU42" s="256"/>
      <c r="AV42" s="257">
        <v>59.8</v>
      </c>
      <c r="AW42" s="308">
        <v>28</v>
      </c>
      <c r="AX42" s="308"/>
      <c r="AY42" s="308">
        <v>1</v>
      </c>
      <c r="AZ42" s="308">
        <v>22</v>
      </c>
      <c r="BA42" s="308">
        <v>2</v>
      </c>
      <c r="BB42" s="308">
        <v>3</v>
      </c>
      <c r="BC42" s="308"/>
      <c r="BD42" s="309">
        <v>59.7</v>
      </c>
    </row>
    <row r="43" spans="1:56" s="1" customFormat="1" ht="15" customHeight="1" x14ac:dyDescent="0.25">
      <c r="A43" s="12">
        <v>16</v>
      </c>
      <c r="B43" s="5">
        <v>30940</v>
      </c>
      <c r="C43" s="5" t="s">
        <v>4</v>
      </c>
      <c r="D43" s="382" t="s">
        <v>47</v>
      </c>
      <c r="E43" s="284">
        <v>103</v>
      </c>
      <c r="F43" s="427">
        <v>5.825242718446602</v>
      </c>
      <c r="G43" s="427">
        <v>16.50485436893204</v>
      </c>
      <c r="H43" s="427">
        <v>59.22330097087378</v>
      </c>
      <c r="I43" s="427">
        <v>18.446601941747574</v>
      </c>
      <c r="J43" s="21">
        <v>3.9029126213592233</v>
      </c>
      <c r="K43" s="414">
        <v>114</v>
      </c>
      <c r="L43" s="416">
        <v>7.0175438596491224</v>
      </c>
      <c r="M43" s="416">
        <v>26.315789473684209</v>
      </c>
      <c r="N43" s="416">
        <v>54.385964912280706</v>
      </c>
      <c r="O43" s="427">
        <v>12.280701754385964</v>
      </c>
      <c r="P43" s="21">
        <v>3.7192982456140351</v>
      </c>
      <c r="Q43" s="269">
        <v>101</v>
      </c>
      <c r="R43" s="416"/>
      <c r="S43" s="416">
        <v>12.871287128712872</v>
      </c>
      <c r="T43" s="416">
        <v>66.336633663366342</v>
      </c>
      <c r="U43" s="416">
        <v>20.792079207920793</v>
      </c>
      <c r="V43" s="21">
        <v>4.0792079207920793</v>
      </c>
      <c r="W43" s="467">
        <v>126</v>
      </c>
      <c r="X43" s="392">
        <v>7</v>
      </c>
      <c r="Y43" s="392">
        <v>54</v>
      </c>
      <c r="Z43" s="392">
        <v>60</v>
      </c>
      <c r="AA43" s="392">
        <v>5</v>
      </c>
      <c r="AB43" s="94">
        <v>3.5</v>
      </c>
      <c r="AC43" s="108">
        <v>126</v>
      </c>
      <c r="AD43" s="51">
        <v>27</v>
      </c>
      <c r="AE43" s="51">
        <v>42</v>
      </c>
      <c r="AF43" s="51">
        <v>54</v>
      </c>
      <c r="AG43" s="51">
        <v>3</v>
      </c>
      <c r="AH43" s="110">
        <v>3.7380952380952381</v>
      </c>
      <c r="AI43" s="475">
        <v>40</v>
      </c>
      <c r="AJ43" s="255">
        <v>1</v>
      </c>
      <c r="AK43" s="255">
        <v>12</v>
      </c>
      <c r="AL43" s="255">
        <v>15</v>
      </c>
      <c r="AM43" s="255">
        <v>12</v>
      </c>
      <c r="AN43" s="277">
        <v>3.95</v>
      </c>
      <c r="AO43" s="255">
        <v>17</v>
      </c>
      <c r="AP43" s="255"/>
      <c r="AQ43" s="255">
        <v>5</v>
      </c>
      <c r="AR43" s="255">
        <v>10</v>
      </c>
      <c r="AS43" s="255">
        <v>2</v>
      </c>
      <c r="AT43" s="255"/>
      <c r="AU43" s="256"/>
      <c r="AV43" s="257">
        <v>48.9</v>
      </c>
      <c r="AW43" s="308">
        <v>57</v>
      </c>
      <c r="AX43" s="308"/>
      <c r="AY43" s="308">
        <v>1</v>
      </c>
      <c r="AZ43" s="308">
        <v>27</v>
      </c>
      <c r="BA43" s="308">
        <v>14</v>
      </c>
      <c r="BB43" s="308">
        <v>15</v>
      </c>
      <c r="BC43" s="308"/>
      <c r="BD43" s="309">
        <v>69.599999999999994</v>
      </c>
    </row>
    <row r="44" spans="1:56" s="1" customFormat="1" ht="15" customHeight="1" thickBot="1" x14ac:dyDescent="0.3">
      <c r="A44" s="13">
        <v>17</v>
      </c>
      <c r="B44" s="14">
        <v>31480</v>
      </c>
      <c r="C44" s="14" t="s">
        <v>4</v>
      </c>
      <c r="D44" s="383" t="s">
        <v>49</v>
      </c>
      <c r="E44" s="441">
        <v>113</v>
      </c>
      <c r="F44" s="428">
        <v>7.9646017699115044</v>
      </c>
      <c r="G44" s="428">
        <v>30.973451327433626</v>
      </c>
      <c r="H44" s="428">
        <v>46.902654867256636</v>
      </c>
      <c r="I44" s="428">
        <v>14.159292035398231</v>
      </c>
      <c r="J44" s="22">
        <v>3.6725663716814161</v>
      </c>
      <c r="K44" s="417">
        <v>119</v>
      </c>
      <c r="L44" s="418">
        <v>15.966386554621847</v>
      </c>
      <c r="M44" s="418">
        <v>35.294117647058826</v>
      </c>
      <c r="N44" s="418">
        <v>45.378151260504204</v>
      </c>
      <c r="O44" s="428">
        <v>3.3613445378151261</v>
      </c>
      <c r="P44" s="22">
        <v>3.3613445378151261</v>
      </c>
      <c r="Q44" s="270">
        <v>125</v>
      </c>
      <c r="R44" s="418">
        <v>5.6000000000000005</v>
      </c>
      <c r="S44" s="418">
        <v>23.200000000000003</v>
      </c>
      <c r="T44" s="418">
        <v>66.400000000000006</v>
      </c>
      <c r="U44" s="418">
        <v>4.8</v>
      </c>
      <c r="V44" s="22">
        <v>3.7040000000000002</v>
      </c>
      <c r="W44" s="469">
        <v>117</v>
      </c>
      <c r="X44" s="395"/>
      <c r="Y44" s="395">
        <v>60</v>
      </c>
      <c r="Z44" s="395">
        <v>46</v>
      </c>
      <c r="AA44" s="395">
        <v>11</v>
      </c>
      <c r="AB44" s="470">
        <v>3.4188034188034186</v>
      </c>
      <c r="AC44" s="108">
        <v>116</v>
      </c>
      <c r="AD44" s="51">
        <v>26</v>
      </c>
      <c r="AE44" s="51">
        <v>36</v>
      </c>
      <c r="AF44" s="51">
        <v>46</v>
      </c>
      <c r="AG44" s="51">
        <v>8</v>
      </c>
      <c r="AH44" s="110">
        <v>3.6896551724137931</v>
      </c>
      <c r="AI44" s="476">
        <v>33</v>
      </c>
      <c r="AJ44" s="261">
        <v>2</v>
      </c>
      <c r="AK44" s="261">
        <v>4</v>
      </c>
      <c r="AL44" s="261">
        <v>21</v>
      </c>
      <c r="AM44" s="261">
        <v>6</v>
      </c>
      <c r="AN44" s="278">
        <v>3.9393939393939394</v>
      </c>
      <c r="AO44" s="476">
        <v>35</v>
      </c>
      <c r="AP44" s="261">
        <v>1</v>
      </c>
      <c r="AQ44" s="261">
        <v>8</v>
      </c>
      <c r="AR44" s="261">
        <v>23</v>
      </c>
      <c r="AS44" s="261">
        <v>3</v>
      </c>
      <c r="AT44" s="261"/>
      <c r="AU44" s="262"/>
      <c r="AV44" s="263">
        <v>47.8</v>
      </c>
      <c r="AW44" s="312">
        <v>68</v>
      </c>
      <c r="AX44" s="312"/>
      <c r="AY44" s="312">
        <v>5</v>
      </c>
      <c r="AZ44" s="312">
        <v>50</v>
      </c>
      <c r="BA44" s="312">
        <v>10</v>
      </c>
      <c r="BB44" s="312">
        <v>3</v>
      </c>
      <c r="BC44" s="312"/>
      <c r="BD44" s="313">
        <v>56.7</v>
      </c>
    </row>
    <row r="45" spans="1:56" s="1" customFormat="1" ht="15" customHeight="1" x14ac:dyDescent="0.25">
      <c r="A45" s="10">
        <v>1</v>
      </c>
      <c r="B45" s="11">
        <v>40010</v>
      </c>
      <c r="C45" s="11" t="s">
        <v>5</v>
      </c>
      <c r="D45" s="380" t="s">
        <v>50</v>
      </c>
      <c r="E45" s="268">
        <v>227</v>
      </c>
      <c r="F45" s="410"/>
      <c r="G45" s="410">
        <v>4.8458149779735686</v>
      </c>
      <c r="H45" s="410">
        <v>33.920704845814981</v>
      </c>
      <c r="I45" s="410">
        <v>61.233480176211451</v>
      </c>
      <c r="J45" s="20">
        <v>4.5638766519823788</v>
      </c>
      <c r="K45" s="268">
        <v>229</v>
      </c>
      <c r="L45" s="410">
        <v>2.1834061135371177</v>
      </c>
      <c r="M45" s="410">
        <v>25.327510917030565</v>
      </c>
      <c r="N45" s="410">
        <v>51.528384279475979</v>
      </c>
      <c r="O45" s="410">
        <v>20.960698689956331</v>
      </c>
      <c r="P45" s="20">
        <v>3.9126637554585146</v>
      </c>
      <c r="Q45" s="268">
        <v>228</v>
      </c>
      <c r="R45" s="410"/>
      <c r="S45" s="410">
        <v>9.2105263157894726</v>
      </c>
      <c r="T45" s="410">
        <v>50.877192982456144</v>
      </c>
      <c r="U45" s="410">
        <v>39.912280701754391</v>
      </c>
      <c r="V45" s="20">
        <v>4.307017543859649</v>
      </c>
      <c r="W45" s="389">
        <v>162</v>
      </c>
      <c r="X45" s="390">
        <v>27</v>
      </c>
      <c r="Y45" s="390">
        <v>101</v>
      </c>
      <c r="Z45" s="390">
        <v>34</v>
      </c>
      <c r="AA45" s="390"/>
      <c r="AB45" s="100">
        <v>3.9567901234567899</v>
      </c>
      <c r="AC45" s="114">
        <v>162</v>
      </c>
      <c r="AD45" s="118">
        <v>52</v>
      </c>
      <c r="AE45" s="118">
        <v>64</v>
      </c>
      <c r="AF45" s="118">
        <v>46</v>
      </c>
      <c r="AG45" s="118"/>
      <c r="AH45" s="119">
        <v>4.0370370370370372</v>
      </c>
      <c r="AI45" s="258">
        <v>87</v>
      </c>
      <c r="AJ45" s="258">
        <v>1</v>
      </c>
      <c r="AK45" s="258">
        <v>9</v>
      </c>
      <c r="AL45" s="258">
        <v>37</v>
      </c>
      <c r="AM45" s="258">
        <v>40</v>
      </c>
      <c r="AN45" s="283">
        <v>4.333333333333333</v>
      </c>
      <c r="AO45" s="258">
        <v>87</v>
      </c>
      <c r="AP45" s="258"/>
      <c r="AQ45" s="258">
        <v>7</v>
      </c>
      <c r="AR45" s="258">
        <v>50</v>
      </c>
      <c r="AS45" s="258">
        <v>25</v>
      </c>
      <c r="AT45" s="258">
        <v>5</v>
      </c>
      <c r="AU45" s="259"/>
      <c r="AV45" s="260">
        <v>59.6</v>
      </c>
      <c r="AW45" s="310">
        <v>174</v>
      </c>
      <c r="AX45" s="310"/>
      <c r="AY45" s="310">
        <v>3</v>
      </c>
      <c r="AZ45" s="310">
        <v>84</v>
      </c>
      <c r="BA45" s="310">
        <v>45</v>
      </c>
      <c r="BB45" s="310">
        <v>42</v>
      </c>
      <c r="BC45" s="310"/>
      <c r="BD45" s="311">
        <v>69.599999999999994</v>
      </c>
    </row>
    <row r="46" spans="1:56" s="1" customFormat="1" ht="15" customHeight="1" x14ac:dyDescent="0.25">
      <c r="A46" s="12">
        <v>2</v>
      </c>
      <c r="B46" s="5">
        <v>40030</v>
      </c>
      <c r="C46" s="5" t="s">
        <v>5</v>
      </c>
      <c r="D46" s="382" t="s">
        <v>208</v>
      </c>
      <c r="E46" s="269">
        <v>56</v>
      </c>
      <c r="F46" s="413"/>
      <c r="G46" s="413"/>
      <c r="H46" s="413">
        <v>1.7857142857142856</v>
      </c>
      <c r="I46" s="413">
        <v>98.214285714285708</v>
      </c>
      <c r="J46" s="21">
        <v>4.9821428571428577</v>
      </c>
      <c r="K46" s="269">
        <v>55</v>
      </c>
      <c r="L46" s="413"/>
      <c r="M46" s="413">
        <v>9.0909090909090917</v>
      </c>
      <c r="N46" s="413">
        <v>21.818181818181817</v>
      </c>
      <c r="O46" s="413">
        <v>69.090909090909093</v>
      </c>
      <c r="P46" s="21">
        <v>4.5999999999999996</v>
      </c>
      <c r="Q46" s="269">
        <v>54</v>
      </c>
      <c r="R46" s="413"/>
      <c r="S46" s="413">
        <v>3.7037037037037033</v>
      </c>
      <c r="T46" s="413">
        <v>59.259259259259252</v>
      </c>
      <c r="U46" s="413">
        <v>37.037037037037038</v>
      </c>
      <c r="V46" s="21">
        <v>4.333333333333333</v>
      </c>
      <c r="W46" s="391">
        <v>52</v>
      </c>
      <c r="X46" s="392">
        <v>3</v>
      </c>
      <c r="Y46" s="392">
        <v>31</v>
      </c>
      <c r="Z46" s="392">
        <v>18</v>
      </c>
      <c r="AA46" s="392"/>
      <c r="AB46" s="101">
        <v>3.7115384615384617</v>
      </c>
      <c r="AC46" s="108">
        <v>52</v>
      </c>
      <c r="AD46" s="51">
        <v>23</v>
      </c>
      <c r="AE46" s="51">
        <v>20</v>
      </c>
      <c r="AF46" s="51">
        <v>9</v>
      </c>
      <c r="AG46" s="51"/>
      <c r="AH46" s="120">
        <v>4.2692307692307692</v>
      </c>
      <c r="AI46" s="255">
        <v>34</v>
      </c>
      <c r="AJ46" s="255"/>
      <c r="AK46" s="255">
        <v>8</v>
      </c>
      <c r="AL46" s="255">
        <v>15</v>
      </c>
      <c r="AM46" s="255">
        <v>11</v>
      </c>
      <c r="AN46" s="274">
        <v>4.0882352941176467</v>
      </c>
      <c r="AO46" s="255">
        <v>20</v>
      </c>
      <c r="AP46" s="255"/>
      <c r="AQ46" s="255">
        <v>3</v>
      </c>
      <c r="AR46" s="255">
        <v>11</v>
      </c>
      <c r="AS46" s="255">
        <v>6</v>
      </c>
      <c r="AT46" s="255"/>
      <c r="AU46" s="256"/>
      <c r="AV46" s="257">
        <v>52</v>
      </c>
      <c r="AW46" s="308">
        <v>54</v>
      </c>
      <c r="AX46" s="308">
        <v>1</v>
      </c>
      <c r="AY46" s="308">
        <v>1</v>
      </c>
      <c r="AZ46" s="308">
        <v>28</v>
      </c>
      <c r="BA46" s="308">
        <v>13</v>
      </c>
      <c r="BB46" s="308">
        <v>11</v>
      </c>
      <c r="BC46" s="308"/>
      <c r="BD46" s="309">
        <v>67</v>
      </c>
    </row>
    <row r="47" spans="1:56" s="1" customFormat="1" ht="15" customHeight="1" x14ac:dyDescent="0.25">
      <c r="A47" s="12">
        <v>3</v>
      </c>
      <c r="B47" s="5">
        <v>40410</v>
      </c>
      <c r="C47" s="5" t="s">
        <v>5</v>
      </c>
      <c r="D47" s="382" t="s">
        <v>59</v>
      </c>
      <c r="E47" s="269">
        <v>174</v>
      </c>
      <c r="F47" s="413">
        <v>0.57471264367816088</v>
      </c>
      <c r="G47" s="413">
        <v>2.8735632183908044</v>
      </c>
      <c r="H47" s="413">
        <v>39.655172413793103</v>
      </c>
      <c r="I47" s="413">
        <v>56.896551724137936</v>
      </c>
      <c r="J47" s="21">
        <v>4.5287356321839081</v>
      </c>
      <c r="K47" s="425">
        <v>182</v>
      </c>
      <c r="L47" s="426">
        <v>6.593406593406594</v>
      </c>
      <c r="M47" s="426">
        <v>35.714285714285715</v>
      </c>
      <c r="N47" s="426">
        <v>44.505494505494504</v>
      </c>
      <c r="O47" s="426">
        <v>13.186813186813188</v>
      </c>
      <c r="P47" s="21">
        <v>3.6428571428571428</v>
      </c>
      <c r="Q47" s="269">
        <v>171</v>
      </c>
      <c r="R47" s="413">
        <v>0.58479532163742687</v>
      </c>
      <c r="S47" s="413">
        <v>19.883040935672515</v>
      </c>
      <c r="T47" s="413">
        <v>62.57309941520468</v>
      </c>
      <c r="U47" s="413">
        <v>16.959064327485379</v>
      </c>
      <c r="V47" s="21">
        <v>3.9590643274853803</v>
      </c>
      <c r="W47" s="391">
        <v>157</v>
      </c>
      <c r="X47" s="392">
        <v>21</v>
      </c>
      <c r="Y47" s="392">
        <v>93</v>
      </c>
      <c r="Z47" s="392">
        <v>41</v>
      </c>
      <c r="AA47" s="392">
        <v>2</v>
      </c>
      <c r="AB47" s="101">
        <v>3.8471337579617835</v>
      </c>
      <c r="AC47" s="108">
        <v>157</v>
      </c>
      <c r="AD47" s="51">
        <v>65</v>
      </c>
      <c r="AE47" s="51">
        <v>44</v>
      </c>
      <c r="AF47" s="51">
        <v>48</v>
      </c>
      <c r="AG47" s="51"/>
      <c r="AH47" s="110">
        <v>4.1082802547770703</v>
      </c>
      <c r="AI47" s="255">
        <v>43</v>
      </c>
      <c r="AJ47" s="255"/>
      <c r="AK47" s="255">
        <v>5</v>
      </c>
      <c r="AL47" s="255">
        <v>17</v>
      </c>
      <c r="AM47" s="255">
        <v>21</v>
      </c>
      <c r="AN47" s="274">
        <v>4.3720930232558137</v>
      </c>
      <c r="AO47" s="255">
        <v>64</v>
      </c>
      <c r="AP47" s="255">
        <v>1</v>
      </c>
      <c r="AQ47" s="255">
        <v>4</v>
      </c>
      <c r="AR47" s="255">
        <v>20</v>
      </c>
      <c r="AS47" s="255">
        <v>28</v>
      </c>
      <c r="AT47" s="255">
        <v>11</v>
      </c>
      <c r="AU47" s="256"/>
      <c r="AV47" s="257">
        <v>66</v>
      </c>
      <c r="AW47" s="308">
        <v>107</v>
      </c>
      <c r="AX47" s="308">
        <v>1</v>
      </c>
      <c r="AY47" s="308">
        <v>1</v>
      </c>
      <c r="AZ47" s="308">
        <v>51</v>
      </c>
      <c r="BA47" s="308">
        <v>21</v>
      </c>
      <c r="BB47" s="308">
        <v>33</v>
      </c>
      <c r="BC47" s="308"/>
      <c r="BD47" s="309">
        <v>69.8</v>
      </c>
    </row>
    <row r="48" spans="1:56" s="1" customFormat="1" ht="15" customHeight="1" x14ac:dyDescent="0.25">
      <c r="A48" s="12">
        <v>4</v>
      </c>
      <c r="B48" s="5">
        <v>40011</v>
      </c>
      <c r="C48" s="5" t="s">
        <v>5</v>
      </c>
      <c r="D48" s="382" t="s">
        <v>51</v>
      </c>
      <c r="E48" s="269">
        <v>225</v>
      </c>
      <c r="F48" s="413">
        <v>5.3333333333333339</v>
      </c>
      <c r="G48" s="413">
        <v>28.000000000000004</v>
      </c>
      <c r="H48" s="413">
        <v>43.55555555555555</v>
      </c>
      <c r="I48" s="413">
        <v>23.111111111111111</v>
      </c>
      <c r="J48" s="21">
        <v>3.8444444444444446</v>
      </c>
      <c r="K48" s="269">
        <v>208</v>
      </c>
      <c r="L48" s="413">
        <v>8.1730769230769234</v>
      </c>
      <c r="M48" s="413">
        <v>42.307692307692307</v>
      </c>
      <c r="N48" s="413">
        <v>43.75</v>
      </c>
      <c r="O48" s="413">
        <v>5.7692307692307692</v>
      </c>
      <c r="P48" s="21">
        <v>3.4711538461538463</v>
      </c>
      <c r="Q48" s="269">
        <v>226</v>
      </c>
      <c r="R48" s="413">
        <v>6.1946902654867255</v>
      </c>
      <c r="S48" s="413">
        <v>32.30088495575221</v>
      </c>
      <c r="T48" s="413">
        <v>56.194690265486727</v>
      </c>
      <c r="U48" s="413">
        <v>5.3097345132743365</v>
      </c>
      <c r="V48" s="21">
        <v>3.6061946902654869</v>
      </c>
      <c r="W48" s="391">
        <v>192</v>
      </c>
      <c r="X48" s="392">
        <v>8</v>
      </c>
      <c r="Y48" s="392">
        <v>113</v>
      </c>
      <c r="Z48" s="392">
        <v>66</v>
      </c>
      <c r="AA48" s="392">
        <v>5</v>
      </c>
      <c r="AB48" s="101">
        <v>3.6458333333333335</v>
      </c>
      <c r="AC48" s="108">
        <v>192</v>
      </c>
      <c r="AD48" s="51">
        <v>66</v>
      </c>
      <c r="AE48" s="51">
        <v>57</v>
      </c>
      <c r="AF48" s="51">
        <v>67</v>
      </c>
      <c r="AG48" s="51">
        <v>2</v>
      </c>
      <c r="AH48" s="110">
        <v>3.9739583333333335</v>
      </c>
      <c r="AI48" s="255">
        <v>80</v>
      </c>
      <c r="AJ48" s="255">
        <v>1</v>
      </c>
      <c r="AK48" s="255">
        <v>16</v>
      </c>
      <c r="AL48" s="255">
        <v>34</v>
      </c>
      <c r="AM48" s="255">
        <v>29</v>
      </c>
      <c r="AN48" s="274">
        <v>4.1375000000000002</v>
      </c>
      <c r="AO48" s="255">
        <v>56</v>
      </c>
      <c r="AP48" s="255">
        <v>1</v>
      </c>
      <c r="AQ48" s="255">
        <v>4</v>
      </c>
      <c r="AR48" s="255">
        <v>32</v>
      </c>
      <c r="AS48" s="255">
        <v>18</v>
      </c>
      <c r="AT48" s="255">
        <v>1</v>
      </c>
      <c r="AU48" s="256"/>
      <c r="AV48" s="257">
        <v>57.3</v>
      </c>
      <c r="AW48" s="308">
        <v>136</v>
      </c>
      <c r="AX48" s="308"/>
      <c r="AY48" s="308">
        <v>2</v>
      </c>
      <c r="AZ48" s="308">
        <v>83</v>
      </c>
      <c r="BA48" s="308">
        <v>32</v>
      </c>
      <c r="BB48" s="308">
        <v>19</v>
      </c>
      <c r="BC48" s="308"/>
      <c r="BD48" s="309">
        <v>65.099999999999994</v>
      </c>
    </row>
    <row r="49" spans="1:56" s="1" customFormat="1" ht="15" customHeight="1" x14ac:dyDescent="0.25">
      <c r="A49" s="12">
        <v>5</v>
      </c>
      <c r="B49" s="5">
        <v>40080</v>
      </c>
      <c r="C49" s="5" t="s">
        <v>5</v>
      </c>
      <c r="D49" s="382" t="s">
        <v>105</v>
      </c>
      <c r="E49" s="269">
        <v>121</v>
      </c>
      <c r="F49" s="413">
        <v>2.4793388429752068</v>
      </c>
      <c r="G49" s="413">
        <v>30.578512396694212</v>
      </c>
      <c r="H49" s="413">
        <v>50.413223140495866</v>
      </c>
      <c r="I49" s="413">
        <v>16.528925619834713</v>
      </c>
      <c r="J49" s="21">
        <v>3.8099173553719003</v>
      </c>
      <c r="K49" s="425">
        <v>120</v>
      </c>
      <c r="L49" s="426">
        <v>0.83333333333333337</v>
      </c>
      <c r="M49" s="426">
        <v>43.333333333333336</v>
      </c>
      <c r="N49" s="426">
        <v>47.5</v>
      </c>
      <c r="O49" s="426">
        <v>8.3333333333333321</v>
      </c>
      <c r="P49" s="21">
        <v>3.6333333333333324</v>
      </c>
      <c r="Q49" s="269">
        <v>123</v>
      </c>
      <c r="R49" s="413"/>
      <c r="S49" s="413">
        <v>21.138211382113823</v>
      </c>
      <c r="T49" s="413">
        <v>52.032520325203258</v>
      </c>
      <c r="U49" s="413">
        <v>26.829268292682929</v>
      </c>
      <c r="V49" s="21">
        <v>4.0569105691056917</v>
      </c>
      <c r="W49" s="391">
        <v>117</v>
      </c>
      <c r="X49" s="392">
        <v>6</v>
      </c>
      <c r="Y49" s="392">
        <v>58</v>
      </c>
      <c r="Z49" s="392">
        <v>52</v>
      </c>
      <c r="AA49" s="392">
        <v>1</v>
      </c>
      <c r="AB49" s="101">
        <v>3.5897435897435899</v>
      </c>
      <c r="AC49" s="108">
        <v>117</v>
      </c>
      <c r="AD49" s="51">
        <v>37</v>
      </c>
      <c r="AE49" s="51">
        <v>42</v>
      </c>
      <c r="AF49" s="51">
        <v>38</v>
      </c>
      <c r="AG49" s="51"/>
      <c r="AH49" s="110">
        <v>3.9914529914529915</v>
      </c>
      <c r="AI49" s="255">
        <v>21</v>
      </c>
      <c r="AJ49" s="255"/>
      <c r="AK49" s="255">
        <v>2</v>
      </c>
      <c r="AL49" s="255">
        <v>11</v>
      </c>
      <c r="AM49" s="255">
        <v>8</v>
      </c>
      <c r="AN49" s="274">
        <v>4.2857142857142856</v>
      </c>
      <c r="AO49" s="255">
        <v>30</v>
      </c>
      <c r="AP49" s="255"/>
      <c r="AQ49" s="255">
        <v>3</v>
      </c>
      <c r="AR49" s="255">
        <v>21</v>
      </c>
      <c r="AS49" s="255">
        <v>3</v>
      </c>
      <c r="AT49" s="255">
        <v>3</v>
      </c>
      <c r="AU49" s="256"/>
      <c r="AV49" s="257">
        <v>55.5</v>
      </c>
      <c r="AW49" s="308">
        <v>51</v>
      </c>
      <c r="AX49" s="308"/>
      <c r="AY49" s="308"/>
      <c r="AZ49" s="308">
        <v>29</v>
      </c>
      <c r="BA49" s="308">
        <v>7</v>
      </c>
      <c r="BB49" s="308">
        <v>15</v>
      </c>
      <c r="BC49" s="308"/>
      <c r="BD49" s="309">
        <v>68.599999999999994</v>
      </c>
    </row>
    <row r="50" spans="1:56" s="1" customFormat="1" ht="15" customHeight="1" x14ac:dyDescent="0.25">
      <c r="A50" s="12">
        <v>6</v>
      </c>
      <c r="B50" s="5">
        <v>40100</v>
      </c>
      <c r="C50" s="5" t="s">
        <v>5</v>
      </c>
      <c r="D50" s="382" t="s">
        <v>53</v>
      </c>
      <c r="E50" s="269">
        <v>102</v>
      </c>
      <c r="F50" s="413">
        <v>7.8431372549019605</v>
      </c>
      <c r="G50" s="413">
        <v>38.235294117647058</v>
      </c>
      <c r="H50" s="413">
        <v>42.156862745098039</v>
      </c>
      <c r="I50" s="413">
        <v>11.76470588235294</v>
      </c>
      <c r="J50" s="21">
        <v>3.5784313725490193</v>
      </c>
      <c r="K50" s="425">
        <v>111</v>
      </c>
      <c r="L50" s="426">
        <v>8.1081081081081088</v>
      </c>
      <c r="M50" s="426">
        <v>43.243243243243242</v>
      </c>
      <c r="N50" s="426">
        <v>43.243243243243242</v>
      </c>
      <c r="O50" s="426">
        <v>5.4054054054054053</v>
      </c>
      <c r="P50" s="21">
        <v>3.4594594594594601</v>
      </c>
      <c r="Q50" s="269">
        <v>105</v>
      </c>
      <c r="R50" s="413">
        <v>2.8571428571428572</v>
      </c>
      <c r="S50" s="413">
        <v>24.761904761904763</v>
      </c>
      <c r="T50" s="413">
        <v>61.904761904761905</v>
      </c>
      <c r="U50" s="413">
        <v>10.476190476190476</v>
      </c>
      <c r="V50" s="21">
        <v>3.8</v>
      </c>
      <c r="W50" s="391">
        <v>77</v>
      </c>
      <c r="X50" s="392">
        <v>6</v>
      </c>
      <c r="Y50" s="392">
        <v>57</v>
      </c>
      <c r="Z50" s="392">
        <v>14</v>
      </c>
      <c r="AA50" s="392"/>
      <c r="AB50" s="101">
        <v>3.8961038961038961</v>
      </c>
      <c r="AC50" s="108">
        <v>77</v>
      </c>
      <c r="AD50" s="51">
        <v>30</v>
      </c>
      <c r="AE50" s="51">
        <v>26</v>
      </c>
      <c r="AF50" s="51">
        <v>21</v>
      </c>
      <c r="AG50" s="51"/>
      <c r="AH50" s="110">
        <v>4.116883116883117</v>
      </c>
      <c r="AI50" s="255">
        <v>24</v>
      </c>
      <c r="AJ50" s="255"/>
      <c r="AK50" s="255">
        <v>7</v>
      </c>
      <c r="AL50" s="255">
        <v>11</v>
      </c>
      <c r="AM50" s="255">
        <v>6</v>
      </c>
      <c r="AN50" s="274">
        <v>3.9583333333333335</v>
      </c>
      <c r="AO50" s="255">
        <v>23</v>
      </c>
      <c r="AP50" s="255"/>
      <c r="AQ50" s="255">
        <v>3</v>
      </c>
      <c r="AR50" s="255">
        <v>14</v>
      </c>
      <c r="AS50" s="255">
        <v>3</v>
      </c>
      <c r="AT50" s="255">
        <v>3</v>
      </c>
      <c r="AU50" s="256"/>
      <c r="AV50" s="257">
        <v>62.3</v>
      </c>
      <c r="AW50" s="308">
        <v>47</v>
      </c>
      <c r="AX50" s="308"/>
      <c r="AY50" s="308"/>
      <c r="AZ50" s="308">
        <v>22</v>
      </c>
      <c r="BA50" s="308">
        <v>11</v>
      </c>
      <c r="BB50" s="308">
        <v>14</v>
      </c>
      <c r="BC50" s="308"/>
      <c r="BD50" s="309">
        <v>70.599999999999994</v>
      </c>
    </row>
    <row r="51" spans="1:56" s="1" customFormat="1" ht="15" customHeight="1" x14ac:dyDescent="0.25">
      <c r="A51" s="12">
        <v>7</v>
      </c>
      <c r="B51" s="5">
        <v>40020</v>
      </c>
      <c r="C51" s="5" t="s">
        <v>5</v>
      </c>
      <c r="D51" s="382" t="s">
        <v>209</v>
      </c>
      <c r="E51" s="269">
        <v>32</v>
      </c>
      <c r="F51" s="413"/>
      <c r="G51" s="413">
        <v>18.75</v>
      </c>
      <c r="H51" s="413">
        <v>56.25</v>
      </c>
      <c r="I51" s="413">
        <v>25</v>
      </c>
      <c r="J51" s="21">
        <v>4.0625</v>
      </c>
      <c r="K51" s="269">
        <v>32</v>
      </c>
      <c r="L51" s="413">
        <v>9.375</v>
      </c>
      <c r="M51" s="413">
        <v>43.75</v>
      </c>
      <c r="N51" s="413">
        <v>34.375</v>
      </c>
      <c r="O51" s="413">
        <v>12.5</v>
      </c>
      <c r="P51" s="21">
        <v>3.5</v>
      </c>
      <c r="Q51" s="269">
        <v>31</v>
      </c>
      <c r="R51" s="413"/>
      <c r="S51" s="413">
        <v>19.35483870967742</v>
      </c>
      <c r="T51" s="413">
        <v>64.516129032258064</v>
      </c>
      <c r="U51" s="413">
        <v>16.129032258064516</v>
      </c>
      <c r="V51" s="21">
        <v>3.9677419354838706</v>
      </c>
      <c r="W51" s="391">
        <v>33</v>
      </c>
      <c r="X51" s="398">
        <v>2</v>
      </c>
      <c r="Y51" s="398">
        <v>12</v>
      </c>
      <c r="Z51" s="398">
        <v>18</v>
      </c>
      <c r="AA51" s="398">
        <v>1</v>
      </c>
      <c r="AB51" s="378">
        <v>3.4545454545454546</v>
      </c>
      <c r="AC51" s="108">
        <v>33</v>
      </c>
      <c r="AD51" s="121">
        <v>13</v>
      </c>
      <c r="AE51" s="121">
        <v>14</v>
      </c>
      <c r="AF51" s="121">
        <v>6</v>
      </c>
      <c r="AG51" s="121"/>
      <c r="AH51" s="110">
        <v>4.2121212121212119</v>
      </c>
      <c r="AI51" s="255">
        <v>16</v>
      </c>
      <c r="AJ51" s="255"/>
      <c r="AK51" s="255">
        <v>1</v>
      </c>
      <c r="AL51" s="255">
        <v>8</v>
      </c>
      <c r="AM51" s="255">
        <v>7</v>
      </c>
      <c r="AN51" s="275">
        <v>4.375</v>
      </c>
      <c r="AO51" s="255">
        <v>9</v>
      </c>
      <c r="AP51" s="255"/>
      <c r="AQ51" s="255">
        <v>1</v>
      </c>
      <c r="AR51" s="255">
        <v>7</v>
      </c>
      <c r="AS51" s="255">
        <v>1</v>
      </c>
      <c r="AT51" s="255"/>
      <c r="AU51" s="256"/>
      <c r="AV51" s="257">
        <v>50.2</v>
      </c>
      <c r="AW51" s="308">
        <v>25</v>
      </c>
      <c r="AX51" s="308"/>
      <c r="AY51" s="308"/>
      <c r="AZ51" s="308">
        <v>17</v>
      </c>
      <c r="BA51" s="308">
        <v>6</v>
      </c>
      <c r="BB51" s="308">
        <v>2</v>
      </c>
      <c r="BC51" s="308"/>
      <c r="BD51" s="309">
        <v>64.099999999999994</v>
      </c>
    </row>
    <row r="52" spans="1:56" s="1" customFormat="1" ht="15" customHeight="1" x14ac:dyDescent="0.25">
      <c r="A52" s="12">
        <v>8</v>
      </c>
      <c r="B52" s="5">
        <v>40031</v>
      </c>
      <c r="C52" s="5" t="s">
        <v>5</v>
      </c>
      <c r="D52" s="382" t="s">
        <v>52</v>
      </c>
      <c r="E52" s="284">
        <v>110</v>
      </c>
      <c r="F52" s="427">
        <v>2.7272727272727271</v>
      </c>
      <c r="G52" s="427">
        <v>25.454545454545453</v>
      </c>
      <c r="H52" s="427">
        <v>46.36363636363636</v>
      </c>
      <c r="I52" s="427">
        <v>26.36363636363636</v>
      </c>
      <c r="J52" s="21">
        <v>3.9909090909090907</v>
      </c>
      <c r="K52" s="414">
        <v>103</v>
      </c>
      <c r="L52" s="416">
        <v>5.825242718446602</v>
      </c>
      <c r="M52" s="416">
        <v>22.330097087378643</v>
      </c>
      <c r="N52" s="416">
        <v>55.339805825242713</v>
      </c>
      <c r="O52" s="427">
        <v>16.50485436893204</v>
      </c>
      <c r="P52" s="21">
        <v>3.8252427184466025</v>
      </c>
      <c r="Q52" s="414">
        <v>108</v>
      </c>
      <c r="R52" s="416"/>
      <c r="S52" s="416">
        <v>35.185185185185183</v>
      </c>
      <c r="T52" s="416">
        <v>53.703703703703709</v>
      </c>
      <c r="U52" s="416">
        <v>11.111111111111111</v>
      </c>
      <c r="V52" s="21">
        <v>3.7592592592592591</v>
      </c>
      <c r="W52" s="391">
        <v>59</v>
      </c>
      <c r="X52" s="392">
        <v>5</v>
      </c>
      <c r="Y52" s="392">
        <v>25</v>
      </c>
      <c r="Z52" s="392">
        <v>28</v>
      </c>
      <c r="AA52" s="392">
        <v>1</v>
      </c>
      <c r="AB52" s="101">
        <v>3.5762711864406778</v>
      </c>
      <c r="AC52" s="108">
        <v>59</v>
      </c>
      <c r="AD52" s="51">
        <v>16</v>
      </c>
      <c r="AE52" s="51">
        <v>21</v>
      </c>
      <c r="AF52" s="51">
        <v>22</v>
      </c>
      <c r="AG52" s="51"/>
      <c r="AH52" s="110">
        <v>3.8983050847457625</v>
      </c>
      <c r="AI52" s="255">
        <v>13</v>
      </c>
      <c r="AJ52" s="255"/>
      <c r="AK52" s="255">
        <v>1</v>
      </c>
      <c r="AL52" s="255">
        <v>3</v>
      </c>
      <c r="AM52" s="255">
        <v>9</v>
      </c>
      <c r="AN52" s="277">
        <v>4.615384615384615</v>
      </c>
      <c r="AO52" s="255">
        <v>15</v>
      </c>
      <c r="AP52" s="255"/>
      <c r="AQ52" s="255">
        <v>1</v>
      </c>
      <c r="AR52" s="255">
        <v>10</v>
      </c>
      <c r="AS52" s="255">
        <v>3</v>
      </c>
      <c r="AT52" s="255">
        <v>1</v>
      </c>
      <c r="AU52" s="256"/>
      <c r="AV52" s="257">
        <v>58.3</v>
      </c>
      <c r="AW52" s="308">
        <v>28</v>
      </c>
      <c r="AX52" s="308"/>
      <c r="AY52" s="308"/>
      <c r="AZ52" s="308">
        <v>14</v>
      </c>
      <c r="BA52" s="308">
        <v>5</v>
      </c>
      <c r="BB52" s="308">
        <v>8</v>
      </c>
      <c r="BC52" s="308">
        <v>1</v>
      </c>
      <c r="BD52" s="309">
        <v>73</v>
      </c>
    </row>
    <row r="53" spans="1:56" s="1" customFormat="1" ht="15" customHeight="1" x14ac:dyDescent="0.25">
      <c r="A53" s="12">
        <v>9</v>
      </c>
      <c r="B53" s="5">
        <v>40210</v>
      </c>
      <c r="C53" s="5" t="s">
        <v>5</v>
      </c>
      <c r="D53" s="382" t="s">
        <v>55</v>
      </c>
      <c r="E53" s="284">
        <v>40</v>
      </c>
      <c r="F53" s="427">
        <v>7.5</v>
      </c>
      <c r="G53" s="427">
        <v>27.500000000000004</v>
      </c>
      <c r="H53" s="427">
        <v>50</v>
      </c>
      <c r="I53" s="427">
        <v>15</v>
      </c>
      <c r="J53" s="21">
        <v>3.7250000000000001</v>
      </c>
      <c r="K53" s="414">
        <v>39</v>
      </c>
      <c r="L53" s="416">
        <v>23.076923076923077</v>
      </c>
      <c r="M53" s="416">
        <v>23.076923076923077</v>
      </c>
      <c r="N53" s="416">
        <v>46.153846153846153</v>
      </c>
      <c r="O53" s="427">
        <v>7.6923076923076925</v>
      </c>
      <c r="P53" s="21">
        <v>3.3846153846153846</v>
      </c>
      <c r="Q53" s="414">
        <v>40</v>
      </c>
      <c r="R53" s="416">
        <v>5</v>
      </c>
      <c r="S53" s="416">
        <v>25</v>
      </c>
      <c r="T53" s="416">
        <v>57.499999999999993</v>
      </c>
      <c r="U53" s="416">
        <v>12.5</v>
      </c>
      <c r="V53" s="21">
        <v>3.7749999999999999</v>
      </c>
      <c r="W53" s="391">
        <v>51</v>
      </c>
      <c r="X53" s="392"/>
      <c r="Y53" s="392">
        <v>13</v>
      </c>
      <c r="Z53" s="392">
        <v>37</v>
      </c>
      <c r="AA53" s="392">
        <v>1</v>
      </c>
      <c r="AB53" s="101">
        <v>3.2352941176470589</v>
      </c>
      <c r="AC53" s="108">
        <v>51</v>
      </c>
      <c r="AD53" s="51">
        <v>6</v>
      </c>
      <c r="AE53" s="51">
        <v>9</v>
      </c>
      <c r="AF53" s="51">
        <v>34</v>
      </c>
      <c r="AG53" s="51">
        <v>2</v>
      </c>
      <c r="AH53" s="110">
        <v>3.3725490196078431</v>
      </c>
      <c r="AI53" s="255">
        <v>13</v>
      </c>
      <c r="AJ53" s="255">
        <v>1</v>
      </c>
      <c r="AK53" s="255">
        <v>6</v>
      </c>
      <c r="AL53" s="255">
        <v>5</v>
      </c>
      <c r="AM53" s="255">
        <v>1</v>
      </c>
      <c r="AN53" s="277">
        <v>3.4615384615384617</v>
      </c>
      <c r="AO53" s="255"/>
      <c r="AP53" s="255"/>
      <c r="AQ53" s="255"/>
      <c r="AR53" s="255"/>
      <c r="AS53" s="255"/>
      <c r="AT53" s="255"/>
      <c r="AU53" s="256"/>
      <c r="AV53" s="257"/>
      <c r="AW53" s="308">
        <v>13</v>
      </c>
      <c r="AX53" s="308"/>
      <c r="AY53" s="308">
        <v>2</v>
      </c>
      <c r="AZ53" s="308">
        <v>9</v>
      </c>
      <c r="BA53" s="308"/>
      <c r="BB53" s="308">
        <v>2</v>
      </c>
      <c r="BC53" s="308"/>
      <c r="BD53" s="309">
        <v>56.5</v>
      </c>
    </row>
    <row r="54" spans="1:56" s="1" customFormat="1" ht="15" customHeight="1" x14ac:dyDescent="0.25">
      <c r="A54" s="12">
        <v>10</v>
      </c>
      <c r="B54" s="5">
        <v>40300</v>
      </c>
      <c r="C54" s="5" t="s">
        <v>5</v>
      </c>
      <c r="D54" s="382" t="s">
        <v>56</v>
      </c>
      <c r="E54" s="284">
        <v>22</v>
      </c>
      <c r="F54" s="427"/>
      <c r="G54" s="427">
        <v>9.0909090909090917</v>
      </c>
      <c r="H54" s="427">
        <v>63.636363636363633</v>
      </c>
      <c r="I54" s="427">
        <v>27.27272727272727</v>
      </c>
      <c r="J54" s="21">
        <v>4.1818181818181817</v>
      </c>
      <c r="K54" s="414">
        <v>26</v>
      </c>
      <c r="L54" s="416">
        <v>19.230769230769234</v>
      </c>
      <c r="M54" s="416">
        <v>50</v>
      </c>
      <c r="N54" s="416">
        <v>26.923076923076923</v>
      </c>
      <c r="O54" s="427">
        <v>3.8461538461538463</v>
      </c>
      <c r="P54" s="21">
        <v>3.1538461538461537</v>
      </c>
      <c r="Q54" s="414">
        <v>22</v>
      </c>
      <c r="R54" s="416">
        <v>4.5454545454545459</v>
      </c>
      <c r="S54" s="416">
        <v>22.727272727272727</v>
      </c>
      <c r="T54" s="416">
        <v>59.090909090909093</v>
      </c>
      <c r="U54" s="416">
        <v>13.636363636363635</v>
      </c>
      <c r="V54" s="21">
        <v>3.8181818181818183</v>
      </c>
      <c r="W54" s="391">
        <v>23</v>
      </c>
      <c r="X54" s="392">
        <v>2</v>
      </c>
      <c r="Y54" s="392">
        <v>8</v>
      </c>
      <c r="Z54" s="392">
        <v>8</v>
      </c>
      <c r="AA54" s="392">
        <v>5</v>
      </c>
      <c r="AB54" s="101">
        <v>3.3043478260869565</v>
      </c>
      <c r="AC54" s="108">
        <v>23</v>
      </c>
      <c r="AD54" s="51">
        <v>7</v>
      </c>
      <c r="AE54" s="51">
        <v>9</v>
      </c>
      <c r="AF54" s="51">
        <v>6</v>
      </c>
      <c r="AG54" s="51">
        <v>1</v>
      </c>
      <c r="AH54" s="110">
        <v>3.9565217391304346</v>
      </c>
      <c r="AI54" s="255"/>
      <c r="AJ54" s="255"/>
      <c r="AK54" s="255"/>
      <c r="AL54" s="255"/>
      <c r="AM54" s="255"/>
      <c r="AN54" s="277"/>
      <c r="AO54" s="255"/>
      <c r="AP54" s="255"/>
      <c r="AQ54" s="255"/>
      <c r="AR54" s="255"/>
      <c r="AS54" s="255"/>
      <c r="AT54" s="255"/>
      <c r="AU54" s="256"/>
      <c r="AV54" s="257"/>
      <c r="AW54" s="308"/>
      <c r="AX54" s="308"/>
      <c r="AY54" s="308"/>
      <c r="AZ54" s="308"/>
      <c r="BA54" s="308"/>
      <c r="BB54" s="308"/>
      <c r="BC54" s="308"/>
      <c r="BD54" s="309"/>
    </row>
    <row r="55" spans="1:56" s="1" customFormat="1" ht="15" customHeight="1" x14ac:dyDescent="0.25">
      <c r="A55" s="12">
        <v>11</v>
      </c>
      <c r="B55" s="5">
        <v>40360</v>
      </c>
      <c r="C55" s="5" t="s">
        <v>5</v>
      </c>
      <c r="D55" s="382" t="s">
        <v>57</v>
      </c>
      <c r="E55" s="284">
        <v>35</v>
      </c>
      <c r="F55" s="427">
        <v>2.8571428571428572</v>
      </c>
      <c r="G55" s="427">
        <v>14.285714285714285</v>
      </c>
      <c r="H55" s="427">
        <v>57.142857142857139</v>
      </c>
      <c r="I55" s="427">
        <v>25.714285714285712</v>
      </c>
      <c r="J55" s="21">
        <v>4.0571428571428569</v>
      </c>
      <c r="K55" s="414">
        <v>34</v>
      </c>
      <c r="L55" s="416"/>
      <c r="M55" s="416">
        <v>44.117647058823529</v>
      </c>
      <c r="N55" s="416">
        <v>44.117647058823529</v>
      </c>
      <c r="O55" s="427">
        <v>11.76470588235294</v>
      </c>
      <c r="P55" s="21">
        <v>3.6764705882352939</v>
      </c>
      <c r="Q55" s="414">
        <v>34</v>
      </c>
      <c r="R55" s="416"/>
      <c r="S55" s="416">
        <v>17.647058823529413</v>
      </c>
      <c r="T55" s="416">
        <v>50</v>
      </c>
      <c r="U55" s="416">
        <v>32.352941176470587</v>
      </c>
      <c r="V55" s="21">
        <v>4.1470588235294112</v>
      </c>
      <c r="W55" s="391">
        <v>50</v>
      </c>
      <c r="X55" s="392"/>
      <c r="Y55" s="392">
        <v>33</v>
      </c>
      <c r="Z55" s="392">
        <v>17</v>
      </c>
      <c r="AA55" s="392"/>
      <c r="AB55" s="101">
        <v>3.66</v>
      </c>
      <c r="AC55" s="108">
        <v>50</v>
      </c>
      <c r="AD55" s="51">
        <v>5</v>
      </c>
      <c r="AE55" s="51">
        <v>7</v>
      </c>
      <c r="AF55" s="51">
        <v>38</v>
      </c>
      <c r="AG55" s="51"/>
      <c r="AH55" s="110">
        <v>3.34</v>
      </c>
      <c r="AI55" s="255">
        <v>21</v>
      </c>
      <c r="AJ55" s="255"/>
      <c r="AK55" s="255">
        <v>3</v>
      </c>
      <c r="AL55" s="255">
        <v>10</v>
      </c>
      <c r="AM55" s="255">
        <v>8</v>
      </c>
      <c r="AN55" s="277">
        <v>4.2380952380952381</v>
      </c>
      <c r="AO55" s="255">
        <v>5</v>
      </c>
      <c r="AP55" s="255"/>
      <c r="AQ55" s="255">
        <v>1</v>
      </c>
      <c r="AR55" s="255">
        <v>4</v>
      </c>
      <c r="AS55" s="255"/>
      <c r="AT55" s="255"/>
      <c r="AU55" s="256"/>
      <c r="AV55" s="257">
        <v>44.2</v>
      </c>
      <c r="AW55" s="308">
        <v>26</v>
      </c>
      <c r="AX55" s="308"/>
      <c r="AY55" s="308">
        <v>1</v>
      </c>
      <c r="AZ55" s="308">
        <v>17</v>
      </c>
      <c r="BA55" s="308">
        <v>4</v>
      </c>
      <c r="BB55" s="308">
        <v>4</v>
      </c>
      <c r="BC55" s="308"/>
      <c r="BD55" s="309">
        <v>61.1</v>
      </c>
    </row>
    <row r="56" spans="1:56" s="1" customFormat="1" ht="15" customHeight="1" x14ac:dyDescent="0.25">
      <c r="A56" s="12">
        <v>12</v>
      </c>
      <c r="B56" s="5">
        <v>40390</v>
      </c>
      <c r="C56" s="5" t="s">
        <v>5</v>
      </c>
      <c r="D56" s="382" t="s">
        <v>58</v>
      </c>
      <c r="E56" s="284">
        <v>97</v>
      </c>
      <c r="F56" s="427">
        <v>2.0618556701030926</v>
      </c>
      <c r="G56" s="427">
        <v>58.762886597938149</v>
      </c>
      <c r="H56" s="427">
        <v>36.082474226804123</v>
      </c>
      <c r="I56" s="427">
        <v>3.0927835051546393</v>
      </c>
      <c r="J56" s="21">
        <v>3.4020618556701034</v>
      </c>
      <c r="K56" s="414">
        <v>98</v>
      </c>
      <c r="L56" s="416">
        <v>2.0408163265306123</v>
      </c>
      <c r="M56" s="416">
        <v>60.204081632653065</v>
      </c>
      <c r="N56" s="416">
        <v>35.714285714285715</v>
      </c>
      <c r="O56" s="427">
        <v>2.0408163265306123</v>
      </c>
      <c r="P56" s="21">
        <v>3.3775510204081631</v>
      </c>
      <c r="Q56" s="414">
        <v>83</v>
      </c>
      <c r="R56" s="416">
        <v>3.6144578313253009</v>
      </c>
      <c r="S56" s="416">
        <v>57.831325301204814</v>
      </c>
      <c r="T56" s="416">
        <v>36.144578313253014</v>
      </c>
      <c r="U56" s="416">
        <v>2.4096385542168677</v>
      </c>
      <c r="V56" s="21">
        <v>3.3734939759036151</v>
      </c>
      <c r="W56" s="391">
        <v>55</v>
      </c>
      <c r="X56" s="392"/>
      <c r="Y56" s="392">
        <v>25</v>
      </c>
      <c r="Z56" s="392">
        <v>27</v>
      </c>
      <c r="AA56" s="392">
        <v>3</v>
      </c>
      <c r="AB56" s="101">
        <v>3.4</v>
      </c>
      <c r="AC56" s="108">
        <v>54</v>
      </c>
      <c r="AD56" s="51">
        <v>5</v>
      </c>
      <c r="AE56" s="51">
        <v>15</v>
      </c>
      <c r="AF56" s="51">
        <v>33</v>
      </c>
      <c r="AG56" s="51">
        <v>1</v>
      </c>
      <c r="AH56" s="110">
        <v>3.4444444444444446</v>
      </c>
      <c r="AI56" s="255"/>
      <c r="AJ56" s="255"/>
      <c r="AK56" s="255"/>
      <c r="AL56" s="255"/>
      <c r="AM56" s="255"/>
      <c r="AN56" s="277"/>
      <c r="AO56" s="255"/>
      <c r="AP56" s="255"/>
      <c r="AQ56" s="255"/>
      <c r="AR56" s="255"/>
      <c r="AS56" s="255"/>
      <c r="AT56" s="255"/>
      <c r="AU56" s="256"/>
      <c r="AV56" s="257"/>
      <c r="AW56" s="308"/>
      <c r="AX56" s="308"/>
      <c r="AY56" s="308"/>
      <c r="AZ56" s="308"/>
      <c r="BA56" s="308"/>
      <c r="BB56" s="308"/>
      <c r="BC56" s="308"/>
      <c r="BD56" s="309"/>
    </row>
    <row r="57" spans="1:56" s="1" customFormat="1" ht="15" customHeight="1" x14ac:dyDescent="0.25">
      <c r="A57" s="12">
        <v>13</v>
      </c>
      <c r="B57" s="5">
        <v>40720</v>
      </c>
      <c r="C57" s="5" t="s">
        <v>5</v>
      </c>
      <c r="D57" s="382" t="s">
        <v>174</v>
      </c>
      <c r="E57" s="284">
        <v>107</v>
      </c>
      <c r="F57" s="427">
        <v>7.4766355140186906</v>
      </c>
      <c r="G57" s="427">
        <v>34.579439252336449</v>
      </c>
      <c r="H57" s="427">
        <v>45.794392523364486</v>
      </c>
      <c r="I57" s="427">
        <v>12.149532710280374</v>
      </c>
      <c r="J57" s="21">
        <v>3.6261682242990649</v>
      </c>
      <c r="K57" s="414">
        <v>111</v>
      </c>
      <c r="L57" s="416">
        <v>14.414414414414415</v>
      </c>
      <c r="M57" s="416">
        <v>41.441441441441441</v>
      </c>
      <c r="N57" s="416">
        <v>36.936936936936938</v>
      </c>
      <c r="O57" s="427">
        <v>7.2072072072072073</v>
      </c>
      <c r="P57" s="21">
        <v>3.3693693693693687</v>
      </c>
      <c r="Q57" s="414">
        <v>109</v>
      </c>
      <c r="R57" s="416">
        <v>3.669724770642202</v>
      </c>
      <c r="S57" s="416">
        <v>36.697247706422019</v>
      </c>
      <c r="T57" s="416">
        <v>56.88073394495413</v>
      </c>
      <c r="U57" s="416">
        <v>2.7522935779816518</v>
      </c>
      <c r="V57" s="21">
        <v>3.5871559633027523</v>
      </c>
      <c r="W57" s="391">
        <v>80</v>
      </c>
      <c r="X57" s="399">
        <v>16</v>
      </c>
      <c r="Y57" s="399">
        <v>43</v>
      </c>
      <c r="Z57" s="399">
        <v>21</v>
      </c>
      <c r="AA57" s="399"/>
      <c r="AB57" s="102">
        <v>3.9375</v>
      </c>
      <c r="AC57" s="108">
        <v>80</v>
      </c>
      <c r="AD57" s="122">
        <v>31</v>
      </c>
      <c r="AE57" s="122">
        <v>25</v>
      </c>
      <c r="AF57" s="122">
        <v>24</v>
      </c>
      <c r="AG57" s="122"/>
      <c r="AH57" s="123">
        <v>4.0875000000000004</v>
      </c>
      <c r="AI57" s="255">
        <v>25</v>
      </c>
      <c r="AJ57" s="255">
        <v>1</v>
      </c>
      <c r="AK57" s="255">
        <v>1</v>
      </c>
      <c r="AL57" s="255">
        <v>11</v>
      </c>
      <c r="AM57" s="255">
        <v>12</v>
      </c>
      <c r="AN57" s="275">
        <v>4.3600000000000003</v>
      </c>
      <c r="AO57" s="255">
        <v>26</v>
      </c>
      <c r="AP57" s="255">
        <v>1</v>
      </c>
      <c r="AQ57" s="255">
        <v>5</v>
      </c>
      <c r="AR57" s="255">
        <v>14</v>
      </c>
      <c r="AS57" s="255">
        <v>4</v>
      </c>
      <c r="AT57" s="255">
        <v>2</v>
      </c>
      <c r="AU57" s="256"/>
      <c r="AV57" s="257">
        <v>55</v>
      </c>
      <c r="AW57" s="308">
        <v>51</v>
      </c>
      <c r="AX57" s="308"/>
      <c r="AY57" s="308">
        <v>1</v>
      </c>
      <c r="AZ57" s="308">
        <v>26</v>
      </c>
      <c r="BA57" s="308">
        <v>18</v>
      </c>
      <c r="BB57" s="308">
        <v>6</v>
      </c>
      <c r="BC57" s="308"/>
      <c r="BD57" s="309">
        <v>65.599999999999994</v>
      </c>
    </row>
    <row r="58" spans="1:56" s="1" customFormat="1" ht="15" customHeight="1" x14ac:dyDescent="0.25">
      <c r="A58" s="12">
        <v>14</v>
      </c>
      <c r="B58" s="5">
        <v>40730</v>
      </c>
      <c r="C58" s="5" t="s">
        <v>5</v>
      </c>
      <c r="D58" s="382" t="s">
        <v>60</v>
      </c>
      <c r="E58" s="284">
        <v>21</v>
      </c>
      <c r="F58" s="427">
        <v>14.285714285714285</v>
      </c>
      <c r="G58" s="427">
        <v>42.857142857142854</v>
      </c>
      <c r="H58" s="427">
        <v>23.809523809523807</v>
      </c>
      <c r="I58" s="427">
        <v>19.047619047619047</v>
      </c>
      <c r="J58" s="21">
        <v>3.4761904761904758</v>
      </c>
      <c r="K58" s="414">
        <v>19</v>
      </c>
      <c r="L58" s="416">
        <v>21.052631578947366</v>
      </c>
      <c r="M58" s="416">
        <v>42.105263157894733</v>
      </c>
      <c r="N58" s="416">
        <v>36.84210526315789</v>
      </c>
      <c r="O58" s="427"/>
      <c r="P58" s="21">
        <v>3.1578947368421053</v>
      </c>
      <c r="Q58" s="414">
        <v>18</v>
      </c>
      <c r="R58" s="416">
        <v>5.5555555555555554</v>
      </c>
      <c r="S58" s="416">
        <v>61.111111111111114</v>
      </c>
      <c r="T58" s="416">
        <v>27.777777777777779</v>
      </c>
      <c r="U58" s="416">
        <v>5.5555555555555554</v>
      </c>
      <c r="V58" s="21">
        <v>3.333333333333333</v>
      </c>
      <c r="W58" s="391">
        <v>19</v>
      </c>
      <c r="X58" s="392">
        <v>1</v>
      </c>
      <c r="Y58" s="392">
        <v>11</v>
      </c>
      <c r="Z58" s="392">
        <v>6</v>
      </c>
      <c r="AA58" s="392">
        <v>1</v>
      </c>
      <c r="AB58" s="101">
        <v>3.6315789473684212</v>
      </c>
      <c r="AC58" s="108">
        <v>19</v>
      </c>
      <c r="AD58" s="51">
        <v>3</v>
      </c>
      <c r="AE58" s="51">
        <v>3</v>
      </c>
      <c r="AF58" s="51">
        <v>12</v>
      </c>
      <c r="AG58" s="51">
        <v>1</v>
      </c>
      <c r="AH58" s="110">
        <v>3.4210526315789473</v>
      </c>
      <c r="AI58" s="255">
        <v>6</v>
      </c>
      <c r="AJ58" s="255"/>
      <c r="AK58" s="255">
        <v>2</v>
      </c>
      <c r="AL58" s="255">
        <v>2</v>
      </c>
      <c r="AM58" s="255">
        <v>2</v>
      </c>
      <c r="AN58" s="277">
        <v>4</v>
      </c>
      <c r="AO58" s="255">
        <v>3</v>
      </c>
      <c r="AP58" s="255"/>
      <c r="AQ58" s="255"/>
      <c r="AR58" s="255">
        <v>3</v>
      </c>
      <c r="AS58" s="255"/>
      <c r="AT58" s="255"/>
      <c r="AU58" s="256"/>
      <c r="AV58" s="257">
        <v>44</v>
      </c>
      <c r="AW58" s="308">
        <v>9</v>
      </c>
      <c r="AX58" s="308"/>
      <c r="AY58" s="308"/>
      <c r="AZ58" s="308">
        <v>7</v>
      </c>
      <c r="BA58" s="308"/>
      <c r="BB58" s="308">
        <v>2</v>
      </c>
      <c r="BC58" s="308"/>
      <c r="BD58" s="309">
        <v>66.2</v>
      </c>
    </row>
    <row r="59" spans="1:56" s="1" customFormat="1" ht="15" customHeight="1" x14ac:dyDescent="0.25">
      <c r="A59" s="12">
        <v>15</v>
      </c>
      <c r="B59" s="5">
        <v>40820</v>
      </c>
      <c r="C59" s="5" t="s">
        <v>5</v>
      </c>
      <c r="D59" s="382" t="s">
        <v>210</v>
      </c>
      <c r="E59" s="284">
        <v>78</v>
      </c>
      <c r="F59" s="427">
        <v>6.4102564102564097</v>
      </c>
      <c r="G59" s="427">
        <v>17.948717948717949</v>
      </c>
      <c r="H59" s="427">
        <v>44.871794871794876</v>
      </c>
      <c r="I59" s="427">
        <v>30.76923076923077</v>
      </c>
      <c r="J59" s="21">
        <v>4</v>
      </c>
      <c r="K59" s="414">
        <v>76</v>
      </c>
      <c r="L59" s="416">
        <v>3.9473684210526314</v>
      </c>
      <c r="M59" s="416">
        <v>35.526315789473685</v>
      </c>
      <c r="N59" s="416">
        <v>53.94736842105263</v>
      </c>
      <c r="O59" s="427">
        <v>6.5789473684210522</v>
      </c>
      <c r="P59" s="21">
        <v>3.6315789473684208</v>
      </c>
      <c r="Q59" s="414">
        <v>76</v>
      </c>
      <c r="R59" s="416"/>
      <c r="S59" s="416">
        <v>19.736842105263158</v>
      </c>
      <c r="T59" s="416">
        <v>52.631578947368418</v>
      </c>
      <c r="U59" s="416">
        <v>27.631578947368425</v>
      </c>
      <c r="V59" s="21">
        <v>4.0789473684210522</v>
      </c>
      <c r="W59" s="391">
        <v>68</v>
      </c>
      <c r="X59" s="392"/>
      <c r="Y59" s="392">
        <v>37</v>
      </c>
      <c r="Z59" s="392">
        <v>28</v>
      </c>
      <c r="AA59" s="392">
        <v>3</v>
      </c>
      <c r="AB59" s="101">
        <v>3.5</v>
      </c>
      <c r="AC59" s="108">
        <v>68</v>
      </c>
      <c r="AD59" s="51">
        <v>16</v>
      </c>
      <c r="AE59" s="51">
        <v>20</v>
      </c>
      <c r="AF59" s="51">
        <v>31</v>
      </c>
      <c r="AG59" s="51">
        <v>1</v>
      </c>
      <c r="AH59" s="110">
        <v>3.75</v>
      </c>
      <c r="AI59" s="255">
        <v>8</v>
      </c>
      <c r="AJ59" s="255"/>
      <c r="AK59" s="255">
        <v>3</v>
      </c>
      <c r="AL59" s="255">
        <v>3</v>
      </c>
      <c r="AM59" s="255">
        <v>2</v>
      </c>
      <c r="AN59" s="274">
        <v>3.875</v>
      </c>
      <c r="AO59" s="255">
        <v>24</v>
      </c>
      <c r="AP59" s="255">
        <v>1</v>
      </c>
      <c r="AQ59" s="255">
        <v>5</v>
      </c>
      <c r="AR59" s="255">
        <v>12</v>
      </c>
      <c r="AS59" s="255">
        <v>6</v>
      </c>
      <c r="AT59" s="255"/>
      <c r="AU59" s="256"/>
      <c r="AV59" s="257">
        <v>54</v>
      </c>
      <c r="AW59" s="308">
        <v>32</v>
      </c>
      <c r="AX59" s="308"/>
      <c r="AY59" s="308"/>
      <c r="AZ59" s="308">
        <v>18</v>
      </c>
      <c r="BA59" s="308">
        <v>8</v>
      </c>
      <c r="BB59" s="308">
        <v>6</v>
      </c>
      <c r="BC59" s="308"/>
      <c r="BD59" s="309">
        <v>70</v>
      </c>
    </row>
    <row r="60" spans="1:56" s="1" customFormat="1" ht="15" customHeight="1" x14ac:dyDescent="0.25">
      <c r="A60" s="12">
        <v>16</v>
      </c>
      <c r="B60" s="5">
        <v>40840</v>
      </c>
      <c r="C60" s="5" t="s">
        <v>5</v>
      </c>
      <c r="D60" s="382" t="s">
        <v>62</v>
      </c>
      <c r="E60" s="284">
        <v>82</v>
      </c>
      <c r="F60" s="427"/>
      <c r="G60" s="427">
        <v>41.463414634146339</v>
      </c>
      <c r="H60" s="427">
        <v>35.365853658536587</v>
      </c>
      <c r="I60" s="427">
        <v>23.170731707317074</v>
      </c>
      <c r="J60" s="21">
        <v>3.8170731707317076</v>
      </c>
      <c r="K60" s="414">
        <v>79</v>
      </c>
      <c r="L60" s="416"/>
      <c r="M60" s="416">
        <v>58.22784810126582</v>
      </c>
      <c r="N60" s="416">
        <v>11.39240506329114</v>
      </c>
      <c r="O60" s="427">
        <v>30.37974683544304</v>
      </c>
      <c r="P60" s="21">
        <v>3.7215189873417724</v>
      </c>
      <c r="Q60" s="414">
        <v>78</v>
      </c>
      <c r="R60" s="416"/>
      <c r="S60" s="416">
        <v>21.794871794871796</v>
      </c>
      <c r="T60" s="416">
        <v>65.384615384615387</v>
      </c>
      <c r="U60" s="416">
        <v>12.820512820512819</v>
      </c>
      <c r="V60" s="21">
        <v>3.9102564102564101</v>
      </c>
      <c r="W60" s="391">
        <v>69</v>
      </c>
      <c r="X60" s="392"/>
      <c r="Y60" s="392">
        <v>31</v>
      </c>
      <c r="Z60" s="392">
        <v>32</v>
      </c>
      <c r="AA60" s="392">
        <v>6</v>
      </c>
      <c r="AB60" s="101">
        <v>3.36231884057971</v>
      </c>
      <c r="AC60" s="108">
        <v>69</v>
      </c>
      <c r="AD60" s="51">
        <v>8</v>
      </c>
      <c r="AE60" s="51">
        <v>22</v>
      </c>
      <c r="AF60" s="51">
        <v>38</v>
      </c>
      <c r="AG60" s="51">
        <v>1</v>
      </c>
      <c r="AH60" s="110">
        <v>3.5362318840579712</v>
      </c>
      <c r="AI60" s="284">
        <v>12</v>
      </c>
      <c r="AJ60" s="284"/>
      <c r="AK60" s="284">
        <v>1</v>
      </c>
      <c r="AL60" s="284">
        <v>4</v>
      </c>
      <c r="AM60" s="284">
        <v>7</v>
      </c>
      <c r="AN60" s="277">
        <v>4.5</v>
      </c>
      <c r="AO60" s="255">
        <v>13</v>
      </c>
      <c r="AP60" s="255"/>
      <c r="AQ60" s="255">
        <v>4</v>
      </c>
      <c r="AR60" s="255">
        <v>8</v>
      </c>
      <c r="AS60" s="255">
        <v>1</v>
      </c>
      <c r="AT60" s="255"/>
      <c r="AU60" s="256"/>
      <c r="AV60" s="257">
        <v>48</v>
      </c>
      <c r="AW60" s="308">
        <v>25</v>
      </c>
      <c r="AX60" s="308"/>
      <c r="AY60" s="308"/>
      <c r="AZ60" s="308">
        <v>20</v>
      </c>
      <c r="BA60" s="308">
        <v>4</v>
      </c>
      <c r="BB60" s="308">
        <v>1</v>
      </c>
      <c r="BC60" s="308"/>
      <c r="BD60" s="309">
        <v>61.8</v>
      </c>
    </row>
    <row r="61" spans="1:56" s="1" customFormat="1" ht="15" customHeight="1" x14ac:dyDescent="0.25">
      <c r="A61" s="12">
        <v>17</v>
      </c>
      <c r="B61" s="5">
        <v>40950</v>
      </c>
      <c r="C61" s="5" t="s">
        <v>5</v>
      </c>
      <c r="D61" s="382" t="s">
        <v>63</v>
      </c>
      <c r="E61" s="284">
        <v>107</v>
      </c>
      <c r="F61" s="427">
        <v>13.084112149532709</v>
      </c>
      <c r="G61" s="427">
        <v>28.037383177570092</v>
      </c>
      <c r="H61" s="427">
        <v>45.794392523364486</v>
      </c>
      <c r="I61" s="427">
        <v>13.084112149532709</v>
      </c>
      <c r="J61" s="21">
        <v>3.5887850467289719</v>
      </c>
      <c r="K61" s="414">
        <v>98</v>
      </c>
      <c r="L61" s="416">
        <v>28.571428571428569</v>
      </c>
      <c r="M61" s="416">
        <v>35.714285714285715</v>
      </c>
      <c r="N61" s="416">
        <v>27.551020408163261</v>
      </c>
      <c r="O61" s="427">
        <v>8.1632653061224492</v>
      </c>
      <c r="P61" s="21">
        <v>3.1530612244897958</v>
      </c>
      <c r="Q61" s="414">
        <v>104</v>
      </c>
      <c r="R61" s="416">
        <v>16.346153846153847</v>
      </c>
      <c r="S61" s="416">
        <v>59.615384615384613</v>
      </c>
      <c r="T61" s="416">
        <v>22.115384615384613</v>
      </c>
      <c r="U61" s="416">
        <v>1.9230769230769231</v>
      </c>
      <c r="V61" s="21">
        <v>3.0961538461538463</v>
      </c>
      <c r="W61" s="391">
        <v>56</v>
      </c>
      <c r="X61" s="392">
        <v>1</v>
      </c>
      <c r="Y61" s="392">
        <v>27</v>
      </c>
      <c r="Z61" s="392">
        <v>27</v>
      </c>
      <c r="AA61" s="392">
        <v>1</v>
      </c>
      <c r="AB61" s="101">
        <v>3.5</v>
      </c>
      <c r="AC61" s="108">
        <v>56</v>
      </c>
      <c r="AD61" s="51">
        <v>5</v>
      </c>
      <c r="AE61" s="51">
        <v>21</v>
      </c>
      <c r="AF61" s="51">
        <v>29</v>
      </c>
      <c r="AG61" s="51">
        <v>1</v>
      </c>
      <c r="AH61" s="110">
        <v>3.5357142857142856</v>
      </c>
      <c r="AI61" s="255">
        <v>20</v>
      </c>
      <c r="AJ61" s="255"/>
      <c r="AK61" s="255">
        <v>5</v>
      </c>
      <c r="AL61" s="255">
        <v>10</v>
      </c>
      <c r="AM61" s="255">
        <v>5</v>
      </c>
      <c r="AN61" s="277">
        <v>4</v>
      </c>
      <c r="AO61" s="255">
        <v>11</v>
      </c>
      <c r="AP61" s="255"/>
      <c r="AQ61" s="255">
        <v>6</v>
      </c>
      <c r="AR61" s="255">
        <v>3</v>
      </c>
      <c r="AS61" s="255">
        <v>2</v>
      </c>
      <c r="AT61" s="255"/>
      <c r="AU61" s="256"/>
      <c r="AV61" s="257">
        <v>42.7</v>
      </c>
      <c r="AW61" s="308">
        <v>31</v>
      </c>
      <c r="AX61" s="308"/>
      <c r="AY61" s="308"/>
      <c r="AZ61" s="308">
        <v>26</v>
      </c>
      <c r="BA61" s="308">
        <v>3</v>
      </c>
      <c r="BB61" s="308">
        <v>2</v>
      </c>
      <c r="BC61" s="308"/>
      <c r="BD61" s="309">
        <v>59.9</v>
      </c>
    </row>
    <row r="62" spans="1:56" s="1" customFormat="1" ht="15" customHeight="1" x14ac:dyDescent="0.25">
      <c r="A62" s="12">
        <v>18</v>
      </c>
      <c r="B62" s="5">
        <v>40990</v>
      </c>
      <c r="C62" s="5" t="s">
        <v>5</v>
      </c>
      <c r="D62" s="382" t="s">
        <v>64</v>
      </c>
      <c r="E62" s="284">
        <v>127</v>
      </c>
      <c r="F62" s="427">
        <v>4.7244094488188972</v>
      </c>
      <c r="G62" s="427">
        <v>12.598425196850393</v>
      </c>
      <c r="H62" s="427">
        <v>44.881889763779526</v>
      </c>
      <c r="I62" s="427">
        <v>37.795275590551178</v>
      </c>
      <c r="J62" s="21">
        <v>4.1574803149606296</v>
      </c>
      <c r="K62" s="414">
        <v>125</v>
      </c>
      <c r="L62" s="416">
        <v>12.8</v>
      </c>
      <c r="M62" s="416">
        <v>28.000000000000004</v>
      </c>
      <c r="N62" s="416">
        <v>51.2</v>
      </c>
      <c r="O62" s="427">
        <v>8</v>
      </c>
      <c r="P62" s="21">
        <v>3.5440000000000005</v>
      </c>
      <c r="Q62" s="414">
        <v>121</v>
      </c>
      <c r="R62" s="416"/>
      <c r="S62" s="416">
        <v>19.008264462809919</v>
      </c>
      <c r="T62" s="416">
        <v>61.983471074380169</v>
      </c>
      <c r="U62" s="416">
        <v>19.008264462809919</v>
      </c>
      <c r="V62" s="21">
        <v>4</v>
      </c>
      <c r="W62" s="391">
        <v>97</v>
      </c>
      <c r="X62" s="392">
        <v>3</v>
      </c>
      <c r="Y62" s="392">
        <v>59</v>
      </c>
      <c r="Z62" s="392">
        <v>33</v>
      </c>
      <c r="AA62" s="392">
        <v>2</v>
      </c>
      <c r="AB62" s="103">
        <v>3.6494845360824741</v>
      </c>
      <c r="AC62" s="108">
        <v>97</v>
      </c>
      <c r="AD62" s="51">
        <v>35</v>
      </c>
      <c r="AE62" s="51">
        <v>28</v>
      </c>
      <c r="AF62" s="51">
        <v>33</v>
      </c>
      <c r="AG62" s="51">
        <v>1</v>
      </c>
      <c r="AH62" s="124">
        <v>4</v>
      </c>
      <c r="AI62" s="264">
        <v>22</v>
      </c>
      <c r="AJ62" s="264"/>
      <c r="AK62" s="264">
        <v>4</v>
      </c>
      <c r="AL62" s="264">
        <v>8</v>
      </c>
      <c r="AM62" s="264">
        <v>10</v>
      </c>
      <c r="AN62" s="280">
        <v>4.2727272727272725</v>
      </c>
      <c r="AO62" s="255">
        <v>36</v>
      </c>
      <c r="AP62" s="255">
        <v>1</v>
      </c>
      <c r="AQ62" s="255">
        <v>9</v>
      </c>
      <c r="AR62" s="255">
        <v>19</v>
      </c>
      <c r="AS62" s="255">
        <v>7</v>
      </c>
      <c r="AT62" s="255"/>
      <c r="AU62" s="256"/>
      <c r="AV62" s="257">
        <v>53.42</v>
      </c>
      <c r="AW62" s="314">
        <v>58</v>
      </c>
      <c r="AX62" s="314"/>
      <c r="AY62" s="314">
        <v>1</v>
      </c>
      <c r="AZ62" s="314">
        <v>28</v>
      </c>
      <c r="BA62" s="314">
        <v>14</v>
      </c>
      <c r="BB62" s="314">
        <v>15</v>
      </c>
      <c r="BC62" s="314"/>
      <c r="BD62" s="315">
        <v>68.900000000000006</v>
      </c>
    </row>
    <row r="63" spans="1:56" s="1" customFormat="1" ht="15" customHeight="1" thickBot="1" x14ac:dyDescent="0.3">
      <c r="A63" s="227">
        <v>19</v>
      </c>
      <c r="B63" s="7">
        <v>40133</v>
      </c>
      <c r="C63" s="7" t="s">
        <v>5</v>
      </c>
      <c r="D63" s="384" t="s">
        <v>54</v>
      </c>
      <c r="E63" s="284">
        <v>89</v>
      </c>
      <c r="F63" s="427">
        <v>6.7415730337078648</v>
      </c>
      <c r="G63" s="427">
        <v>24.719101123595504</v>
      </c>
      <c r="H63" s="427">
        <v>42.696629213483142</v>
      </c>
      <c r="I63" s="427">
        <v>25.842696629213485</v>
      </c>
      <c r="J63" s="24">
        <v>3.8764044943820228</v>
      </c>
      <c r="K63" s="414">
        <v>78</v>
      </c>
      <c r="L63" s="416">
        <v>11.538461538461538</v>
      </c>
      <c r="M63" s="416">
        <v>38.461538461538467</v>
      </c>
      <c r="N63" s="416">
        <v>37.179487179487182</v>
      </c>
      <c r="O63" s="427">
        <v>12.820512820512819</v>
      </c>
      <c r="P63" s="24">
        <v>3.5128205128205128</v>
      </c>
      <c r="Q63" s="414">
        <v>86</v>
      </c>
      <c r="R63" s="416">
        <v>4.6511627906976747</v>
      </c>
      <c r="S63" s="416">
        <v>32.558139534883722</v>
      </c>
      <c r="T63" s="416">
        <v>54.651162790697668</v>
      </c>
      <c r="U63" s="416">
        <v>8.1395348837209305</v>
      </c>
      <c r="V63" s="24">
        <v>3.6627906976744184</v>
      </c>
      <c r="W63" s="396">
        <v>74</v>
      </c>
      <c r="X63" s="400">
        <v>4</v>
      </c>
      <c r="Y63" s="400">
        <v>39</v>
      </c>
      <c r="Z63" s="400">
        <v>29</v>
      </c>
      <c r="AA63" s="400">
        <v>2</v>
      </c>
      <c r="AB63" s="229">
        <v>3.6081081081081079</v>
      </c>
      <c r="AC63" s="116">
        <v>74</v>
      </c>
      <c r="AD63" s="117">
        <v>18</v>
      </c>
      <c r="AE63" s="117">
        <v>24</v>
      </c>
      <c r="AF63" s="117">
        <v>30</v>
      </c>
      <c r="AG63" s="117">
        <v>2</v>
      </c>
      <c r="AH63" s="230">
        <v>3.7837837837837838</v>
      </c>
      <c r="AI63" s="264">
        <v>45</v>
      </c>
      <c r="AJ63" s="264">
        <v>1</v>
      </c>
      <c r="AK63" s="264">
        <v>14</v>
      </c>
      <c r="AL63" s="264">
        <v>14</v>
      </c>
      <c r="AM63" s="264">
        <v>16</v>
      </c>
      <c r="AN63" s="280">
        <v>4</v>
      </c>
      <c r="AO63" s="264">
        <v>17</v>
      </c>
      <c r="AP63" s="264"/>
      <c r="AQ63" s="264">
        <v>2</v>
      </c>
      <c r="AR63" s="264">
        <v>11</v>
      </c>
      <c r="AS63" s="264">
        <v>4</v>
      </c>
      <c r="AT63" s="264"/>
      <c r="AU63" s="265"/>
      <c r="AV63" s="266">
        <v>62.1</v>
      </c>
      <c r="AW63" s="314">
        <v>62</v>
      </c>
      <c r="AX63" s="314"/>
      <c r="AY63" s="314">
        <v>5</v>
      </c>
      <c r="AZ63" s="314">
        <v>39</v>
      </c>
      <c r="BA63" s="314">
        <v>13</v>
      </c>
      <c r="BB63" s="314">
        <v>5</v>
      </c>
      <c r="BC63" s="314"/>
      <c r="BD63" s="315">
        <v>58.7</v>
      </c>
    </row>
    <row r="64" spans="1:56" s="1" customFormat="1" ht="15" customHeight="1" x14ac:dyDescent="0.25">
      <c r="A64" s="10">
        <v>1</v>
      </c>
      <c r="B64" s="231">
        <v>50040</v>
      </c>
      <c r="C64" s="11" t="s">
        <v>6</v>
      </c>
      <c r="D64" s="380" t="s">
        <v>65</v>
      </c>
      <c r="E64" s="268">
        <v>104</v>
      </c>
      <c r="F64" s="410"/>
      <c r="G64" s="410">
        <v>5.7692307692307692</v>
      </c>
      <c r="H64" s="410">
        <v>46.153846153846153</v>
      </c>
      <c r="I64" s="410">
        <v>48.07692307692308</v>
      </c>
      <c r="J64" s="20">
        <v>4.4230769230769234</v>
      </c>
      <c r="K64" s="268">
        <v>90</v>
      </c>
      <c r="L64" s="410"/>
      <c r="M64" s="410">
        <v>27.777777777777779</v>
      </c>
      <c r="N64" s="410">
        <v>51.111111111111107</v>
      </c>
      <c r="O64" s="410">
        <v>21.111111111111111</v>
      </c>
      <c r="P64" s="20">
        <v>3.9333333333333331</v>
      </c>
      <c r="Q64" s="268">
        <v>102</v>
      </c>
      <c r="R64" s="410"/>
      <c r="S64" s="410">
        <v>3.9215686274509802</v>
      </c>
      <c r="T64" s="410">
        <v>49.019607843137251</v>
      </c>
      <c r="U64" s="410">
        <v>47.058823529411761</v>
      </c>
      <c r="V64" s="20">
        <v>4.4313725490196081</v>
      </c>
      <c r="W64" s="96">
        <v>79</v>
      </c>
      <c r="X64" s="225"/>
      <c r="Y64" s="225">
        <v>57</v>
      </c>
      <c r="Z64" s="225">
        <v>22</v>
      </c>
      <c r="AA64" s="225"/>
      <c r="AB64" s="97">
        <v>3.721518987341772</v>
      </c>
      <c r="AC64" s="114">
        <v>79</v>
      </c>
      <c r="AD64" s="118">
        <v>41</v>
      </c>
      <c r="AE64" s="118">
        <v>24</v>
      </c>
      <c r="AF64" s="118">
        <v>14</v>
      </c>
      <c r="AG64" s="118"/>
      <c r="AH64" s="119">
        <v>4.3417721518987342</v>
      </c>
      <c r="AI64" s="252">
        <v>32</v>
      </c>
      <c r="AJ64" s="252"/>
      <c r="AK64" s="252">
        <v>5</v>
      </c>
      <c r="AL64" s="252">
        <v>13</v>
      </c>
      <c r="AM64" s="252">
        <v>14</v>
      </c>
      <c r="AN64" s="273">
        <v>4.28125</v>
      </c>
      <c r="AO64" s="252">
        <v>20</v>
      </c>
      <c r="AP64" s="252"/>
      <c r="AQ64" s="252"/>
      <c r="AR64" s="252">
        <v>12</v>
      </c>
      <c r="AS64" s="252">
        <v>7</v>
      </c>
      <c r="AT64" s="252">
        <v>1</v>
      </c>
      <c r="AU64" s="253"/>
      <c r="AV64" s="254">
        <v>66</v>
      </c>
      <c r="AW64" s="306">
        <v>55</v>
      </c>
      <c r="AX64" s="306"/>
      <c r="AY64" s="306"/>
      <c r="AZ64" s="306">
        <v>31</v>
      </c>
      <c r="BA64" s="306">
        <v>10</v>
      </c>
      <c r="BB64" s="306">
        <v>14</v>
      </c>
      <c r="BC64" s="306"/>
      <c r="BD64" s="307">
        <v>67.099999999999994</v>
      </c>
    </row>
    <row r="65" spans="1:56" s="1" customFormat="1" ht="15" customHeight="1" x14ac:dyDescent="0.25">
      <c r="A65" s="12">
        <v>2</v>
      </c>
      <c r="B65" s="47">
        <v>50003</v>
      </c>
      <c r="C65" s="5" t="s">
        <v>6</v>
      </c>
      <c r="D65" s="382" t="s">
        <v>108</v>
      </c>
      <c r="E65" s="269">
        <v>110</v>
      </c>
      <c r="F65" s="413">
        <v>3.6363636363636362</v>
      </c>
      <c r="G65" s="413">
        <v>20</v>
      </c>
      <c r="H65" s="413">
        <v>57.272727272727273</v>
      </c>
      <c r="I65" s="413">
        <v>19.090909090909093</v>
      </c>
      <c r="J65" s="21">
        <v>3.9181818181818189</v>
      </c>
      <c r="K65" s="269">
        <v>96</v>
      </c>
      <c r="L65" s="413">
        <v>9.375</v>
      </c>
      <c r="M65" s="413">
        <v>29.166666666666668</v>
      </c>
      <c r="N65" s="413">
        <v>53.125</v>
      </c>
      <c r="O65" s="413">
        <v>8.3333333333333321</v>
      </c>
      <c r="P65" s="21">
        <v>3.6041666666666661</v>
      </c>
      <c r="Q65" s="269">
        <v>107</v>
      </c>
      <c r="R65" s="413">
        <v>0.93457943925233633</v>
      </c>
      <c r="S65" s="413">
        <v>31.775700934579437</v>
      </c>
      <c r="T65" s="413">
        <v>59.813084112149525</v>
      </c>
      <c r="U65" s="413">
        <v>7.4766355140186906</v>
      </c>
      <c r="V65" s="21">
        <v>3.7383177570093453</v>
      </c>
      <c r="W65" s="391">
        <v>74</v>
      </c>
      <c r="X65" s="392">
        <v>5</v>
      </c>
      <c r="Y65" s="392">
        <v>39</v>
      </c>
      <c r="Z65" s="392">
        <v>29</v>
      </c>
      <c r="AA65" s="392">
        <v>1</v>
      </c>
      <c r="AB65" s="94">
        <v>3.6486486486486487</v>
      </c>
      <c r="AC65" s="108">
        <v>74</v>
      </c>
      <c r="AD65" s="51">
        <v>25</v>
      </c>
      <c r="AE65" s="51">
        <v>29</v>
      </c>
      <c r="AF65" s="51">
        <v>20</v>
      </c>
      <c r="AG65" s="51"/>
      <c r="AH65" s="110">
        <v>4.0675675675675675</v>
      </c>
      <c r="AI65" s="258">
        <v>35</v>
      </c>
      <c r="AJ65" s="258">
        <v>1</v>
      </c>
      <c r="AK65" s="258">
        <v>8</v>
      </c>
      <c r="AL65" s="258">
        <v>9</v>
      </c>
      <c r="AM65" s="258">
        <v>17</v>
      </c>
      <c r="AN65" s="276">
        <v>4.2</v>
      </c>
      <c r="AO65" s="255">
        <v>37</v>
      </c>
      <c r="AP65" s="255"/>
      <c r="AQ65" s="255">
        <v>2</v>
      </c>
      <c r="AR65" s="255">
        <v>24</v>
      </c>
      <c r="AS65" s="255">
        <v>10</v>
      </c>
      <c r="AT65" s="255">
        <v>1</v>
      </c>
      <c r="AU65" s="256"/>
      <c r="AV65" s="257">
        <v>58.2</v>
      </c>
      <c r="AW65" s="310">
        <v>69</v>
      </c>
      <c r="AX65" s="310"/>
      <c r="AY65" s="310"/>
      <c r="AZ65" s="310">
        <v>36</v>
      </c>
      <c r="BA65" s="310">
        <v>21</v>
      </c>
      <c r="BB65" s="310">
        <v>12</v>
      </c>
      <c r="BC65" s="310"/>
      <c r="BD65" s="311">
        <v>69.400000000000006</v>
      </c>
    </row>
    <row r="66" spans="1:56" s="1" customFormat="1" ht="15" customHeight="1" x14ac:dyDescent="0.25">
      <c r="A66" s="12">
        <v>3</v>
      </c>
      <c r="B66" s="47">
        <v>50060</v>
      </c>
      <c r="C66" s="5" t="s">
        <v>6</v>
      </c>
      <c r="D66" s="382" t="s">
        <v>211</v>
      </c>
      <c r="E66" s="284">
        <v>154</v>
      </c>
      <c r="F66" s="427">
        <v>3.8961038961038961</v>
      </c>
      <c r="G66" s="427">
        <v>31.818181818181817</v>
      </c>
      <c r="H66" s="427">
        <v>50.649350649350644</v>
      </c>
      <c r="I66" s="427">
        <v>13.636363636363635</v>
      </c>
      <c r="J66" s="21">
        <v>3.7402597402597397</v>
      </c>
      <c r="K66" s="414">
        <v>158</v>
      </c>
      <c r="L66" s="416">
        <v>7.59493670886076</v>
      </c>
      <c r="M66" s="416">
        <v>34.177215189873415</v>
      </c>
      <c r="N66" s="416">
        <v>43.670886075949369</v>
      </c>
      <c r="O66" s="427">
        <v>14.556962025316455</v>
      </c>
      <c r="P66" s="21">
        <v>3.6518987341772151</v>
      </c>
      <c r="Q66" s="414">
        <v>153</v>
      </c>
      <c r="R66" s="416">
        <v>4.5751633986928102</v>
      </c>
      <c r="S66" s="416">
        <v>28.104575163398692</v>
      </c>
      <c r="T66" s="416">
        <v>58.82352941176471</v>
      </c>
      <c r="U66" s="416">
        <v>8.4967320261437909</v>
      </c>
      <c r="V66" s="21">
        <v>3.7124183006535945</v>
      </c>
      <c r="W66" s="391">
        <v>136</v>
      </c>
      <c r="X66" s="392">
        <v>3</v>
      </c>
      <c r="Y66" s="392">
        <v>72</v>
      </c>
      <c r="Z66" s="392">
        <v>61</v>
      </c>
      <c r="AA66" s="392"/>
      <c r="AB66" s="94">
        <v>3.5735294117647061</v>
      </c>
      <c r="AC66" s="108">
        <v>136</v>
      </c>
      <c r="AD66" s="51">
        <v>36</v>
      </c>
      <c r="AE66" s="51">
        <v>49</v>
      </c>
      <c r="AF66" s="51">
        <v>51</v>
      </c>
      <c r="AG66" s="51"/>
      <c r="AH66" s="110">
        <v>3.8897058823529411</v>
      </c>
      <c r="AI66" s="255">
        <v>26</v>
      </c>
      <c r="AJ66" s="255"/>
      <c r="AK66" s="255">
        <v>2</v>
      </c>
      <c r="AL66" s="255">
        <v>10</v>
      </c>
      <c r="AM66" s="255">
        <v>14</v>
      </c>
      <c r="AN66" s="274">
        <v>4.4615384615384617</v>
      </c>
      <c r="AO66" s="255">
        <v>28</v>
      </c>
      <c r="AP66" s="255"/>
      <c r="AQ66" s="255">
        <v>3</v>
      </c>
      <c r="AR66" s="255">
        <v>21</v>
      </c>
      <c r="AS66" s="255">
        <v>4</v>
      </c>
      <c r="AT66" s="255"/>
      <c r="AU66" s="256"/>
      <c r="AV66" s="257">
        <v>53.6</v>
      </c>
      <c r="AW66" s="308">
        <v>54</v>
      </c>
      <c r="AX66" s="308"/>
      <c r="AY66" s="308">
        <v>1</v>
      </c>
      <c r="AZ66" s="308">
        <v>30</v>
      </c>
      <c r="BA66" s="308">
        <v>13</v>
      </c>
      <c r="BB66" s="308">
        <v>10</v>
      </c>
      <c r="BC66" s="308"/>
      <c r="BD66" s="309">
        <v>66.8</v>
      </c>
    </row>
    <row r="67" spans="1:56" s="1" customFormat="1" ht="15" customHeight="1" x14ac:dyDescent="0.25">
      <c r="A67" s="12">
        <v>4</v>
      </c>
      <c r="B67" s="47">
        <v>50170</v>
      </c>
      <c r="C67" s="5" t="s">
        <v>6</v>
      </c>
      <c r="D67" s="382" t="s">
        <v>212</v>
      </c>
      <c r="E67" s="284">
        <v>70</v>
      </c>
      <c r="F67" s="427">
        <v>7.1428571428571423</v>
      </c>
      <c r="G67" s="427">
        <v>35.714285714285715</v>
      </c>
      <c r="H67" s="427">
        <v>35.714285714285715</v>
      </c>
      <c r="I67" s="427">
        <v>21.428571428571427</v>
      </c>
      <c r="J67" s="21">
        <v>3.7142857142857144</v>
      </c>
      <c r="K67" s="414">
        <v>74</v>
      </c>
      <c r="L67" s="416">
        <v>10.810810810810811</v>
      </c>
      <c r="M67" s="416">
        <v>31.081081081081081</v>
      </c>
      <c r="N67" s="416">
        <v>47.297297297297298</v>
      </c>
      <c r="O67" s="427">
        <v>10.810810810810811</v>
      </c>
      <c r="P67" s="21">
        <v>3.5810810810810811</v>
      </c>
      <c r="Q67" s="414">
        <v>74</v>
      </c>
      <c r="R67" s="416">
        <v>2.7027027027027026</v>
      </c>
      <c r="S67" s="416">
        <v>36.486486486486484</v>
      </c>
      <c r="T67" s="416">
        <v>51.351351351351347</v>
      </c>
      <c r="U67" s="416">
        <v>9.4594594594594597</v>
      </c>
      <c r="V67" s="21">
        <v>3.6756756756756754</v>
      </c>
      <c r="W67" s="391">
        <v>74</v>
      </c>
      <c r="X67" s="392">
        <v>2</v>
      </c>
      <c r="Y67" s="392">
        <v>29</v>
      </c>
      <c r="Z67" s="392">
        <v>43</v>
      </c>
      <c r="AA67" s="392"/>
      <c r="AB67" s="94">
        <v>3.4459459459459461</v>
      </c>
      <c r="AC67" s="108">
        <v>74</v>
      </c>
      <c r="AD67" s="51">
        <v>22</v>
      </c>
      <c r="AE67" s="51">
        <v>21</v>
      </c>
      <c r="AF67" s="51">
        <v>31</v>
      </c>
      <c r="AG67" s="51"/>
      <c r="AH67" s="110">
        <v>3.8783783783783785</v>
      </c>
      <c r="AI67" s="255">
        <v>20</v>
      </c>
      <c r="AJ67" s="255">
        <v>1</v>
      </c>
      <c r="AK67" s="255">
        <v>4</v>
      </c>
      <c r="AL67" s="255">
        <v>11</v>
      </c>
      <c r="AM67" s="255">
        <v>4</v>
      </c>
      <c r="AN67" s="274">
        <v>3.9</v>
      </c>
      <c r="AO67" s="255">
        <v>10</v>
      </c>
      <c r="AP67" s="255"/>
      <c r="AQ67" s="255">
        <v>3</v>
      </c>
      <c r="AR67" s="255">
        <v>7</v>
      </c>
      <c r="AS67" s="255"/>
      <c r="AT67" s="255"/>
      <c r="AU67" s="256"/>
      <c r="AV67" s="257">
        <v>46.1</v>
      </c>
      <c r="AW67" s="308">
        <v>30</v>
      </c>
      <c r="AX67" s="308"/>
      <c r="AY67" s="308"/>
      <c r="AZ67" s="308">
        <v>25</v>
      </c>
      <c r="BA67" s="308">
        <v>5</v>
      </c>
      <c r="BB67" s="308">
        <v>0</v>
      </c>
      <c r="BC67" s="308"/>
      <c r="BD67" s="309">
        <v>55.4</v>
      </c>
    </row>
    <row r="68" spans="1:56" s="1" customFormat="1" ht="15" customHeight="1" x14ac:dyDescent="0.25">
      <c r="A68" s="12">
        <v>5</v>
      </c>
      <c r="B68" s="5">
        <v>50230</v>
      </c>
      <c r="C68" s="5" t="s">
        <v>6</v>
      </c>
      <c r="D68" s="382" t="s">
        <v>68</v>
      </c>
      <c r="E68" s="284">
        <v>87</v>
      </c>
      <c r="F68" s="427">
        <v>2.2988505747126435</v>
      </c>
      <c r="G68" s="427">
        <v>29.885057471264371</v>
      </c>
      <c r="H68" s="427">
        <v>55.172413793103445</v>
      </c>
      <c r="I68" s="427">
        <v>12.643678160919542</v>
      </c>
      <c r="J68" s="21">
        <v>3.7816091954022992</v>
      </c>
      <c r="K68" s="414">
        <v>78</v>
      </c>
      <c r="L68" s="416">
        <v>14.102564102564102</v>
      </c>
      <c r="M68" s="416">
        <v>33.333333333333329</v>
      </c>
      <c r="N68" s="416">
        <v>37.179487179487182</v>
      </c>
      <c r="O68" s="427">
        <v>15.384615384615385</v>
      </c>
      <c r="P68" s="21">
        <v>3.5384615384615383</v>
      </c>
      <c r="Q68" s="414">
        <v>81</v>
      </c>
      <c r="R68" s="416">
        <v>4.9382716049382713</v>
      </c>
      <c r="S68" s="416">
        <v>25.925925925925924</v>
      </c>
      <c r="T68" s="416">
        <v>43.209876543209873</v>
      </c>
      <c r="U68" s="416">
        <v>25.925925925925924</v>
      </c>
      <c r="V68" s="21">
        <v>3.9012345679012346</v>
      </c>
      <c r="W68" s="391">
        <v>76</v>
      </c>
      <c r="X68" s="392">
        <v>3</v>
      </c>
      <c r="Y68" s="392">
        <v>48</v>
      </c>
      <c r="Z68" s="392">
        <v>24</v>
      </c>
      <c r="AA68" s="392">
        <v>1</v>
      </c>
      <c r="AB68" s="94">
        <v>3.6973684210526314</v>
      </c>
      <c r="AC68" s="108">
        <v>76</v>
      </c>
      <c r="AD68" s="51">
        <v>31</v>
      </c>
      <c r="AE68" s="51">
        <v>32</v>
      </c>
      <c r="AF68" s="51">
        <v>13</v>
      </c>
      <c r="AG68" s="51"/>
      <c r="AH68" s="110">
        <v>4.2368421052631575</v>
      </c>
      <c r="AI68" s="255">
        <v>22</v>
      </c>
      <c r="AJ68" s="255"/>
      <c r="AK68" s="255">
        <v>5</v>
      </c>
      <c r="AL68" s="255">
        <v>12</v>
      </c>
      <c r="AM68" s="255">
        <v>5</v>
      </c>
      <c r="AN68" s="277">
        <v>4</v>
      </c>
      <c r="AO68" s="255">
        <v>13</v>
      </c>
      <c r="AP68" s="255"/>
      <c r="AQ68" s="255">
        <v>1</v>
      </c>
      <c r="AR68" s="255">
        <v>7</v>
      </c>
      <c r="AS68" s="255">
        <v>5</v>
      </c>
      <c r="AT68" s="255"/>
      <c r="AU68" s="256"/>
      <c r="AV68" s="257">
        <v>60.1</v>
      </c>
      <c r="AW68" s="308">
        <v>35</v>
      </c>
      <c r="AX68" s="308"/>
      <c r="AY68" s="308"/>
      <c r="AZ68" s="308">
        <v>17</v>
      </c>
      <c r="BA68" s="308">
        <v>11</v>
      </c>
      <c r="BB68" s="308">
        <v>7</v>
      </c>
      <c r="BC68" s="308"/>
      <c r="BD68" s="309">
        <v>67.900000000000006</v>
      </c>
    </row>
    <row r="69" spans="1:56" s="1" customFormat="1" ht="15" customHeight="1" x14ac:dyDescent="0.25">
      <c r="A69" s="12">
        <v>6</v>
      </c>
      <c r="B69" s="5">
        <v>50340</v>
      </c>
      <c r="C69" s="5" t="s">
        <v>6</v>
      </c>
      <c r="D69" s="382" t="s">
        <v>213</v>
      </c>
      <c r="E69" s="284">
        <v>82</v>
      </c>
      <c r="F69" s="427">
        <v>1.2195121951219512</v>
      </c>
      <c r="G69" s="427">
        <v>19.512195121951219</v>
      </c>
      <c r="H69" s="427">
        <v>56.09756097560976</v>
      </c>
      <c r="I69" s="427">
        <v>23.170731707317074</v>
      </c>
      <c r="J69" s="21">
        <v>4.01219512195122</v>
      </c>
      <c r="K69" s="414">
        <v>76</v>
      </c>
      <c r="L69" s="416">
        <v>9.2105263157894726</v>
      </c>
      <c r="M69" s="416">
        <v>18.421052631578945</v>
      </c>
      <c r="N69" s="416">
        <v>52.631578947368418</v>
      </c>
      <c r="O69" s="427">
        <v>19.736842105263158</v>
      </c>
      <c r="P69" s="21">
        <v>3.8289473684210527</v>
      </c>
      <c r="Q69" s="414">
        <v>93</v>
      </c>
      <c r="R69" s="416">
        <v>12.903225806451612</v>
      </c>
      <c r="S69" s="416">
        <v>29.032258064516132</v>
      </c>
      <c r="T69" s="416">
        <v>38.70967741935484</v>
      </c>
      <c r="U69" s="416">
        <v>19.35483870967742</v>
      </c>
      <c r="V69" s="21">
        <v>3.6451612903225805</v>
      </c>
      <c r="W69" s="391">
        <v>71</v>
      </c>
      <c r="X69" s="392">
        <v>2</v>
      </c>
      <c r="Y69" s="392">
        <v>38</v>
      </c>
      <c r="Z69" s="392">
        <v>30</v>
      </c>
      <c r="AA69" s="392">
        <v>1</v>
      </c>
      <c r="AB69" s="94">
        <v>3.5774647887323945</v>
      </c>
      <c r="AC69" s="108">
        <v>71</v>
      </c>
      <c r="AD69" s="51">
        <v>9</v>
      </c>
      <c r="AE69" s="51">
        <v>21</v>
      </c>
      <c r="AF69" s="51">
        <v>40</v>
      </c>
      <c r="AG69" s="51">
        <v>1</v>
      </c>
      <c r="AH69" s="126">
        <v>3.535211267605634</v>
      </c>
      <c r="AI69" s="255">
        <v>32</v>
      </c>
      <c r="AJ69" s="255">
        <v>6</v>
      </c>
      <c r="AK69" s="255">
        <v>12</v>
      </c>
      <c r="AL69" s="255">
        <v>8</v>
      </c>
      <c r="AM69" s="255">
        <v>6</v>
      </c>
      <c r="AN69" s="277">
        <v>3.4375</v>
      </c>
      <c r="AO69" s="255">
        <v>8</v>
      </c>
      <c r="AP69" s="255">
        <v>2</v>
      </c>
      <c r="AQ69" s="255">
        <v>0</v>
      </c>
      <c r="AR69" s="255">
        <v>4</v>
      </c>
      <c r="AS69" s="255">
        <v>1</v>
      </c>
      <c r="AT69" s="255">
        <v>1</v>
      </c>
      <c r="AU69" s="256"/>
      <c r="AV69" s="257">
        <v>49.8</v>
      </c>
      <c r="AW69" s="308">
        <v>40</v>
      </c>
      <c r="AX69" s="308">
        <v>3</v>
      </c>
      <c r="AY69" s="308">
        <v>6</v>
      </c>
      <c r="AZ69" s="308">
        <v>22</v>
      </c>
      <c r="BA69" s="308">
        <v>4</v>
      </c>
      <c r="BB69" s="308">
        <v>5</v>
      </c>
      <c r="BC69" s="308"/>
      <c r="BD69" s="309">
        <v>53</v>
      </c>
    </row>
    <row r="70" spans="1:56" s="1" customFormat="1" ht="15" customHeight="1" x14ac:dyDescent="0.25">
      <c r="A70" s="12">
        <v>7</v>
      </c>
      <c r="B70" s="5">
        <v>50420</v>
      </c>
      <c r="C70" s="5" t="s">
        <v>6</v>
      </c>
      <c r="D70" s="382" t="s">
        <v>214</v>
      </c>
      <c r="E70" s="284">
        <v>97</v>
      </c>
      <c r="F70" s="427"/>
      <c r="G70" s="427">
        <v>18.556701030927837</v>
      </c>
      <c r="H70" s="427">
        <v>58.762886597938149</v>
      </c>
      <c r="I70" s="427">
        <v>22.680412371134022</v>
      </c>
      <c r="J70" s="21">
        <v>4.0412371134020626</v>
      </c>
      <c r="K70" s="414">
        <v>95</v>
      </c>
      <c r="L70" s="416"/>
      <c r="M70" s="416">
        <v>28.421052631578945</v>
      </c>
      <c r="N70" s="416">
        <v>52.631578947368418</v>
      </c>
      <c r="O70" s="427">
        <v>18.947368421052634</v>
      </c>
      <c r="P70" s="21">
        <v>3.905263157894737</v>
      </c>
      <c r="Q70" s="414">
        <v>102</v>
      </c>
      <c r="R70" s="416"/>
      <c r="S70" s="416">
        <v>7.8431372549019605</v>
      </c>
      <c r="T70" s="416">
        <v>68.627450980392155</v>
      </c>
      <c r="U70" s="416">
        <v>23.52941176470588</v>
      </c>
      <c r="V70" s="21">
        <v>4.1568627450980387</v>
      </c>
      <c r="W70" s="391">
        <v>55</v>
      </c>
      <c r="X70" s="392"/>
      <c r="Y70" s="392">
        <v>28</v>
      </c>
      <c r="Z70" s="392">
        <v>27</v>
      </c>
      <c r="AA70" s="392"/>
      <c r="AB70" s="104">
        <v>3.5090909090909093</v>
      </c>
      <c r="AC70" s="108">
        <v>55</v>
      </c>
      <c r="AD70" s="51">
        <v>23</v>
      </c>
      <c r="AE70" s="51">
        <v>28</v>
      </c>
      <c r="AF70" s="51">
        <v>4</v>
      </c>
      <c r="AG70" s="51"/>
      <c r="AH70" s="110">
        <v>4.3454545454545457</v>
      </c>
      <c r="AI70" s="255">
        <v>26</v>
      </c>
      <c r="AJ70" s="255"/>
      <c r="AK70" s="255">
        <v>7</v>
      </c>
      <c r="AL70" s="255">
        <v>14</v>
      </c>
      <c r="AM70" s="255">
        <v>5</v>
      </c>
      <c r="AN70" s="274">
        <v>3.9230769230769229</v>
      </c>
      <c r="AO70" s="255">
        <v>24</v>
      </c>
      <c r="AP70" s="255"/>
      <c r="AQ70" s="255">
        <v>8</v>
      </c>
      <c r="AR70" s="255">
        <v>10</v>
      </c>
      <c r="AS70" s="255">
        <v>4</v>
      </c>
      <c r="AT70" s="255">
        <v>2</v>
      </c>
      <c r="AU70" s="256"/>
      <c r="AV70" s="257">
        <v>54.5</v>
      </c>
      <c r="AW70" s="308">
        <v>50</v>
      </c>
      <c r="AX70" s="308"/>
      <c r="AY70" s="308"/>
      <c r="AZ70" s="308">
        <v>34</v>
      </c>
      <c r="BA70" s="308">
        <v>6</v>
      </c>
      <c r="BB70" s="308">
        <v>10</v>
      </c>
      <c r="BC70" s="308"/>
      <c r="BD70" s="309">
        <v>66</v>
      </c>
    </row>
    <row r="71" spans="1:56" s="1" customFormat="1" ht="15" customHeight="1" x14ac:dyDescent="0.25">
      <c r="A71" s="12">
        <v>8</v>
      </c>
      <c r="B71" s="5">
        <v>50450</v>
      </c>
      <c r="C71" s="5" t="s">
        <v>6</v>
      </c>
      <c r="D71" s="385" t="s">
        <v>215</v>
      </c>
      <c r="E71" s="284">
        <v>160</v>
      </c>
      <c r="F71" s="427">
        <v>5.625</v>
      </c>
      <c r="G71" s="427">
        <v>18.75</v>
      </c>
      <c r="H71" s="427">
        <v>52.5</v>
      </c>
      <c r="I71" s="427">
        <v>23.125</v>
      </c>
      <c r="J71" s="21">
        <v>3.9312499999999999</v>
      </c>
      <c r="K71" s="414">
        <v>168</v>
      </c>
      <c r="L71" s="416">
        <v>1.1904761904761905</v>
      </c>
      <c r="M71" s="416">
        <v>33.333333333333329</v>
      </c>
      <c r="N71" s="416">
        <v>53.571428571428569</v>
      </c>
      <c r="O71" s="427">
        <v>11.904761904761903</v>
      </c>
      <c r="P71" s="21">
        <v>3.7619047619047614</v>
      </c>
      <c r="Q71" s="414">
        <v>160</v>
      </c>
      <c r="R71" s="416"/>
      <c r="S71" s="416">
        <v>17.5</v>
      </c>
      <c r="T71" s="416">
        <v>71.875</v>
      </c>
      <c r="U71" s="416">
        <v>10.625</v>
      </c>
      <c r="V71" s="21">
        <v>3.9312499999999999</v>
      </c>
      <c r="W71" s="391">
        <v>83</v>
      </c>
      <c r="X71" s="392">
        <v>3</v>
      </c>
      <c r="Y71" s="392">
        <v>47</v>
      </c>
      <c r="Z71" s="392">
        <v>32</v>
      </c>
      <c r="AA71" s="392">
        <v>1</v>
      </c>
      <c r="AB71" s="94">
        <v>3.6265060240963853</v>
      </c>
      <c r="AC71" s="108">
        <v>83</v>
      </c>
      <c r="AD71" s="51">
        <v>30</v>
      </c>
      <c r="AE71" s="51">
        <v>34</v>
      </c>
      <c r="AF71" s="51">
        <v>18</v>
      </c>
      <c r="AG71" s="51">
        <v>1</v>
      </c>
      <c r="AH71" s="110">
        <v>4.1204819277108431</v>
      </c>
      <c r="AI71" s="255">
        <v>29</v>
      </c>
      <c r="AJ71" s="255">
        <v>1</v>
      </c>
      <c r="AK71" s="255">
        <v>7</v>
      </c>
      <c r="AL71" s="255">
        <v>15</v>
      </c>
      <c r="AM71" s="255">
        <v>6</v>
      </c>
      <c r="AN71" s="277">
        <v>3.896551724137931</v>
      </c>
      <c r="AO71" s="255">
        <v>21</v>
      </c>
      <c r="AP71" s="255"/>
      <c r="AQ71" s="255">
        <v>7</v>
      </c>
      <c r="AR71" s="255">
        <v>11</v>
      </c>
      <c r="AS71" s="255">
        <v>3</v>
      </c>
      <c r="AT71" s="255"/>
      <c r="AU71" s="256"/>
      <c r="AV71" s="257">
        <v>46.4</v>
      </c>
      <c r="AW71" s="308">
        <v>50</v>
      </c>
      <c r="AX71" s="308"/>
      <c r="AY71" s="308">
        <v>2</v>
      </c>
      <c r="AZ71" s="308">
        <v>32</v>
      </c>
      <c r="BA71" s="308">
        <v>10</v>
      </c>
      <c r="BB71" s="308">
        <v>6</v>
      </c>
      <c r="BC71" s="308"/>
      <c r="BD71" s="309">
        <v>61.7</v>
      </c>
    </row>
    <row r="72" spans="1:56" s="1" customFormat="1" ht="15" customHeight="1" x14ac:dyDescent="0.25">
      <c r="A72" s="12">
        <v>9</v>
      </c>
      <c r="B72" s="5">
        <v>50620</v>
      </c>
      <c r="C72" s="5" t="s">
        <v>6</v>
      </c>
      <c r="D72" s="382" t="s">
        <v>72</v>
      </c>
      <c r="E72" s="284">
        <v>75</v>
      </c>
      <c r="F72" s="427">
        <v>6.666666666666667</v>
      </c>
      <c r="G72" s="427">
        <v>38.666666666666664</v>
      </c>
      <c r="H72" s="427">
        <v>44</v>
      </c>
      <c r="I72" s="427">
        <v>10.666666666666668</v>
      </c>
      <c r="J72" s="21">
        <v>3.5866666666666673</v>
      </c>
      <c r="K72" s="414">
        <v>76</v>
      </c>
      <c r="L72" s="416">
        <v>10.526315789473683</v>
      </c>
      <c r="M72" s="416">
        <v>38.15789473684211</v>
      </c>
      <c r="N72" s="416">
        <v>44.736842105263158</v>
      </c>
      <c r="O72" s="427">
        <v>6.5789473684210522</v>
      </c>
      <c r="P72" s="21">
        <v>3.4736842105263164</v>
      </c>
      <c r="Q72" s="414">
        <v>75</v>
      </c>
      <c r="R72" s="416">
        <v>6.666666666666667</v>
      </c>
      <c r="S72" s="416">
        <v>41.333333333333336</v>
      </c>
      <c r="T72" s="416">
        <v>50.666666666666671</v>
      </c>
      <c r="U72" s="416">
        <v>1.3333333333333335</v>
      </c>
      <c r="V72" s="21">
        <v>3.4666666666666668</v>
      </c>
      <c r="W72" s="391">
        <v>58</v>
      </c>
      <c r="X72" s="392">
        <v>1</v>
      </c>
      <c r="Y72" s="392">
        <v>18</v>
      </c>
      <c r="Z72" s="392">
        <v>39</v>
      </c>
      <c r="AA72" s="392"/>
      <c r="AB72" s="105">
        <v>3.3448275862068964</v>
      </c>
      <c r="AC72" s="108">
        <v>58</v>
      </c>
      <c r="AD72" s="51">
        <v>19</v>
      </c>
      <c r="AE72" s="51">
        <v>23</v>
      </c>
      <c r="AF72" s="51">
        <v>16</v>
      </c>
      <c r="AG72" s="51"/>
      <c r="AH72" s="110">
        <v>4.0517241379310347</v>
      </c>
      <c r="AI72" s="255">
        <v>29</v>
      </c>
      <c r="AJ72" s="255">
        <v>1</v>
      </c>
      <c r="AK72" s="255">
        <v>14</v>
      </c>
      <c r="AL72" s="255">
        <v>10</v>
      </c>
      <c r="AM72" s="255">
        <v>4</v>
      </c>
      <c r="AN72" s="277">
        <v>3.5862068965517242</v>
      </c>
      <c r="AO72" s="255">
        <v>17</v>
      </c>
      <c r="AP72" s="255">
        <v>1</v>
      </c>
      <c r="AQ72" s="255">
        <v>11</v>
      </c>
      <c r="AR72" s="255">
        <v>5</v>
      </c>
      <c r="AS72" s="255"/>
      <c r="AT72" s="255"/>
      <c r="AU72" s="256"/>
      <c r="AV72" s="257">
        <v>36.5</v>
      </c>
      <c r="AW72" s="308">
        <v>46</v>
      </c>
      <c r="AX72" s="308"/>
      <c r="AY72" s="308">
        <v>4</v>
      </c>
      <c r="AZ72" s="308">
        <v>36</v>
      </c>
      <c r="BA72" s="308">
        <v>5</v>
      </c>
      <c r="BB72" s="308">
        <v>1</v>
      </c>
      <c r="BC72" s="308"/>
      <c r="BD72" s="309">
        <v>53.2</v>
      </c>
    </row>
    <row r="73" spans="1:56" s="1" customFormat="1" ht="15" customHeight="1" x14ac:dyDescent="0.25">
      <c r="A73" s="12">
        <v>10</v>
      </c>
      <c r="B73" s="5">
        <v>50760</v>
      </c>
      <c r="C73" s="5" t="s">
        <v>6</v>
      </c>
      <c r="D73" s="382" t="s">
        <v>216</v>
      </c>
      <c r="E73" s="284">
        <v>117</v>
      </c>
      <c r="F73" s="427">
        <v>9.4017094017094021</v>
      </c>
      <c r="G73" s="427">
        <v>29.059829059829063</v>
      </c>
      <c r="H73" s="427">
        <v>37.606837606837608</v>
      </c>
      <c r="I73" s="427">
        <v>23.931623931623932</v>
      </c>
      <c r="J73" s="21">
        <v>3.7606837606837611</v>
      </c>
      <c r="K73" s="414">
        <v>118</v>
      </c>
      <c r="L73" s="416">
        <v>38.983050847457626</v>
      </c>
      <c r="M73" s="416">
        <v>28.8135593220339</v>
      </c>
      <c r="N73" s="416">
        <v>25.423728813559322</v>
      </c>
      <c r="O73" s="427">
        <v>6.7796610169491522</v>
      </c>
      <c r="P73" s="21">
        <v>3</v>
      </c>
      <c r="Q73" s="414">
        <v>115</v>
      </c>
      <c r="R73" s="416">
        <v>4.3478260869565215</v>
      </c>
      <c r="S73" s="416">
        <v>44.347826086956523</v>
      </c>
      <c r="T73" s="416">
        <v>41.739130434782609</v>
      </c>
      <c r="U73" s="416">
        <v>9.5652173913043477</v>
      </c>
      <c r="V73" s="21">
        <v>3.5652173913043477</v>
      </c>
      <c r="W73" s="391">
        <v>185</v>
      </c>
      <c r="X73" s="392">
        <v>8</v>
      </c>
      <c r="Y73" s="392">
        <v>103</v>
      </c>
      <c r="Z73" s="392">
        <v>72</v>
      </c>
      <c r="AA73" s="392">
        <v>2</v>
      </c>
      <c r="AB73" s="94">
        <v>3.6324324324324326</v>
      </c>
      <c r="AC73" s="108">
        <v>185</v>
      </c>
      <c r="AD73" s="51">
        <v>87</v>
      </c>
      <c r="AE73" s="51">
        <v>51</v>
      </c>
      <c r="AF73" s="51">
        <v>46</v>
      </c>
      <c r="AG73" s="51">
        <v>1</v>
      </c>
      <c r="AH73" s="110">
        <v>4.2108108108108109</v>
      </c>
      <c r="AI73" s="255">
        <v>34</v>
      </c>
      <c r="AJ73" s="255"/>
      <c r="AK73" s="255">
        <v>4</v>
      </c>
      <c r="AL73" s="255">
        <v>13</v>
      </c>
      <c r="AM73" s="255">
        <v>17</v>
      </c>
      <c r="AN73" s="274">
        <v>4.382352941176471</v>
      </c>
      <c r="AO73" s="255">
        <v>35</v>
      </c>
      <c r="AP73" s="255"/>
      <c r="AQ73" s="255">
        <v>3</v>
      </c>
      <c r="AR73" s="255">
        <v>24</v>
      </c>
      <c r="AS73" s="255">
        <v>7</v>
      </c>
      <c r="AT73" s="255">
        <v>1</v>
      </c>
      <c r="AU73" s="256"/>
      <c r="AV73" s="257">
        <v>59.2</v>
      </c>
      <c r="AW73" s="308">
        <v>69</v>
      </c>
      <c r="AX73" s="308"/>
      <c r="AY73" s="308">
        <v>1</v>
      </c>
      <c r="AZ73" s="308">
        <v>31</v>
      </c>
      <c r="BA73" s="308">
        <v>21</v>
      </c>
      <c r="BB73" s="308">
        <v>16</v>
      </c>
      <c r="BC73" s="308"/>
      <c r="BD73" s="309">
        <v>70.2</v>
      </c>
    </row>
    <row r="74" spans="1:56" s="1" customFormat="1" ht="15" customHeight="1" x14ac:dyDescent="0.25">
      <c r="A74" s="12">
        <v>11</v>
      </c>
      <c r="B74" s="5">
        <v>50780</v>
      </c>
      <c r="C74" s="5" t="s">
        <v>6</v>
      </c>
      <c r="D74" s="382" t="s">
        <v>217</v>
      </c>
      <c r="E74" s="284">
        <v>160</v>
      </c>
      <c r="F74" s="427">
        <v>5.625</v>
      </c>
      <c r="G74" s="427">
        <v>27.500000000000004</v>
      </c>
      <c r="H74" s="427">
        <v>45.625</v>
      </c>
      <c r="I74" s="427">
        <v>21.25</v>
      </c>
      <c r="J74" s="21">
        <v>3.8250000000000002</v>
      </c>
      <c r="K74" s="414">
        <v>158</v>
      </c>
      <c r="L74" s="416">
        <v>12.658227848101266</v>
      </c>
      <c r="M74" s="416">
        <v>22.151898734177212</v>
      </c>
      <c r="N74" s="416">
        <v>39.87341772151899</v>
      </c>
      <c r="O74" s="427">
        <v>25.316455696202532</v>
      </c>
      <c r="P74" s="21">
        <v>3.7784810126582276</v>
      </c>
      <c r="Q74" s="414">
        <v>158</v>
      </c>
      <c r="R74" s="416"/>
      <c r="S74" s="416">
        <v>26.582278481012654</v>
      </c>
      <c r="T74" s="416">
        <v>39.87341772151899</v>
      </c>
      <c r="U74" s="416">
        <v>33.544303797468359</v>
      </c>
      <c r="V74" s="21">
        <v>4.0696202531645573</v>
      </c>
      <c r="W74" s="391">
        <v>119</v>
      </c>
      <c r="X74" s="392">
        <v>1</v>
      </c>
      <c r="Y74" s="392">
        <v>35</v>
      </c>
      <c r="Z74" s="392">
        <v>83</v>
      </c>
      <c r="AA74" s="392"/>
      <c r="AB74" s="94">
        <v>3.3109243697478989</v>
      </c>
      <c r="AC74" s="108">
        <v>119</v>
      </c>
      <c r="AD74" s="51">
        <v>25</v>
      </c>
      <c r="AE74" s="51">
        <v>50</v>
      </c>
      <c r="AF74" s="51">
        <v>44</v>
      </c>
      <c r="AG74" s="51"/>
      <c r="AH74" s="110">
        <v>3.8403361344537816</v>
      </c>
      <c r="AI74" s="258">
        <v>13</v>
      </c>
      <c r="AJ74" s="258">
        <v>3</v>
      </c>
      <c r="AK74" s="258">
        <v>9</v>
      </c>
      <c r="AL74" s="258">
        <v>1</v>
      </c>
      <c r="AM74" s="258"/>
      <c r="AN74" s="276">
        <v>2.8461538461538463</v>
      </c>
      <c r="AO74" s="258">
        <v>6</v>
      </c>
      <c r="AP74" s="258">
        <v>3</v>
      </c>
      <c r="AQ74" s="258">
        <v>3</v>
      </c>
      <c r="AR74" s="258"/>
      <c r="AS74" s="258"/>
      <c r="AT74" s="258"/>
      <c r="AU74" s="259"/>
      <c r="AV74" s="260">
        <v>18.3</v>
      </c>
      <c r="AW74" s="310">
        <v>19</v>
      </c>
      <c r="AX74" s="310">
        <v>2</v>
      </c>
      <c r="AY74" s="310">
        <v>2</v>
      </c>
      <c r="AZ74" s="310">
        <v>15</v>
      </c>
      <c r="BA74" s="310"/>
      <c r="BB74" s="310"/>
      <c r="BC74" s="310"/>
      <c r="BD74" s="311">
        <v>43</v>
      </c>
    </row>
    <row r="75" spans="1:56" s="1" customFormat="1" ht="15" customHeight="1" x14ac:dyDescent="0.25">
      <c r="A75" s="12">
        <v>12</v>
      </c>
      <c r="B75" s="15">
        <v>50930</v>
      </c>
      <c r="C75" s="15" t="s">
        <v>6</v>
      </c>
      <c r="D75" s="381" t="s">
        <v>218</v>
      </c>
      <c r="E75" s="284">
        <v>69</v>
      </c>
      <c r="F75" s="427">
        <v>8.695652173913043</v>
      </c>
      <c r="G75" s="427">
        <v>14.492753623188406</v>
      </c>
      <c r="H75" s="427">
        <v>65.217391304347828</v>
      </c>
      <c r="I75" s="427">
        <v>11.594202898550725</v>
      </c>
      <c r="J75" s="23">
        <v>3.7971014492753623</v>
      </c>
      <c r="K75" s="414">
        <v>71</v>
      </c>
      <c r="L75" s="416">
        <v>12.676056338028168</v>
      </c>
      <c r="M75" s="416">
        <v>46.478873239436616</v>
      </c>
      <c r="N75" s="416">
        <v>29.577464788732392</v>
      </c>
      <c r="O75" s="427">
        <v>11.267605633802818</v>
      </c>
      <c r="P75" s="23">
        <v>3.3943661971830981</v>
      </c>
      <c r="Q75" s="414">
        <v>71</v>
      </c>
      <c r="R75" s="416">
        <v>1.4084507042253522</v>
      </c>
      <c r="S75" s="416">
        <v>26.760563380281688</v>
      </c>
      <c r="T75" s="416">
        <v>59.154929577464785</v>
      </c>
      <c r="U75" s="416">
        <v>12.676056338028168</v>
      </c>
      <c r="V75" s="23">
        <v>3.8309859154929575</v>
      </c>
      <c r="W75" s="389">
        <v>61</v>
      </c>
      <c r="X75" s="390"/>
      <c r="Y75" s="390">
        <v>28</v>
      </c>
      <c r="Z75" s="390">
        <v>32</v>
      </c>
      <c r="AA75" s="390">
        <v>1</v>
      </c>
      <c r="AB75" s="93">
        <v>3.442622950819672</v>
      </c>
      <c r="AC75" s="107">
        <v>61</v>
      </c>
      <c r="AD75" s="112">
        <v>18</v>
      </c>
      <c r="AE75" s="112">
        <v>19</v>
      </c>
      <c r="AF75" s="112">
        <v>24</v>
      </c>
      <c r="AG75" s="112"/>
      <c r="AH75" s="110">
        <v>3.901639344262295</v>
      </c>
      <c r="AI75" s="258">
        <v>20</v>
      </c>
      <c r="AJ75" s="258">
        <v>2</v>
      </c>
      <c r="AK75" s="258">
        <v>1</v>
      </c>
      <c r="AL75" s="258">
        <v>8</v>
      </c>
      <c r="AM75" s="258">
        <v>9</v>
      </c>
      <c r="AN75" s="276">
        <v>4.2</v>
      </c>
      <c r="AO75" s="258">
        <v>6</v>
      </c>
      <c r="AP75" s="258">
        <v>1</v>
      </c>
      <c r="AQ75" s="258">
        <v>2</v>
      </c>
      <c r="AR75" s="258">
        <v>3</v>
      </c>
      <c r="AS75" s="258"/>
      <c r="AT75" s="258"/>
      <c r="AU75" s="259"/>
      <c r="AV75" s="260">
        <v>38</v>
      </c>
      <c r="AW75" s="310">
        <v>26</v>
      </c>
      <c r="AX75" s="310"/>
      <c r="AY75" s="310">
        <v>1</v>
      </c>
      <c r="AZ75" s="310">
        <v>15</v>
      </c>
      <c r="BA75" s="310">
        <v>9</v>
      </c>
      <c r="BB75" s="310">
        <v>1</v>
      </c>
      <c r="BC75" s="310"/>
      <c r="BD75" s="311">
        <v>60.5</v>
      </c>
    </row>
    <row r="76" spans="1:56" s="1" customFormat="1" ht="15" customHeight="1" x14ac:dyDescent="0.25">
      <c r="A76" s="12">
        <v>13</v>
      </c>
      <c r="B76" s="5">
        <v>51370</v>
      </c>
      <c r="C76" s="5" t="s">
        <v>6</v>
      </c>
      <c r="D76" s="382" t="s">
        <v>76</v>
      </c>
      <c r="E76" s="284">
        <v>80</v>
      </c>
      <c r="F76" s="427">
        <v>3.75</v>
      </c>
      <c r="G76" s="427">
        <v>23.75</v>
      </c>
      <c r="H76" s="427">
        <v>46.25</v>
      </c>
      <c r="I76" s="427">
        <v>26.25</v>
      </c>
      <c r="J76" s="21">
        <v>3.95</v>
      </c>
      <c r="K76" s="414">
        <v>79</v>
      </c>
      <c r="L76" s="416">
        <v>10.126582278481013</v>
      </c>
      <c r="M76" s="416">
        <v>31.645569620253166</v>
      </c>
      <c r="N76" s="416">
        <v>46.835443037974684</v>
      </c>
      <c r="O76" s="427">
        <v>11.39240506329114</v>
      </c>
      <c r="P76" s="21">
        <v>3.5949367088607596</v>
      </c>
      <c r="Q76" s="414">
        <v>82</v>
      </c>
      <c r="R76" s="416">
        <v>2.4390243902439024</v>
      </c>
      <c r="S76" s="416">
        <v>28.04878048780488</v>
      </c>
      <c r="T76" s="416">
        <v>53.658536585365859</v>
      </c>
      <c r="U76" s="416">
        <v>15.853658536585366</v>
      </c>
      <c r="V76" s="21">
        <v>3.8292682926829271</v>
      </c>
      <c r="W76" s="391">
        <v>95</v>
      </c>
      <c r="X76" s="392">
        <v>5</v>
      </c>
      <c r="Y76" s="392">
        <v>41</v>
      </c>
      <c r="Z76" s="392">
        <v>49</v>
      </c>
      <c r="AA76" s="392"/>
      <c r="AB76" s="94">
        <v>3.5368421052631578</v>
      </c>
      <c r="AC76" s="108">
        <v>95</v>
      </c>
      <c r="AD76" s="51">
        <v>37</v>
      </c>
      <c r="AE76" s="51">
        <v>40</v>
      </c>
      <c r="AF76" s="51">
        <v>18</v>
      </c>
      <c r="AG76" s="51"/>
      <c r="AH76" s="110">
        <v>4.2</v>
      </c>
      <c r="AI76" s="255">
        <v>26</v>
      </c>
      <c r="AJ76" s="255"/>
      <c r="AK76" s="255">
        <v>3</v>
      </c>
      <c r="AL76" s="255">
        <v>11</v>
      </c>
      <c r="AM76" s="255">
        <v>12</v>
      </c>
      <c r="AN76" s="274">
        <v>4.3461538461538458</v>
      </c>
      <c r="AO76" s="255">
        <v>27</v>
      </c>
      <c r="AP76" s="255"/>
      <c r="AQ76" s="255">
        <v>2</v>
      </c>
      <c r="AR76" s="255">
        <v>17</v>
      </c>
      <c r="AS76" s="255">
        <v>8</v>
      </c>
      <c r="AT76" s="255"/>
      <c r="AU76" s="256"/>
      <c r="AV76" s="257">
        <v>59.6</v>
      </c>
      <c r="AW76" s="308">
        <v>53</v>
      </c>
      <c r="AX76" s="308"/>
      <c r="AY76" s="308">
        <v>3</v>
      </c>
      <c r="AZ76" s="308">
        <v>22</v>
      </c>
      <c r="BA76" s="308">
        <v>16</v>
      </c>
      <c r="BB76" s="308">
        <v>12</v>
      </c>
      <c r="BC76" s="308"/>
      <c r="BD76" s="309">
        <v>68.8</v>
      </c>
    </row>
    <row r="77" spans="1:56" s="1" customFormat="1" ht="15" customHeight="1" thickBot="1" x14ac:dyDescent="0.3">
      <c r="A77" s="13">
        <v>14</v>
      </c>
      <c r="B77" s="14">
        <v>51580</v>
      </c>
      <c r="C77" s="14" t="s">
        <v>6</v>
      </c>
      <c r="D77" s="383" t="s">
        <v>219</v>
      </c>
      <c r="E77" s="441">
        <v>188</v>
      </c>
      <c r="F77" s="428">
        <v>1.5957446808510638</v>
      </c>
      <c r="G77" s="428">
        <v>18.617021276595743</v>
      </c>
      <c r="H77" s="428">
        <v>55.851063829787229</v>
      </c>
      <c r="I77" s="428">
        <v>23.936170212765958</v>
      </c>
      <c r="J77" s="22">
        <v>4.0212765957446805</v>
      </c>
      <c r="K77" s="417">
        <v>168</v>
      </c>
      <c r="L77" s="418">
        <v>4.7619047619047619</v>
      </c>
      <c r="M77" s="418">
        <v>39.285714285714285</v>
      </c>
      <c r="N77" s="418">
        <v>47.023809523809526</v>
      </c>
      <c r="O77" s="428">
        <v>8.9285714285714288</v>
      </c>
      <c r="P77" s="22">
        <v>3.6011904761904763</v>
      </c>
      <c r="Q77" s="417">
        <v>185</v>
      </c>
      <c r="R77" s="418"/>
      <c r="S77" s="418">
        <v>30.270270270270274</v>
      </c>
      <c r="T77" s="418">
        <v>55.67567567567567</v>
      </c>
      <c r="U77" s="418">
        <v>14.054054054054054</v>
      </c>
      <c r="V77" s="22">
        <v>3.8378378378378373</v>
      </c>
      <c r="W77" s="394">
        <v>128</v>
      </c>
      <c r="X77" s="395">
        <v>12</v>
      </c>
      <c r="Y77" s="395">
        <v>69</v>
      </c>
      <c r="Z77" s="395">
        <v>47</v>
      </c>
      <c r="AA77" s="395"/>
      <c r="AB77" s="99">
        <v>3.7265625</v>
      </c>
      <c r="AC77" s="115">
        <v>128</v>
      </c>
      <c r="AD77" s="125">
        <v>48</v>
      </c>
      <c r="AE77" s="125">
        <v>48</v>
      </c>
      <c r="AF77" s="125">
        <v>32</v>
      </c>
      <c r="AG77" s="125"/>
      <c r="AH77" s="471">
        <v>4.125</v>
      </c>
      <c r="AI77" s="261">
        <v>36</v>
      </c>
      <c r="AJ77" s="261"/>
      <c r="AK77" s="261">
        <v>4</v>
      </c>
      <c r="AL77" s="261">
        <v>15</v>
      </c>
      <c r="AM77" s="261">
        <v>17</v>
      </c>
      <c r="AN77" s="282">
        <v>4.3611111111111107</v>
      </c>
      <c r="AO77" s="261">
        <v>22</v>
      </c>
      <c r="AP77" s="261"/>
      <c r="AQ77" s="261">
        <v>3</v>
      </c>
      <c r="AR77" s="261">
        <v>13</v>
      </c>
      <c r="AS77" s="261">
        <v>5</v>
      </c>
      <c r="AT77" s="261">
        <v>1</v>
      </c>
      <c r="AU77" s="262"/>
      <c r="AV77" s="263">
        <v>59</v>
      </c>
      <c r="AW77" s="312">
        <v>58</v>
      </c>
      <c r="AX77" s="312"/>
      <c r="AY77" s="312"/>
      <c r="AZ77" s="312">
        <v>36</v>
      </c>
      <c r="BA77" s="312">
        <v>8</v>
      </c>
      <c r="BB77" s="312">
        <v>14</v>
      </c>
      <c r="BC77" s="312"/>
      <c r="BD77" s="313">
        <v>66</v>
      </c>
    </row>
    <row r="78" spans="1:56" s="1" customFormat="1" ht="15" customHeight="1" x14ac:dyDescent="0.25">
      <c r="A78" s="17">
        <v>1</v>
      </c>
      <c r="B78" s="46">
        <v>60010</v>
      </c>
      <c r="C78" s="15" t="s">
        <v>7</v>
      </c>
      <c r="D78" s="381" t="s">
        <v>220</v>
      </c>
      <c r="E78" s="442">
        <v>88</v>
      </c>
      <c r="F78" s="429">
        <v>18.181818181818183</v>
      </c>
      <c r="G78" s="429">
        <v>36.363636363636367</v>
      </c>
      <c r="H78" s="429">
        <v>30.681818181818183</v>
      </c>
      <c r="I78" s="429">
        <v>14.772727272727273</v>
      </c>
      <c r="J78" s="23">
        <v>3.4204545454545454</v>
      </c>
      <c r="K78" s="419">
        <v>83</v>
      </c>
      <c r="L78" s="420">
        <v>14.457831325301203</v>
      </c>
      <c r="M78" s="420">
        <v>39.75903614457831</v>
      </c>
      <c r="N78" s="420">
        <v>36.144578313253014</v>
      </c>
      <c r="O78" s="429">
        <v>9.6385542168674707</v>
      </c>
      <c r="P78" s="23">
        <v>3.4096385542168672</v>
      </c>
      <c r="Q78" s="419">
        <v>86</v>
      </c>
      <c r="R78" s="420">
        <v>6.9767441860465116</v>
      </c>
      <c r="S78" s="420">
        <v>39.534883720930232</v>
      </c>
      <c r="T78" s="420">
        <v>50</v>
      </c>
      <c r="U78" s="420">
        <v>3.4883720930232558</v>
      </c>
      <c r="V78" s="23">
        <v>3.5</v>
      </c>
      <c r="W78" s="389">
        <v>68</v>
      </c>
      <c r="X78" s="390">
        <v>1</v>
      </c>
      <c r="Y78" s="390">
        <v>33</v>
      </c>
      <c r="Z78" s="390">
        <v>32</v>
      </c>
      <c r="AA78" s="390">
        <v>2</v>
      </c>
      <c r="AB78" s="93">
        <v>3.4852941176470589</v>
      </c>
      <c r="AC78" s="107">
        <v>68</v>
      </c>
      <c r="AD78" s="112">
        <v>25</v>
      </c>
      <c r="AE78" s="112">
        <v>21</v>
      </c>
      <c r="AF78" s="112">
        <v>21</v>
      </c>
      <c r="AG78" s="112">
        <v>1</v>
      </c>
      <c r="AH78" s="110">
        <v>4.0294117647058822</v>
      </c>
      <c r="AI78" s="258">
        <v>24</v>
      </c>
      <c r="AJ78" s="258">
        <v>1</v>
      </c>
      <c r="AK78" s="258">
        <v>8</v>
      </c>
      <c r="AL78" s="258">
        <v>6</v>
      </c>
      <c r="AM78" s="258">
        <v>9</v>
      </c>
      <c r="AN78" s="283">
        <v>3.9583333333333335</v>
      </c>
      <c r="AO78" s="258">
        <v>23</v>
      </c>
      <c r="AP78" s="258">
        <v>1</v>
      </c>
      <c r="AQ78" s="258">
        <v>5</v>
      </c>
      <c r="AR78" s="258">
        <v>14</v>
      </c>
      <c r="AS78" s="258">
        <v>3</v>
      </c>
      <c r="AT78" s="258"/>
      <c r="AU78" s="259"/>
      <c r="AV78" s="260">
        <v>47</v>
      </c>
      <c r="AW78" s="310">
        <v>47</v>
      </c>
      <c r="AX78" s="310"/>
      <c r="AY78" s="310">
        <v>1</v>
      </c>
      <c r="AZ78" s="310">
        <v>24</v>
      </c>
      <c r="BA78" s="310">
        <v>12</v>
      </c>
      <c r="BB78" s="310">
        <v>10</v>
      </c>
      <c r="BC78" s="310"/>
      <c r="BD78" s="311">
        <v>67</v>
      </c>
    </row>
    <row r="79" spans="1:56" s="1" customFormat="1" ht="15" customHeight="1" x14ac:dyDescent="0.25">
      <c r="A79" s="12">
        <v>2</v>
      </c>
      <c r="B79" s="47">
        <v>60020</v>
      </c>
      <c r="C79" s="5" t="s">
        <v>7</v>
      </c>
      <c r="D79" s="382" t="s">
        <v>79</v>
      </c>
      <c r="E79" s="284">
        <v>54</v>
      </c>
      <c r="F79" s="427">
        <v>20.37037037037037</v>
      </c>
      <c r="G79" s="427">
        <v>42.592592592592595</v>
      </c>
      <c r="H79" s="427">
        <v>29.629629629629626</v>
      </c>
      <c r="I79" s="427">
        <v>7.4074074074074066</v>
      </c>
      <c r="J79" s="21">
        <v>3.2407407407407409</v>
      </c>
      <c r="K79" s="414">
        <v>55</v>
      </c>
      <c r="L79" s="416">
        <v>29.09090909090909</v>
      </c>
      <c r="M79" s="416">
        <v>49.090909090909093</v>
      </c>
      <c r="N79" s="416">
        <v>18.181818181818183</v>
      </c>
      <c r="O79" s="427">
        <v>3.6363636363636362</v>
      </c>
      <c r="P79" s="21">
        <v>2.9636363636363638</v>
      </c>
      <c r="Q79" s="414">
        <v>58</v>
      </c>
      <c r="R79" s="416">
        <v>8.6206896551724146</v>
      </c>
      <c r="S79" s="416">
        <v>37.931034482758619</v>
      </c>
      <c r="T79" s="416">
        <v>51.724137931034484</v>
      </c>
      <c r="U79" s="416">
        <v>1.7241379310344827</v>
      </c>
      <c r="V79" s="21">
        <v>3.4655172413793105</v>
      </c>
      <c r="W79" s="391">
        <v>42</v>
      </c>
      <c r="X79" s="392"/>
      <c r="Y79" s="392">
        <v>20</v>
      </c>
      <c r="Z79" s="392">
        <v>21</v>
      </c>
      <c r="AA79" s="392">
        <v>1</v>
      </c>
      <c r="AB79" s="94">
        <v>3.4523809523809526</v>
      </c>
      <c r="AC79" s="108">
        <v>42</v>
      </c>
      <c r="AD79" s="51">
        <v>12</v>
      </c>
      <c r="AE79" s="51">
        <v>10</v>
      </c>
      <c r="AF79" s="51">
        <v>19</v>
      </c>
      <c r="AG79" s="51">
        <v>1</v>
      </c>
      <c r="AH79" s="110">
        <v>3.7857142857142856</v>
      </c>
      <c r="AI79" s="255"/>
      <c r="AJ79" s="255"/>
      <c r="AK79" s="255"/>
      <c r="AL79" s="255"/>
      <c r="AM79" s="255"/>
      <c r="AN79" s="277"/>
      <c r="AO79" s="255"/>
      <c r="AP79" s="255"/>
      <c r="AQ79" s="255"/>
      <c r="AR79" s="255"/>
      <c r="AS79" s="255"/>
      <c r="AT79" s="255"/>
      <c r="AU79" s="256"/>
      <c r="AV79" s="257"/>
      <c r="AW79" s="308"/>
      <c r="AX79" s="308"/>
      <c r="AY79" s="308"/>
      <c r="AZ79" s="308"/>
      <c r="BA79" s="308"/>
      <c r="BB79" s="308"/>
      <c r="BC79" s="308"/>
      <c r="BD79" s="309"/>
    </row>
    <row r="80" spans="1:56" s="1" customFormat="1" ht="15" customHeight="1" x14ac:dyDescent="0.25">
      <c r="A80" s="12">
        <v>3</v>
      </c>
      <c r="B80" s="47">
        <v>60050</v>
      </c>
      <c r="C80" s="5" t="s">
        <v>7</v>
      </c>
      <c r="D80" s="382" t="s">
        <v>221</v>
      </c>
      <c r="E80" s="284">
        <v>95</v>
      </c>
      <c r="F80" s="427">
        <v>1.0526315789473684</v>
      </c>
      <c r="G80" s="427">
        <v>12.631578947368421</v>
      </c>
      <c r="H80" s="427">
        <v>64.21052631578948</v>
      </c>
      <c r="I80" s="427">
        <v>22.105263157894736</v>
      </c>
      <c r="J80" s="21">
        <v>4.0736842105263165</v>
      </c>
      <c r="K80" s="414">
        <v>93</v>
      </c>
      <c r="L80" s="416">
        <v>3.225806451612903</v>
      </c>
      <c r="M80" s="416">
        <v>22.58064516129032</v>
      </c>
      <c r="N80" s="416">
        <v>62.365591397849464</v>
      </c>
      <c r="O80" s="427">
        <v>11.827956989247312</v>
      </c>
      <c r="P80" s="21">
        <v>3.8279569892473115</v>
      </c>
      <c r="Q80" s="414">
        <v>93</v>
      </c>
      <c r="R80" s="416">
        <v>2.1505376344086025</v>
      </c>
      <c r="S80" s="416">
        <v>26.881720430107524</v>
      </c>
      <c r="T80" s="416">
        <v>61.29032258064516</v>
      </c>
      <c r="U80" s="416">
        <v>9.67741935483871</v>
      </c>
      <c r="V80" s="21">
        <v>3.78494623655914</v>
      </c>
      <c r="W80" s="391">
        <v>102</v>
      </c>
      <c r="X80" s="392">
        <v>6</v>
      </c>
      <c r="Y80" s="392">
        <v>53</v>
      </c>
      <c r="Z80" s="392">
        <v>38</v>
      </c>
      <c r="AA80" s="392">
        <v>5</v>
      </c>
      <c r="AB80" s="94">
        <v>3.5882352941176472</v>
      </c>
      <c r="AC80" s="108">
        <v>102</v>
      </c>
      <c r="AD80" s="51">
        <v>20</v>
      </c>
      <c r="AE80" s="51">
        <v>34</v>
      </c>
      <c r="AF80" s="51">
        <v>46</v>
      </c>
      <c r="AG80" s="51">
        <v>2</v>
      </c>
      <c r="AH80" s="110">
        <v>3.7058823529411766</v>
      </c>
      <c r="AI80" s="255">
        <v>32</v>
      </c>
      <c r="AJ80" s="255">
        <v>3</v>
      </c>
      <c r="AK80" s="255">
        <v>11</v>
      </c>
      <c r="AL80" s="255">
        <v>10</v>
      </c>
      <c r="AM80" s="255">
        <v>8</v>
      </c>
      <c r="AN80" s="277">
        <v>3.71875</v>
      </c>
      <c r="AO80" s="255">
        <v>14</v>
      </c>
      <c r="AP80" s="255"/>
      <c r="AQ80" s="255">
        <v>5</v>
      </c>
      <c r="AR80" s="255">
        <v>6</v>
      </c>
      <c r="AS80" s="255">
        <v>3</v>
      </c>
      <c r="AT80" s="255"/>
      <c r="AU80" s="256"/>
      <c r="AV80" s="257">
        <v>51</v>
      </c>
      <c r="AW80" s="308">
        <v>46</v>
      </c>
      <c r="AX80" s="308">
        <v>1</v>
      </c>
      <c r="AY80" s="308">
        <v>1</v>
      </c>
      <c r="AZ80" s="308">
        <v>25</v>
      </c>
      <c r="BA80" s="308">
        <v>12</v>
      </c>
      <c r="BB80" s="308">
        <v>7</v>
      </c>
      <c r="BC80" s="308"/>
      <c r="BD80" s="309">
        <v>65</v>
      </c>
    </row>
    <row r="81" spans="1:56" s="1" customFormat="1" ht="15" customHeight="1" x14ac:dyDescent="0.25">
      <c r="A81" s="12">
        <v>4</v>
      </c>
      <c r="B81" s="47">
        <v>60070</v>
      </c>
      <c r="C81" s="5" t="s">
        <v>7</v>
      </c>
      <c r="D81" s="382" t="s">
        <v>222</v>
      </c>
      <c r="E81" s="284">
        <v>117</v>
      </c>
      <c r="F81" s="427">
        <v>5.982905982905983</v>
      </c>
      <c r="G81" s="427">
        <v>16.239316239316238</v>
      </c>
      <c r="H81" s="427">
        <v>48.717948717948715</v>
      </c>
      <c r="I81" s="427">
        <v>29.059829059829063</v>
      </c>
      <c r="J81" s="21">
        <v>4.0085470085470085</v>
      </c>
      <c r="K81" s="414">
        <v>117</v>
      </c>
      <c r="L81" s="416">
        <v>11.965811965811966</v>
      </c>
      <c r="M81" s="416">
        <v>27.350427350427353</v>
      </c>
      <c r="N81" s="416">
        <v>52.991452991452995</v>
      </c>
      <c r="O81" s="427">
        <v>7.6923076923076925</v>
      </c>
      <c r="P81" s="21">
        <v>3.5641025641025639</v>
      </c>
      <c r="Q81" s="414">
        <v>118</v>
      </c>
      <c r="R81" s="416">
        <v>5.9322033898305087</v>
      </c>
      <c r="S81" s="416">
        <v>25.423728813559322</v>
      </c>
      <c r="T81" s="416">
        <v>62.711864406779661</v>
      </c>
      <c r="U81" s="416">
        <v>5.9322033898305087</v>
      </c>
      <c r="V81" s="21">
        <v>3.6864406779661021</v>
      </c>
      <c r="W81" s="391">
        <v>98</v>
      </c>
      <c r="X81" s="392">
        <v>7</v>
      </c>
      <c r="Y81" s="392">
        <v>46</v>
      </c>
      <c r="Z81" s="392">
        <v>43</v>
      </c>
      <c r="AA81" s="392">
        <v>2</v>
      </c>
      <c r="AB81" s="94">
        <v>3.5918367346938775</v>
      </c>
      <c r="AC81" s="108">
        <v>97</v>
      </c>
      <c r="AD81" s="51">
        <v>28</v>
      </c>
      <c r="AE81" s="51">
        <v>40</v>
      </c>
      <c r="AF81" s="51">
        <v>28</v>
      </c>
      <c r="AG81" s="51">
        <v>1</v>
      </c>
      <c r="AH81" s="110">
        <v>3.9793814432989691</v>
      </c>
      <c r="AI81" s="255">
        <v>27</v>
      </c>
      <c r="AJ81" s="255"/>
      <c r="AK81" s="255">
        <v>7</v>
      </c>
      <c r="AL81" s="255">
        <v>9</v>
      </c>
      <c r="AM81" s="255">
        <v>11</v>
      </c>
      <c r="AN81" s="274">
        <v>4.1481481481481479</v>
      </c>
      <c r="AO81" s="255">
        <v>50</v>
      </c>
      <c r="AP81" s="255"/>
      <c r="AQ81" s="255">
        <v>7</v>
      </c>
      <c r="AR81" s="255">
        <v>30</v>
      </c>
      <c r="AS81" s="255">
        <v>12</v>
      </c>
      <c r="AT81" s="255">
        <v>1</v>
      </c>
      <c r="AU81" s="256"/>
      <c r="AV81" s="257">
        <v>57.4</v>
      </c>
      <c r="AW81" s="308">
        <v>77</v>
      </c>
      <c r="AX81" s="308"/>
      <c r="AY81" s="308"/>
      <c r="AZ81" s="308">
        <v>47</v>
      </c>
      <c r="BA81" s="308">
        <v>19</v>
      </c>
      <c r="BB81" s="308">
        <v>11</v>
      </c>
      <c r="BC81" s="308"/>
      <c r="BD81" s="309">
        <v>68.3</v>
      </c>
    </row>
    <row r="82" spans="1:56" s="1" customFormat="1" ht="15" customHeight="1" x14ac:dyDescent="0.25">
      <c r="A82" s="12">
        <v>5</v>
      </c>
      <c r="B82" s="47">
        <v>60180</v>
      </c>
      <c r="C82" s="5" t="s">
        <v>7</v>
      </c>
      <c r="D82" s="382" t="s">
        <v>223</v>
      </c>
      <c r="E82" s="284">
        <v>131</v>
      </c>
      <c r="F82" s="427">
        <v>6.1068702290076331</v>
      </c>
      <c r="G82" s="427">
        <v>32.061068702290072</v>
      </c>
      <c r="H82" s="427">
        <v>41.984732824427482</v>
      </c>
      <c r="I82" s="427">
        <v>19.847328244274809</v>
      </c>
      <c r="J82" s="21">
        <v>3.7557251908396942</v>
      </c>
      <c r="K82" s="414">
        <v>131</v>
      </c>
      <c r="L82" s="416">
        <v>9.1603053435114496</v>
      </c>
      <c r="M82" s="416">
        <v>33.587786259541986</v>
      </c>
      <c r="N82" s="416">
        <v>46.564885496183209</v>
      </c>
      <c r="O82" s="427">
        <v>10.687022900763358</v>
      </c>
      <c r="P82" s="21">
        <v>3.5877862595419852</v>
      </c>
      <c r="Q82" s="414">
        <v>132</v>
      </c>
      <c r="R82" s="416"/>
      <c r="S82" s="416">
        <v>6.0606060606060606</v>
      </c>
      <c r="T82" s="416">
        <v>62.121212121212125</v>
      </c>
      <c r="U82" s="416">
        <v>31.818181818181817</v>
      </c>
      <c r="V82" s="21">
        <v>4.2575757575757578</v>
      </c>
      <c r="W82" s="391">
        <v>89</v>
      </c>
      <c r="X82" s="392">
        <v>2</v>
      </c>
      <c r="Y82" s="392">
        <v>54</v>
      </c>
      <c r="Z82" s="392">
        <v>33</v>
      </c>
      <c r="AA82" s="392"/>
      <c r="AB82" s="94">
        <v>3.6516853932584268</v>
      </c>
      <c r="AC82" s="108">
        <v>89</v>
      </c>
      <c r="AD82" s="51">
        <v>21</v>
      </c>
      <c r="AE82" s="51">
        <v>39</v>
      </c>
      <c r="AF82" s="51">
        <v>29</v>
      </c>
      <c r="AG82" s="51"/>
      <c r="AH82" s="110">
        <v>3.9101123595505616</v>
      </c>
      <c r="AI82" s="255">
        <v>32</v>
      </c>
      <c r="AJ82" s="255">
        <v>1</v>
      </c>
      <c r="AK82" s="255">
        <v>13</v>
      </c>
      <c r="AL82" s="255">
        <v>12</v>
      </c>
      <c r="AM82" s="255">
        <v>6</v>
      </c>
      <c r="AN82" s="277">
        <v>3.71875</v>
      </c>
      <c r="AO82" s="255">
        <v>17</v>
      </c>
      <c r="AP82" s="255"/>
      <c r="AQ82" s="255">
        <v>1</v>
      </c>
      <c r="AR82" s="255">
        <v>14</v>
      </c>
      <c r="AS82" s="255">
        <v>2</v>
      </c>
      <c r="AT82" s="255"/>
      <c r="AU82" s="256"/>
      <c r="AV82" s="257">
        <v>51</v>
      </c>
      <c r="AW82" s="308">
        <v>49</v>
      </c>
      <c r="AX82" s="308">
        <v>1</v>
      </c>
      <c r="AY82" s="308">
        <v>3</v>
      </c>
      <c r="AZ82" s="308">
        <v>33</v>
      </c>
      <c r="BA82" s="308">
        <v>4</v>
      </c>
      <c r="BB82" s="308">
        <v>8</v>
      </c>
      <c r="BC82" s="308"/>
      <c r="BD82" s="309">
        <v>60.4</v>
      </c>
    </row>
    <row r="83" spans="1:56" s="1" customFormat="1" ht="15" customHeight="1" x14ac:dyDescent="0.25">
      <c r="A83" s="12">
        <v>6</v>
      </c>
      <c r="B83" s="47">
        <v>60240</v>
      </c>
      <c r="C83" s="5" t="s">
        <v>7</v>
      </c>
      <c r="D83" s="382" t="s">
        <v>224</v>
      </c>
      <c r="E83" s="284">
        <v>195</v>
      </c>
      <c r="F83" s="427">
        <v>1.0256410256410255</v>
      </c>
      <c r="G83" s="427">
        <v>21.025641025641026</v>
      </c>
      <c r="H83" s="427">
        <v>46.153846153846153</v>
      </c>
      <c r="I83" s="427">
        <v>31.794871794871792</v>
      </c>
      <c r="J83" s="21">
        <v>4.0871794871794869</v>
      </c>
      <c r="K83" s="414">
        <v>167</v>
      </c>
      <c r="L83" s="416">
        <v>2.9940119760479043</v>
      </c>
      <c r="M83" s="416">
        <v>28.742514970059879</v>
      </c>
      <c r="N83" s="416">
        <v>46.706586826347305</v>
      </c>
      <c r="O83" s="427">
        <v>21.556886227544911</v>
      </c>
      <c r="P83" s="21">
        <v>3.8682634730538923</v>
      </c>
      <c r="Q83" s="414">
        <v>196</v>
      </c>
      <c r="R83" s="416">
        <v>0.51020408163265307</v>
      </c>
      <c r="S83" s="416">
        <v>22.448979591836736</v>
      </c>
      <c r="T83" s="416">
        <v>54.591836734693878</v>
      </c>
      <c r="U83" s="416">
        <v>22.448979591836736</v>
      </c>
      <c r="V83" s="21">
        <v>3.989795918367347</v>
      </c>
      <c r="W83" s="391">
        <v>142</v>
      </c>
      <c r="X83" s="392">
        <v>5</v>
      </c>
      <c r="Y83" s="392">
        <v>55</v>
      </c>
      <c r="Z83" s="392">
        <v>79</v>
      </c>
      <c r="AA83" s="392">
        <v>3</v>
      </c>
      <c r="AB83" s="94">
        <v>3.436619718309859</v>
      </c>
      <c r="AC83" s="108">
        <v>142</v>
      </c>
      <c r="AD83" s="51">
        <v>34</v>
      </c>
      <c r="AE83" s="51">
        <v>58</v>
      </c>
      <c r="AF83" s="51">
        <v>49</v>
      </c>
      <c r="AG83" s="51">
        <v>1</v>
      </c>
      <c r="AH83" s="110">
        <v>3.880281690140845</v>
      </c>
      <c r="AI83" s="255">
        <v>45</v>
      </c>
      <c r="AJ83" s="255"/>
      <c r="AK83" s="255">
        <v>11</v>
      </c>
      <c r="AL83" s="255">
        <v>24</v>
      </c>
      <c r="AM83" s="255">
        <v>10</v>
      </c>
      <c r="AN83" s="274">
        <v>3.9777777777777779</v>
      </c>
      <c r="AO83" s="255">
        <v>35</v>
      </c>
      <c r="AP83" s="255"/>
      <c r="AQ83" s="255">
        <v>8</v>
      </c>
      <c r="AR83" s="255">
        <v>18</v>
      </c>
      <c r="AS83" s="255">
        <v>8</v>
      </c>
      <c r="AT83" s="255">
        <v>1</v>
      </c>
      <c r="AU83" s="256"/>
      <c r="AV83" s="257">
        <v>51</v>
      </c>
      <c r="AW83" s="308">
        <v>80</v>
      </c>
      <c r="AX83" s="308"/>
      <c r="AY83" s="308">
        <v>3</v>
      </c>
      <c r="AZ83" s="308">
        <v>47</v>
      </c>
      <c r="BA83" s="308">
        <v>16</v>
      </c>
      <c r="BB83" s="308">
        <v>14</v>
      </c>
      <c r="BC83" s="308"/>
      <c r="BD83" s="309">
        <v>67</v>
      </c>
    </row>
    <row r="84" spans="1:56" s="1" customFormat="1" ht="15" customHeight="1" x14ac:dyDescent="0.25">
      <c r="A84" s="12">
        <v>7</v>
      </c>
      <c r="B84" s="47">
        <v>60560</v>
      </c>
      <c r="C84" s="5" t="s">
        <v>7</v>
      </c>
      <c r="D84" s="382" t="s">
        <v>84</v>
      </c>
      <c r="E84" s="284">
        <v>44</v>
      </c>
      <c r="F84" s="427">
        <v>11.363636363636363</v>
      </c>
      <c r="G84" s="427">
        <v>13.636363636363635</v>
      </c>
      <c r="H84" s="427">
        <v>50</v>
      </c>
      <c r="I84" s="427">
        <v>25</v>
      </c>
      <c r="J84" s="21">
        <v>3.8863636363636362</v>
      </c>
      <c r="K84" s="414">
        <v>49</v>
      </c>
      <c r="L84" s="416">
        <v>18.367346938775512</v>
      </c>
      <c r="M84" s="416">
        <v>20.408163265306122</v>
      </c>
      <c r="N84" s="416">
        <v>44.897959183673471</v>
      </c>
      <c r="O84" s="427">
        <v>16.326530612244898</v>
      </c>
      <c r="P84" s="21">
        <v>3.5918367346938771</v>
      </c>
      <c r="Q84" s="414">
        <v>43</v>
      </c>
      <c r="R84" s="416">
        <v>2.3255813953488373</v>
      </c>
      <c r="S84" s="416">
        <v>18.604651162790699</v>
      </c>
      <c r="T84" s="416">
        <v>65.116279069767444</v>
      </c>
      <c r="U84" s="416">
        <v>13.953488372093023</v>
      </c>
      <c r="V84" s="21">
        <v>3.9069767441860468</v>
      </c>
      <c r="W84" s="391">
        <v>26</v>
      </c>
      <c r="X84" s="392"/>
      <c r="Y84" s="392">
        <v>14</v>
      </c>
      <c r="Z84" s="392">
        <v>11</v>
      </c>
      <c r="AA84" s="392">
        <v>1</v>
      </c>
      <c r="AB84" s="94">
        <v>3.5</v>
      </c>
      <c r="AC84" s="108">
        <v>26</v>
      </c>
      <c r="AD84" s="51">
        <v>3</v>
      </c>
      <c r="AE84" s="51">
        <v>7</v>
      </c>
      <c r="AF84" s="51">
        <v>15</v>
      </c>
      <c r="AG84" s="51">
        <v>1</v>
      </c>
      <c r="AH84" s="110">
        <v>3.4615384615384617</v>
      </c>
      <c r="AI84" s="255">
        <v>15</v>
      </c>
      <c r="AJ84" s="255"/>
      <c r="AK84" s="255">
        <v>2</v>
      </c>
      <c r="AL84" s="255">
        <v>9</v>
      </c>
      <c r="AM84" s="255">
        <v>4</v>
      </c>
      <c r="AN84" s="274">
        <v>4.1333333333333337</v>
      </c>
      <c r="AO84" s="255">
        <v>17</v>
      </c>
      <c r="AP84" s="255">
        <v>1</v>
      </c>
      <c r="AQ84" s="255">
        <v>2</v>
      </c>
      <c r="AR84" s="255">
        <v>13</v>
      </c>
      <c r="AS84" s="255">
        <v>1</v>
      </c>
      <c r="AT84" s="255"/>
      <c r="AU84" s="256"/>
      <c r="AV84" s="257">
        <v>51.7</v>
      </c>
      <c r="AW84" s="308">
        <v>32</v>
      </c>
      <c r="AX84" s="308"/>
      <c r="AY84" s="308"/>
      <c r="AZ84" s="308">
        <v>18</v>
      </c>
      <c r="BA84" s="308">
        <v>8</v>
      </c>
      <c r="BB84" s="308">
        <v>6</v>
      </c>
      <c r="BC84" s="308"/>
      <c r="BD84" s="309">
        <v>66.8</v>
      </c>
    </row>
    <row r="85" spans="1:56" s="1" customFormat="1" ht="15" customHeight="1" x14ac:dyDescent="0.25">
      <c r="A85" s="12">
        <v>8</v>
      </c>
      <c r="B85" s="47">
        <v>60660</v>
      </c>
      <c r="C85" s="5" t="s">
        <v>7</v>
      </c>
      <c r="D85" s="382" t="s">
        <v>225</v>
      </c>
      <c r="E85" s="284">
        <v>74</v>
      </c>
      <c r="F85" s="427">
        <v>6.756756756756757</v>
      </c>
      <c r="G85" s="427">
        <v>35.135135135135137</v>
      </c>
      <c r="H85" s="427">
        <v>45.945945945945951</v>
      </c>
      <c r="I85" s="427">
        <v>12.162162162162163</v>
      </c>
      <c r="J85" s="21">
        <v>3.6351351351351355</v>
      </c>
      <c r="K85" s="414">
        <v>76</v>
      </c>
      <c r="L85" s="416">
        <v>9.2105263157894726</v>
      </c>
      <c r="M85" s="416">
        <v>42.105263157894733</v>
      </c>
      <c r="N85" s="416">
        <v>47.368421052631575</v>
      </c>
      <c r="O85" s="427">
        <v>1.3157894736842104</v>
      </c>
      <c r="P85" s="21">
        <v>3.4078947368421044</v>
      </c>
      <c r="Q85" s="414">
        <v>69</v>
      </c>
      <c r="R85" s="416">
        <v>1.4492753623188406</v>
      </c>
      <c r="S85" s="416">
        <v>42.028985507246375</v>
      </c>
      <c r="T85" s="416">
        <v>52.173913043478258</v>
      </c>
      <c r="U85" s="416">
        <v>4.3478260869565215</v>
      </c>
      <c r="V85" s="21">
        <v>3.5942028985507251</v>
      </c>
      <c r="W85" s="391">
        <v>69</v>
      </c>
      <c r="X85" s="392">
        <v>2</v>
      </c>
      <c r="Y85" s="392">
        <v>35</v>
      </c>
      <c r="Z85" s="392">
        <v>30</v>
      </c>
      <c r="AA85" s="392">
        <v>2</v>
      </c>
      <c r="AB85" s="94">
        <v>3.5362318840579712</v>
      </c>
      <c r="AC85" s="108">
        <v>69</v>
      </c>
      <c r="AD85" s="51">
        <v>15</v>
      </c>
      <c r="AE85" s="51">
        <v>24</v>
      </c>
      <c r="AF85" s="51">
        <v>27</v>
      </c>
      <c r="AG85" s="51">
        <v>3</v>
      </c>
      <c r="AH85" s="110">
        <v>3.7391304347826089</v>
      </c>
      <c r="AI85" s="255">
        <v>12</v>
      </c>
      <c r="AJ85" s="255"/>
      <c r="AK85" s="255"/>
      <c r="AL85" s="255">
        <v>4</v>
      </c>
      <c r="AM85" s="255">
        <v>8</v>
      </c>
      <c r="AN85" s="275">
        <v>4.666666666666667</v>
      </c>
      <c r="AO85" s="255">
        <v>7</v>
      </c>
      <c r="AP85" s="255"/>
      <c r="AQ85" s="255">
        <v>1</v>
      </c>
      <c r="AR85" s="255">
        <v>5</v>
      </c>
      <c r="AS85" s="255">
        <v>1</v>
      </c>
      <c r="AT85" s="255"/>
      <c r="AU85" s="256"/>
      <c r="AV85" s="257">
        <v>52.1</v>
      </c>
      <c r="AW85" s="308">
        <v>19</v>
      </c>
      <c r="AX85" s="308"/>
      <c r="AY85" s="308"/>
      <c r="AZ85" s="308">
        <v>15</v>
      </c>
      <c r="BA85" s="308">
        <v>3</v>
      </c>
      <c r="BB85" s="308">
        <v>1</v>
      </c>
      <c r="BC85" s="308"/>
      <c r="BD85" s="309">
        <v>60.4</v>
      </c>
    </row>
    <row r="86" spans="1:56" s="1" customFormat="1" ht="15" customHeight="1" x14ac:dyDescent="0.25">
      <c r="A86" s="12">
        <v>9</v>
      </c>
      <c r="B86" s="47">
        <v>60001</v>
      </c>
      <c r="C86" s="5" t="s">
        <v>7</v>
      </c>
      <c r="D86" s="382" t="s">
        <v>226</v>
      </c>
      <c r="E86" s="284">
        <v>121</v>
      </c>
      <c r="F86" s="427">
        <v>6.6115702479338845</v>
      </c>
      <c r="G86" s="427">
        <v>24.793388429752067</v>
      </c>
      <c r="H86" s="427">
        <v>40.495867768595041</v>
      </c>
      <c r="I86" s="427">
        <v>28.099173553719009</v>
      </c>
      <c r="J86" s="21">
        <v>3.9008264462809916</v>
      </c>
      <c r="K86" s="414">
        <v>100</v>
      </c>
      <c r="L86" s="416">
        <v>5</v>
      </c>
      <c r="M86" s="416">
        <v>75</v>
      </c>
      <c r="N86" s="416">
        <v>18</v>
      </c>
      <c r="O86" s="427">
        <v>2</v>
      </c>
      <c r="P86" s="21">
        <v>3.17</v>
      </c>
      <c r="Q86" s="414">
        <v>105</v>
      </c>
      <c r="R86" s="416">
        <v>5.7142857142857144</v>
      </c>
      <c r="S86" s="416">
        <v>50.476190476190474</v>
      </c>
      <c r="T86" s="416">
        <v>35.238095238095241</v>
      </c>
      <c r="U86" s="416">
        <v>8.5714285714285712</v>
      </c>
      <c r="V86" s="21">
        <v>3.4666666666666663</v>
      </c>
      <c r="W86" s="391">
        <v>80</v>
      </c>
      <c r="X86" s="392">
        <v>1</v>
      </c>
      <c r="Y86" s="392">
        <v>17</v>
      </c>
      <c r="Z86" s="392">
        <v>39</v>
      </c>
      <c r="AA86" s="392">
        <v>23</v>
      </c>
      <c r="AB86" s="94">
        <v>2.95</v>
      </c>
      <c r="AC86" s="108">
        <v>79</v>
      </c>
      <c r="AD86" s="51">
        <v>16</v>
      </c>
      <c r="AE86" s="51">
        <v>24</v>
      </c>
      <c r="AF86" s="51">
        <v>32</v>
      </c>
      <c r="AG86" s="51">
        <v>7</v>
      </c>
      <c r="AH86" s="124">
        <v>3.6202531645569622</v>
      </c>
      <c r="AI86" s="255">
        <v>16</v>
      </c>
      <c r="AJ86" s="255"/>
      <c r="AK86" s="255">
        <v>7</v>
      </c>
      <c r="AL86" s="255">
        <v>3</v>
      </c>
      <c r="AM86" s="255">
        <v>6</v>
      </c>
      <c r="AN86" s="277">
        <v>3.9375</v>
      </c>
      <c r="AO86" s="255">
        <v>11</v>
      </c>
      <c r="AP86" s="255">
        <v>4</v>
      </c>
      <c r="AQ86" s="255">
        <v>1</v>
      </c>
      <c r="AR86" s="255">
        <v>3</v>
      </c>
      <c r="AS86" s="255">
        <v>3</v>
      </c>
      <c r="AT86" s="255"/>
      <c r="AU86" s="256"/>
      <c r="AV86" s="257">
        <v>48</v>
      </c>
      <c r="AW86" s="308">
        <v>27</v>
      </c>
      <c r="AX86" s="308"/>
      <c r="AY86" s="308"/>
      <c r="AZ86" s="308">
        <v>16</v>
      </c>
      <c r="BA86" s="308">
        <v>6</v>
      </c>
      <c r="BB86" s="308">
        <v>5</v>
      </c>
      <c r="BC86" s="308"/>
      <c r="BD86" s="309">
        <v>67</v>
      </c>
    </row>
    <row r="87" spans="1:56" s="1" customFormat="1" ht="15" customHeight="1" x14ac:dyDescent="0.25">
      <c r="A87" s="12">
        <v>10</v>
      </c>
      <c r="B87" s="47">
        <v>60850</v>
      </c>
      <c r="C87" s="15" t="s">
        <v>7</v>
      </c>
      <c r="D87" s="381" t="s">
        <v>227</v>
      </c>
      <c r="E87" s="284">
        <v>112</v>
      </c>
      <c r="F87" s="427"/>
      <c r="G87" s="427">
        <v>24.107142857142858</v>
      </c>
      <c r="H87" s="427">
        <v>58.928571428571431</v>
      </c>
      <c r="I87" s="427">
        <v>16.964285714285715</v>
      </c>
      <c r="J87" s="23">
        <v>3.9285714285714288</v>
      </c>
      <c r="K87" s="414">
        <v>108</v>
      </c>
      <c r="L87" s="416">
        <v>2.7777777777777777</v>
      </c>
      <c r="M87" s="416">
        <v>27.777777777777779</v>
      </c>
      <c r="N87" s="416">
        <v>53.703703703703709</v>
      </c>
      <c r="O87" s="427">
        <v>15.74074074074074</v>
      </c>
      <c r="P87" s="23">
        <v>3.8240740740740744</v>
      </c>
      <c r="Q87" s="414">
        <v>114</v>
      </c>
      <c r="R87" s="416"/>
      <c r="S87" s="416">
        <v>17.543859649122805</v>
      </c>
      <c r="T87" s="416">
        <v>54.385964912280706</v>
      </c>
      <c r="U87" s="416">
        <v>28.07017543859649</v>
      </c>
      <c r="V87" s="23">
        <v>4.1052631578947363</v>
      </c>
      <c r="W87" s="389">
        <v>81</v>
      </c>
      <c r="X87" s="390">
        <v>1</v>
      </c>
      <c r="Y87" s="390">
        <v>41</v>
      </c>
      <c r="Z87" s="390">
        <v>39</v>
      </c>
      <c r="AA87" s="390"/>
      <c r="AB87" s="93">
        <v>3.5308641975308643</v>
      </c>
      <c r="AC87" s="107">
        <v>81</v>
      </c>
      <c r="AD87" s="112">
        <v>33</v>
      </c>
      <c r="AE87" s="112">
        <v>23</v>
      </c>
      <c r="AF87" s="112">
        <v>24</v>
      </c>
      <c r="AG87" s="112">
        <v>1</v>
      </c>
      <c r="AH87" s="110">
        <v>4.0864197530864201</v>
      </c>
      <c r="AI87" s="258">
        <v>25</v>
      </c>
      <c r="AJ87" s="258"/>
      <c r="AK87" s="258">
        <v>5</v>
      </c>
      <c r="AL87" s="258">
        <v>12</v>
      </c>
      <c r="AM87" s="258">
        <v>8</v>
      </c>
      <c r="AN87" s="283">
        <v>4.12</v>
      </c>
      <c r="AO87" s="258">
        <v>13</v>
      </c>
      <c r="AP87" s="258"/>
      <c r="AQ87" s="258">
        <v>3</v>
      </c>
      <c r="AR87" s="258">
        <v>8</v>
      </c>
      <c r="AS87" s="258">
        <v>1</v>
      </c>
      <c r="AT87" s="258">
        <v>1</v>
      </c>
      <c r="AU87" s="259"/>
      <c r="AV87" s="260">
        <v>53</v>
      </c>
      <c r="AW87" s="310">
        <v>38</v>
      </c>
      <c r="AX87" s="310"/>
      <c r="AY87" s="310"/>
      <c r="AZ87" s="310">
        <v>25</v>
      </c>
      <c r="BA87" s="310">
        <v>6</v>
      </c>
      <c r="BB87" s="310">
        <v>7</v>
      </c>
      <c r="BC87" s="310"/>
      <c r="BD87" s="311">
        <v>64.599999999999994</v>
      </c>
    </row>
    <row r="88" spans="1:56" s="1" customFormat="1" ht="15" customHeight="1" x14ac:dyDescent="0.25">
      <c r="A88" s="12">
        <v>11</v>
      </c>
      <c r="B88" s="47">
        <v>60910</v>
      </c>
      <c r="C88" s="5" t="s">
        <v>7</v>
      </c>
      <c r="D88" s="382" t="s">
        <v>87</v>
      </c>
      <c r="E88" s="284">
        <v>70</v>
      </c>
      <c r="F88" s="427">
        <v>1.4285714285714286</v>
      </c>
      <c r="G88" s="427">
        <v>25.714285714285712</v>
      </c>
      <c r="H88" s="427">
        <v>44.285714285714285</v>
      </c>
      <c r="I88" s="427">
        <v>28.571428571428569</v>
      </c>
      <c r="J88" s="21">
        <v>3.9999999999999996</v>
      </c>
      <c r="K88" s="414">
        <v>78</v>
      </c>
      <c r="L88" s="416">
        <v>7.6923076923076925</v>
      </c>
      <c r="M88" s="416">
        <v>20.512820512820511</v>
      </c>
      <c r="N88" s="416">
        <v>52.564102564102569</v>
      </c>
      <c r="O88" s="427">
        <v>19.230769230769234</v>
      </c>
      <c r="P88" s="21">
        <v>3.8333333333333339</v>
      </c>
      <c r="Q88" s="414">
        <v>73</v>
      </c>
      <c r="R88" s="416">
        <v>2.7397260273972601</v>
      </c>
      <c r="S88" s="416">
        <v>26.027397260273972</v>
      </c>
      <c r="T88" s="416">
        <v>61.643835616438359</v>
      </c>
      <c r="U88" s="416">
        <v>9.5890410958904102</v>
      </c>
      <c r="V88" s="21">
        <v>3.7808219178082192</v>
      </c>
      <c r="W88" s="391">
        <v>79</v>
      </c>
      <c r="X88" s="392">
        <v>3</v>
      </c>
      <c r="Y88" s="392">
        <v>42</v>
      </c>
      <c r="Z88" s="392">
        <v>33</v>
      </c>
      <c r="AA88" s="392">
        <v>1</v>
      </c>
      <c r="AB88" s="94">
        <v>3.5949367088607596</v>
      </c>
      <c r="AC88" s="108">
        <v>79</v>
      </c>
      <c r="AD88" s="51">
        <v>23</v>
      </c>
      <c r="AE88" s="51">
        <v>30</v>
      </c>
      <c r="AF88" s="51">
        <v>25</v>
      </c>
      <c r="AG88" s="51">
        <v>1</v>
      </c>
      <c r="AH88" s="110">
        <v>3.9493670886075951</v>
      </c>
      <c r="AI88" s="255">
        <v>16</v>
      </c>
      <c r="AJ88" s="255"/>
      <c r="AK88" s="255">
        <v>3</v>
      </c>
      <c r="AL88" s="255">
        <v>7</v>
      </c>
      <c r="AM88" s="255">
        <v>6</v>
      </c>
      <c r="AN88" s="277">
        <v>4.1875</v>
      </c>
      <c r="AO88" s="255">
        <v>32</v>
      </c>
      <c r="AP88" s="255"/>
      <c r="AQ88" s="255">
        <v>5</v>
      </c>
      <c r="AR88" s="255">
        <v>19</v>
      </c>
      <c r="AS88" s="255">
        <v>7</v>
      </c>
      <c r="AT88" s="255">
        <v>1</v>
      </c>
      <c r="AU88" s="256"/>
      <c r="AV88" s="257">
        <v>55.6</v>
      </c>
      <c r="AW88" s="308">
        <v>48</v>
      </c>
      <c r="AX88" s="308"/>
      <c r="AY88" s="308"/>
      <c r="AZ88" s="308">
        <v>24</v>
      </c>
      <c r="BA88" s="308">
        <v>19</v>
      </c>
      <c r="BB88" s="308">
        <v>5</v>
      </c>
      <c r="BC88" s="308"/>
      <c r="BD88" s="309">
        <v>68.099999999999994</v>
      </c>
    </row>
    <row r="89" spans="1:56" s="1" customFormat="1" ht="15" customHeight="1" x14ac:dyDescent="0.25">
      <c r="A89" s="12">
        <v>12</v>
      </c>
      <c r="B89" s="47">
        <v>60980</v>
      </c>
      <c r="C89" s="5" t="s">
        <v>7</v>
      </c>
      <c r="D89" s="382" t="s">
        <v>88</v>
      </c>
      <c r="E89" s="284">
        <v>77</v>
      </c>
      <c r="F89" s="427">
        <v>6.4935064935064926</v>
      </c>
      <c r="G89" s="427">
        <v>32.467532467532465</v>
      </c>
      <c r="H89" s="427">
        <v>42.857142857142854</v>
      </c>
      <c r="I89" s="427">
        <v>18.181818181818183</v>
      </c>
      <c r="J89" s="21">
        <v>3.7272727272727275</v>
      </c>
      <c r="K89" s="414">
        <v>75</v>
      </c>
      <c r="L89" s="416">
        <v>26.666666666666668</v>
      </c>
      <c r="M89" s="416">
        <v>29.333333333333332</v>
      </c>
      <c r="N89" s="416">
        <v>37.333333333333336</v>
      </c>
      <c r="O89" s="427">
        <v>6.666666666666667</v>
      </c>
      <c r="P89" s="21">
        <v>3.24</v>
      </c>
      <c r="Q89" s="414">
        <v>79</v>
      </c>
      <c r="R89" s="416">
        <v>8.8607594936708853</v>
      </c>
      <c r="S89" s="416">
        <v>30.37974683544304</v>
      </c>
      <c r="T89" s="416">
        <v>54.430379746835442</v>
      </c>
      <c r="U89" s="416">
        <v>6.3291139240506329</v>
      </c>
      <c r="V89" s="21">
        <v>3.5822784810126582</v>
      </c>
      <c r="W89" s="391">
        <v>72</v>
      </c>
      <c r="X89" s="392">
        <v>2</v>
      </c>
      <c r="Y89" s="392">
        <v>30</v>
      </c>
      <c r="Z89" s="392">
        <v>39</v>
      </c>
      <c r="AA89" s="392">
        <v>1</v>
      </c>
      <c r="AB89" s="94">
        <v>3.4583333333333335</v>
      </c>
      <c r="AC89" s="108">
        <v>72</v>
      </c>
      <c r="AD89" s="51">
        <v>12</v>
      </c>
      <c r="AE89" s="51">
        <v>18</v>
      </c>
      <c r="AF89" s="51">
        <v>41</v>
      </c>
      <c r="AG89" s="51">
        <v>1</v>
      </c>
      <c r="AH89" s="110">
        <v>3.5694444444444446</v>
      </c>
      <c r="AI89" s="255">
        <v>21</v>
      </c>
      <c r="AJ89" s="255"/>
      <c r="AK89" s="255">
        <v>5</v>
      </c>
      <c r="AL89" s="255">
        <v>10</v>
      </c>
      <c r="AM89" s="255">
        <v>6</v>
      </c>
      <c r="AN89" s="274">
        <v>4.0476190476190474</v>
      </c>
      <c r="AO89" s="255">
        <v>19</v>
      </c>
      <c r="AP89" s="255"/>
      <c r="AQ89" s="255">
        <v>7</v>
      </c>
      <c r="AR89" s="255">
        <v>10</v>
      </c>
      <c r="AS89" s="255">
        <v>2</v>
      </c>
      <c r="AT89" s="255"/>
      <c r="AU89" s="256"/>
      <c r="AV89" s="257">
        <v>41.8</v>
      </c>
      <c r="AW89" s="308">
        <v>40</v>
      </c>
      <c r="AX89" s="308"/>
      <c r="AY89" s="308"/>
      <c r="AZ89" s="308">
        <v>24</v>
      </c>
      <c r="BA89" s="308">
        <v>9</v>
      </c>
      <c r="BB89" s="308">
        <v>7</v>
      </c>
      <c r="BC89" s="308"/>
      <c r="BD89" s="309">
        <v>66.599999999999994</v>
      </c>
    </row>
    <row r="90" spans="1:56" s="1" customFormat="1" ht="15" customHeight="1" x14ac:dyDescent="0.25">
      <c r="A90" s="12">
        <v>13</v>
      </c>
      <c r="B90" s="47">
        <v>61080</v>
      </c>
      <c r="C90" s="5" t="s">
        <v>7</v>
      </c>
      <c r="D90" s="382" t="s">
        <v>228</v>
      </c>
      <c r="E90" s="284">
        <v>120</v>
      </c>
      <c r="F90" s="427">
        <v>4.1666666666666661</v>
      </c>
      <c r="G90" s="427">
        <v>24.166666666666668</v>
      </c>
      <c r="H90" s="427">
        <v>49.166666666666664</v>
      </c>
      <c r="I90" s="427">
        <v>22.5</v>
      </c>
      <c r="J90" s="21">
        <v>3.9</v>
      </c>
      <c r="K90" s="414">
        <v>115</v>
      </c>
      <c r="L90" s="416">
        <v>11.304347826086957</v>
      </c>
      <c r="M90" s="416">
        <v>45.217391304347828</v>
      </c>
      <c r="N90" s="416">
        <v>42.608695652173914</v>
      </c>
      <c r="O90" s="427">
        <v>0.86956521739130432</v>
      </c>
      <c r="P90" s="21">
        <v>3.3304347826086955</v>
      </c>
      <c r="Q90" s="414">
        <v>113</v>
      </c>
      <c r="R90" s="416">
        <v>1.7699115044247788</v>
      </c>
      <c r="S90" s="416">
        <v>30.088495575221241</v>
      </c>
      <c r="T90" s="416">
        <v>61.06194690265486</v>
      </c>
      <c r="U90" s="416">
        <v>7.0796460176991154</v>
      </c>
      <c r="V90" s="21">
        <v>3.7345132743362832</v>
      </c>
      <c r="W90" s="391">
        <v>148</v>
      </c>
      <c r="X90" s="392">
        <v>4</v>
      </c>
      <c r="Y90" s="392">
        <v>79</v>
      </c>
      <c r="Z90" s="392">
        <v>62</v>
      </c>
      <c r="AA90" s="392">
        <v>3</v>
      </c>
      <c r="AB90" s="94">
        <v>3.5675675675675675</v>
      </c>
      <c r="AC90" s="108">
        <v>148</v>
      </c>
      <c r="AD90" s="51">
        <v>30</v>
      </c>
      <c r="AE90" s="51">
        <v>68</v>
      </c>
      <c r="AF90" s="51">
        <v>47</v>
      </c>
      <c r="AG90" s="51">
        <v>3</v>
      </c>
      <c r="AH90" s="110">
        <v>3.8445945945945947</v>
      </c>
      <c r="AI90" s="255">
        <v>35</v>
      </c>
      <c r="AJ90" s="255"/>
      <c r="AK90" s="255">
        <v>5</v>
      </c>
      <c r="AL90" s="255">
        <v>17</v>
      </c>
      <c r="AM90" s="255">
        <v>13</v>
      </c>
      <c r="AN90" s="277">
        <v>4.2285714285714286</v>
      </c>
      <c r="AO90" s="255">
        <v>29</v>
      </c>
      <c r="AP90" s="255"/>
      <c r="AQ90" s="255">
        <v>5</v>
      </c>
      <c r="AR90" s="255">
        <v>16</v>
      </c>
      <c r="AS90" s="255">
        <v>7</v>
      </c>
      <c r="AT90" s="255">
        <v>1</v>
      </c>
      <c r="AU90" s="256"/>
      <c r="AV90" s="257">
        <v>55.9</v>
      </c>
      <c r="AW90" s="308">
        <v>64</v>
      </c>
      <c r="AX90" s="308"/>
      <c r="AY90" s="308">
        <v>2</v>
      </c>
      <c r="AZ90" s="308">
        <v>45</v>
      </c>
      <c r="BA90" s="308">
        <v>8</v>
      </c>
      <c r="BB90" s="308">
        <v>9</v>
      </c>
      <c r="BC90" s="308"/>
      <c r="BD90" s="309">
        <v>62.1</v>
      </c>
    </row>
    <row r="91" spans="1:56" s="1" customFormat="1" ht="15" customHeight="1" x14ac:dyDescent="0.25">
      <c r="A91" s="12">
        <v>14</v>
      </c>
      <c r="B91" s="269">
        <v>61150</v>
      </c>
      <c r="C91" s="5" t="s">
        <v>7</v>
      </c>
      <c r="D91" s="382" t="s">
        <v>229</v>
      </c>
      <c r="E91" s="284">
        <v>93</v>
      </c>
      <c r="F91" s="427">
        <v>10.75268817204301</v>
      </c>
      <c r="G91" s="427">
        <v>25.806451612903224</v>
      </c>
      <c r="H91" s="427">
        <v>40.86021505376344</v>
      </c>
      <c r="I91" s="427">
        <v>22.58064516129032</v>
      </c>
      <c r="J91" s="21">
        <v>3.7526881720430105</v>
      </c>
      <c r="K91" s="414">
        <v>95</v>
      </c>
      <c r="L91" s="416">
        <v>3.1578947368421053</v>
      </c>
      <c r="M91" s="416">
        <v>30.526315789473685</v>
      </c>
      <c r="N91" s="416">
        <v>38.94736842105263</v>
      </c>
      <c r="O91" s="427">
        <v>27.368421052631582</v>
      </c>
      <c r="P91" s="21">
        <v>3.905263157894737</v>
      </c>
      <c r="Q91" s="414">
        <v>82</v>
      </c>
      <c r="R91" s="416">
        <v>9.7560975609756095</v>
      </c>
      <c r="S91" s="416">
        <v>48.780487804878049</v>
      </c>
      <c r="T91" s="416">
        <v>37.804878048780488</v>
      </c>
      <c r="U91" s="416">
        <v>3.6585365853658534</v>
      </c>
      <c r="V91" s="21">
        <v>3.3536585365853657</v>
      </c>
      <c r="W91" s="391">
        <v>69</v>
      </c>
      <c r="X91" s="392">
        <v>1</v>
      </c>
      <c r="Y91" s="392">
        <v>31</v>
      </c>
      <c r="Z91" s="392">
        <v>37</v>
      </c>
      <c r="AA91" s="392"/>
      <c r="AB91" s="94">
        <v>3.4782608695652173</v>
      </c>
      <c r="AC91" s="108">
        <v>69</v>
      </c>
      <c r="AD91" s="51">
        <v>20</v>
      </c>
      <c r="AE91" s="51">
        <v>27</v>
      </c>
      <c r="AF91" s="51">
        <v>22</v>
      </c>
      <c r="AG91" s="51"/>
      <c r="AH91" s="110">
        <v>3.9710144927536231</v>
      </c>
      <c r="AI91" s="255">
        <v>24</v>
      </c>
      <c r="AJ91" s="255">
        <v>1</v>
      </c>
      <c r="AK91" s="255">
        <v>7</v>
      </c>
      <c r="AL91" s="255">
        <v>13</v>
      </c>
      <c r="AM91" s="255">
        <v>3</v>
      </c>
      <c r="AN91" s="277">
        <v>3.75</v>
      </c>
      <c r="AO91" s="255">
        <v>12</v>
      </c>
      <c r="AP91" s="255"/>
      <c r="AQ91" s="255">
        <v>3</v>
      </c>
      <c r="AR91" s="255">
        <v>8</v>
      </c>
      <c r="AS91" s="255">
        <v>1</v>
      </c>
      <c r="AT91" s="255"/>
      <c r="AU91" s="256"/>
      <c r="AV91" s="257">
        <v>52.4</v>
      </c>
      <c r="AW91" s="308">
        <v>36</v>
      </c>
      <c r="AX91" s="308"/>
      <c r="AY91" s="308"/>
      <c r="AZ91" s="308">
        <v>24</v>
      </c>
      <c r="BA91" s="308">
        <v>8</v>
      </c>
      <c r="BB91" s="308">
        <v>4</v>
      </c>
      <c r="BC91" s="308"/>
      <c r="BD91" s="309">
        <v>64.599999999999994</v>
      </c>
    </row>
    <row r="92" spans="1:56" s="1" customFormat="1" ht="15" customHeight="1" x14ac:dyDescent="0.25">
      <c r="A92" s="12">
        <v>15</v>
      </c>
      <c r="B92" s="269">
        <v>61210</v>
      </c>
      <c r="C92" s="5" t="s">
        <v>7</v>
      </c>
      <c r="D92" s="382" t="s">
        <v>230</v>
      </c>
      <c r="E92" s="284">
        <v>67</v>
      </c>
      <c r="F92" s="427">
        <v>1.4925373134328357</v>
      </c>
      <c r="G92" s="427">
        <v>50.746268656716417</v>
      </c>
      <c r="H92" s="427">
        <v>37.313432835820898</v>
      </c>
      <c r="I92" s="427">
        <v>10.44776119402985</v>
      </c>
      <c r="J92" s="21">
        <v>3.5671641791044779</v>
      </c>
      <c r="K92" s="414">
        <v>67</v>
      </c>
      <c r="L92" s="416">
        <v>13.432835820895523</v>
      </c>
      <c r="M92" s="416">
        <v>46.268656716417908</v>
      </c>
      <c r="N92" s="416">
        <v>34.328358208955223</v>
      </c>
      <c r="O92" s="427">
        <v>5.9701492537313428</v>
      </c>
      <c r="P92" s="21">
        <v>3.3283582089552239</v>
      </c>
      <c r="Q92" s="414">
        <v>74</v>
      </c>
      <c r="R92" s="416">
        <v>4.0540540540540544</v>
      </c>
      <c r="S92" s="416">
        <v>20.27027027027027</v>
      </c>
      <c r="T92" s="416">
        <v>41.891891891891895</v>
      </c>
      <c r="U92" s="416">
        <v>33.783783783783782</v>
      </c>
      <c r="V92" s="21">
        <v>4.0540540540540544</v>
      </c>
      <c r="W92" s="391">
        <v>55</v>
      </c>
      <c r="X92" s="392">
        <v>2</v>
      </c>
      <c r="Y92" s="392">
        <v>26</v>
      </c>
      <c r="Z92" s="392">
        <v>21</v>
      </c>
      <c r="AA92" s="392">
        <v>6</v>
      </c>
      <c r="AB92" s="94">
        <v>3.4363636363636365</v>
      </c>
      <c r="AC92" s="108">
        <v>56</v>
      </c>
      <c r="AD92" s="51">
        <v>14</v>
      </c>
      <c r="AE92" s="51">
        <v>20</v>
      </c>
      <c r="AF92" s="51">
        <v>18</v>
      </c>
      <c r="AG92" s="51">
        <v>4</v>
      </c>
      <c r="AH92" s="110">
        <v>3.7857142857142856</v>
      </c>
      <c r="AI92" s="255">
        <v>20</v>
      </c>
      <c r="AJ92" s="255">
        <v>2</v>
      </c>
      <c r="AK92" s="255">
        <v>8</v>
      </c>
      <c r="AL92" s="255">
        <v>7</v>
      </c>
      <c r="AM92" s="255">
        <v>3</v>
      </c>
      <c r="AN92" s="277">
        <v>3.55</v>
      </c>
      <c r="AO92" s="255">
        <v>27</v>
      </c>
      <c r="AP92" s="255">
        <v>7</v>
      </c>
      <c r="AQ92" s="255">
        <v>8</v>
      </c>
      <c r="AR92" s="255">
        <v>11</v>
      </c>
      <c r="AS92" s="255">
        <v>1</v>
      </c>
      <c r="AT92" s="255"/>
      <c r="AU92" s="256"/>
      <c r="AV92" s="257">
        <v>56</v>
      </c>
      <c r="AW92" s="308">
        <v>47</v>
      </c>
      <c r="AX92" s="308"/>
      <c r="AY92" s="308">
        <v>7</v>
      </c>
      <c r="AZ92" s="308">
        <v>34</v>
      </c>
      <c r="BA92" s="308">
        <v>5</v>
      </c>
      <c r="BB92" s="308">
        <v>1</v>
      </c>
      <c r="BC92" s="308"/>
      <c r="BD92" s="309">
        <v>60</v>
      </c>
    </row>
    <row r="93" spans="1:56" s="1" customFormat="1" ht="15" customHeight="1" x14ac:dyDescent="0.25">
      <c r="A93" s="12">
        <v>16</v>
      </c>
      <c r="B93" s="269">
        <v>61290</v>
      </c>
      <c r="C93" s="5" t="s">
        <v>7</v>
      </c>
      <c r="D93" s="382" t="s">
        <v>92</v>
      </c>
      <c r="E93" s="284">
        <v>73</v>
      </c>
      <c r="F93" s="427">
        <v>1.3698630136986301</v>
      </c>
      <c r="G93" s="427">
        <v>36.986301369863014</v>
      </c>
      <c r="H93" s="427">
        <v>43.835616438356162</v>
      </c>
      <c r="I93" s="427">
        <v>17.80821917808219</v>
      </c>
      <c r="J93" s="21">
        <v>3.7808219178082187</v>
      </c>
      <c r="K93" s="414">
        <v>72</v>
      </c>
      <c r="L93" s="416">
        <v>1.3888888888888888</v>
      </c>
      <c r="M93" s="416">
        <v>55.555555555555557</v>
      </c>
      <c r="N93" s="416">
        <v>37.5</v>
      </c>
      <c r="O93" s="427">
        <v>5.5555555555555554</v>
      </c>
      <c r="P93" s="21">
        <v>3.4722222222222223</v>
      </c>
      <c r="Q93" s="414">
        <v>71</v>
      </c>
      <c r="R93" s="416"/>
      <c r="S93" s="416">
        <v>29.577464788732392</v>
      </c>
      <c r="T93" s="416">
        <v>59.154929577464785</v>
      </c>
      <c r="U93" s="416">
        <v>11.267605633802818</v>
      </c>
      <c r="V93" s="21">
        <v>3.816901408450704</v>
      </c>
      <c r="W93" s="391">
        <v>70</v>
      </c>
      <c r="X93" s="392"/>
      <c r="Y93" s="392">
        <v>30</v>
      </c>
      <c r="Z93" s="392">
        <v>36</v>
      </c>
      <c r="AA93" s="392">
        <v>4</v>
      </c>
      <c r="AB93" s="94">
        <v>3.3714285714285714</v>
      </c>
      <c r="AC93" s="108">
        <v>70</v>
      </c>
      <c r="AD93" s="51">
        <v>15</v>
      </c>
      <c r="AE93" s="51">
        <v>22</v>
      </c>
      <c r="AF93" s="51">
        <v>31</v>
      </c>
      <c r="AG93" s="51">
        <v>2</v>
      </c>
      <c r="AH93" s="110">
        <v>3.7142857142857144</v>
      </c>
      <c r="AI93" s="255">
        <v>10</v>
      </c>
      <c r="AJ93" s="255">
        <v>2</v>
      </c>
      <c r="AK93" s="255">
        <v>3</v>
      </c>
      <c r="AL93" s="255">
        <v>3</v>
      </c>
      <c r="AM93" s="255">
        <v>2</v>
      </c>
      <c r="AN93" s="277">
        <v>3.5</v>
      </c>
      <c r="AO93" s="255">
        <v>13</v>
      </c>
      <c r="AP93" s="255">
        <v>1</v>
      </c>
      <c r="AQ93" s="255">
        <v>2</v>
      </c>
      <c r="AR93" s="255">
        <v>7</v>
      </c>
      <c r="AS93" s="255">
        <v>2</v>
      </c>
      <c r="AT93" s="255">
        <v>1</v>
      </c>
      <c r="AU93" s="256"/>
      <c r="AV93" s="257">
        <v>49.2</v>
      </c>
      <c r="AW93" s="308">
        <v>23</v>
      </c>
      <c r="AX93" s="308">
        <v>1</v>
      </c>
      <c r="AY93" s="308">
        <v>1</v>
      </c>
      <c r="AZ93" s="308">
        <v>12</v>
      </c>
      <c r="BA93" s="308">
        <v>5</v>
      </c>
      <c r="BB93" s="308">
        <v>4</v>
      </c>
      <c r="BC93" s="308"/>
      <c r="BD93" s="309">
        <v>62.7</v>
      </c>
    </row>
    <row r="94" spans="1:56" s="1" customFormat="1" ht="15" customHeight="1" x14ac:dyDescent="0.25">
      <c r="A94" s="12">
        <v>17</v>
      </c>
      <c r="B94" s="269">
        <v>61340</v>
      </c>
      <c r="C94" s="5" t="s">
        <v>7</v>
      </c>
      <c r="D94" s="382" t="s">
        <v>231</v>
      </c>
      <c r="E94" s="284">
        <v>117</v>
      </c>
      <c r="F94" s="427">
        <v>11.111111111111111</v>
      </c>
      <c r="G94" s="427">
        <v>31.623931623931622</v>
      </c>
      <c r="H94" s="427">
        <v>38.461538461538467</v>
      </c>
      <c r="I94" s="427">
        <v>18.803418803418804</v>
      </c>
      <c r="J94" s="21">
        <v>3.6495726495726499</v>
      </c>
      <c r="K94" s="414">
        <v>144</v>
      </c>
      <c r="L94" s="416">
        <v>24.305555555555554</v>
      </c>
      <c r="M94" s="416">
        <v>45.138888888888893</v>
      </c>
      <c r="N94" s="416">
        <v>22.916666666666664</v>
      </c>
      <c r="O94" s="427">
        <v>7.6388888888888893</v>
      </c>
      <c r="P94" s="21">
        <v>3.1388888888888893</v>
      </c>
      <c r="Q94" s="414">
        <v>122</v>
      </c>
      <c r="R94" s="416">
        <v>0.81967213114754101</v>
      </c>
      <c r="S94" s="416">
        <v>32.786885245901637</v>
      </c>
      <c r="T94" s="416">
        <v>45.901639344262293</v>
      </c>
      <c r="U94" s="416">
        <v>20.491803278688526</v>
      </c>
      <c r="V94" s="21">
        <v>3.8606557377049184</v>
      </c>
      <c r="W94" s="391">
        <v>115</v>
      </c>
      <c r="X94" s="392">
        <v>2</v>
      </c>
      <c r="Y94" s="392">
        <v>53</v>
      </c>
      <c r="Z94" s="392">
        <v>48</v>
      </c>
      <c r="AA94" s="392">
        <v>12</v>
      </c>
      <c r="AB94" s="94">
        <v>3.3913043478260869</v>
      </c>
      <c r="AC94" s="108">
        <v>115</v>
      </c>
      <c r="AD94" s="51">
        <v>20</v>
      </c>
      <c r="AE94" s="51">
        <v>39</v>
      </c>
      <c r="AF94" s="51">
        <v>51</v>
      </c>
      <c r="AG94" s="51">
        <v>5</v>
      </c>
      <c r="AH94" s="110">
        <v>3.6434782608695651</v>
      </c>
      <c r="AI94" s="255">
        <v>32</v>
      </c>
      <c r="AJ94" s="255"/>
      <c r="AK94" s="255">
        <v>14</v>
      </c>
      <c r="AL94" s="255">
        <v>12</v>
      </c>
      <c r="AM94" s="255">
        <v>6</v>
      </c>
      <c r="AN94" s="277">
        <v>3.75</v>
      </c>
      <c r="AO94" s="255">
        <v>15</v>
      </c>
      <c r="AP94" s="255">
        <v>1</v>
      </c>
      <c r="AQ94" s="255">
        <v>4</v>
      </c>
      <c r="AR94" s="255">
        <v>9</v>
      </c>
      <c r="AS94" s="255">
        <v>1</v>
      </c>
      <c r="AT94" s="255"/>
      <c r="AU94" s="256"/>
      <c r="AV94" s="257">
        <v>44.7</v>
      </c>
      <c r="AW94" s="308">
        <v>47</v>
      </c>
      <c r="AX94" s="308"/>
      <c r="AY94" s="308">
        <v>4</v>
      </c>
      <c r="AZ94" s="308">
        <v>35</v>
      </c>
      <c r="BA94" s="308">
        <v>6</v>
      </c>
      <c r="BB94" s="308">
        <v>2</v>
      </c>
      <c r="BC94" s="308"/>
      <c r="BD94" s="309">
        <v>56.4</v>
      </c>
    </row>
    <row r="95" spans="1:56" s="1" customFormat="1" ht="15" customHeight="1" x14ac:dyDescent="0.25">
      <c r="A95" s="12">
        <v>18</v>
      </c>
      <c r="B95" s="269">
        <v>61390</v>
      </c>
      <c r="C95" s="5" t="s">
        <v>7</v>
      </c>
      <c r="D95" s="382" t="s">
        <v>232</v>
      </c>
      <c r="E95" s="284">
        <v>96</v>
      </c>
      <c r="F95" s="427">
        <v>11.458333333333332</v>
      </c>
      <c r="G95" s="427">
        <v>19.791666666666664</v>
      </c>
      <c r="H95" s="427">
        <v>40.625</v>
      </c>
      <c r="I95" s="427">
        <v>28.125</v>
      </c>
      <c r="J95" s="21">
        <v>3.8541666666666661</v>
      </c>
      <c r="K95" s="414">
        <v>106</v>
      </c>
      <c r="L95" s="416">
        <v>31.132075471698112</v>
      </c>
      <c r="M95" s="416">
        <v>28.30188679245283</v>
      </c>
      <c r="N95" s="416">
        <v>35.849056603773583</v>
      </c>
      <c r="O95" s="427">
        <v>4.716981132075472</v>
      </c>
      <c r="P95" s="21">
        <v>3.1415094339622636</v>
      </c>
      <c r="Q95" s="414">
        <v>106</v>
      </c>
      <c r="R95" s="416">
        <v>6.6037735849056602</v>
      </c>
      <c r="S95" s="416">
        <v>40.566037735849058</v>
      </c>
      <c r="T95" s="416">
        <v>47.169811320754718</v>
      </c>
      <c r="U95" s="416">
        <v>5.6603773584905666</v>
      </c>
      <c r="V95" s="21">
        <v>3.5188679245283021</v>
      </c>
      <c r="W95" s="391">
        <v>79</v>
      </c>
      <c r="X95" s="392">
        <v>1</v>
      </c>
      <c r="Y95" s="392">
        <v>32</v>
      </c>
      <c r="Z95" s="392">
        <v>43</v>
      </c>
      <c r="AA95" s="392">
        <v>3</v>
      </c>
      <c r="AB95" s="94">
        <v>3.3924050632911391</v>
      </c>
      <c r="AC95" s="108">
        <v>79</v>
      </c>
      <c r="AD95" s="51">
        <v>13</v>
      </c>
      <c r="AE95" s="51">
        <v>24</v>
      </c>
      <c r="AF95" s="51">
        <v>40</v>
      </c>
      <c r="AG95" s="51">
        <v>2</v>
      </c>
      <c r="AH95" s="128">
        <v>3.6075949367088609</v>
      </c>
      <c r="AI95" s="255">
        <v>11</v>
      </c>
      <c r="AJ95" s="255"/>
      <c r="AK95" s="255">
        <v>4</v>
      </c>
      <c r="AL95" s="255">
        <v>4</v>
      </c>
      <c r="AM95" s="255">
        <v>3</v>
      </c>
      <c r="AN95" s="274">
        <v>3.9090909090909092</v>
      </c>
      <c r="AO95" s="255">
        <v>14</v>
      </c>
      <c r="AP95" s="255"/>
      <c r="AQ95" s="255">
        <v>6</v>
      </c>
      <c r="AR95" s="255">
        <v>7</v>
      </c>
      <c r="AS95" s="255">
        <v>1</v>
      </c>
      <c r="AT95" s="255"/>
      <c r="AU95" s="256"/>
      <c r="AV95" s="257">
        <v>39</v>
      </c>
      <c r="AW95" s="308">
        <v>25</v>
      </c>
      <c r="AX95" s="308"/>
      <c r="AY95" s="308"/>
      <c r="AZ95" s="308">
        <v>13</v>
      </c>
      <c r="BA95" s="308">
        <v>6</v>
      </c>
      <c r="BB95" s="308">
        <v>6</v>
      </c>
      <c r="BC95" s="308"/>
      <c r="BD95" s="309">
        <v>67</v>
      </c>
    </row>
    <row r="96" spans="1:56" s="1" customFormat="1" ht="15" customHeight="1" x14ac:dyDescent="0.25">
      <c r="A96" s="12">
        <v>19</v>
      </c>
      <c r="B96" s="269">
        <v>61410</v>
      </c>
      <c r="C96" s="5" t="s">
        <v>7</v>
      </c>
      <c r="D96" s="382" t="s">
        <v>233</v>
      </c>
      <c r="E96" s="284">
        <v>78</v>
      </c>
      <c r="F96" s="427">
        <v>6.4102564102564097</v>
      </c>
      <c r="G96" s="427">
        <v>29.487179487179489</v>
      </c>
      <c r="H96" s="427">
        <v>38.461538461538467</v>
      </c>
      <c r="I96" s="427">
        <v>25.641025641025639</v>
      </c>
      <c r="J96" s="21">
        <v>3.8333333333333339</v>
      </c>
      <c r="K96" s="414">
        <v>77</v>
      </c>
      <c r="L96" s="416">
        <v>9.0909090909090917</v>
      </c>
      <c r="M96" s="416">
        <v>19.480519480519483</v>
      </c>
      <c r="N96" s="416">
        <v>53.246753246753244</v>
      </c>
      <c r="O96" s="427">
        <v>18.181818181818183</v>
      </c>
      <c r="P96" s="21">
        <v>3.8051948051948052</v>
      </c>
      <c r="Q96" s="414">
        <v>83</v>
      </c>
      <c r="R96" s="416">
        <v>6.024096385542169</v>
      </c>
      <c r="S96" s="416">
        <v>39.75903614457831</v>
      </c>
      <c r="T96" s="416">
        <v>49.397590361445779</v>
      </c>
      <c r="U96" s="416">
        <v>4.8192771084337354</v>
      </c>
      <c r="V96" s="21">
        <v>3.5301204819277103</v>
      </c>
      <c r="W96" s="391">
        <v>64</v>
      </c>
      <c r="X96" s="392"/>
      <c r="Y96" s="392">
        <v>40</v>
      </c>
      <c r="Z96" s="392">
        <v>24</v>
      </c>
      <c r="AA96" s="392"/>
      <c r="AB96" s="94">
        <v>3.625</v>
      </c>
      <c r="AC96" s="108">
        <v>64</v>
      </c>
      <c r="AD96" s="51">
        <v>13</v>
      </c>
      <c r="AE96" s="51">
        <v>20</v>
      </c>
      <c r="AF96" s="51">
        <v>31</v>
      </c>
      <c r="AG96" s="51"/>
      <c r="AH96" s="128">
        <v>3.71875</v>
      </c>
      <c r="AI96" s="255">
        <v>35</v>
      </c>
      <c r="AJ96" s="255"/>
      <c r="AK96" s="255">
        <v>6</v>
      </c>
      <c r="AL96" s="255">
        <v>15</v>
      </c>
      <c r="AM96" s="255">
        <v>14</v>
      </c>
      <c r="AN96" s="277">
        <v>4.2285714285714286</v>
      </c>
      <c r="AO96" s="255">
        <v>11</v>
      </c>
      <c r="AP96" s="255"/>
      <c r="AQ96" s="255"/>
      <c r="AR96" s="255">
        <v>11</v>
      </c>
      <c r="AS96" s="255"/>
      <c r="AT96" s="255"/>
      <c r="AU96" s="256"/>
      <c r="AV96" s="257">
        <v>53.3</v>
      </c>
      <c r="AW96" s="308">
        <v>46</v>
      </c>
      <c r="AX96" s="308"/>
      <c r="AY96" s="308">
        <v>1</v>
      </c>
      <c r="AZ96" s="308">
        <v>24</v>
      </c>
      <c r="BA96" s="308">
        <v>14</v>
      </c>
      <c r="BB96" s="308">
        <v>7</v>
      </c>
      <c r="BC96" s="308"/>
      <c r="BD96" s="309">
        <v>67.8</v>
      </c>
    </row>
    <row r="97" spans="1:56" s="1" customFormat="1" ht="15" customHeight="1" x14ac:dyDescent="0.25">
      <c r="A97" s="12">
        <v>20</v>
      </c>
      <c r="B97" s="269">
        <v>61430</v>
      </c>
      <c r="C97" s="5" t="s">
        <v>7</v>
      </c>
      <c r="D97" s="382" t="s">
        <v>179</v>
      </c>
      <c r="E97" s="284">
        <v>210</v>
      </c>
      <c r="F97" s="427">
        <v>6.1904761904761907</v>
      </c>
      <c r="G97" s="427">
        <v>20.952380952380953</v>
      </c>
      <c r="H97" s="427">
        <v>46.666666666666664</v>
      </c>
      <c r="I97" s="427">
        <v>26.190476190476193</v>
      </c>
      <c r="J97" s="21">
        <v>3.9285714285714288</v>
      </c>
      <c r="K97" s="414">
        <v>193</v>
      </c>
      <c r="L97" s="416">
        <v>11.917098445595855</v>
      </c>
      <c r="M97" s="416">
        <v>36.787564766839374</v>
      </c>
      <c r="N97" s="416">
        <v>40.414507772020727</v>
      </c>
      <c r="O97" s="427">
        <v>10.880829015544041</v>
      </c>
      <c r="P97" s="21">
        <v>3.5025906735751295</v>
      </c>
      <c r="Q97" s="414">
        <v>205</v>
      </c>
      <c r="R97" s="416">
        <v>1.9512195121951219</v>
      </c>
      <c r="S97" s="416">
        <v>29.756097560975608</v>
      </c>
      <c r="T97" s="416">
        <v>61.951219512195124</v>
      </c>
      <c r="U97" s="416">
        <v>6.3414634146341466</v>
      </c>
      <c r="V97" s="21">
        <v>3.7268292682926831</v>
      </c>
      <c r="W97" s="391">
        <v>213</v>
      </c>
      <c r="X97" s="392">
        <v>20</v>
      </c>
      <c r="Y97" s="392">
        <v>109</v>
      </c>
      <c r="Z97" s="392">
        <v>80</v>
      </c>
      <c r="AA97" s="392">
        <v>4</v>
      </c>
      <c r="AB97" s="94">
        <v>3.68075117370892</v>
      </c>
      <c r="AC97" s="108">
        <v>213</v>
      </c>
      <c r="AD97" s="51">
        <v>59</v>
      </c>
      <c r="AE97" s="51">
        <v>81</v>
      </c>
      <c r="AF97" s="51">
        <v>68</v>
      </c>
      <c r="AG97" s="51">
        <v>5</v>
      </c>
      <c r="AH97" s="110">
        <v>3.9107981220657275</v>
      </c>
      <c r="AI97" s="255">
        <v>50</v>
      </c>
      <c r="AJ97" s="255">
        <v>1</v>
      </c>
      <c r="AK97" s="255">
        <v>10</v>
      </c>
      <c r="AL97" s="255">
        <v>19</v>
      </c>
      <c r="AM97" s="255">
        <v>20</v>
      </c>
      <c r="AN97" s="277">
        <v>4.16</v>
      </c>
      <c r="AO97" s="255">
        <v>59</v>
      </c>
      <c r="AP97" s="255"/>
      <c r="AQ97" s="255">
        <v>11</v>
      </c>
      <c r="AR97" s="255">
        <v>36</v>
      </c>
      <c r="AS97" s="255">
        <v>12</v>
      </c>
      <c r="AT97" s="255"/>
      <c r="AU97" s="256"/>
      <c r="AV97" s="257">
        <v>52.6</v>
      </c>
      <c r="AW97" s="308">
        <v>109</v>
      </c>
      <c r="AX97" s="308">
        <v>1</v>
      </c>
      <c r="AY97" s="308">
        <v>1</v>
      </c>
      <c r="AZ97" s="308">
        <v>65</v>
      </c>
      <c r="BA97" s="308">
        <v>24</v>
      </c>
      <c r="BB97" s="308">
        <v>18</v>
      </c>
      <c r="BC97" s="308"/>
      <c r="BD97" s="309">
        <v>66.400000000000006</v>
      </c>
    </row>
    <row r="98" spans="1:56" s="1" customFormat="1" ht="15" customHeight="1" x14ac:dyDescent="0.25">
      <c r="A98" s="12">
        <v>21</v>
      </c>
      <c r="B98" s="269">
        <v>61440</v>
      </c>
      <c r="C98" s="5" t="s">
        <v>7</v>
      </c>
      <c r="D98" s="382" t="s">
        <v>234</v>
      </c>
      <c r="E98" s="284">
        <v>269</v>
      </c>
      <c r="F98" s="427">
        <v>2.2304832713754648</v>
      </c>
      <c r="G98" s="427">
        <v>23.42007434944238</v>
      </c>
      <c r="H98" s="427">
        <v>49.442379182156131</v>
      </c>
      <c r="I98" s="427">
        <v>24.907063197026023</v>
      </c>
      <c r="J98" s="21">
        <v>3.9702602230483266</v>
      </c>
      <c r="K98" s="414">
        <v>278</v>
      </c>
      <c r="L98" s="416">
        <v>8.9928057553956826</v>
      </c>
      <c r="M98" s="416">
        <v>35.97122302158273</v>
      </c>
      <c r="N98" s="416">
        <v>44.60431654676259</v>
      </c>
      <c r="O98" s="427">
        <v>10.431654676258994</v>
      </c>
      <c r="P98" s="21">
        <v>3.5647482014388494</v>
      </c>
      <c r="Q98" s="414">
        <v>268</v>
      </c>
      <c r="R98" s="416">
        <v>1.1194029850746268</v>
      </c>
      <c r="S98" s="416">
        <v>16.417910447761194</v>
      </c>
      <c r="T98" s="416">
        <v>62.68656716417911</v>
      </c>
      <c r="U98" s="416">
        <v>19.776119402985074</v>
      </c>
      <c r="V98" s="21">
        <v>4.0111940298507465</v>
      </c>
      <c r="W98" s="391">
        <v>180</v>
      </c>
      <c r="X98" s="392">
        <v>11</v>
      </c>
      <c r="Y98" s="392">
        <v>92</v>
      </c>
      <c r="Z98" s="392">
        <v>77</v>
      </c>
      <c r="AA98" s="392"/>
      <c r="AB98" s="94">
        <v>3.6333333333333333</v>
      </c>
      <c r="AC98" s="108">
        <v>180</v>
      </c>
      <c r="AD98" s="51">
        <v>77</v>
      </c>
      <c r="AE98" s="51">
        <v>57</v>
      </c>
      <c r="AF98" s="51">
        <v>46</v>
      </c>
      <c r="AG98" s="51"/>
      <c r="AH98" s="110">
        <v>4.1722222222222225</v>
      </c>
      <c r="AI98" s="255">
        <v>107</v>
      </c>
      <c r="AJ98" s="255"/>
      <c r="AK98" s="255">
        <v>7</v>
      </c>
      <c r="AL98" s="255">
        <v>34</v>
      </c>
      <c r="AM98" s="255">
        <v>66</v>
      </c>
      <c r="AN98" s="277">
        <v>4.5514018691588785</v>
      </c>
      <c r="AO98" s="255">
        <v>24</v>
      </c>
      <c r="AP98" s="255"/>
      <c r="AQ98" s="255">
        <v>4</v>
      </c>
      <c r="AR98" s="255">
        <v>5</v>
      </c>
      <c r="AS98" s="255">
        <v>14</v>
      </c>
      <c r="AT98" s="255">
        <v>1</v>
      </c>
      <c r="AU98" s="256"/>
      <c r="AV98" s="257">
        <v>63.8</v>
      </c>
      <c r="AW98" s="308">
        <v>131</v>
      </c>
      <c r="AX98" s="308"/>
      <c r="AY98" s="308"/>
      <c r="AZ98" s="308">
        <v>49</v>
      </c>
      <c r="BA98" s="308">
        <v>36</v>
      </c>
      <c r="BB98" s="308">
        <v>46</v>
      </c>
      <c r="BC98" s="308"/>
      <c r="BD98" s="309">
        <v>74.5</v>
      </c>
    </row>
    <row r="99" spans="1:56" s="1" customFormat="1" ht="15" customHeight="1" x14ac:dyDescent="0.25">
      <c r="A99" s="12">
        <v>22</v>
      </c>
      <c r="B99" s="269">
        <v>61450</v>
      </c>
      <c r="C99" s="5" t="s">
        <v>7</v>
      </c>
      <c r="D99" s="382" t="s">
        <v>178</v>
      </c>
      <c r="E99" s="284">
        <v>173</v>
      </c>
      <c r="F99" s="427">
        <v>8.0924855491329488</v>
      </c>
      <c r="G99" s="427">
        <v>26.589595375722542</v>
      </c>
      <c r="H99" s="427">
        <v>43.930635838150287</v>
      </c>
      <c r="I99" s="427">
        <v>21.387283236994222</v>
      </c>
      <c r="J99" s="21">
        <v>3.7861271676300579</v>
      </c>
      <c r="K99" s="414">
        <v>161</v>
      </c>
      <c r="L99" s="416">
        <v>13.664596273291925</v>
      </c>
      <c r="M99" s="416">
        <v>21.118012422360248</v>
      </c>
      <c r="N99" s="416">
        <v>54.037267080745345</v>
      </c>
      <c r="O99" s="427">
        <v>11.180124223602485</v>
      </c>
      <c r="P99" s="21">
        <v>3.6273291925465845</v>
      </c>
      <c r="Q99" s="414">
        <v>176</v>
      </c>
      <c r="R99" s="416">
        <v>1.7045454545454544</v>
      </c>
      <c r="S99" s="416">
        <v>22.15909090909091</v>
      </c>
      <c r="T99" s="416">
        <v>58.522727272727273</v>
      </c>
      <c r="U99" s="416">
        <v>17.613636363636363</v>
      </c>
      <c r="V99" s="21">
        <v>3.9204545454545454</v>
      </c>
      <c r="W99" s="391">
        <v>135</v>
      </c>
      <c r="X99" s="392">
        <v>18</v>
      </c>
      <c r="Y99" s="392">
        <v>83</v>
      </c>
      <c r="Z99" s="392">
        <v>34</v>
      </c>
      <c r="AA99" s="392"/>
      <c r="AB99" s="94">
        <v>3.8814814814814813</v>
      </c>
      <c r="AC99" s="108">
        <v>135</v>
      </c>
      <c r="AD99" s="121">
        <v>52</v>
      </c>
      <c r="AE99" s="121">
        <v>51</v>
      </c>
      <c r="AF99" s="121">
        <v>31</v>
      </c>
      <c r="AG99" s="121">
        <v>1</v>
      </c>
      <c r="AH99" s="110">
        <v>4.1407407407407408</v>
      </c>
      <c r="AI99" s="255">
        <v>36</v>
      </c>
      <c r="AJ99" s="255">
        <v>1</v>
      </c>
      <c r="AK99" s="255">
        <v>9</v>
      </c>
      <c r="AL99" s="255">
        <v>16</v>
      </c>
      <c r="AM99" s="255">
        <v>10</v>
      </c>
      <c r="AN99" s="277">
        <v>3.9722222222222223</v>
      </c>
      <c r="AO99" s="255">
        <v>47</v>
      </c>
      <c r="AP99" s="255"/>
      <c r="AQ99" s="255">
        <v>2</v>
      </c>
      <c r="AR99" s="255">
        <v>19</v>
      </c>
      <c r="AS99" s="255">
        <v>15</v>
      </c>
      <c r="AT99" s="255">
        <v>11</v>
      </c>
      <c r="AU99" s="256"/>
      <c r="AV99" s="257">
        <v>67</v>
      </c>
      <c r="AW99" s="308">
        <v>83</v>
      </c>
      <c r="AX99" s="308"/>
      <c r="AY99" s="308">
        <v>1</v>
      </c>
      <c r="AZ99" s="308">
        <v>38</v>
      </c>
      <c r="BA99" s="308">
        <v>18</v>
      </c>
      <c r="BB99" s="308">
        <v>24</v>
      </c>
      <c r="BC99" s="308">
        <v>2</v>
      </c>
      <c r="BD99" s="309">
        <v>69.5</v>
      </c>
    </row>
    <row r="100" spans="1:56" s="1" customFormat="1" ht="15" customHeight="1" x14ac:dyDescent="0.25">
      <c r="A100" s="12">
        <v>23</v>
      </c>
      <c r="B100" s="269">
        <v>61470</v>
      </c>
      <c r="C100" s="5" t="s">
        <v>7</v>
      </c>
      <c r="D100" s="382" t="s">
        <v>97</v>
      </c>
      <c r="E100" s="284">
        <v>117</v>
      </c>
      <c r="F100" s="427">
        <v>11.965811965811966</v>
      </c>
      <c r="G100" s="427">
        <v>18.803418803418804</v>
      </c>
      <c r="H100" s="427">
        <v>52.991452991452995</v>
      </c>
      <c r="I100" s="427">
        <v>16.239316239316238</v>
      </c>
      <c r="J100" s="21">
        <v>3.7350427350427351</v>
      </c>
      <c r="K100" s="414">
        <v>130</v>
      </c>
      <c r="L100" s="416">
        <v>6.1538461538461542</v>
      </c>
      <c r="M100" s="416">
        <v>30</v>
      </c>
      <c r="N100" s="416">
        <v>42.307692307692307</v>
      </c>
      <c r="O100" s="427">
        <v>21.53846153846154</v>
      </c>
      <c r="P100" s="21">
        <v>3.792307692307693</v>
      </c>
      <c r="Q100" s="414">
        <v>126</v>
      </c>
      <c r="R100" s="416"/>
      <c r="S100" s="416">
        <v>24.603174603174601</v>
      </c>
      <c r="T100" s="416">
        <v>66.666666666666657</v>
      </c>
      <c r="U100" s="416">
        <v>8.7301587301587293</v>
      </c>
      <c r="V100" s="21">
        <v>3.8412698412698409</v>
      </c>
      <c r="W100" s="391">
        <v>101</v>
      </c>
      <c r="X100" s="392">
        <v>3</v>
      </c>
      <c r="Y100" s="392">
        <v>45</v>
      </c>
      <c r="Z100" s="392">
        <v>48</v>
      </c>
      <c r="AA100" s="392">
        <v>5</v>
      </c>
      <c r="AB100" s="94">
        <v>3.4554455445544554</v>
      </c>
      <c r="AC100" s="108">
        <v>101</v>
      </c>
      <c r="AD100" s="51">
        <v>23</v>
      </c>
      <c r="AE100" s="51">
        <v>28</v>
      </c>
      <c r="AF100" s="51">
        <v>45</v>
      </c>
      <c r="AG100" s="51">
        <v>5</v>
      </c>
      <c r="AH100" s="110">
        <v>3.6831683168316833</v>
      </c>
      <c r="AI100" s="255">
        <v>25</v>
      </c>
      <c r="AJ100" s="255"/>
      <c r="AK100" s="255">
        <v>6</v>
      </c>
      <c r="AL100" s="255">
        <v>8</v>
      </c>
      <c r="AM100" s="255">
        <v>11</v>
      </c>
      <c r="AN100" s="274">
        <v>4.2</v>
      </c>
      <c r="AO100" s="255">
        <v>25</v>
      </c>
      <c r="AP100" s="255"/>
      <c r="AQ100" s="255">
        <v>6</v>
      </c>
      <c r="AR100" s="255">
        <v>15</v>
      </c>
      <c r="AS100" s="255">
        <v>4</v>
      </c>
      <c r="AT100" s="255"/>
      <c r="AU100" s="256"/>
      <c r="AV100" s="257">
        <v>50.9</v>
      </c>
      <c r="AW100" s="308">
        <v>50</v>
      </c>
      <c r="AX100" s="308"/>
      <c r="AY100" s="308"/>
      <c r="AZ100" s="308">
        <v>32</v>
      </c>
      <c r="BA100" s="308">
        <v>9</v>
      </c>
      <c r="BB100" s="308">
        <v>8</v>
      </c>
      <c r="BC100" s="308">
        <v>1</v>
      </c>
      <c r="BD100" s="309">
        <v>65.5</v>
      </c>
    </row>
    <row r="101" spans="1:56" s="1" customFormat="1" ht="15" customHeight="1" x14ac:dyDescent="0.25">
      <c r="A101" s="12">
        <v>24</v>
      </c>
      <c r="B101" s="269">
        <v>61490</v>
      </c>
      <c r="C101" s="5" t="s">
        <v>7</v>
      </c>
      <c r="D101" s="382" t="s">
        <v>177</v>
      </c>
      <c r="E101" s="284">
        <v>241</v>
      </c>
      <c r="F101" s="427">
        <v>0.82987551867219922</v>
      </c>
      <c r="G101" s="427">
        <v>12.448132780082988</v>
      </c>
      <c r="H101" s="427">
        <v>43.568464730290458</v>
      </c>
      <c r="I101" s="427">
        <v>43.15352697095436</v>
      </c>
      <c r="J101" s="21">
        <v>4.2904564315352705</v>
      </c>
      <c r="K101" s="414">
        <v>226</v>
      </c>
      <c r="L101" s="416">
        <v>9.2920353982300892</v>
      </c>
      <c r="M101" s="416">
        <v>25.221238938053098</v>
      </c>
      <c r="N101" s="416">
        <v>49.557522123893804</v>
      </c>
      <c r="O101" s="427">
        <v>15.929203539823009</v>
      </c>
      <c r="P101" s="21">
        <v>3.7212389380530975</v>
      </c>
      <c r="Q101" s="414">
        <v>231</v>
      </c>
      <c r="R101" s="416">
        <v>1.2987012987012987</v>
      </c>
      <c r="S101" s="416">
        <v>18.614718614718615</v>
      </c>
      <c r="T101" s="416">
        <v>58.00865800865801</v>
      </c>
      <c r="U101" s="416">
        <v>22.077922077922079</v>
      </c>
      <c r="V101" s="21">
        <v>4.008658008658009</v>
      </c>
      <c r="W101" s="391">
        <v>235</v>
      </c>
      <c r="X101" s="392">
        <v>29</v>
      </c>
      <c r="Y101" s="392">
        <v>119</v>
      </c>
      <c r="Z101" s="392">
        <v>82</v>
      </c>
      <c r="AA101" s="392">
        <v>5</v>
      </c>
      <c r="AB101" s="94">
        <v>3.7319148936170214</v>
      </c>
      <c r="AC101" s="108">
        <v>235</v>
      </c>
      <c r="AD101" s="51">
        <v>88</v>
      </c>
      <c r="AE101" s="51">
        <v>95</v>
      </c>
      <c r="AF101" s="51">
        <v>48</v>
      </c>
      <c r="AG101" s="51">
        <v>4</v>
      </c>
      <c r="AH101" s="110">
        <v>4.1361702127659576</v>
      </c>
      <c r="AI101" s="255">
        <v>51</v>
      </c>
      <c r="AJ101" s="255"/>
      <c r="AK101" s="255">
        <v>10</v>
      </c>
      <c r="AL101" s="255">
        <v>21</v>
      </c>
      <c r="AM101" s="255">
        <v>20</v>
      </c>
      <c r="AN101" s="277">
        <v>4.1960784313725492</v>
      </c>
      <c r="AO101" s="255">
        <v>64</v>
      </c>
      <c r="AP101" s="255">
        <v>2</v>
      </c>
      <c r="AQ101" s="255">
        <v>7</v>
      </c>
      <c r="AR101" s="255">
        <v>23</v>
      </c>
      <c r="AS101" s="255">
        <v>26</v>
      </c>
      <c r="AT101" s="255">
        <v>5</v>
      </c>
      <c r="AU101" s="256">
        <v>1</v>
      </c>
      <c r="AV101" s="257">
        <v>61</v>
      </c>
      <c r="AW101" s="308">
        <v>115</v>
      </c>
      <c r="AX101" s="308"/>
      <c r="AY101" s="308">
        <v>1</v>
      </c>
      <c r="AZ101" s="308">
        <v>51</v>
      </c>
      <c r="BA101" s="308">
        <v>29</v>
      </c>
      <c r="BB101" s="308">
        <v>33</v>
      </c>
      <c r="BC101" s="308">
        <v>1</v>
      </c>
      <c r="BD101" s="309">
        <v>70</v>
      </c>
    </row>
    <row r="102" spans="1:56" s="1" customFormat="1" ht="15" customHeight="1" x14ac:dyDescent="0.25">
      <c r="A102" s="12">
        <v>25</v>
      </c>
      <c r="B102" s="269">
        <v>61500</v>
      </c>
      <c r="C102" s="5" t="s">
        <v>7</v>
      </c>
      <c r="D102" s="382" t="s">
        <v>176</v>
      </c>
      <c r="E102" s="284">
        <v>261</v>
      </c>
      <c r="F102" s="427">
        <v>6.5134099616858236</v>
      </c>
      <c r="G102" s="427">
        <v>22.988505747126435</v>
      </c>
      <c r="H102" s="427">
        <v>54.022988505747129</v>
      </c>
      <c r="I102" s="427">
        <v>16.475095785440612</v>
      </c>
      <c r="J102" s="21">
        <v>3.8045977011494254</v>
      </c>
      <c r="K102" s="414">
        <v>276</v>
      </c>
      <c r="L102" s="416">
        <v>4.7101449275362324</v>
      </c>
      <c r="M102" s="416">
        <v>14.492753623188406</v>
      </c>
      <c r="N102" s="416">
        <v>42.391304347826086</v>
      </c>
      <c r="O102" s="427">
        <v>38.405797101449274</v>
      </c>
      <c r="P102" s="21">
        <v>4.1449275362318838</v>
      </c>
      <c r="Q102" s="414">
        <v>270</v>
      </c>
      <c r="R102" s="416">
        <v>3.7037037037037033</v>
      </c>
      <c r="S102" s="416">
        <v>12.222222222222221</v>
      </c>
      <c r="T102" s="416">
        <v>57.407407407407405</v>
      </c>
      <c r="U102" s="416">
        <v>26.666666666666668</v>
      </c>
      <c r="V102" s="21">
        <v>4.0703703703703704</v>
      </c>
      <c r="W102" s="391">
        <v>233</v>
      </c>
      <c r="X102" s="392">
        <v>12</v>
      </c>
      <c r="Y102" s="392">
        <v>150</v>
      </c>
      <c r="Z102" s="392">
        <v>66</v>
      </c>
      <c r="AA102" s="392">
        <v>5</v>
      </c>
      <c r="AB102" s="94">
        <v>3.7253218884120169</v>
      </c>
      <c r="AC102" s="108">
        <v>233</v>
      </c>
      <c r="AD102" s="51">
        <v>92</v>
      </c>
      <c r="AE102" s="51">
        <v>72</v>
      </c>
      <c r="AF102" s="51">
        <v>67</v>
      </c>
      <c r="AG102" s="51">
        <v>2</v>
      </c>
      <c r="AH102" s="110">
        <v>4.0901287553648071</v>
      </c>
      <c r="AI102" s="255">
        <v>70</v>
      </c>
      <c r="AJ102" s="255">
        <v>1</v>
      </c>
      <c r="AK102" s="255">
        <v>10</v>
      </c>
      <c r="AL102" s="255">
        <v>34</v>
      </c>
      <c r="AM102" s="255">
        <v>25</v>
      </c>
      <c r="AN102" s="277">
        <v>4.1857142857142859</v>
      </c>
      <c r="AO102" s="255">
        <v>93</v>
      </c>
      <c r="AP102" s="255">
        <v>7</v>
      </c>
      <c r="AQ102" s="255">
        <v>9</v>
      </c>
      <c r="AR102" s="255">
        <v>45</v>
      </c>
      <c r="AS102" s="255">
        <v>24</v>
      </c>
      <c r="AT102" s="255">
        <v>8</v>
      </c>
      <c r="AU102" s="256"/>
      <c r="AV102" s="257">
        <v>59</v>
      </c>
      <c r="AW102" s="308">
        <v>163</v>
      </c>
      <c r="AX102" s="308">
        <v>2</v>
      </c>
      <c r="AY102" s="308">
        <v>4</v>
      </c>
      <c r="AZ102" s="308">
        <v>79</v>
      </c>
      <c r="BA102" s="308">
        <v>34</v>
      </c>
      <c r="BB102" s="308">
        <v>44</v>
      </c>
      <c r="BC102" s="308"/>
      <c r="BD102" s="309">
        <v>68</v>
      </c>
    </row>
    <row r="103" spans="1:56" s="1" customFormat="1" ht="15" customHeight="1" x14ac:dyDescent="0.25">
      <c r="A103" s="12">
        <v>26</v>
      </c>
      <c r="B103" s="269">
        <v>61510</v>
      </c>
      <c r="C103" s="5" t="s">
        <v>7</v>
      </c>
      <c r="D103" s="382" t="s">
        <v>98</v>
      </c>
      <c r="E103" s="284">
        <v>131</v>
      </c>
      <c r="F103" s="427">
        <v>4.5801526717557248</v>
      </c>
      <c r="G103" s="427">
        <v>19.083969465648856</v>
      </c>
      <c r="H103" s="427">
        <v>67.175572519083971</v>
      </c>
      <c r="I103" s="427">
        <v>9.1603053435114496</v>
      </c>
      <c r="J103" s="21">
        <v>3.8091603053435112</v>
      </c>
      <c r="K103" s="414">
        <v>112</v>
      </c>
      <c r="L103" s="416">
        <v>7.1428571428571423</v>
      </c>
      <c r="M103" s="416">
        <v>28.571428571428569</v>
      </c>
      <c r="N103" s="416">
        <v>53.571428571428569</v>
      </c>
      <c r="O103" s="427">
        <v>10.714285714285714</v>
      </c>
      <c r="P103" s="21">
        <v>3.6785714285714284</v>
      </c>
      <c r="Q103" s="414">
        <v>131</v>
      </c>
      <c r="R103" s="416"/>
      <c r="S103" s="416">
        <v>4.5801526717557248</v>
      </c>
      <c r="T103" s="416">
        <v>51.145038167938928</v>
      </c>
      <c r="U103" s="416">
        <v>44.274809160305345</v>
      </c>
      <c r="V103" s="21">
        <v>4.3969465648854964</v>
      </c>
      <c r="W103" s="391">
        <v>181</v>
      </c>
      <c r="X103" s="392">
        <v>16</v>
      </c>
      <c r="Y103" s="392">
        <v>99</v>
      </c>
      <c r="Z103" s="392">
        <v>62</v>
      </c>
      <c r="AA103" s="392">
        <v>4</v>
      </c>
      <c r="AB103" s="94">
        <v>3.701657458563536</v>
      </c>
      <c r="AC103" s="108">
        <v>181</v>
      </c>
      <c r="AD103" s="51">
        <v>41</v>
      </c>
      <c r="AE103" s="51">
        <v>61</v>
      </c>
      <c r="AF103" s="51">
        <v>79</v>
      </c>
      <c r="AG103" s="51"/>
      <c r="AH103" s="110">
        <v>3.7900552486187844</v>
      </c>
      <c r="AI103" s="255">
        <v>96</v>
      </c>
      <c r="AJ103" s="255">
        <v>2</v>
      </c>
      <c r="AK103" s="255">
        <v>15</v>
      </c>
      <c r="AL103" s="255">
        <v>39</v>
      </c>
      <c r="AM103" s="255">
        <v>40</v>
      </c>
      <c r="AN103" s="274">
        <v>4.21875</v>
      </c>
      <c r="AO103" s="255">
        <v>82</v>
      </c>
      <c r="AP103" s="255">
        <v>1</v>
      </c>
      <c r="AQ103" s="255">
        <v>11</v>
      </c>
      <c r="AR103" s="255">
        <v>46</v>
      </c>
      <c r="AS103" s="255">
        <v>20</v>
      </c>
      <c r="AT103" s="255">
        <v>4</v>
      </c>
      <c r="AU103" s="256"/>
      <c r="AV103" s="257">
        <v>57.7</v>
      </c>
      <c r="AW103" s="308">
        <v>178</v>
      </c>
      <c r="AX103" s="308"/>
      <c r="AY103" s="308">
        <v>5</v>
      </c>
      <c r="AZ103" s="308">
        <v>100</v>
      </c>
      <c r="BA103" s="308">
        <v>41</v>
      </c>
      <c r="BB103" s="308">
        <v>32</v>
      </c>
      <c r="BC103" s="308"/>
      <c r="BD103" s="309">
        <v>66</v>
      </c>
    </row>
    <row r="104" spans="1:56" s="1" customFormat="1" ht="15" customHeight="1" x14ac:dyDescent="0.25">
      <c r="A104" s="12">
        <v>27</v>
      </c>
      <c r="B104" s="269">
        <v>61520</v>
      </c>
      <c r="C104" s="5" t="s">
        <v>7</v>
      </c>
      <c r="D104" s="382" t="s">
        <v>235</v>
      </c>
      <c r="E104" s="284">
        <v>235</v>
      </c>
      <c r="F104" s="427">
        <v>0.42553191489361702</v>
      </c>
      <c r="G104" s="427">
        <v>18.723404255319149</v>
      </c>
      <c r="H104" s="427">
        <v>46.382978723404257</v>
      </c>
      <c r="I104" s="427">
        <v>34.468085106382979</v>
      </c>
      <c r="J104" s="21">
        <v>4.1489361702127665</v>
      </c>
      <c r="K104" s="414">
        <v>230</v>
      </c>
      <c r="L104" s="416">
        <v>0.43478260869565216</v>
      </c>
      <c r="M104" s="416">
        <v>27.391304347826086</v>
      </c>
      <c r="N104" s="416">
        <v>55.217391304347828</v>
      </c>
      <c r="O104" s="427">
        <v>16.956521739130434</v>
      </c>
      <c r="P104" s="21">
        <v>3.8869565217391306</v>
      </c>
      <c r="Q104" s="414">
        <v>235</v>
      </c>
      <c r="R104" s="416">
        <v>0.42553191489361702</v>
      </c>
      <c r="S104" s="416">
        <v>10.638297872340425</v>
      </c>
      <c r="T104" s="416">
        <v>59.148936170212764</v>
      </c>
      <c r="U104" s="416">
        <v>29.787234042553191</v>
      </c>
      <c r="V104" s="21">
        <v>4.182978723404255</v>
      </c>
      <c r="W104" s="391">
        <v>191</v>
      </c>
      <c r="X104" s="392">
        <v>46</v>
      </c>
      <c r="Y104" s="392">
        <v>96</v>
      </c>
      <c r="Z104" s="392">
        <v>48</v>
      </c>
      <c r="AA104" s="392">
        <v>1</v>
      </c>
      <c r="AB104" s="94">
        <v>3.9790575916230368</v>
      </c>
      <c r="AC104" s="108">
        <v>191</v>
      </c>
      <c r="AD104" s="51">
        <v>78</v>
      </c>
      <c r="AE104" s="51">
        <v>62</v>
      </c>
      <c r="AF104" s="51">
        <v>50</v>
      </c>
      <c r="AG104" s="51">
        <v>1</v>
      </c>
      <c r="AH104" s="110">
        <v>4.1361256544502618</v>
      </c>
      <c r="AI104" s="255">
        <v>23</v>
      </c>
      <c r="AJ104" s="255"/>
      <c r="AK104" s="255">
        <v>3</v>
      </c>
      <c r="AL104" s="255">
        <v>9</v>
      </c>
      <c r="AM104" s="255">
        <v>11</v>
      </c>
      <c r="AN104" s="274">
        <v>4.3478260869565215</v>
      </c>
      <c r="AO104" s="255">
        <v>54</v>
      </c>
      <c r="AP104" s="255"/>
      <c r="AQ104" s="255"/>
      <c r="AR104" s="255">
        <v>19</v>
      </c>
      <c r="AS104" s="255">
        <v>28</v>
      </c>
      <c r="AT104" s="255">
        <v>7</v>
      </c>
      <c r="AU104" s="256"/>
      <c r="AV104" s="257">
        <v>69.900000000000006</v>
      </c>
      <c r="AW104" s="308">
        <v>77</v>
      </c>
      <c r="AX104" s="308"/>
      <c r="AY104" s="308">
        <v>3</v>
      </c>
      <c r="AZ104" s="308">
        <v>34</v>
      </c>
      <c r="BA104" s="308">
        <v>23</v>
      </c>
      <c r="BB104" s="308">
        <v>17</v>
      </c>
      <c r="BC104" s="308"/>
      <c r="BD104" s="309">
        <v>69.2</v>
      </c>
    </row>
    <row r="105" spans="1:56" s="1" customFormat="1" ht="15" customHeight="1" x14ac:dyDescent="0.25">
      <c r="A105" s="12">
        <v>28</v>
      </c>
      <c r="B105" s="269">
        <v>61540</v>
      </c>
      <c r="C105" s="5" t="s">
        <v>7</v>
      </c>
      <c r="D105" s="382" t="s">
        <v>184</v>
      </c>
      <c r="E105" s="284">
        <v>206</v>
      </c>
      <c r="F105" s="427"/>
      <c r="G105" s="427">
        <v>18.446601941747574</v>
      </c>
      <c r="H105" s="427">
        <v>51.456310679611647</v>
      </c>
      <c r="I105" s="427">
        <v>30.097087378640776</v>
      </c>
      <c r="J105" s="21">
        <v>4.116504854368932</v>
      </c>
      <c r="K105" s="414">
        <v>226</v>
      </c>
      <c r="L105" s="416"/>
      <c r="M105" s="416">
        <v>23.008849557522122</v>
      </c>
      <c r="N105" s="416">
        <v>53.982300884955748</v>
      </c>
      <c r="O105" s="427">
        <v>23.008849557522122</v>
      </c>
      <c r="P105" s="21">
        <v>4</v>
      </c>
      <c r="Q105" s="414">
        <v>221</v>
      </c>
      <c r="R105" s="416"/>
      <c r="S105" s="416">
        <v>10.407239819004525</v>
      </c>
      <c r="T105" s="416">
        <v>53.393665158371043</v>
      </c>
      <c r="U105" s="416">
        <v>36.199095022624434</v>
      </c>
      <c r="V105" s="21">
        <v>4.2579185520361991</v>
      </c>
      <c r="W105" s="391">
        <v>81</v>
      </c>
      <c r="X105" s="392">
        <v>6</v>
      </c>
      <c r="Y105" s="392">
        <v>58</v>
      </c>
      <c r="Z105" s="392">
        <v>16</v>
      </c>
      <c r="AA105" s="392">
        <v>1</v>
      </c>
      <c r="AB105" s="94">
        <v>3.8518518518518516</v>
      </c>
      <c r="AC105" s="108">
        <v>81</v>
      </c>
      <c r="AD105" s="51">
        <v>36</v>
      </c>
      <c r="AE105" s="51">
        <v>23</v>
      </c>
      <c r="AF105" s="51">
        <v>21</v>
      </c>
      <c r="AG105" s="51">
        <v>1</v>
      </c>
      <c r="AH105" s="110">
        <v>4.1604938271604937</v>
      </c>
      <c r="AI105" s="255">
        <v>24</v>
      </c>
      <c r="AJ105" s="255"/>
      <c r="AK105" s="255">
        <v>5</v>
      </c>
      <c r="AL105" s="255">
        <v>12</v>
      </c>
      <c r="AM105" s="255">
        <v>7</v>
      </c>
      <c r="AN105" s="274">
        <v>4.083333333333333</v>
      </c>
      <c r="AO105" s="255">
        <v>18</v>
      </c>
      <c r="AP105" s="255">
        <v>1</v>
      </c>
      <c r="AQ105" s="255">
        <v>1</v>
      </c>
      <c r="AR105" s="255">
        <v>10</v>
      </c>
      <c r="AS105" s="255">
        <v>4</v>
      </c>
      <c r="AT105" s="255">
        <v>2</v>
      </c>
      <c r="AU105" s="256"/>
      <c r="AV105" s="257">
        <v>57</v>
      </c>
      <c r="AW105" s="308">
        <v>42</v>
      </c>
      <c r="AX105" s="308"/>
      <c r="AY105" s="308"/>
      <c r="AZ105" s="308">
        <v>22</v>
      </c>
      <c r="BA105" s="308">
        <v>11</v>
      </c>
      <c r="BB105" s="308">
        <v>9</v>
      </c>
      <c r="BC105" s="308"/>
      <c r="BD105" s="309">
        <v>69.8</v>
      </c>
    </row>
    <row r="106" spans="1:56" s="1" customFormat="1" ht="15" customHeight="1" x14ac:dyDescent="0.25">
      <c r="A106" s="12">
        <v>29</v>
      </c>
      <c r="B106" s="269">
        <v>61560</v>
      </c>
      <c r="C106" s="5" t="s">
        <v>7</v>
      </c>
      <c r="D106" s="382" t="s">
        <v>185</v>
      </c>
      <c r="E106" s="284">
        <v>232</v>
      </c>
      <c r="F106" s="427">
        <v>0.43103448275862066</v>
      </c>
      <c r="G106" s="427">
        <v>23.706896551724139</v>
      </c>
      <c r="H106" s="427">
        <v>44.827586206896555</v>
      </c>
      <c r="I106" s="427">
        <v>31.03448275862069</v>
      </c>
      <c r="J106" s="21">
        <v>4.0646551724137927</v>
      </c>
      <c r="K106" s="414">
        <v>230</v>
      </c>
      <c r="L106" s="416">
        <v>18.695652173913043</v>
      </c>
      <c r="M106" s="416">
        <v>43.04347826086957</v>
      </c>
      <c r="N106" s="416">
        <v>33.913043478260867</v>
      </c>
      <c r="O106" s="427">
        <v>4.3478260869565215</v>
      </c>
      <c r="P106" s="21">
        <v>3.2391304347826089</v>
      </c>
      <c r="Q106" s="414">
        <v>268</v>
      </c>
      <c r="R106" s="416">
        <v>8.5820895522388057</v>
      </c>
      <c r="S106" s="416">
        <v>44.776119402985074</v>
      </c>
      <c r="T106" s="416">
        <v>44.029850746268657</v>
      </c>
      <c r="U106" s="416">
        <v>2.6119402985074625</v>
      </c>
      <c r="V106" s="21">
        <v>3.4067164179104474</v>
      </c>
      <c r="W106" s="391">
        <v>149</v>
      </c>
      <c r="X106" s="392">
        <v>1</v>
      </c>
      <c r="Y106" s="392">
        <v>64</v>
      </c>
      <c r="Z106" s="392">
        <v>77</v>
      </c>
      <c r="AA106" s="392">
        <v>7</v>
      </c>
      <c r="AB106" s="94">
        <v>3.3959731543624163</v>
      </c>
      <c r="AC106" s="108">
        <v>147</v>
      </c>
      <c r="AD106" s="51">
        <v>35</v>
      </c>
      <c r="AE106" s="51">
        <v>55</v>
      </c>
      <c r="AF106" s="51">
        <v>55</v>
      </c>
      <c r="AG106" s="51">
        <v>2</v>
      </c>
      <c r="AH106" s="124">
        <v>3.8367346938775508</v>
      </c>
      <c r="AI106" s="255">
        <v>35</v>
      </c>
      <c r="AJ106" s="255"/>
      <c r="AK106" s="255">
        <v>12</v>
      </c>
      <c r="AL106" s="255">
        <v>18</v>
      </c>
      <c r="AM106" s="255">
        <v>5</v>
      </c>
      <c r="AN106" s="274">
        <v>3.8</v>
      </c>
      <c r="AO106" s="255">
        <v>15</v>
      </c>
      <c r="AP106" s="255">
        <v>1</v>
      </c>
      <c r="AQ106" s="255">
        <v>3</v>
      </c>
      <c r="AR106" s="255">
        <v>7</v>
      </c>
      <c r="AS106" s="255">
        <v>4</v>
      </c>
      <c r="AT106" s="255"/>
      <c r="AU106" s="256"/>
      <c r="AV106" s="257">
        <v>50</v>
      </c>
      <c r="AW106" s="308">
        <v>50</v>
      </c>
      <c r="AX106" s="308"/>
      <c r="AY106" s="308">
        <v>2</v>
      </c>
      <c r="AZ106" s="308">
        <v>30</v>
      </c>
      <c r="BA106" s="308">
        <v>16</v>
      </c>
      <c r="BB106" s="308">
        <v>2</v>
      </c>
      <c r="BC106" s="308"/>
      <c r="BD106" s="309">
        <v>63.8</v>
      </c>
    </row>
    <row r="107" spans="1:56" s="1" customFormat="1" ht="15" customHeight="1" thickBot="1" x14ac:dyDescent="0.3">
      <c r="A107" s="319">
        <v>30</v>
      </c>
      <c r="B107" s="321">
        <v>61570</v>
      </c>
      <c r="C107" s="320" t="s">
        <v>7</v>
      </c>
      <c r="D107" s="386" t="s">
        <v>186</v>
      </c>
      <c r="E107" s="284">
        <v>164</v>
      </c>
      <c r="F107" s="427"/>
      <c r="G107" s="427">
        <v>7.9268292682926829</v>
      </c>
      <c r="H107" s="427">
        <v>45.731707317073173</v>
      </c>
      <c r="I107" s="427">
        <v>46.341463414634148</v>
      </c>
      <c r="J107" s="21">
        <v>4.3841463414634152</v>
      </c>
      <c r="K107" s="414">
        <v>160</v>
      </c>
      <c r="L107" s="416">
        <v>8.125</v>
      </c>
      <c r="M107" s="416">
        <v>34.375</v>
      </c>
      <c r="N107" s="416">
        <v>51.249999999999993</v>
      </c>
      <c r="O107" s="427">
        <v>6.25</v>
      </c>
      <c r="P107" s="322">
        <v>3.5562499999999999</v>
      </c>
      <c r="Q107" s="414">
        <v>164</v>
      </c>
      <c r="R107" s="416"/>
      <c r="S107" s="416">
        <v>8.536585365853659</v>
      </c>
      <c r="T107" s="416">
        <v>84.146341463414629</v>
      </c>
      <c r="U107" s="416">
        <v>7.3170731707317067</v>
      </c>
      <c r="V107" s="322">
        <v>3.98780487804878</v>
      </c>
      <c r="W107" s="401">
        <v>58</v>
      </c>
      <c r="X107" s="402">
        <v>11</v>
      </c>
      <c r="Y107" s="402">
        <v>31</v>
      </c>
      <c r="Z107" s="402">
        <v>15</v>
      </c>
      <c r="AA107" s="402">
        <v>1</v>
      </c>
      <c r="AB107" s="323">
        <v>3.896551724137931</v>
      </c>
      <c r="AC107" s="324">
        <v>58</v>
      </c>
      <c r="AD107" s="325">
        <v>27</v>
      </c>
      <c r="AE107" s="325">
        <v>17</v>
      </c>
      <c r="AF107" s="325">
        <v>13</v>
      </c>
      <c r="AG107" s="325">
        <v>1</v>
      </c>
      <c r="AH107" s="326">
        <v>4.2068965517241379</v>
      </c>
      <c r="AI107" s="327">
        <v>25</v>
      </c>
      <c r="AJ107" s="327"/>
      <c r="AK107" s="327">
        <v>10</v>
      </c>
      <c r="AL107" s="327">
        <v>9</v>
      </c>
      <c r="AM107" s="327">
        <v>6</v>
      </c>
      <c r="AN107" s="328">
        <v>3.84</v>
      </c>
      <c r="AO107" s="327">
        <v>23</v>
      </c>
      <c r="AP107" s="327">
        <v>1</v>
      </c>
      <c r="AQ107" s="327">
        <v>6</v>
      </c>
      <c r="AR107" s="327">
        <v>11</v>
      </c>
      <c r="AS107" s="327">
        <v>4</v>
      </c>
      <c r="AT107" s="327">
        <v>1</v>
      </c>
      <c r="AU107" s="329"/>
      <c r="AV107" s="330">
        <v>31.5</v>
      </c>
      <c r="AW107" s="331">
        <v>48</v>
      </c>
      <c r="AX107" s="331"/>
      <c r="AY107" s="331">
        <v>2</v>
      </c>
      <c r="AZ107" s="331">
        <v>27</v>
      </c>
      <c r="BA107" s="331">
        <v>9</v>
      </c>
      <c r="BB107" s="331">
        <v>10</v>
      </c>
      <c r="BC107" s="331"/>
      <c r="BD107" s="332">
        <v>70.3</v>
      </c>
    </row>
    <row r="108" spans="1:56" s="1" customFormat="1" ht="15" customHeight="1" x14ac:dyDescent="0.25">
      <c r="A108" s="10">
        <v>1</v>
      </c>
      <c r="B108" s="268">
        <v>70020</v>
      </c>
      <c r="C108" s="11" t="s">
        <v>2</v>
      </c>
      <c r="D108" s="380" t="s">
        <v>99</v>
      </c>
      <c r="E108" s="268">
        <v>90</v>
      </c>
      <c r="F108" s="410">
        <v>1.1111111111111112</v>
      </c>
      <c r="G108" s="410">
        <v>4.4444444444444446</v>
      </c>
      <c r="H108" s="410">
        <v>31.111111111111111</v>
      </c>
      <c r="I108" s="410">
        <v>63.333333333333329</v>
      </c>
      <c r="J108" s="20">
        <v>4.5666666666666664</v>
      </c>
      <c r="K108" s="268">
        <v>89</v>
      </c>
      <c r="L108" s="410">
        <v>3.3707865168539324</v>
      </c>
      <c r="M108" s="410">
        <v>11.235955056179774</v>
      </c>
      <c r="N108" s="410">
        <v>46.067415730337082</v>
      </c>
      <c r="O108" s="410">
        <v>39.325842696629216</v>
      </c>
      <c r="P108" s="20">
        <v>4.213483146067416</v>
      </c>
      <c r="Q108" s="268">
        <v>86</v>
      </c>
      <c r="R108" s="410"/>
      <c r="S108" s="410">
        <v>5.8139534883720927</v>
      </c>
      <c r="T108" s="410">
        <v>34.883720930232556</v>
      </c>
      <c r="U108" s="410">
        <v>59.302325581395351</v>
      </c>
      <c r="V108" s="20">
        <v>4.5348837209302326</v>
      </c>
      <c r="W108" s="96">
        <v>102</v>
      </c>
      <c r="X108" s="403">
        <v>15</v>
      </c>
      <c r="Y108" s="403">
        <v>73</v>
      </c>
      <c r="Z108" s="403">
        <v>13</v>
      </c>
      <c r="AA108" s="403">
        <v>1</v>
      </c>
      <c r="AB108" s="97">
        <v>4</v>
      </c>
      <c r="AC108" s="114">
        <v>102</v>
      </c>
      <c r="AD108" s="232">
        <v>66</v>
      </c>
      <c r="AE108" s="232">
        <v>23</v>
      </c>
      <c r="AF108" s="232">
        <v>13</v>
      </c>
      <c r="AG108" s="232"/>
      <c r="AH108" s="119">
        <v>4.5196078431372548</v>
      </c>
      <c r="AI108" s="252">
        <v>47</v>
      </c>
      <c r="AJ108" s="252"/>
      <c r="AK108" s="252">
        <v>2</v>
      </c>
      <c r="AL108" s="252">
        <v>18</v>
      </c>
      <c r="AM108" s="252">
        <v>27</v>
      </c>
      <c r="AN108" s="273">
        <v>4.5319148936170217</v>
      </c>
      <c r="AO108" s="252">
        <v>36</v>
      </c>
      <c r="AP108" s="252"/>
      <c r="AQ108" s="252">
        <v>4</v>
      </c>
      <c r="AR108" s="252">
        <v>15</v>
      </c>
      <c r="AS108" s="252">
        <v>14</v>
      </c>
      <c r="AT108" s="252">
        <v>3</v>
      </c>
      <c r="AU108" s="253"/>
      <c r="AV108" s="254">
        <v>62.75</v>
      </c>
      <c r="AW108" s="306">
        <v>83</v>
      </c>
      <c r="AX108" s="306"/>
      <c r="AY108" s="306"/>
      <c r="AZ108" s="306">
        <v>16</v>
      </c>
      <c r="BA108" s="306">
        <v>22</v>
      </c>
      <c r="BB108" s="306">
        <v>42</v>
      </c>
      <c r="BC108" s="306">
        <v>3</v>
      </c>
      <c r="BD108" s="307">
        <v>79.602409638554221</v>
      </c>
    </row>
    <row r="109" spans="1:56" s="1" customFormat="1" ht="15" customHeight="1" x14ac:dyDescent="0.25">
      <c r="A109" s="12">
        <v>2</v>
      </c>
      <c r="B109" s="269">
        <v>70110</v>
      </c>
      <c r="C109" s="5" t="s">
        <v>2</v>
      </c>
      <c r="D109" s="382" t="s">
        <v>236</v>
      </c>
      <c r="E109" s="269">
        <v>80</v>
      </c>
      <c r="F109" s="413"/>
      <c r="G109" s="413">
        <v>11.25</v>
      </c>
      <c r="H109" s="413">
        <v>35</v>
      </c>
      <c r="I109" s="413">
        <v>53.75</v>
      </c>
      <c r="J109" s="21">
        <v>4.4249999999999998</v>
      </c>
      <c r="K109" s="269">
        <v>93</v>
      </c>
      <c r="L109" s="413">
        <v>2.1505376344086025</v>
      </c>
      <c r="M109" s="413">
        <v>20.43010752688172</v>
      </c>
      <c r="N109" s="413">
        <v>51.612903225806448</v>
      </c>
      <c r="O109" s="413">
        <v>25.806451612903224</v>
      </c>
      <c r="P109" s="21">
        <v>4.0107526881720421</v>
      </c>
      <c r="Q109" s="269">
        <v>90</v>
      </c>
      <c r="R109" s="413"/>
      <c r="S109" s="413">
        <v>14.444444444444443</v>
      </c>
      <c r="T109" s="413">
        <v>58.888888888888893</v>
      </c>
      <c r="U109" s="413">
        <v>26.666666666666668</v>
      </c>
      <c r="V109" s="23">
        <v>4.1222222222222227</v>
      </c>
      <c r="W109" s="391">
        <v>73</v>
      </c>
      <c r="X109" s="392">
        <v>3</v>
      </c>
      <c r="Y109" s="392">
        <v>49</v>
      </c>
      <c r="Z109" s="392">
        <v>21</v>
      </c>
      <c r="AA109" s="392"/>
      <c r="AB109" s="94">
        <v>3.7534246575342465</v>
      </c>
      <c r="AC109" s="108">
        <v>73</v>
      </c>
      <c r="AD109" s="51">
        <v>39</v>
      </c>
      <c r="AE109" s="51">
        <v>18</v>
      </c>
      <c r="AF109" s="51">
        <v>16</v>
      </c>
      <c r="AG109" s="51"/>
      <c r="AH109" s="110">
        <v>4.3150684931506849</v>
      </c>
      <c r="AI109" s="255">
        <v>46</v>
      </c>
      <c r="AJ109" s="255">
        <v>1</v>
      </c>
      <c r="AK109" s="255">
        <v>8</v>
      </c>
      <c r="AL109" s="255">
        <v>21</v>
      </c>
      <c r="AM109" s="255">
        <v>16</v>
      </c>
      <c r="AN109" s="274">
        <v>4.1304347826086953</v>
      </c>
      <c r="AO109" s="255">
        <v>36</v>
      </c>
      <c r="AP109" s="255"/>
      <c r="AQ109" s="255">
        <v>5</v>
      </c>
      <c r="AR109" s="255">
        <v>25</v>
      </c>
      <c r="AS109" s="255">
        <v>6</v>
      </c>
      <c r="AT109" s="255"/>
      <c r="AU109" s="256"/>
      <c r="AV109" s="257">
        <v>49.097560975609753</v>
      </c>
      <c r="AW109" s="308">
        <v>82</v>
      </c>
      <c r="AX109" s="308"/>
      <c r="AY109" s="308">
        <v>1</v>
      </c>
      <c r="AZ109" s="308">
        <v>40</v>
      </c>
      <c r="BA109" s="308">
        <v>20</v>
      </c>
      <c r="BB109" s="308">
        <v>21</v>
      </c>
      <c r="BC109" s="308"/>
      <c r="BD109" s="309">
        <v>70.951807228915669</v>
      </c>
    </row>
    <row r="110" spans="1:56" s="1" customFormat="1" ht="15" customHeight="1" x14ac:dyDescent="0.25">
      <c r="A110" s="12">
        <v>3</v>
      </c>
      <c r="B110" s="269">
        <v>70021</v>
      </c>
      <c r="C110" s="5" t="s">
        <v>2</v>
      </c>
      <c r="D110" s="382" t="s">
        <v>100</v>
      </c>
      <c r="E110" s="269">
        <v>88</v>
      </c>
      <c r="F110" s="413">
        <v>2.2727272727272729</v>
      </c>
      <c r="G110" s="413">
        <v>12.5</v>
      </c>
      <c r="H110" s="413">
        <v>63.636363636363633</v>
      </c>
      <c r="I110" s="413">
        <v>21.59090909090909</v>
      </c>
      <c r="J110" s="21">
        <v>4.045454545454545</v>
      </c>
      <c r="K110" s="269">
        <v>91</v>
      </c>
      <c r="L110" s="413">
        <v>3.296703296703297</v>
      </c>
      <c r="M110" s="413">
        <v>39.560439560439562</v>
      </c>
      <c r="N110" s="413">
        <v>52.747252747252752</v>
      </c>
      <c r="O110" s="413">
        <v>4.395604395604396</v>
      </c>
      <c r="P110" s="21">
        <v>3.5824175824175826</v>
      </c>
      <c r="Q110" s="269">
        <v>66</v>
      </c>
      <c r="R110" s="413"/>
      <c r="S110" s="413"/>
      <c r="T110" s="413">
        <v>39.393939393939391</v>
      </c>
      <c r="U110" s="413">
        <v>60.606060606060609</v>
      </c>
      <c r="V110" s="21">
        <v>4.6060606060606064</v>
      </c>
      <c r="W110" s="391">
        <v>101</v>
      </c>
      <c r="X110" s="392">
        <v>16</v>
      </c>
      <c r="Y110" s="392">
        <v>65</v>
      </c>
      <c r="Z110" s="392">
        <v>20</v>
      </c>
      <c r="AA110" s="392"/>
      <c r="AB110" s="94">
        <v>3.9603960396039604</v>
      </c>
      <c r="AC110" s="108">
        <v>101</v>
      </c>
      <c r="AD110" s="51">
        <v>51</v>
      </c>
      <c r="AE110" s="51">
        <v>31</v>
      </c>
      <c r="AF110" s="51">
        <v>19</v>
      </c>
      <c r="AG110" s="51"/>
      <c r="AH110" s="110">
        <v>4.3168316831683171</v>
      </c>
      <c r="AI110" s="255">
        <v>35</v>
      </c>
      <c r="AJ110" s="255"/>
      <c r="AK110" s="255">
        <v>3</v>
      </c>
      <c r="AL110" s="255">
        <v>15</v>
      </c>
      <c r="AM110" s="255">
        <v>17</v>
      </c>
      <c r="AN110" s="274">
        <v>4.4000000000000004</v>
      </c>
      <c r="AO110" s="255">
        <v>42</v>
      </c>
      <c r="AP110" s="255"/>
      <c r="AQ110" s="255">
        <v>5</v>
      </c>
      <c r="AR110" s="255">
        <v>20</v>
      </c>
      <c r="AS110" s="255">
        <v>14</v>
      </c>
      <c r="AT110" s="255">
        <v>3</v>
      </c>
      <c r="AU110" s="256"/>
      <c r="AV110" s="257">
        <v>58.590909090909093</v>
      </c>
      <c r="AW110" s="308">
        <v>77</v>
      </c>
      <c r="AX110" s="308">
        <v>1</v>
      </c>
      <c r="AY110" s="308"/>
      <c r="AZ110" s="308">
        <v>23</v>
      </c>
      <c r="BA110" s="308">
        <v>22</v>
      </c>
      <c r="BB110" s="308">
        <v>31</v>
      </c>
      <c r="BC110" s="308"/>
      <c r="BD110" s="309">
        <v>74.2</v>
      </c>
    </row>
    <row r="111" spans="1:56" s="1" customFormat="1" ht="15" customHeight="1" x14ac:dyDescent="0.25">
      <c r="A111" s="12">
        <v>4</v>
      </c>
      <c r="B111" s="269">
        <v>70040</v>
      </c>
      <c r="C111" s="5" t="s">
        <v>2</v>
      </c>
      <c r="D111" s="382" t="s">
        <v>101</v>
      </c>
      <c r="E111" s="269">
        <v>70</v>
      </c>
      <c r="F111" s="413">
        <v>7.1428571428571423</v>
      </c>
      <c r="G111" s="413">
        <v>34.285714285714285</v>
      </c>
      <c r="H111" s="413">
        <v>40</v>
      </c>
      <c r="I111" s="413">
        <v>18.571428571428573</v>
      </c>
      <c r="J111" s="21">
        <v>3.7</v>
      </c>
      <c r="K111" s="269">
        <v>65</v>
      </c>
      <c r="L111" s="413">
        <v>38.461538461538467</v>
      </c>
      <c r="M111" s="413">
        <v>30.76923076923077</v>
      </c>
      <c r="N111" s="413">
        <v>26.153846153846157</v>
      </c>
      <c r="O111" s="413">
        <v>4.6153846153846159</v>
      </c>
      <c r="P111" s="21">
        <v>2.9692307692307698</v>
      </c>
      <c r="Q111" s="269">
        <v>70</v>
      </c>
      <c r="R111" s="413">
        <v>1.4285714285714286</v>
      </c>
      <c r="S111" s="413">
        <v>30</v>
      </c>
      <c r="T111" s="413">
        <v>58.571428571428577</v>
      </c>
      <c r="U111" s="413">
        <v>10</v>
      </c>
      <c r="V111" s="21">
        <v>3.7714285714285718</v>
      </c>
      <c r="W111" s="391">
        <v>43</v>
      </c>
      <c r="X111" s="392">
        <v>6</v>
      </c>
      <c r="Y111" s="392">
        <v>13</v>
      </c>
      <c r="Z111" s="392">
        <v>21</v>
      </c>
      <c r="AA111" s="392">
        <v>3</v>
      </c>
      <c r="AB111" s="94">
        <v>3.5116279069767442</v>
      </c>
      <c r="AC111" s="108">
        <v>43</v>
      </c>
      <c r="AD111" s="51">
        <v>12</v>
      </c>
      <c r="AE111" s="51">
        <v>16</v>
      </c>
      <c r="AF111" s="51">
        <v>15</v>
      </c>
      <c r="AG111" s="51"/>
      <c r="AH111" s="110">
        <v>3.9302325581395348</v>
      </c>
      <c r="AI111" s="255">
        <v>14</v>
      </c>
      <c r="AJ111" s="255"/>
      <c r="AK111" s="255">
        <v>1</v>
      </c>
      <c r="AL111" s="255">
        <v>6</v>
      </c>
      <c r="AM111" s="255">
        <v>7</v>
      </c>
      <c r="AN111" s="277">
        <v>4.4285714285714288</v>
      </c>
      <c r="AO111" s="255">
        <v>9</v>
      </c>
      <c r="AP111" s="255">
        <v>1</v>
      </c>
      <c r="AQ111" s="255">
        <v>1</v>
      </c>
      <c r="AR111" s="255">
        <v>5</v>
      </c>
      <c r="AS111" s="255">
        <v>2</v>
      </c>
      <c r="AT111" s="255"/>
      <c r="AU111" s="256"/>
      <c r="AV111" s="257">
        <v>49.8</v>
      </c>
      <c r="AW111" s="308">
        <v>23</v>
      </c>
      <c r="AX111" s="308"/>
      <c r="AY111" s="308"/>
      <c r="AZ111" s="308">
        <v>11</v>
      </c>
      <c r="BA111" s="308">
        <v>9</v>
      </c>
      <c r="BB111" s="308">
        <v>3</v>
      </c>
      <c r="BC111" s="308"/>
      <c r="BD111" s="309">
        <v>68.347826086956516</v>
      </c>
    </row>
    <row r="112" spans="1:56" s="1" customFormat="1" ht="15" customHeight="1" x14ac:dyDescent="0.25">
      <c r="A112" s="12">
        <v>5</v>
      </c>
      <c r="B112" s="269">
        <v>70100</v>
      </c>
      <c r="C112" s="5" t="s">
        <v>2</v>
      </c>
      <c r="D112" s="382" t="s">
        <v>237</v>
      </c>
      <c r="E112" s="269">
        <v>82</v>
      </c>
      <c r="F112" s="413">
        <v>2.4390243902439024</v>
      </c>
      <c r="G112" s="413">
        <v>12.195121951219512</v>
      </c>
      <c r="H112" s="413">
        <v>41.463414634146339</v>
      </c>
      <c r="I112" s="413">
        <v>43.902439024390247</v>
      </c>
      <c r="J112" s="21">
        <v>4.2682926829268295</v>
      </c>
      <c r="K112" s="269">
        <v>82</v>
      </c>
      <c r="L112" s="413">
        <v>1.2195121951219512</v>
      </c>
      <c r="M112" s="413">
        <v>10.975609756097562</v>
      </c>
      <c r="N112" s="413">
        <v>73.170731707317074</v>
      </c>
      <c r="O112" s="413">
        <v>14.634146341463413</v>
      </c>
      <c r="P112" s="21">
        <v>4.01219512195122</v>
      </c>
      <c r="Q112" s="269">
        <v>83</v>
      </c>
      <c r="R112" s="413"/>
      <c r="S112" s="413">
        <v>1.2048192771084338</v>
      </c>
      <c r="T112" s="413">
        <v>57.831325301204814</v>
      </c>
      <c r="U112" s="413">
        <v>40.963855421686745</v>
      </c>
      <c r="V112" s="21">
        <v>4.3975903614457827</v>
      </c>
      <c r="W112" s="391">
        <v>81</v>
      </c>
      <c r="X112" s="392">
        <v>19</v>
      </c>
      <c r="Y112" s="392">
        <v>55</v>
      </c>
      <c r="Z112" s="392">
        <v>7</v>
      </c>
      <c r="AA112" s="392"/>
      <c r="AB112" s="94">
        <v>4.1481481481481479</v>
      </c>
      <c r="AC112" s="108">
        <v>81</v>
      </c>
      <c r="AD112" s="51">
        <v>50</v>
      </c>
      <c r="AE112" s="51">
        <v>16</v>
      </c>
      <c r="AF112" s="51">
        <v>15</v>
      </c>
      <c r="AG112" s="51"/>
      <c r="AH112" s="110">
        <v>4.4320987654320989</v>
      </c>
      <c r="AI112" s="255">
        <v>31</v>
      </c>
      <c r="AJ112" s="255"/>
      <c r="AK112" s="255">
        <v>5</v>
      </c>
      <c r="AL112" s="255">
        <v>18</v>
      </c>
      <c r="AM112" s="255">
        <v>8</v>
      </c>
      <c r="AN112" s="275">
        <v>4.096774193548387</v>
      </c>
      <c r="AO112" s="255">
        <v>47</v>
      </c>
      <c r="AP112" s="255">
        <v>2</v>
      </c>
      <c r="AQ112" s="255">
        <v>7</v>
      </c>
      <c r="AR112" s="255">
        <v>16</v>
      </c>
      <c r="AS112" s="255">
        <v>14</v>
      </c>
      <c r="AT112" s="255">
        <v>8</v>
      </c>
      <c r="AU112" s="256"/>
      <c r="AV112" s="257">
        <v>60.122448979591837</v>
      </c>
      <c r="AW112" s="308">
        <v>78</v>
      </c>
      <c r="AX112" s="308"/>
      <c r="AY112" s="308"/>
      <c r="AZ112" s="308">
        <v>34</v>
      </c>
      <c r="BA112" s="308">
        <v>21</v>
      </c>
      <c r="BB112" s="308">
        <v>23</v>
      </c>
      <c r="BC112" s="308"/>
      <c r="BD112" s="309">
        <v>72.064102564102569</v>
      </c>
    </row>
    <row r="113" spans="1:56" s="1" customFormat="1" ht="15" customHeight="1" x14ac:dyDescent="0.25">
      <c r="A113" s="12">
        <v>6</v>
      </c>
      <c r="B113" s="269">
        <v>70270</v>
      </c>
      <c r="C113" s="5" t="s">
        <v>2</v>
      </c>
      <c r="D113" s="382" t="s">
        <v>102</v>
      </c>
      <c r="E113" s="269">
        <v>49</v>
      </c>
      <c r="F113" s="413">
        <v>14.285714285714285</v>
      </c>
      <c r="G113" s="413">
        <v>26.530612244897959</v>
      </c>
      <c r="H113" s="413">
        <v>44.897959183673471</v>
      </c>
      <c r="I113" s="413">
        <v>14.285714285714285</v>
      </c>
      <c r="J113" s="21">
        <v>3.5918367346938771</v>
      </c>
      <c r="K113" s="269">
        <v>48</v>
      </c>
      <c r="L113" s="413">
        <v>25</v>
      </c>
      <c r="M113" s="413">
        <v>41.666666666666671</v>
      </c>
      <c r="N113" s="413">
        <v>31.25</v>
      </c>
      <c r="O113" s="413">
        <v>2.083333333333333</v>
      </c>
      <c r="P113" s="21">
        <v>3.104166666666667</v>
      </c>
      <c r="Q113" s="269">
        <v>53</v>
      </c>
      <c r="R113" s="413">
        <v>11.320754716981133</v>
      </c>
      <c r="S113" s="413">
        <v>37.735849056603776</v>
      </c>
      <c r="T113" s="413">
        <v>50.943396226415096</v>
      </c>
      <c r="U113" s="413"/>
      <c r="V113" s="21">
        <v>3.3962264150943393</v>
      </c>
      <c r="W113" s="391">
        <v>46</v>
      </c>
      <c r="X113" s="392">
        <v>2</v>
      </c>
      <c r="Y113" s="392">
        <v>29</v>
      </c>
      <c r="Z113" s="392">
        <v>13</v>
      </c>
      <c r="AA113" s="392">
        <v>2</v>
      </c>
      <c r="AB113" s="94">
        <v>3.6739130434782608</v>
      </c>
      <c r="AC113" s="108">
        <v>46</v>
      </c>
      <c r="AD113" s="51">
        <v>12</v>
      </c>
      <c r="AE113" s="51">
        <v>16</v>
      </c>
      <c r="AF113" s="51">
        <v>17</v>
      </c>
      <c r="AG113" s="51">
        <v>1</v>
      </c>
      <c r="AH113" s="110">
        <v>3.847826086956522</v>
      </c>
      <c r="AI113" s="255">
        <v>32</v>
      </c>
      <c r="AJ113" s="255">
        <v>2</v>
      </c>
      <c r="AK113" s="255">
        <v>10</v>
      </c>
      <c r="AL113" s="255">
        <v>8</v>
      </c>
      <c r="AM113" s="255">
        <v>12</v>
      </c>
      <c r="AN113" s="277">
        <v>3.9375</v>
      </c>
      <c r="AO113" s="255">
        <v>15</v>
      </c>
      <c r="AP113" s="255"/>
      <c r="AQ113" s="255">
        <v>4</v>
      </c>
      <c r="AR113" s="255">
        <v>7</v>
      </c>
      <c r="AS113" s="255">
        <v>4</v>
      </c>
      <c r="AT113" s="255"/>
      <c r="AU113" s="256"/>
      <c r="AV113" s="257">
        <v>49.222222222222221</v>
      </c>
      <c r="AW113" s="308">
        <v>47</v>
      </c>
      <c r="AX113" s="308">
        <v>1</v>
      </c>
      <c r="AY113" s="308">
        <v>2</v>
      </c>
      <c r="AZ113" s="308">
        <v>29</v>
      </c>
      <c r="BA113" s="308">
        <v>10</v>
      </c>
      <c r="BB113" s="308">
        <v>5</v>
      </c>
      <c r="BC113" s="308"/>
      <c r="BD113" s="309">
        <v>60.2</v>
      </c>
    </row>
    <row r="114" spans="1:56" s="1" customFormat="1" ht="15" customHeight="1" x14ac:dyDescent="0.25">
      <c r="A114" s="12">
        <v>7</v>
      </c>
      <c r="B114" s="269">
        <v>70510</v>
      </c>
      <c r="C114" s="5" t="s">
        <v>2</v>
      </c>
      <c r="D114" s="382" t="s">
        <v>103</v>
      </c>
      <c r="E114" s="269">
        <v>50</v>
      </c>
      <c r="F114" s="413">
        <v>10</v>
      </c>
      <c r="G114" s="413">
        <v>38</v>
      </c>
      <c r="H114" s="413">
        <v>46</v>
      </c>
      <c r="I114" s="413">
        <v>6</v>
      </c>
      <c r="J114" s="21">
        <v>3.48</v>
      </c>
      <c r="K114" s="269">
        <v>50</v>
      </c>
      <c r="L114" s="413">
        <v>16</v>
      </c>
      <c r="M114" s="413">
        <v>40</v>
      </c>
      <c r="N114" s="413">
        <v>44</v>
      </c>
      <c r="O114" s="413"/>
      <c r="P114" s="21">
        <v>3.28</v>
      </c>
      <c r="Q114" s="269">
        <v>48</v>
      </c>
      <c r="R114" s="413">
        <v>6.25</v>
      </c>
      <c r="S114" s="413">
        <v>62.5</v>
      </c>
      <c r="T114" s="413">
        <v>29.166666666666668</v>
      </c>
      <c r="U114" s="413">
        <v>2.083333333333333</v>
      </c>
      <c r="V114" s="21">
        <v>3.2708333333333339</v>
      </c>
      <c r="W114" s="391">
        <v>41</v>
      </c>
      <c r="X114" s="392"/>
      <c r="Y114" s="392">
        <v>19</v>
      </c>
      <c r="Z114" s="392">
        <v>21</v>
      </c>
      <c r="AA114" s="392">
        <v>1</v>
      </c>
      <c r="AB114" s="94">
        <v>3.4390243902439024</v>
      </c>
      <c r="AC114" s="108">
        <v>41</v>
      </c>
      <c r="AD114" s="51">
        <v>10</v>
      </c>
      <c r="AE114" s="51">
        <v>11</v>
      </c>
      <c r="AF114" s="51">
        <v>19</v>
      </c>
      <c r="AG114" s="51">
        <v>1</v>
      </c>
      <c r="AH114" s="124">
        <v>3.7317073170731709</v>
      </c>
      <c r="AI114" s="255">
        <v>16</v>
      </c>
      <c r="AJ114" s="255"/>
      <c r="AK114" s="255">
        <v>3</v>
      </c>
      <c r="AL114" s="255">
        <v>8</v>
      </c>
      <c r="AM114" s="255">
        <v>5</v>
      </c>
      <c r="AN114" s="277">
        <v>4.125</v>
      </c>
      <c r="AO114" s="255">
        <v>4</v>
      </c>
      <c r="AP114" s="255"/>
      <c r="AQ114" s="255"/>
      <c r="AR114" s="255">
        <v>2</v>
      </c>
      <c r="AS114" s="255">
        <v>2</v>
      </c>
      <c r="AT114" s="255"/>
      <c r="AU114" s="256"/>
      <c r="AV114" s="257">
        <v>60</v>
      </c>
      <c r="AW114" s="308">
        <v>20</v>
      </c>
      <c r="AX114" s="308">
        <v>1</v>
      </c>
      <c r="AY114" s="308"/>
      <c r="AZ114" s="308">
        <v>13</v>
      </c>
      <c r="BA114" s="308">
        <v>4</v>
      </c>
      <c r="BB114" s="308">
        <v>2</v>
      </c>
      <c r="BC114" s="308"/>
      <c r="BD114" s="309">
        <v>59.38095238095238</v>
      </c>
    </row>
    <row r="115" spans="1:56" s="1" customFormat="1" ht="15" customHeight="1" x14ac:dyDescent="0.25">
      <c r="A115" s="227">
        <v>8</v>
      </c>
      <c r="B115" s="472">
        <v>10880</v>
      </c>
      <c r="C115" s="7" t="s">
        <v>2</v>
      </c>
      <c r="D115" s="384" t="s">
        <v>238</v>
      </c>
      <c r="E115" s="472">
        <v>394</v>
      </c>
      <c r="F115" s="473">
        <v>3.2994923857868024</v>
      </c>
      <c r="G115" s="473">
        <v>18.781725888324875</v>
      </c>
      <c r="H115" s="473">
        <v>51.522842639593911</v>
      </c>
      <c r="I115" s="473">
        <v>26.395939086294419</v>
      </c>
      <c r="J115" s="24">
        <v>4.0101522842639596</v>
      </c>
      <c r="K115" s="472">
        <v>332</v>
      </c>
      <c r="L115" s="473">
        <v>15.060240963855422</v>
      </c>
      <c r="M115" s="473">
        <v>44.277108433734938</v>
      </c>
      <c r="N115" s="473">
        <v>34.638554216867469</v>
      </c>
      <c r="O115" s="473">
        <v>6.024096385542169</v>
      </c>
      <c r="P115" s="24">
        <v>3.3162650602409638</v>
      </c>
      <c r="Q115" s="438">
        <v>332</v>
      </c>
      <c r="R115" s="413">
        <v>3.0120481927710845</v>
      </c>
      <c r="S115" s="413">
        <v>26.506024096385545</v>
      </c>
      <c r="T115" s="413">
        <v>53.313253012048193</v>
      </c>
      <c r="U115" s="413">
        <v>17.168674698795179</v>
      </c>
      <c r="V115" s="21">
        <v>3.8463855421686746</v>
      </c>
      <c r="W115" s="467">
        <v>219</v>
      </c>
      <c r="X115" s="392">
        <v>7</v>
      </c>
      <c r="Y115" s="392">
        <v>115</v>
      </c>
      <c r="Z115" s="392">
        <v>86</v>
      </c>
      <c r="AA115" s="392">
        <v>11</v>
      </c>
      <c r="AB115" s="228">
        <v>3.5388127853881279</v>
      </c>
      <c r="AC115" s="474">
        <v>218</v>
      </c>
      <c r="AD115" s="51">
        <v>86</v>
      </c>
      <c r="AE115" s="51">
        <v>67</v>
      </c>
      <c r="AF115" s="51">
        <v>62</v>
      </c>
      <c r="AG115" s="51">
        <v>3</v>
      </c>
      <c r="AH115" s="124">
        <v>4.0825688073394497</v>
      </c>
      <c r="AI115" s="255">
        <v>73</v>
      </c>
      <c r="AJ115" s="255">
        <v>2</v>
      </c>
      <c r="AK115" s="255">
        <v>18</v>
      </c>
      <c r="AL115" s="255">
        <v>33</v>
      </c>
      <c r="AM115" s="255">
        <v>20</v>
      </c>
      <c r="AN115" s="277">
        <v>3.9726027397260273</v>
      </c>
      <c r="AO115" s="255">
        <v>46</v>
      </c>
      <c r="AP115" s="255">
        <v>4</v>
      </c>
      <c r="AQ115" s="255">
        <v>4</v>
      </c>
      <c r="AR115" s="255">
        <v>29</v>
      </c>
      <c r="AS115" s="255">
        <v>8</v>
      </c>
      <c r="AT115" s="255">
        <v>1</v>
      </c>
      <c r="AU115" s="256"/>
      <c r="AV115" s="257">
        <v>46.363636363636367</v>
      </c>
      <c r="AW115" s="308">
        <v>119</v>
      </c>
      <c r="AX115" s="308">
        <v>1</v>
      </c>
      <c r="AY115" s="308">
        <v>4</v>
      </c>
      <c r="AZ115" s="308">
        <v>75</v>
      </c>
      <c r="BA115" s="308">
        <v>25</v>
      </c>
      <c r="BB115" s="308">
        <v>14</v>
      </c>
      <c r="BC115" s="308"/>
      <c r="BD115" s="309">
        <v>62.4</v>
      </c>
    </row>
    <row r="116" spans="1:56" s="1" customFormat="1" ht="15" customHeight="1" thickBot="1" x14ac:dyDescent="0.3">
      <c r="A116" s="13">
        <v>9</v>
      </c>
      <c r="B116" s="270">
        <v>10890</v>
      </c>
      <c r="C116" s="14" t="s">
        <v>2</v>
      </c>
      <c r="D116" s="383" t="s">
        <v>239</v>
      </c>
      <c r="E116" s="270">
        <v>193</v>
      </c>
      <c r="F116" s="415">
        <v>4.6632124352331603</v>
      </c>
      <c r="G116" s="415">
        <v>13.471502590673575</v>
      </c>
      <c r="H116" s="415">
        <v>48.186528497409327</v>
      </c>
      <c r="I116" s="415">
        <v>33.678756476683937</v>
      </c>
      <c r="J116" s="22">
        <v>4.1088082901554399</v>
      </c>
      <c r="K116" s="270">
        <v>186</v>
      </c>
      <c r="L116" s="415">
        <v>8.6021505376344098</v>
      </c>
      <c r="M116" s="415">
        <v>26.344086021505376</v>
      </c>
      <c r="N116" s="415">
        <v>42.473118279569896</v>
      </c>
      <c r="O116" s="415">
        <v>22.58064516129032</v>
      </c>
      <c r="P116" s="22">
        <v>3.790322580645161</v>
      </c>
      <c r="Q116" s="421">
        <v>193</v>
      </c>
      <c r="R116" s="422">
        <v>3.6269430051813467</v>
      </c>
      <c r="S116" s="422">
        <v>16.062176165803109</v>
      </c>
      <c r="T116" s="422">
        <v>53.367875647668392</v>
      </c>
      <c r="U116" s="422">
        <v>26.94300518134715</v>
      </c>
      <c r="V116" s="91">
        <v>4.0362694300518136</v>
      </c>
      <c r="W116" s="387">
        <v>56</v>
      </c>
      <c r="X116" s="388">
        <v>2</v>
      </c>
      <c r="Y116" s="388">
        <v>28</v>
      </c>
      <c r="Z116" s="388">
        <v>25</v>
      </c>
      <c r="AA116" s="388">
        <v>1</v>
      </c>
      <c r="AB116" s="22">
        <v>3.5535714285714284</v>
      </c>
      <c r="AC116" s="129">
        <v>56</v>
      </c>
      <c r="AD116" s="130">
        <v>19</v>
      </c>
      <c r="AE116" s="130">
        <v>14</v>
      </c>
      <c r="AF116" s="130">
        <v>23</v>
      </c>
      <c r="AG116" s="130"/>
      <c r="AH116" s="127">
        <v>3.9285714285714284</v>
      </c>
      <c r="AI116" s="250">
        <v>27</v>
      </c>
      <c r="AJ116" s="250">
        <v>1</v>
      </c>
      <c r="AK116" s="250">
        <v>7</v>
      </c>
      <c r="AL116" s="250">
        <v>15</v>
      </c>
      <c r="AM116" s="250">
        <v>4</v>
      </c>
      <c r="AN116" s="285">
        <v>3.8148148148148149</v>
      </c>
      <c r="AO116" s="250">
        <v>16</v>
      </c>
      <c r="AP116" s="250">
        <v>2</v>
      </c>
      <c r="AQ116" s="250">
        <v>6</v>
      </c>
      <c r="AR116" s="250">
        <v>5</v>
      </c>
      <c r="AS116" s="250">
        <v>3</v>
      </c>
      <c r="AT116" s="250"/>
      <c r="AU116" s="251"/>
      <c r="AV116" s="267">
        <v>38.047619047619051</v>
      </c>
      <c r="AW116" s="305">
        <v>43</v>
      </c>
      <c r="AX116" s="305"/>
      <c r="AY116" s="305">
        <v>1</v>
      </c>
      <c r="AZ116" s="305">
        <v>32</v>
      </c>
      <c r="BA116" s="305">
        <v>5</v>
      </c>
      <c r="BB116" s="305">
        <v>5</v>
      </c>
      <c r="BC116" s="305"/>
      <c r="BD116" s="267">
        <v>60.02325581395349</v>
      </c>
    </row>
    <row r="117" spans="1:56" s="1" customFormat="1" ht="15" customHeight="1" thickBot="1" x14ac:dyDescent="0.3">
      <c r="A117" s="8"/>
      <c r="B117" s="8"/>
      <c r="C117" s="8"/>
      <c r="D117" s="237" t="s">
        <v>104</v>
      </c>
      <c r="E117" s="271">
        <f>SUM(E7:E116)</f>
        <v>12239</v>
      </c>
      <c r="F117" s="379"/>
      <c r="G117" s="379"/>
      <c r="H117" s="379"/>
      <c r="I117" s="379"/>
      <c r="J117" s="445">
        <f t="shared" ref="J117" si="0">(2*F117+3*G117+4*H117+5*I117)/100</f>
        <v>0</v>
      </c>
      <c r="K117" s="333">
        <f>SUM(K7:K116)</f>
        <v>12045</v>
      </c>
      <c r="L117" s="379"/>
      <c r="M117" s="379"/>
      <c r="N117" s="379"/>
      <c r="O117" s="379"/>
      <c r="P117" s="445">
        <f>(2*L117+3*M117+4*N117+5*O117)/100</f>
        <v>0</v>
      </c>
      <c r="Q117" s="271">
        <f>SUM(Q7:Q116)</f>
        <v>12120</v>
      </c>
      <c r="R117" s="238"/>
      <c r="S117" s="238"/>
      <c r="T117" s="238"/>
      <c r="U117" s="238"/>
      <c r="V117" s="446">
        <f t="shared" ref="V117" si="1">(2*R117+3*S117+4*T117+5*U117)/100</f>
        <v>0</v>
      </c>
      <c r="W117" s="405">
        <f>SUM(W7:W116)</f>
        <v>9915</v>
      </c>
      <c r="X117" s="240">
        <f>SUM(X7:X116)</f>
        <v>590</v>
      </c>
      <c r="Y117" s="240">
        <f>SUM(Y7:Y116)</f>
        <v>5150</v>
      </c>
      <c r="Z117" s="240">
        <f>SUM(Z7:Z116)</f>
        <v>3922</v>
      </c>
      <c r="AA117" s="240">
        <f>SUM(AA7:AA116)</f>
        <v>253</v>
      </c>
      <c r="AB117" s="241"/>
      <c r="AC117" s="242">
        <f>SUM(AC7:AC116)</f>
        <v>9900</v>
      </c>
      <c r="AD117" s="242">
        <f>SUM(AD7:AD116)</f>
        <v>3048</v>
      </c>
      <c r="AE117" s="242">
        <f>SUM(AE7:AE116)</f>
        <v>3298</v>
      </c>
      <c r="AF117" s="242">
        <f>SUM(AF7:AF116)</f>
        <v>3432</v>
      </c>
      <c r="AG117" s="242">
        <f>SUM(AG7:AG116)</f>
        <v>122</v>
      </c>
      <c r="AH117" s="243"/>
      <c r="AI117" s="239">
        <f>SUM(AI7:AI116)</f>
        <v>3142</v>
      </c>
      <c r="AJ117" s="239">
        <f>SUM(AJ7:AJ116)</f>
        <v>67</v>
      </c>
      <c r="AK117" s="239">
        <f>SUM(AK7:AK116)</f>
        <v>646</v>
      </c>
      <c r="AL117" s="239">
        <f>SUM(AL7:AL116)</f>
        <v>1305</v>
      </c>
      <c r="AM117" s="239">
        <f>SUM(AM7:AM116)</f>
        <v>1124</v>
      </c>
      <c r="AN117" s="286"/>
      <c r="AO117" s="239">
        <f>SUM(AO7:AO116)</f>
        <v>2567</v>
      </c>
      <c r="AP117" s="239">
        <f>SUM(AP7:AP116)</f>
        <v>55</v>
      </c>
      <c r="AQ117" s="239">
        <f>SUM(AQ7:AQ116)</f>
        <v>384</v>
      </c>
      <c r="AR117" s="239"/>
      <c r="AS117" s="239">
        <f>SUM(AS7:AS116)</f>
        <v>641</v>
      </c>
      <c r="AT117" s="239">
        <f>SUM(AT7:AT116)</f>
        <v>134</v>
      </c>
      <c r="AU117" s="239">
        <f>SUM(AU7:AU116)</f>
        <v>1</v>
      </c>
      <c r="AV117" s="244"/>
      <c r="AW117" s="239">
        <f t="shared" ref="AW117:BC117" si="2">SUM(AW7:AW116)</f>
        <v>5709</v>
      </c>
      <c r="AX117" s="239">
        <f t="shared" si="2"/>
        <v>24</v>
      </c>
      <c r="AY117" s="239">
        <f t="shared" si="2"/>
        <v>138</v>
      </c>
      <c r="AZ117" s="239">
        <f t="shared" si="2"/>
        <v>3165</v>
      </c>
      <c r="BA117" s="239">
        <f t="shared" si="2"/>
        <v>1241</v>
      </c>
      <c r="BB117" s="239">
        <f t="shared" si="2"/>
        <v>1130</v>
      </c>
      <c r="BC117" s="239">
        <f t="shared" si="2"/>
        <v>11</v>
      </c>
      <c r="BD117" s="316"/>
    </row>
    <row r="118" spans="1:56" ht="15" customHeight="1" x14ac:dyDescent="0.25">
      <c r="A118" s="6"/>
      <c r="B118" s="6"/>
      <c r="C118" s="6"/>
      <c r="D118" s="6"/>
      <c r="E118" s="540" t="s">
        <v>106</v>
      </c>
      <c r="F118" s="540"/>
      <c r="G118" s="540"/>
      <c r="H118" s="540"/>
      <c r="I118" s="540"/>
      <c r="J118" s="233">
        <f>AVERAGE(J7:J116)</f>
        <v>3.910885666537502</v>
      </c>
      <c r="K118" s="540"/>
      <c r="L118" s="540"/>
      <c r="M118" s="540"/>
      <c r="N118" s="540"/>
      <c r="O118" s="540"/>
      <c r="P118" s="233">
        <f>AVERAGE(P7:P116)</f>
        <v>3.571430010392497</v>
      </c>
      <c r="Q118" s="540"/>
      <c r="R118" s="540"/>
      <c r="S118" s="540"/>
      <c r="T118" s="540"/>
      <c r="U118" s="540"/>
      <c r="V118" s="233">
        <f>AVERAGE(V7:V116)</f>
        <v>3.8213265693772107</v>
      </c>
      <c r="W118" s="540" t="s">
        <v>106</v>
      </c>
      <c r="X118" s="540"/>
      <c r="Y118" s="540"/>
      <c r="Z118" s="540"/>
      <c r="AA118" s="540"/>
      <c r="AB118" s="234">
        <f>AVERAGE(AB7:AB116)</f>
        <v>3.5753667113633099</v>
      </c>
      <c r="AC118" s="544"/>
      <c r="AD118" s="544"/>
      <c r="AE118" s="544"/>
      <c r="AF118" s="544"/>
      <c r="AG118" s="544"/>
      <c r="AH118" s="235">
        <f>AVERAGE(AH7:AH116)</f>
        <v>3.8918245054091867</v>
      </c>
      <c r="AI118" s="540" t="s">
        <v>106</v>
      </c>
      <c r="AJ118" s="540"/>
      <c r="AK118" s="540"/>
      <c r="AL118" s="540"/>
      <c r="AM118" s="540"/>
      <c r="AN118" s="236">
        <f>AVERAGE(AN7:AN116)</f>
        <v>4.0737161714980603</v>
      </c>
      <c r="AO118" s="547"/>
      <c r="AP118" s="547"/>
      <c r="AQ118" s="547"/>
      <c r="AR118" s="547"/>
      <c r="AS118" s="547"/>
      <c r="AT118" s="547"/>
      <c r="AU118" s="547"/>
      <c r="AV118" s="236">
        <f>AVERAGE(AV7:AV116)</f>
        <v>53.004255948447373</v>
      </c>
      <c r="AW118" s="547"/>
      <c r="AX118" s="547"/>
      <c r="AY118" s="547"/>
      <c r="AZ118" s="547"/>
      <c r="BA118" s="547"/>
      <c r="BB118" s="547"/>
      <c r="BC118" s="547"/>
      <c r="BD118" s="236">
        <f>AVERAGE(BD7:BD116)</f>
        <v>65.031943686958186</v>
      </c>
    </row>
    <row r="119" spans="1:56" ht="15" customHeight="1" x14ac:dyDescent="0.25">
      <c r="A119" s="6"/>
      <c r="B119" s="6"/>
      <c r="C119" s="6"/>
      <c r="D119" s="6"/>
      <c r="E119" s="541" t="s">
        <v>107</v>
      </c>
      <c r="F119" s="541"/>
      <c r="G119" s="541"/>
      <c r="H119" s="541"/>
      <c r="I119" s="541"/>
      <c r="J119" s="25">
        <v>3.95</v>
      </c>
      <c r="K119" s="541"/>
      <c r="L119" s="541"/>
      <c r="M119" s="541"/>
      <c r="N119" s="541"/>
      <c r="O119" s="541"/>
      <c r="P119" s="25">
        <v>3.6</v>
      </c>
      <c r="Q119" s="541"/>
      <c r="R119" s="541"/>
      <c r="S119" s="541"/>
      <c r="T119" s="541"/>
      <c r="U119" s="541"/>
      <c r="V119" s="25">
        <v>3.86</v>
      </c>
      <c r="W119" s="541" t="s">
        <v>107</v>
      </c>
      <c r="X119" s="541"/>
      <c r="Y119" s="541"/>
      <c r="Z119" s="541"/>
      <c r="AA119" s="541"/>
      <c r="AB119" s="106">
        <v>3.62</v>
      </c>
      <c r="AC119" s="545"/>
      <c r="AD119" s="545"/>
      <c r="AE119" s="545"/>
      <c r="AF119" s="545"/>
      <c r="AG119" s="546"/>
      <c r="AH119" s="131">
        <v>3.94</v>
      </c>
      <c r="AI119" s="541" t="s">
        <v>107</v>
      </c>
      <c r="AJ119" s="541"/>
      <c r="AK119" s="541"/>
      <c r="AL119" s="541"/>
      <c r="AM119" s="541"/>
      <c r="AN119" s="132">
        <v>4.0999999999999996</v>
      </c>
      <c r="AO119" s="546"/>
      <c r="AP119" s="546"/>
      <c r="AQ119" s="546"/>
      <c r="AR119" s="546"/>
      <c r="AS119" s="546"/>
      <c r="AT119" s="546"/>
      <c r="AU119" s="546"/>
      <c r="AV119" s="404">
        <v>56.1</v>
      </c>
      <c r="AW119" s="555"/>
      <c r="AX119" s="555"/>
      <c r="AY119" s="555"/>
      <c r="AZ119" s="555"/>
      <c r="BA119" s="555"/>
      <c r="BB119" s="555"/>
      <c r="BC119" s="555"/>
      <c r="BD119" s="133">
        <v>69.77</v>
      </c>
    </row>
    <row r="120" spans="1:56" ht="15" customHeight="1" x14ac:dyDescent="0.25">
      <c r="A120" s="6"/>
      <c r="B120" s="6"/>
      <c r="C120" s="6"/>
      <c r="D120" s="6"/>
      <c r="E120" s="9"/>
      <c r="F120" s="317"/>
      <c r="G120" s="6"/>
      <c r="H120" s="6"/>
      <c r="I120" s="318"/>
    </row>
  </sheetData>
  <mergeCells count="52">
    <mergeCell ref="AI4:AM4"/>
    <mergeCell ref="AO4:AU4"/>
    <mergeCell ref="AW4:BC4"/>
    <mergeCell ref="K4:O4"/>
    <mergeCell ref="E4:I4"/>
    <mergeCell ref="Q4:U4"/>
    <mergeCell ref="W4:AA4"/>
    <mergeCell ref="AC4:AG4"/>
    <mergeCell ref="AV5:AV6"/>
    <mergeCell ref="BD5:BD6"/>
    <mergeCell ref="AW118:BC118"/>
    <mergeCell ref="AW119:BC119"/>
    <mergeCell ref="AW5:AW6"/>
    <mergeCell ref="AX5:BC5"/>
    <mergeCell ref="AO118:AU118"/>
    <mergeCell ref="AO119:AU119"/>
    <mergeCell ref="AI5:AI6"/>
    <mergeCell ref="AJ5:AM5"/>
    <mergeCell ref="AN5:AN6"/>
    <mergeCell ref="AO5:AO6"/>
    <mergeCell ref="AI118:AM118"/>
    <mergeCell ref="AI119:AM119"/>
    <mergeCell ref="AP5:AU5"/>
    <mergeCell ref="E118:I118"/>
    <mergeCell ref="E119:I119"/>
    <mergeCell ref="AH5:AH6"/>
    <mergeCell ref="E5:E6"/>
    <mergeCell ref="Q118:U118"/>
    <mergeCell ref="Q119:U119"/>
    <mergeCell ref="K118:O118"/>
    <mergeCell ref="K119:O119"/>
    <mergeCell ref="W118:AA118"/>
    <mergeCell ref="W119:AA119"/>
    <mergeCell ref="AC118:AG118"/>
    <mergeCell ref="AC119:AG119"/>
    <mergeCell ref="W5:W6"/>
    <mergeCell ref="X5:AA5"/>
    <mergeCell ref="AB5:AB6"/>
    <mergeCell ref="AC5:AC6"/>
    <mergeCell ref="AD5:AG5"/>
    <mergeCell ref="A5:A6"/>
    <mergeCell ref="B5:B6"/>
    <mergeCell ref="C5:C6"/>
    <mergeCell ref="F5:I5"/>
    <mergeCell ref="V5:V6"/>
    <mergeCell ref="R5:U5"/>
    <mergeCell ref="Q5:Q6"/>
    <mergeCell ref="J5:J6"/>
    <mergeCell ref="D5:D6"/>
    <mergeCell ref="K5:K6"/>
    <mergeCell ref="L5:O5"/>
    <mergeCell ref="P5:P6"/>
  </mergeCells>
  <conditionalFormatting sqref="J7:J116">
    <cfRule type="containsBlanks" dxfId="46" priority="4" stopIfTrue="1">
      <formula>LEN(TRIM(J7))=0</formula>
    </cfRule>
    <cfRule type="cellIs" dxfId="45" priority="3682" stopIfTrue="1" operator="greaterThanOrEqual">
      <formula>4.5</formula>
    </cfRule>
    <cfRule type="cellIs" dxfId="44" priority="3683" stopIfTrue="1" operator="between">
      <formula>$J$118</formula>
      <formula>4.5</formula>
    </cfRule>
    <cfRule type="cellIs" dxfId="43" priority="3684" stopIfTrue="1" operator="between">
      <formula>3.5</formula>
      <formula>$J$118</formula>
    </cfRule>
    <cfRule type="cellIs" dxfId="42" priority="3685" stopIfTrue="1" operator="lessThan">
      <formula>3.5</formula>
    </cfRule>
  </conditionalFormatting>
  <conditionalFormatting sqref="P7:P116">
    <cfRule type="containsBlanks" dxfId="41" priority="3" stopIfTrue="1">
      <formula>LEN(TRIM(P7))=0</formula>
    </cfRule>
    <cfRule type="cellIs" dxfId="40" priority="3690" stopIfTrue="1" operator="greaterThanOrEqual">
      <formula>4.5</formula>
    </cfRule>
    <cfRule type="cellIs" dxfId="39" priority="3691" stopIfTrue="1" operator="between">
      <formula>$P$118</formula>
      <formula>4.5</formula>
    </cfRule>
    <cfRule type="cellIs" dxfId="38" priority="3692" stopIfTrue="1" operator="between">
      <formula>3.5</formula>
      <formula>$P$118</formula>
    </cfRule>
    <cfRule type="cellIs" dxfId="37" priority="3693" stopIfTrue="1" operator="lessThan">
      <formula>3.5</formula>
    </cfRule>
  </conditionalFormatting>
  <conditionalFormatting sqref="V7:V116">
    <cfRule type="cellIs" dxfId="36" priority="1" stopIfTrue="1" operator="between">
      <formula>$V$118</formula>
      <formula>3.816</formula>
    </cfRule>
    <cfRule type="containsBlanks" dxfId="35" priority="2" stopIfTrue="1">
      <formula>LEN(TRIM(V7))=0</formula>
    </cfRule>
    <cfRule type="cellIs" dxfId="34" priority="3698" stopIfTrue="1" operator="greaterThanOrEqual">
      <formula>4.5</formula>
    </cfRule>
    <cfRule type="cellIs" dxfId="33" priority="3699" stopIfTrue="1" operator="between">
      <formula>$V$118</formula>
      <formula>4.5</formula>
    </cfRule>
    <cfRule type="cellIs" dxfId="32" priority="3700" stopIfTrue="1" operator="between">
      <formula>3.5</formula>
      <formula>$V$118</formula>
    </cfRule>
    <cfRule type="cellIs" dxfId="31" priority="3701" stopIfTrue="1" operator="lessThan">
      <formula>3.5</formula>
    </cfRule>
  </conditionalFormatting>
  <conditionalFormatting sqref="AB7:AB119">
    <cfRule type="cellIs" dxfId="30" priority="8" stopIfTrue="1" operator="equal">
      <formula>$AB$118</formula>
    </cfRule>
    <cfRule type="containsBlanks" dxfId="29" priority="3720" stopIfTrue="1">
      <formula>LEN(TRIM(AB7))=0</formula>
    </cfRule>
    <cfRule type="cellIs" dxfId="28" priority="3721" stopIfTrue="1" operator="greaterThanOrEqual">
      <formula>4.5</formula>
    </cfRule>
    <cfRule type="cellIs" dxfId="27" priority="3722" stopIfTrue="1" operator="between">
      <formula>$AB$118</formula>
      <formula>4.5</formula>
    </cfRule>
    <cfRule type="cellIs" dxfId="26" priority="3723" stopIfTrue="1" operator="between">
      <formula>3.5</formula>
      <formula>$AB$118</formula>
    </cfRule>
    <cfRule type="cellIs" dxfId="25" priority="3724" stopIfTrue="1" operator="lessThan">
      <formula>3.5</formula>
    </cfRule>
  </conditionalFormatting>
  <conditionalFormatting sqref="AH7:AH119">
    <cfRule type="cellIs" dxfId="24" priority="7" stopIfTrue="1" operator="equal">
      <formula>$AH$118</formula>
    </cfRule>
    <cfRule type="containsBlanks" dxfId="23" priority="3730" stopIfTrue="1">
      <formula>LEN(TRIM(AH7))=0</formula>
    </cfRule>
    <cfRule type="cellIs" dxfId="22" priority="3731" stopIfTrue="1" operator="greaterThanOrEqual">
      <formula>4.5</formula>
    </cfRule>
    <cfRule type="cellIs" dxfId="21" priority="3732" stopIfTrue="1" operator="between">
      <formula>$AH$118</formula>
      <formula>4.5</formula>
    </cfRule>
    <cfRule type="cellIs" dxfId="20" priority="3733" stopIfTrue="1" operator="between">
      <formula>3.5</formula>
      <formula>$AH$118</formula>
    </cfRule>
    <cfRule type="cellIs" dxfId="19" priority="3734" stopIfTrue="1" operator="lessThan">
      <formula>3.5</formula>
    </cfRule>
  </conditionalFormatting>
  <conditionalFormatting sqref="AN7:AN119">
    <cfRule type="cellIs" dxfId="18" priority="3706" stopIfTrue="1" operator="equal">
      <formula>$AN$118</formula>
    </cfRule>
    <cfRule type="cellIs" dxfId="17" priority="3707" stopIfTrue="1" operator="equal">
      <formula>4.5</formula>
    </cfRule>
    <cfRule type="containsBlanks" dxfId="16" priority="3708" stopIfTrue="1">
      <formula>LEN(TRIM(AN7))=0</formula>
    </cfRule>
    <cfRule type="cellIs" dxfId="15" priority="3709" stopIfTrue="1" operator="greaterThanOrEqual">
      <formula>4.5</formula>
    </cfRule>
    <cfRule type="cellIs" dxfId="14" priority="3710" stopIfTrue="1" operator="between">
      <formula>$AN$118</formula>
      <formula>4.5</formula>
    </cfRule>
    <cfRule type="cellIs" dxfId="13" priority="3711" stopIfTrue="1" operator="between">
      <formula>3.5</formula>
      <formula>$AN$118</formula>
    </cfRule>
    <cfRule type="cellIs" dxfId="12" priority="3712" stopIfTrue="1" operator="lessThan">
      <formula>3.5</formula>
    </cfRule>
  </conditionalFormatting>
  <conditionalFormatting sqref="AV7:AV119">
    <cfRule type="cellIs" dxfId="11" priority="6" stopIfTrue="1" operator="between">
      <formula>$AV$118</formula>
      <formula>53</formula>
    </cfRule>
    <cfRule type="containsBlanks" dxfId="10" priority="92" stopIfTrue="1">
      <formula>LEN(TRIM(AV7))=0</formula>
    </cfRule>
    <cfRule type="cellIs" dxfId="9" priority="3766" stopIfTrue="1" operator="greaterThanOrEqual">
      <formula>75</formula>
    </cfRule>
    <cfRule type="cellIs" dxfId="8" priority="3767" stopIfTrue="1" operator="between">
      <formula>$AV$118</formula>
      <formula>75</formula>
    </cfRule>
    <cfRule type="cellIs" dxfId="7" priority="3768" stopIfTrue="1" operator="between">
      <formula>50</formula>
      <formula>$AV$118</formula>
    </cfRule>
    <cfRule type="cellIs" dxfId="6" priority="3769" stopIfTrue="1" operator="lessThan">
      <formula>50</formula>
    </cfRule>
  </conditionalFormatting>
  <conditionalFormatting sqref="BD7:BD119">
    <cfRule type="cellIs" dxfId="5" priority="5" stopIfTrue="1" operator="equal">
      <formula>$BD$118</formula>
    </cfRule>
    <cfRule type="containsBlanks" dxfId="4" priority="3740" stopIfTrue="1">
      <formula>LEN(TRIM(BD7))=0</formula>
    </cfRule>
    <cfRule type="cellIs" dxfId="3" priority="3741" stopIfTrue="1" operator="greaterThanOrEqual">
      <formula>75</formula>
    </cfRule>
    <cfRule type="cellIs" dxfId="2" priority="3742" stopIfTrue="1" operator="between">
      <formula>75</formula>
      <formula>$BD$118</formula>
    </cfRule>
    <cfRule type="cellIs" dxfId="1" priority="3743" stopIfTrue="1" operator="between">
      <formula>$BD$118</formula>
      <formula>50</formula>
    </cfRule>
    <cfRule type="cellIs" dxfId="0" priority="3744" stopIfTrue="1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 ИТОГИ-4-9-11</vt:lpstr>
      <vt:lpstr>Диаграммы</vt:lpstr>
      <vt:lpstr>2022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Горностаев Александр Октавьевич</cp:lastModifiedBy>
  <cp:lastPrinted>2018-06-19T09:26:21Z</cp:lastPrinted>
  <dcterms:created xsi:type="dcterms:W3CDTF">2017-12-19T03:05:30Z</dcterms:created>
  <dcterms:modified xsi:type="dcterms:W3CDTF">2023-05-11T08:49:59Z</dcterms:modified>
</cp:coreProperties>
</file>