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145" windowHeight="7905" tabRatio="618"/>
  </bookViews>
  <sheets>
    <sheet name="2020 свод" sheetId="12" r:id="rId1"/>
    <sheet name="Мун- 2019-2020" sheetId="17" r:id="rId2"/>
    <sheet name="мун-диаграммы" sheetId="18" r:id="rId3"/>
    <sheet name="Рег- 2019-2020" sheetId="20" r:id="rId4"/>
    <sheet name="рег-диаграммы" sheetId="24" r:id="rId5"/>
    <sheet name="Фед- 2019-2020" sheetId="22" r:id="rId6"/>
    <sheet name="фед-диаграммы" sheetId="25" r:id="rId7"/>
    <sheet name="Кол-во учащихся ОУ" sheetId="19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'2020 свод'!$A$4:$AD$130</definedName>
    <definedName name="_xlnm._FilterDatabase" localSheetId="1" hidden="1">'Мун- 2019-2020'!#REF!</definedName>
    <definedName name="_xlnm._FilterDatabase" localSheetId="3" hidden="1">'Рег- 2019-2020'!#REF!</definedName>
    <definedName name="_xlnm._FilterDatabase" localSheetId="5" hidden="1">'Фед- 2019-2020'!#REF!</definedName>
    <definedName name="t_class">[1]Лист2!$B$4:$B$10</definedName>
    <definedName name="type">[2]Лист2!$D$4:$D$6</definedName>
    <definedName name="work">[3]Лист2!$P$4:$P$6</definedName>
  </definedNames>
  <calcPr calcId="145621"/>
</workbook>
</file>

<file path=xl/calcChain.xml><?xml version="1.0" encoding="utf-8"?>
<calcChain xmlns="http://schemas.openxmlformats.org/spreadsheetml/2006/main">
  <c r="V87" i="12" l="1"/>
  <c r="P55" i="12"/>
  <c r="P66" i="12"/>
  <c r="J10" i="12"/>
  <c r="J17" i="12"/>
  <c r="J21" i="12"/>
  <c r="J22" i="12"/>
  <c r="J24" i="12"/>
  <c r="J28" i="12"/>
  <c r="J29" i="12"/>
  <c r="J36" i="12"/>
  <c r="J35" i="12"/>
  <c r="J39" i="12"/>
  <c r="J40" i="12"/>
  <c r="J43" i="12"/>
  <c r="J47" i="12"/>
  <c r="J48" i="12"/>
  <c r="J59" i="12"/>
  <c r="J61" i="12"/>
  <c r="J88" i="12"/>
  <c r="J91" i="12"/>
  <c r="J94" i="12"/>
  <c r="J95" i="12"/>
  <c r="J104" i="12"/>
  <c r="J102" i="12"/>
  <c r="J101" i="12"/>
  <c r="J115" i="12"/>
  <c r="J116" i="12"/>
  <c r="J125" i="12"/>
  <c r="J50" i="12"/>
  <c r="J55" i="12"/>
  <c r="J57" i="12"/>
  <c r="J67" i="12"/>
  <c r="J66" i="12"/>
  <c r="J70" i="12"/>
  <c r="J81" i="12"/>
  <c r="J83" i="12"/>
  <c r="J87" i="12"/>
  <c r="J98" i="12"/>
  <c r="J108" i="12"/>
  <c r="J123" i="12"/>
  <c r="H59" i="12"/>
  <c r="H60" i="12"/>
  <c r="H61" i="12"/>
  <c r="H69" i="12"/>
  <c r="D45" i="12"/>
  <c r="D52" i="12"/>
  <c r="D72" i="12"/>
  <c r="D85" i="12"/>
  <c r="D107" i="12"/>
  <c r="D109" i="12"/>
  <c r="E109" i="12" s="1"/>
  <c r="D128" i="12"/>
  <c r="E126" i="12" s="1"/>
  <c r="E124" i="12"/>
  <c r="E120" i="12"/>
  <c r="E117" i="12"/>
  <c r="E113" i="12"/>
  <c r="E104" i="12"/>
  <c r="E100" i="12"/>
  <c r="E102" i="12" l="1"/>
  <c r="E106" i="12"/>
  <c r="E111" i="12"/>
  <c r="E115" i="12"/>
  <c r="E118" i="12"/>
  <c r="E122" i="12"/>
  <c r="E99" i="12"/>
  <c r="E101" i="12"/>
  <c r="E103" i="12"/>
  <c r="E105" i="12"/>
  <c r="E108" i="12"/>
  <c r="E110" i="12"/>
  <c r="E112" i="12"/>
  <c r="E114" i="12"/>
  <c r="E116" i="12"/>
  <c r="E107" i="12"/>
  <c r="E119" i="12"/>
  <c r="E121" i="12"/>
  <c r="E123" i="12"/>
  <c r="E125" i="12"/>
  <c r="E45" i="12"/>
  <c r="BB108" i="22"/>
  <c r="BH115" i="22"/>
  <c r="BB126" i="22"/>
  <c r="BB124" i="22"/>
  <c r="BB121" i="22"/>
  <c r="BB116" i="22"/>
  <c r="BB110" i="22"/>
  <c r="BB104" i="22"/>
  <c r="BB103" i="22"/>
  <c r="BB101" i="22"/>
  <c r="BB100" i="22"/>
  <c r="BB98" i="22"/>
  <c r="BB97" i="22"/>
  <c r="BB95" i="22"/>
  <c r="BB94" i="22"/>
  <c r="BB93" i="22"/>
  <c r="BB89" i="22"/>
  <c r="BB83" i="22"/>
  <c r="BB82" i="22"/>
  <c r="BB80" i="22"/>
  <c r="BB78" i="22"/>
  <c r="BB77" i="22"/>
  <c r="BB76" i="22"/>
  <c r="BB75" i="22"/>
  <c r="BB67" i="22"/>
  <c r="BB65" i="22"/>
  <c r="BB62" i="22"/>
  <c r="BB61" i="22"/>
  <c r="BB49" i="22"/>
  <c r="BB48" i="22"/>
  <c r="BB47" i="22"/>
  <c r="BB46" i="22"/>
  <c r="BB43" i="22"/>
  <c r="BB42" i="22"/>
  <c r="BB40" i="22"/>
  <c r="BB39" i="22"/>
  <c r="BB38" i="22"/>
  <c r="BB35" i="22"/>
  <c r="BB29" i="22"/>
  <c r="BB28" i="22"/>
  <c r="BB27" i="22"/>
  <c r="BB26" i="22"/>
  <c r="BB25" i="22"/>
  <c r="BB24" i="22"/>
  <c r="BB17" i="22"/>
  <c r="BB11" i="22"/>
  <c r="BB10" i="22"/>
  <c r="BB7" i="22"/>
  <c r="AP127" i="20"/>
  <c r="AP116" i="20"/>
  <c r="AP101" i="20"/>
  <c r="AP88" i="20"/>
  <c r="AP67" i="20"/>
  <c r="AP61" i="20"/>
  <c r="AP60" i="20"/>
  <c r="AP50" i="20"/>
  <c r="AP47" i="20"/>
  <c r="AP46" i="20"/>
  <c r="AP44" i="20"/>
  <c r="AP41" i="20"/>
  <c r="AP40" i="20"/>
  <c r="AP39" i="20"/>
  <c r="AP28" i="20"/>
  <c r="AP15" i="20"/>
  <c r="AP11" i="20"/>
  <c r="AP7" i="20"/>
  <c r="AA99" i="22"/>
  <c r="BB127" i="22" l="1"/>
  <c r="AP126" i="20"/>
  <c r="AP124" i="20"/>
  <c r="AP123" i="20"/>
  <c r="AP115" i="20"/>
  <c r="AP105" i="20"/>
  <c r="AP103" i="20"/>
  <c r="AP102" i="20"/>
  <c r="AP95" i="20"/>
  <c r="AP94" i="20"/>
  <c r="AP93" i="20"/>
  <c r="AP84" i="20"/>
  <c r="AP83" i="20"/>
  <c r="AP82" i="20"/>
  <c r="AP77" i="20"/>
  <c r="AP65" i="20"/>
  <c r="AP63" i="20"/>
  <c r="AP62" i="20"/>
  <c r="AP48" i="20"/>
  <c r="AP43" i="20"/>
  <c r="AP42" i="20"/>
  <c r="AP38" i="20"/>
  <c r="AP31" i="20"/>
  <c r="AP29" i="20"/>
  <c r="AP26" i="20"/>
  <c r="AP24" i="20"/>
  <c r="AP16" i="20"/>
  <c r="AP9" i="20"/>
  <c r="AP13" i="20"/>
  <c r="G7" i="20"/>
  <c r="DI126" i="17" l="1"/>
  <c r="DI125" i="17"/>
  <c r="DI124" i="17"/>
  <c r="DI123" i="17"/>
  <c r="DI122" i="17"/>
  <c r="DI121" i="17"/>
  <c r="DI120" i="17"/>
  <c r="DI119" i="17"/>
  <c r="DI118" i="17"/>
  <c r="DI117" i="17"/>
  <c r="DI116" i="17"/>
  <c r="DI115" i="17"/>
  <c r="DI114" i="17"/>
  <c r="DI113" i="17"/>
  <c r="DI112" i="17"/>
  <c r="DI111" i="17"/>
  <c r="DI110" i="17"/>
  <c r="DI109" i="17"/>
  <c r="DI108" i="17"/>
  <c r="DI107" i="17"/>
  <c r="DI106" i="17"/>
  <c r="DI105" i="17"/>
  <c r="DI104" i="17"/>
  <c r="DI103" i="17"/>
  <c r="DI102" i="17"/>
  <c r="DI101" i="17"/>
  <c r="DI100" i="17"/>
  <c r="DI99" i="17"/>
  <c r="DI98" i="17"/>
  <c r="DI97" i="17"/>
  <c r="DI96" i="17"/>
  <c r="DI95" i="17"/>
  <c r="DI94" i="17"/>
  <c r="DI93" i="17"/>
  <c r="DI92" i="17"/>
  <c r="DI91" i="17"/>
  <c r="DI90" i="17"/>
  <c r="DI89" i="17"/>
  <c r="DI88" i="17"/>
  <c r="DI87" i="17"/>
  <c r="DI86" i="17"/>
  <c r="DI85" i="17"/>
  <c r="DI84" i="17"/>
  <c r="DI83" i="17"/>
  <c r="DI82" i="17"/>
  <c r="DI81" i="17"/>
  <c r="DI80" i="17"/>
  <c r="DI79" i="17"/>
  <c r="DI78" i="17"/>
  <c r="DI77" i="17"/>
  <c r="DI76" i="17"/>
  <c r="DI75" i="17"/>
  <c r="DI74" i="17"/>
  <c r="DI73" i="17"/>
  <c r="DI72" i="17"/>
  <c r="DI71" i="17"/>
  <c r="DI70" i="17"/>
  <c r="DI69" i="17"/>
  <c r="DI68" i="17"/>
  <c r="DI67" i="17"/>
  <c r="DI66" i="17"/>
  <c r="DI65" i="17"/>
  <c r="DI64" i="17"/>
  <c r="DI63" i="17"/>
  <c r="DI62" i="17"/>
  <c r="DI61" i="17"/>
  <c r="DI60" i="17"/>
  <c r="DI59" i="17"/>
  <c r="DI58" i="17"/>
  <c r="DI57" i="17"/>
  <c r="DI56" i="17"/>
  <c r="DI55" i="17"/>
  <c r="DI54" i="17"/>
  <c r="DI53" i="17"/>
  <c r="DI52" i="17"/>
  <c r="DI51" i="17"/>
  <c r="DI50" i="17"/>
  <c r="DI49" i="17"/>
  <c r="DI48" i="17"/>
  <c r="DI47" i="17"/>
  <c r="DI46" i="17"/>
  <c r="DI45" i="17"/>
  <c r="DI44" i="17"/>
  <c r="DI43" i="17"/>
  <c r="DI42" i="17"/>
  <c r="DI41" i="17"/>
  <c r="DI40" i="17"/>
  <c r="DI39" i="17"/>
  <c r="DI38" i="17"/>
  <c r="DI37" i="17"/>
  <c r="DI36" i="17"/>
  <c r="DI35" i="17"/>
  <c r="DI34" i="17"/>
  <c r="DI33" i="17"/>
  <c r="DI32" i="17"/>
  <c r="DI31" i="17"/>
  <c r="DI30" i="17"/>
  <c r="DI29" i="17"/>
  <c r="DI28" i="17"/>
  <c r="DI27" i="17"/>
  <c r="DI26" i="17"/>
  <c r="DI25" i="17"/>
  <c r="DI24" i="17"/>
  <c r="DI23" i="17"/>
  <c r="DI22" i="17"/>
  <c r="DI21" i="17"/>
  <c r="DI20" i="17"/>
  <c r="DI19" i="17"/>
  <c r="DI18" i="17"/>
  <c r="DI17" i="17"/>
  <c r="DI16" i="17"/>
  <c r="DI15" i="17"/>
  <c r="DI14" i="17"/>
  <c r="DI13" i="17"/>
  <c r="DI12" i="17"/>
  <c r="DI11" i="17"/>
  <c r="DI10" i="17"/>
  <c r="DI9" i="17"/>
  <c r="DI7" i="17"/>
  <c r="DE18" i="17"/>
  <c r="DE10" i="17"/>
  <c r="DB6" i="17"/>
  <c r="DB102" i="17"/>
  <c r="DB127" i="17"/>
  <c r="DB9" i="17"/>
  <c r="DB128" i="17"/>
  <c r="DC86" i="17"/>
  <c r="DC32" i="17"/>
  <c r="AA31" i="17" l="1"/>
  <c r="G63" i="17"/>
  <c r="K48" i="17"/>
  <c r="K13" i="17"/>
  <c r="D119" i="19" l="1"/>
  <c r="D87" i="19"/>
  <c r="D71" i="19"/>
  <c r="D51" i="19"/>
  <c r="D31" i="19"/>
  <c r="D17" i="19"/>
  <c r="E17" i="19"/>
  <c r="D7" i="19"/>
  <c r="D5" i="19"/>
  <c r="BB125" i="22"/>
  <c r="BB123" i="22"/>
  <c r="BB122" i="22"/>
  <c r="BA115" i="22"/>
  <c r="BB115" i="22"/>
  <c r="BB114" i="22"/>
  <c r="BB113" i="22"/>
  <c r="BB112" i="22"/>
  <c r="BB111" i="22"/>
  <c r="BB109" i="22"/>
  <c r="BB107" i="22"/>
  <c r="BB106" i="22"/>
  <c r="BB105" i="22"/>
  <c r="BB102" i="22"/>
  <c r="BB99" i="22"/>
  <c r="BB96" i="22"/>
  <c r="BB92" i="22"/>
  <c r="BB91" i="22"/>
  <c r="BB90" i="22"/>
  <c r="BB88" i="22"/>
  <c r="BB87" i="22"/>
  <c r="BB85" i="22"/>
  <c r="BB84" i="22"/>
  <c r="BB81" i="22"/>
  <c r="BB79" i="22"/>
  <c r="BB74" i="22"/>
  <c r="BB73" i="22"/>
  <c r="BB72" i="22"/>
  <c r="BB70" i="22"/>
  <c r="BB69" i="22"/>
  <c r="BB68" i="22"/>
  <c r="BB66" i="22"/>
  <c r="BB64" i="22"/>
  <c r="BB63" i="22"/>
  <c r="BB60" i="22"/>
  <c r="BB59" i="22"/>
  <c r="BB58" i="22"/>
  <c r="BB57" i="22"/>
  <c r="BB56" i="22"/>
  <c r="BB55" i="22"/>
  <c r="BB54" i="22"/>
  <c r="BB53" i="22"/>
  <c r="BB52" i="22"/>
  <c r="BB50" i="22"/>
  <c r="BB45" i="22"/>
  <c r="BB44" i="22"/>
  <c r="BB41" i="22"/>
  <c r="BB37" i="22"/>
  <c r="BB36" i="22"/>
  <c r="BB34" i="22"/>
  <c r="BB33" i="22"/>
  <c r="BB31" i="22"/>
  <c r="BB30" i="22"/>
  <c r="BB23" i="22"/>
  <c r="BB22" i="22"/>
  <c r="BB21" i="22"/>
  <c r="BB20" i="22"/>
  <c r="BB19" i="22"/>
  <c r="BB16" i="22"/>
  <c r="BB15" i="22"/>
  <c r="BB14" i="22"/>
  <c r="BB13" i="22"/>
  <c r="BB12" i="22"/>
  <c r="BB9" i="22"/>
  <c r="AQ115" i="22"/>
  <c r="BC115" i="22" s="1"/>
  <c r="R115" i="12" s="1"/>
  <c r="BA125" i="22"/>
  <c r="AZ125" i="22"/>
  <c r="AY125" i="22"/>
  <c r="AU125" i="22"/>
  <c r="AQ125" i="22"/>
  <c r="AM125" i="22"/>
  <c r="AI125" i="22"/>
  <c r="AE125" i="22"/>
  <c r="AA125" i="22"/>
  <c r="W125" i="22"/>
  <c r="S125" i="22"/>
  <c r="O125" i="22"/>
  <c r="K125" i="22"/>
  <c r="G125" i="22"/>
  <c r="AP85" i="20"/>
  <c r="AP81" i="20"/>
  <c r="AP80" i="20"/>
  <c r="AP79" i="20"/>
  <c r="AP78" i="20"/>
  <c r="AP76" i="20"/>
  <c r="AP75" i="20"/>
  <c r="AP74" i="20"/>
  <c r="AP73" i="20"/>
  <c r="AP72" i="20"/>
  <c r="AP70" i="20"/>
  <c r="AP69" i="20"/>
  <c r="AP68" i="20"/>
  <c r="AP66" i="20"/>
  <c r="AP64" i="20"/>
  <c r="AP59" i="20"/>
  <c r="AP58" i="20"/>
  <c r="AP57" i="20"/>
  <c r="AP56" i="20"/>
  <c r="AP55" i="20"/>
  <c r="AP54" i="20"/>
  <c r="AP53" i="20"/>
  <c r="AP52" i="20"/>
  <c r="AP49" i="20"/>
  <c r="AP45" i="20"/>
  <c r="AP37" i="20"/>
  <c r="AP36" i="20"/>
  <c r="AP35" i="20"/>
  <c r="AP34" i="20"/>
  <c r="AP33" i="20"/>
  <c r="AP30" i="20"/>
  <c r="AP27" i="20"/>
  <c r="AP25" i="20"/>
  <c r="AP23" i="20"/>
  <c r="AP22" i="20"/>
  <c r="AP21" i="20"/>
  <c r="AP20" i="20"/>
  <c r="AP19" i="20"/>
  <c r="AP17" i="20"/>
  <c r="AP14" i="20"/>
  <c r="AP12" i="20"/>
  <c r="AP10" i="20"/>
  <c r="AP89" i="20"/>
  <c r="AP87" i="20"/>
  <c r="AP92" i="20"/>
  <c r="AP104" i="20"/>
  <c r="AP122" i="20"/>
  <c r="AP121" i="20"/>
  <c r="AP125" i="20"/>
  <c r="AO125" i="20"/>
  <c r="AN125" i="20"/>
  <c r="AM125" i="20"/>
  <c r="AI125" i="20"/>
  <c r="AE125" i="20"/>
  <c r="AA125" i="20"/>
  <c r="W125" i="20"/>
  <c r="S125" i="20"/>
  <c r="O125" i="20"/>
  <c r="K125" i="20"/>
  <c r="G125" i="20"/>
  <c r="AO115" i="20"/>
  <c r="AN115" i="20"/>
  <c r="AM115" i="20"/>
  <c r="AI115" i="20"/>
  <c r="AE115" i="20"/>
  <c r="AA115" i="20"/>
  <c r="W115" i="20"/>
  <c r="S115" i="20"/>
  <c r="O115" i="20"/>
  <c r="K115" i="20"/>
  <c r="G115" i="20"/>
  <c r="DB125" i="17"/>
  <c r="DA125" i="17"/>
  <c r="CZ125" i="17"/>
  <c r="CY125" i="17"/>
  <c r="CU125" i="17"/>
  <c r="CQ125" i="17"/>
  <c r="CM125" i="17"/>
  <c r="CI125" i="17"/>
  <c r="CE125" i="17"/>
  <c r="CA125" i="17"/>
  <c r="BW125" i="17"/>
  <c r="BS125" i="17"/>
  <c r="BO125" i="17"/>
  <c r="BK125" i="17"/>
  <c r="BG125" i="17"/>
  <c r="BC125" i="17"/>
  <c r="AY125" i="17"/>
  <c r="AU125" i="17"/>
  <c r="AQ125" i="17"/>
  <c r="AM125" i="17"/>
  <c r="AI125" i="17"/>
  <c r="AE125" i="17"/>
  <c r="AA125" i="17"/>
  <c r="W125" i="17"/>
  <c r="S125" i="17"/>
  <c r="O125" i="17"/>
  <c r="K125" i="17"/>
  <c r="G125" i="17"/>
  <c r="DB115" i="17"/>
  <c r="DA115" i="17"/>
  <c r="CZ115" i="17"/>
  <c r="CY115" i="17"/>
  <c r="CU115" i="17"/>
  <c r="CQ115" i="17"/>
  <c r="CM115" i="17"/>
  <c r="CI115" i="17"/>
  <c r="CE115" i="17"/>
  <c r="CA115" i="17"/>
  <c r="BW115" i="17"/>
  <c r="BS115" i="17"/>
  <c r="BO115" i="17"/>
  <c r="BK115" i="17"/>
  <c r="BG115" i="17"/>
  <c r="BC115" i="17"/>
  <c r="AY115" i="17"/>
  <c r="AU115" i="17"/>
  <c r="AQ115" i="17"/>
  <c r="AM115" i="17"/>
  <c r="AI115" i="17"/>
  <c r="AE115" i="17"/>
  <c r="AA115" i="17"/>
  <c r="W115" i="17"/>
  <c r="S115" i="17"/>
  <c r="O115" i="17"/>
  <c r="K115" i="17"/>
  <c r="G115" i="17"/>
  <c r="BG115" i="22" l="1"/>
  <c r="BC125" i="22"/>
  <c r="R125" i="12" s="1"/>
  <c r="BG125" i="22"/>
  <c r="V125" i="12" s="1"/>
  <c r="V115" i="12"/>
  <c r="AU115" i="20"/>
  <c r="P115" i="12" s="1"/>
  <c r="AQ115" i="20"/>
  <c r="L115" i="12" s="1"/>
  <c r="AU125" i="20"/>
  <c r="P125" i="12" s="1"/>
  <c r="AQ125" i="20"/>
  <c r="L125" i="12" s="1"/>
  <c r="DG115" i="17"/>
  <c r="H115" i="12" s="1"/>
  <c r="DG125" i="17"/>
  <c r="H125" i="12" s="1"/>
  <c r="DC125" i="17"/>
  <c r="D125" i="12" s="1"/>
  <c r="DC115" i="17"/>
  <c r="D115" i="12" s="1"/>
  <c r="A127" i="12" l="1"/>
  <c r="AP86" i="22" l="1"/>
  <c r="AO86" i="22"/>
  <c r="AN86" i="22"/>
  <c r="AL86" i="22"/>
  <c r="AK86" i="22"/>
  <c r="AJ86" i="22"/>
  <c r="AH86" i="22"/>
  <c r="AG86" i="22"/>
  <c r="AF86" i="22"/>
  <c r="AD86" i="22"/>
  <c r="AC86" i="22"/>
  <c r="AB86" i="22"/>
  <c r="Z86" i="22"/>
  <c r="Y86" i="22"/>
  <c r="X86" i="22"/>
  <c r="V86" i="22"/>
  <c r="U86" i="22"/>
  <c r="T86" i="22"/>
  <c r="R86" i="22"/>
  <c r="Q86" i="22"/>
  <c r="P86" i="22"/>
  <c r="N86" i="22"/>
  <c r="M86" i="22"/>
  <c r="L86" i="22"/>
  <c r="J86" i="22"/>
  <c r="I86" i="22"/>
  <c r="H86" i="22"/>
  <c r="F86" i="22"/>
  <c r="E86" i="22"/>
  <c r="D86" i="22"/>
  <c r="AX86" i="22"/>
  <c r="AW86" i="22"/>
  <c r="AV86" i="22"/>
  <c r="AT86" i="22"/>
  <c r="AS86" i="22"/>
  <c r="AR86" i="22"/>
  <c r="A127" i="22" l="1"/>
  <c r="AL86" i="20"/>
  <c r="AK86" i="20"/>
  <c r="AJ86" i="20"/>
  <c r="AH86" i="20"/>
  <c r="AG86" i="20"/>
  <c r="AF86" i="20"/>
  <c r="AD86" i="20"/>
  <c r="AC86" i="20"/>
  <c r="AB86" i="20"/>
  <c r="Z86" i="20"/>
  <c r="Y86" i="20"/>
  <c r="X86" i="20"/>
  <c r="V86" i="20"/>
  <c r="U86" i="20"/>
  <c r="T86" i="20"/>
  <c r="R86" i="20"/>
  <c r="Q86" i="20"/>
  <c r="P86" i="20"/>
  <c r="N86" i="20"/>
  <c r="M86" i="20"/>
  <c r="L86" i="20"/>
  <c r="J86" i="20"/>
  <c r="I86" i="20"/>
  <c r="H86" i="20"/>
  <c r="F86" i="20"/>
  <c r="E86" i="20"/>
  <c r="D86" i="20"/>
  <c r="A127" i="20"/>
  <c r="I7" i="19"/>
  <c r="H7" i="19"/>
  <c r="G7" i="19"/>
  <c r="F7" i="19"/>
  <c r="E7" i="19"/>
  <c r="E5" i="19"/>
  <c r="E87" i="19"/>
  <c r="E119" i="19"/>
  <c r="E71" i="19"/>
  <c r="E51" i="19"/>
  <c r="E31" i="19"/>
  <c r="A127" i="17"/>
  <c r="AE110" i="22" l="1"/>
  <c r="AX128" i="22" l="1"/>
  <c r="AW128" i="22"/>
  <c r="AV128" i="22"/>
  <c r="AT128" i="22"/>
  <c r="AS128" i="22"/>
  <c r="AR128" i="22"/>
  <c r="AP128" i="22"/>
  <c r="AO128" i="22"/>
  <c r="AN128" i="22"/>
  <c r="AL128" i="22"/>
  <c r="AK128" i="22"/>
  <c r="AJ128" i="22"/>
  <c r="AH128" i="22"/>
  <c r="AG128" i="22"/>
  <c r="AF128" i="22"/>
  <c r="AD128" i="22"/>
  <c r="AC128" i="22"/>
  <c r="AB128" i="22"/>
  <c r="Z128" i="22"/>
  <c r="Y128" i="22"/>
  <c r="X128" i="22"/>
  <c r="V128" i="22"/>
  <c r="U128" i="22"/>
  <c r="T128" i="22"/>
  <c r="R128" i="22"/>
  <c r="Q128" i="22"/>
  <c r="P128" i="22"/>
  <c r="N128" i="22"/>
  <c r="M128" i="22"/>
  <c r="L128" i="22"/>
  <c r="J128" i="22"/>
  <c r="I128" i="22"/>
  <c r="H128" i="22"/>
  <c r="F128" i="22"/>
  <c r="E128" i="22"/>
  <c r="D128" i="22"/>
  <c r="BA116" i="22"/>
  <c r="AZ116" i="22"/>
  <c r="AY116" i="22"/>
  <c r="AU116" i="22"/>
  <c r="AQ116" i="22"/>
  <c r="AM116" i="22"/>
  <c r="AI116" i="22"/>
  <c r="AE116" i="22"/>
  <c r="AA116" i="22"/>
  <c r="W116" i="22"/>
  <c r="S116" i="22"/>
  <c r="O116" i="22"/>
  <c r="K116" i="22"/>
  <c r="G116" i="22"/>
  <c r="BC116" i="22" l="1"/>
  <c r="R116" i="12" s="1"/>
  <c r="BG116" i="22"/>
  <c r="V116" i="12" s="1"/>
  <c r="L128" i="20"/>
  <c r="M128" i="20"/>
  <c r="N128" i="20"/>
  <c r="P128" i="20"/>
  <c r="Q128" i="20"/>
  <c r="R128" i="20"/>
  <c r="T128" i="20"/>
  <c r="U128" i="20"/>
  <c r="V128" i="20"/>
  <c r="X128" i="20"/>
  <c r="Y128" i="20"/>
  <c r="Z128" i="20"/>
  <c r="AB128" i="20"/>
  <c r="AC128" i="20"/>
  <c r="AD128" i="20"/>
  <c r="AF128" i="20"/>
  <c r="AG128" i="20"/>
  <c r="AH128" i="20"/>
  <c r="AJ128" i="20"/>
  <c r="AK128" i="20"/>
  <c r="AL128" i="20"/>
  <c r="I128" i="20"/>
  <c r="J128" i="20"/>
  <c r="H128" i="20"/>
  <c r="E128" i="20"/>
  <c r="F128" i="20"/>
  <c r="D128" i="20"/>
  <c r="G116" i="20"/>
  <c r="K116" i="20"/>
  <c r="O116" i="20"/>
  <c r="S116" i="20"/>
  <c r="W116" i="20"/>
  <c r="AA116" i="20"/>
  <c r="AE116" i="20"/>
  <c r="AI116" i="20"/>
  <c r="AM116" i="20"/>
  <c r="AN116" i="20"/>
  <c r="AO116" i="20"/>
  <c r="AQ116" i="20" l="1"/>
  <c r="L116" i="12" s="1"/>
  <c r="AU116" i="20"/>
  <c r="P116" i="12" s="1"/>
  <c r="CA53" i="17" l="1"/>
  <c r="CX128" i="17" l="1"/>
  <c r="CW128" i="17"/>
  <c r="CV128" i="17"/>
  <c r="CT128" i="17"/>
  <c r="CS128" i="17"/>
  <c r="CR128" i="17"/>
  <c r="CP128" i="17"/>
  <c r="CO128" i="17"/>
  <c r="CN128" i="17"/>
  <c r="CL128" i="17"/>
  <c r="CK128" i="17"/>
  <c r="CJ128" i="17"/>
  <c r="CH128" i="17"/>
  <c r="CG128" i="17"/>
  <c r="CF128" i="17"/>
  <c r="CD128" i="17"/>
  <c r="CC128" i="17"/>
  <c r="CB128" i="17"/>
  <c r="BZ128" i="17"/>
  <c r="BY128" i="17"/>
  <c r="BX128" i="17"/>
  <c r="BV128" i="17"/>
  <c r="BU128" i="17"/>
  <c r="BT128" i="17"/>
  <c r="BR128" i="17"/>
  <c r="BQ128" i="17"/>
  <c r="BP128" i="17"/>
  <c r="BN128" i="17"/>
  <c r="BM128" i="17"/>
  <c r="BL128" i="17"/>
  <c r="BJ128" i="17"/>
  <c r="BI128" i="17"/>
  <c r="BH128" i="17"/>
  <c r="BF128" i="17"/>
  <c r="BE128" i="17"/>
  <c r="BD128" i="17"/>
  <c r="BB128" i="17"/>
  <c r="BA128" i="17"/>
  <c r="AZ128" i="17"/>
  <c r="AX128" i="17"/>
  <c r="AW128" i="17"/>
  <c r="AV128" i="17"/>
  <c r="AT128" i="17"/>
  <c r="AS128" i="17"/>
  <c r="AR128" i="17"/>
  <c r="AP128" i="17"/>
  <c r="AO128" i="17"/>
  <c r="AN128" i="17"/>
  <c r="AL128" i="17"/>
  <c r="AK128" i="17"/>
  <c r="AJ128" i="17"/>
  <c r="AH128" i="17"/>
  <c r="AG128" i="17"/>
  <c r="AF128" i="17"/>
  <c r="AD128" i="17"/>
  <c r="AC128" i="17"/>
  <c r="AB128" i="17"/>
  <c r="Z128" i="17"/>
  <c r="Y128" i="17"/>
  <c r="X128" i="17"/>
  <c r="V128" i="17"/>
  <c r="U128" i="17"/>
  <c r="T128" i="17"/>
  <c r="R128" i="17"/>
  <c r="Q128" i="17"/>
  <c r="P128" i="17"/>
  <c r="N128" i="17"/>
  <c r="M128" i="17"/>
  <c r="L128" i="17"/>
  <c r="J128" i="17"/>
  <c r="I128" i="17"/>
  <c r="H128" i="17"/>
  <c r="D128" i="17"/>
  <c r="E128" i="17"/>
  <c r="F128" i="17"/>
  <c r="L86" i="17" l="1"/>
  <c r="M86" i="17"/>
  <c r="N86" i="17"/>
  <c r="P86" i="17"/>
  <c r="Q86" i="17"/>
  <c r="R86" i="17"/>
  <c r="T86" i="17"/>
  <c r="U86" i="17"/>
  <c r="V86" i="17"/>
  <c r="X86" i="17"/>
  <c r="Y86" i="17"/>
  <c r="Z86" i="17"/>
  <c r="AB86" i="17"/>
  <c r="AC86" i="17"/>
  <c r="AD86" i="17"/>
  <c r="AF86" i="17"/>
  <c r="AG86" i="17"/>
  <c r="AH86" i="17"/>
  <c r="AJ86" i="17"/>
  <c r="AK86" i="17"/>
  <c r="AL86" i="17"/>
  <c r="AN86" i="17"/>
  <c r="AO86" i="17"/>
  <c r="AP86" i="17"/>
  <c r="AR86" i="17"/>
  <c r="AS86" i="17"/>
  <c r="AT86" i="17"/>
  <c r="AV86" i="17"/>
  <c r="AW86" i="17"/>
  <c r="AX86" i="17"/>
  <c r="AZ86" i="17"/>
  <c r="BA86" i="17"/>
  <c r="BB86" i="17"/>
  <c r="BD86" i="17"/>
  <c r="BE86" i="17"/>
  <c r="BF86" i="17"/>
  <c r="BH86" i="17"/>
  <c r="BI86" i="17"/>
  <c r="BJ86" i="17"/>
  <c r="BL86" i="17"/>
  <c r="BM86" i="17"/>
  <c r="BN86" i="17"/>
  <c r="BP86" i="17"/>
  <c r="BQ86" i="17"/>
  <c r="BR86" i="17"/>
  <c r="BT86" i="17"/>
  <c r="BU86" i="17"/>
  <c r="BV86" i="17"/>
  <c r="BX86" i="17"/>
  <c r="BY86" i="17"/>
  <c r="BZ86" i="17"/>
  <c r="CB86" i="17"/>
  <c r="CC86" i="17"/>
  <c r="CD86" i="17"/>
  <c r="CF86" i="17"/>
  <c r="CG86" i="17"/>
  <c r="CH86" i="17"/>
  <c r="CJ86" i="17"/>
  <c r="CK86" i="17"/>
  <c r="CL86" i="17"/>
  <c r="CN86" i="17"/>
  <c r="CO86" i="17"/>
  <c r="CP86" i="17"/>
  <c r="CR86" i="17"/>
  <c r="CS86" i="17"/>
  <c r="CT86" i="17"/>
  <c r="CV86" i="17"/>
  <c r="CW86" i="17"/>
  <c r="CX86" i="17"/>
  <c r="I86" i="17"/>
  <c r="J86" i="17"/>
  <c r="H86" i="17"/>
  <c r="D86" i="17"/>
  <c r="E86" i="17"/>
  <c r="F86" i="17"/>
  <c r="DB116" i="17"/>
  <c r="DA116" i="17"/>
  <c r="CZ116" i="17"/>
  <c r="CY116" i="17"/>
  <c r="CU116" i="17"/>
  <c r="CQ116" i="17"/>
  <c r="CM116" i="17"/>
  <c r="CI116" i="17"/>
  <c r="CE116" i="17"/>
  <c r="CA116" i="17"/>
  <c r="BW116" i="17"/>
  <c r="BS116" i="17"/>
  <c r="BO116" i="17"/>
  <c r="BK116" i="17"/>
  <c r="BG116" i="17"/>
  <c r="BC116" i="17"/>
  <c r="AY116" i="17"/>
  <c r="AU116" i="17"/>
  <c r="AQ116" i="17"/>
  <c r="AM116" i="17"/>
  <c r="AI116" i="17"/>
  <c r="AE116" i="17"/>
  <c r="AA116" i="17"/>
  <c r="W116" i="17"/>
  <c r="S116" i="17"/>
  <c r="O116" i="17"/>
  <c r="K116" i="17"/>
  <c r="G116" i="17"/>
  <c r="DC116" i="17" l="1"/>
  <c r="D116" i="12" s="1"/>
  <c r="DG116" i="17"/>
  <c r="H116" i="12" s="1"/>
  <c r="BA126" i="22" l="1"/>
  <c r="AZ126" i="22"/>
  <c r="BA124" i="22"/>
  <c r="AZ124" i="22"/>
  <c r="BA123" i="22"/>
  <c r="AZ123" i="22"/>
  <c r="BA122" i="22"/>
  <c r="AZ122" i="22"/>
  <c r="BA121" i="22"/>
  <c r="AZ121" i="22"/>
  <c r="BB120" i="22"/>
  <c r="BA120" i="22"/>
  <c r="AZ120" i="22"/>
  <c r="BB119" i="22"/>
  <c r="BA119" i="22"/>
  <c r="AZ119" i="22"/>
  <c r="BB118" i="22"/>
  <c r="BA118" i="22"/>
  <c r="AZ118" i="22"/>
  <c r="BA114" i="22"/>
  <c r="AZ114" i="22"/>
  <c r="BA113" i="22"/>
  <c r="AZ113" i="22"/>
  <c r="BA112" i="22"/>
  <c r="AZ112" i="22"/>
  <c r="BA111" i="22"/>
  <c r="AZ111" i="22"/>
  <c r="BA110" i="22"/>
  <c r="AZ110" i="22"/>
  <c r="BA109" i="22"/>
  <c r="AZ109" i="22"/>
  <c r="BA108" i="22"/>
  <c r="AZ108" i="22"/>
  <c r="BA107" i="22"/>
  <c r="AZ107" i="22"/>
  <c r="BA106" i="22"/>
  <c r="AZ106" i="22"/>
  <c r="BA105" i="22"/>
  <c r="AZ105" i="22"/>
  <c r="BA104" i="22"/>
  <c r="AZ104" i="22"/>
  <c r="BA103" i="22"/>
  <c r="AZ103" i="22"/>
  <c r="BA102" i="22"/>
  <c r="AZ102" i="22"/>
  <c r="BA101" i="22"/>
  <c r="AZ101" i="22"/>
  <c r="BA100" i="22"/>
  <c r="AZ100" i="22"/>
  <c r="BA99" i="22"/>
  <c r="AZ99" i="22"/>
  <c r="BA98" i="22"/>
  <c r="AZ98" i="22"/>
  <c r="BA97" i="22"/>
  <c r="AZ97" i="22"/>
  <c r="BA96" i="22"/>
  <c r="AZ96" i="22"/>
  <c r="BA95" i="22"/>
  <c r="AZ95" i="22"/>
  <c r="BA94" i="22"/>
  <c r="AZ94" i="22"/>
  <c r="BA93" i="22"/>
  <c r="AZ93" i="22"/>
  <c r="BA92" i="22"/>
  <c r="AZ92" i="22"/>
  <c r="BA91" i="22"/>
  <c r="AZ91" i="22"/>
  <c r="BA90" i="22"/>
  <c r="AZ90" i="22"/>
  <c r="BA89" i="22"/>
  <c r="AZ89" i="22"/>
  <c r="BA88" i="22"/>
  <c r="AZ88" i="22"/>
  <c r="BA87" i="22"/>
  <c r="AZ87" i="22"/>
  <c r="BA85" i="22"/>
  <c r="AZ85" i="22"/>
  <c r="BA84" i="22"/>
  <c r="AZ84" i="22"/>
  <c r="BA83" i="22"/>
  <c r="AZ83" i="22"/>
  <c r="BA82" i="22"/>
  <c r="AZ82" i="22"/>
  <c r="BA81" i="22"/>
  <c r="AZ81" i="22"/>
  <c r="BA80" i="22"/>
  <c r="AZ80" i="22"/>
  <c r="BA79" i="22"/>
  <c r="AZ79" i="22"/>
  <c r="BA78" i="22"/>
  <c r="AZ78" i="22"/>
  <c r="BA77" i="22"/>
  <c r="AZ77" i="22"/>
  <c r="BA76" i="22"/>
  <c r="AZ76" i="22"/>
  <c r="BA75" i="22"/>
  <c r="AZ75" i="22"/>
  <c r="BA74" i="22"/>
  <c r="AZ74" i="22"/>
  <c r="BA73" i="22"/>
  <c r="AZ73" i="22"/>
  <c r="BA72" i="22"/>
  <c r="AZ72" i="22"/>
  <c r="BA70" i="22"/>
  <c r="AZ70" i="22"/>
  <c r="BA69" i="22"/>
  <c r="AZ69" i="22"/>
  <c r="BA68" i="22"/>
  <c r="AZ68" i="22"/>
  <c r="BA67" i="22"/>
  <c r="AZ67" i="22"/>
  <c r="BA66" i="22"/>
  <c r="AZ66" i="22"/>
  <c r="BA65" i="22"/>
  <c r="AZ65" i="22"/>
  <c r="BA64" i="22"/>
  <c r="AZ64" i="22"/>
  <c r="BA63" i="22"/>
  <c r="AZ63" i="22"/>
  <c r="BA62" i="22"/>
  <c r="AZ62" i="22"/>
  <c r="BA61" i="22"/>
  <c r="AZ61" i="22"/>
  <c r="BA60" i="22"/>
  <c r="AZ60" i="22"/>
  <c r="BA59" i="22"/>
  <c r="AZ59" i="22"/>
  <c r="BA58" i="22"/>
  <c r="AZ58" i="22"/>
  <c r="BA57" i="22"/>
  <c r="AZ57" i="22"/>
  <c r="BA56" i="22"/>
  <c r="AZ56" i="22"/>
  <c r="BA55" i="22"/>
  <c r="AZ55" i="22"/>
  <c r="BA54" i="22"/>
  <c r="AZ54" i="22"/>
  <c r="BA53" i="22"/>
  <c r="AZ53" i="22"/>
  <c r="BA52" i="22"/>
  <c r="AZ52" i="22"/>
  <c r="BA50" i="22"/>
  <c r="AZ50" i="22"/>
  <c r="BA49" i="22"/>
  <c r="AZ49" i="22"/>
  <c r="BA48" i="22"/>
  <c r="AZ48" i="22"/>
  <c r="BA47" i="22"/>
  <c r="AZ47" i="22"/>
  <c r="BA46" i="22"/>
  <c r="AZ46" i="22"/>
  <c r="BA45" i="22"/>
  <c r="AZ45" i="22"/>
  <c r="BA44" i="22"/>
  <c r="AZ44" i="22"/>
  <c r="BA43" i="22"/>
  <c r="AZ43" i="22"/>
  <c r="BA42" i="22"/>
  <c r="AZ42" i="22"/>
  <c r="BA41" i="22"/>
  <c r="AZ41" i="22"/>
  <c r="BA40" i="22"/>
  <c r="AZ40" i="22"/>
  <c r="BA39" i="22"/>
  <c r="AZ39" i="22"/>
  <c r="BA38" i="22"/>
  <c r="AZ38" i="22"/>
  <c r="BA37" i="22"/>
  <c r="AZ37" i="22"/>
  <c r="BA36" i="22"/>
  <c r="AZ36" i="22"/>
  <c r="BA35" i="22"/>
  <c r="AZ35" i="22"/>
  <c r="BA34" i="22"/>
  <c r="AZ34" i="22"/>
  <c r="BA33" i="22"/>
  <c r="AZ33" i="22"/>
  <c r="BA31" i="22"/>
  <c r="AZ31" i="22"/>
  <c r="BA30" i="22"/>
  <c r="AZ30" i="22"/>
  <c r="BA29" i="22"/>
  <c r="AZ29" i="22"/>
  <c r="BA28" i="22"/>
  <c r="AZ28" i="22"/>
  <c r="BA27" i="22"/>
  <c r="AZ27" i="22"/>
  <c r="BA26" i="22"/>
  <c r="AZ26" i="22"/>
  <c r="BA25" i="22"/>
  <c r="AZ25" i="22"/>
  <c r="BA24" i="22"/>
  <c r="AZ24" i="22"/>
  <c r="BA23" i="22"/>
  <c r="AZ23" i="22"/>
  <c r="BA22" i="22"/>
  <c r="AZ22" i="22"/>
  <c r="BA21" i="22"/>
  <c r="AZ21" i="22"/>
  <c r="BA20" i="22"/>
  <c r="AZ20" i="22"/>
  <c r="BA19" i="22"/>
  <c r="AZ19" i="22"/>
  <c r="BA17" i="22"/>
  <c r="AZ17" i="22"/>
  <c r="BA16" i="22"/>
  <c r="AZ16" i="22"/>
  <c r="BA15" i="22"/>
  <c r="AZ15" i="22"/>
  <c r="BA14" i="22"/>
  <c r="AZ14" i="22"/>
  <c r="BA13" i="22"/>
  <c r="AZ13" i="22"/>
  <c r="BA12" i="22"/>
  <c r="AZ12" i="22"/>
  <c r="BA11" i="22"/>
  <c r="AZ11" i="22"/>
  <c r="BA10" i="22"/>
  <c r="AZ10" i="22"/>
  <c r="BA9" i="22"/>
  <c r="AZ9" i="22"/>
  <c r="BA7" i="22"/>
  <c r="AZ7" i="22"/>
  <c r="AY20" i="22"/>
  <c r="AY21" i="22"/>
  <c r="AY22" i="22"/>
  <c r="AY23" i="22"/>
  <c r="AY24" i="22"/>
  <c r="AY25" i="22"/>
  <c r="AY26" i="22"/>
  <c r="AY27" i="22"/>
  <c r="AY28" i="22"/>
  <c r="AY29" i="22"/>
  <c r="AY30" i="22"/>
  <c r="AY31" i="22"/>
  <c r="AY126" i="22"/>
  <c r="AY124" i="22"/>
  <c r="AY123" i="22"/>
  <c r="AY122" i="22"/>
  <c r="AY121" i="22"/>
  <c r="AY120" i="22"/>
  <c r="AY119" i="22"/>
  <c r="AY118" i="22"/>
  <c r="AX117" i="22"/>
  <c r="AW117" i="22"/>
  <c r="AV117" i="22"/>
  <c r="AY114" i="22"/>
  <c r="AY113" i="22"/>
  <c r="AY112" i="22"/>
  <c r="AY111" i="22"/>
  <c r="AY110" i="22"/>
  <c r="AY109" i="22"/>
  <c r="AY108" i="22"/>
  <c r="AY107" i="22"/>
  <c r="AY106" i="22"/>
  <c r="AY105" i="22"/>
  <c r="AY104" i="22"/>
  <c r="AY103" i="22"/>
  <c r="AY102" i="22"/>
  <c r="AY101" i="22"/>
  <c r="AY100" i="22"/>
  <c r="AY99" i="22"/>
  <c r="AY98" i="22"/>
  <c r="AY97" i="22"/>
  <c r="AY96" i="22"/>
  <c r="AY95" i="22"/>
  <c r="AY94" i="22"/>
  <c r="AY93" i="22"/>
  <c r="AY92" i="22"/>
  <c r="AY91" i="22"/>
  <c r="AY90" i="22"/>
  <c r="AY89" i="22"/>
  <c r="AY88" i="22"/>
  <c r="AY87" i="22"/>
  <c r="AY85" i="22"/>
  <c r="AY84" i="22"/>
  <c r="AY83" i="22"/>
  <c r="AY82" i="22"/>
  <c r="AY81" i="22"/>
  <c r="AY80" i="22"/>
  <c r="AY79" i="22"/>
  <c r="AY78" i="22"/>
  <c r="AY77" i="22"/>
  <c r="AY76" i="22"/>
  <c r="AY75" i="22"/>
  <c r="AY74" i="22"/>
  <c r="AY73" i="22"/>
  <c r="AY72" i="22"/>
  <c r="AX71" i="22"/>
  <c r="AW71" i="22"/>
  <c r="AV71" i="22"/>
  <c r="AY70" i="22"/>
  <c r="AY69" i="22"/>
  <c r="AY68" i="22"/>
  <c r="AY67" i="22"/>
  <c r="AY66" i="22"/>
  <c r="AY65" i="22"/>
  <c r="AY64" i="22"/>
  <c r="AY63" i="22"/>
  <c r="AY62" i="22"/>
  <c r="AY61" i="22"/>
  <c r="AY60" i="22"/>
  <c r="AY59" i="22"/>
  <c r="AY58" i="22"/>
  <c r="AY57" i="22"/>
  <c r="AY56" i="22"/>
  <c r="AY55" i="22"/>
  <c r="AY54" i="22"/>
  <c r="AY53" i="22"/>
  <c r="AY52" i="22"/>
  <c r="AX51" i="22"/>
  <c r="AW51" i="22"/>
  <c r="AV51" i="22"/>
  <c r="AY50" i="22"/>
  <c r="AY49" i="22"/>
  <c r="AY48" i="22"/>
  <c r="AY47" i="22"/>
  <c r="AY46" i="22"/>
  <c r="AY45" i="22"/>
  <c r="AY44" i="22"/>
  <c r="AY43" i="22"/>
  <c r="AY42" i="22"/>
  <c r="AY41" i="22"/>
  <c r="AY40" i="22"/>
  <c r="AY39" i="22"/>
  <c r="AY38" i="22"/>
  <c r="AY37" i="22"/>
  <c r="AY36" i="22"/>
  <c r="AY35" i="22"/>
  <c r="AY34" i="22"/>
  <c r="AY33" i="22"/>
  <c r="AX32" i="22"/>
  <c r="AW32" i="22"/>
  <c r="AV32" i="22"/>
  <c r="AY19" i="22"/>
  <c r="AX18" i="22"/>
  <c r="AW18" i="22"/>
  <c r="AV18" i="22"/>
  <c r="AY17" i="22"/>
  <c r="AY16" i="22"/>
  <c r="AY15" i="22"/>
  <c r="AY14" i="22"/>
  <c r="AY13" i="22"/>
  <c r="AY12" i="22"/>
  <c r="AY11" i="22"/>
  <c r="AY10" i="22"/>
  <c r="AY9" i="22"/>
  <c r="AX8" i="22"/>
  <c r="AW8" i="22"/>
  <c r="AV8" i="22"/>
  <c r="AY7" i="22"/>
  <c r="AX6" i="22"/>
  <c r="AY86" i="22" l="1"/>
  <c r="AY8" i="22"/>
  <c r="BE115" i="22"/>
  <c r="T115" i="12" s="1"/>
  <c r="AY128" i="22"/>
  <c r="AY32" i="22"/>
  <c r="AZ128" i="22"/>
  <c r="BA128" i="22"/>
  <c r="BB128" i="22"/>
  <c r="AY51" i="22"/>
  <c r="AY117" i="22"/>
  <c r="AW6" i="22"/>
  <c r="AV6" i="22"/>
  <c r="AY71" i="22"/>
  <c r="AY18" i="22"/>
  <c r="BE108" i="22" l="1"/>
  <c r="BE125" i="22"/>
  <c r="T125" i="12" s="1"/>
  <c r="AY6" i="22"/>
  <c r="CZ7" i="17"/>
  <c r="CZ9" i="17"/>
  <c r="CZ10" i="17"/>
  <c r="CZ11" i="17"/>
  <c r="CZ12" i="17"/>
  <c r="CZ13" i="17"/>
  <c r="CZ14" i="17"/>
  <c r="CZ15" i="17"/>
  <c r="CZ16" i="17"/>
  <c r="CZ17" i="17"/>
  <c r="CZ19" i="17"/>
  <c r="CZ20" i="17"/>
  <c r="CZ21" i="17"/>
  <c r="CZ22" i="17"/>
  <c r="CZ23" i="17"/>
  <c r="CZ24" i="17"/>
  <c r="CZ25" i="17"/>
  <c r="CZ26" i="17"/>
  <c r="CZ27" i="17"/>
  <c r="CZ28" i="17"/>
  <c r="CZ29" i="17"/>
  <c r="CZ30" i="17"/>
  <c r="CZ31" i="17"/>
  <c r="CZ33" i="17"/>
  <c r="CZ34" i="17"/>
  <c r="CZ35" i="17"/>
  <c r="CZ36" i="17"/>
  <c r="CZ37" i="17"/>
  <c r="CZ38" i="17"/>
  <c r="CZ39" i="17"/>
  <c r="CZ40" i="17"/>
  <c r="CZ41" i="17"/>
  <c r="CZ42" i="17"/>
  <c r="CZ43" i="17"/>
  <c r="CZ44" i="17"/>
  <c r="CZ45" i="17"/>
  <c r="CZ46" i="17"/>
  <c r="CZ47" i="17"/>
  <c r="CZ48" i="17"/>
  <c r="CZ49" i="17"/>
  <c r="CZ50" i="17"/>
  <c r="CZ52" i="17"/>
  <c r="DB7" i="17"/>
  <c r="DB10" i="17"/>
  <c r="DB11" i="17"/>
  <c r="DB12" i="17"/>
  <c r="DB13" i="17"/>
  <c r="DB14" i="17"/>
  <c r="DB15" i="17"/>
  <c r="DB16" i="17"/>
  <c r="DB17" i="17"/>
  <c r="DB19" i="17"/>
  <c r="DB20" i="17"/>
  <c r="DB21" i="17"/>
  <c r="DB22" i="17"/>
  <c r="DB23" i="17"/>
  <c r="DB24" i="17"/>
  <c r="DB25" i="17"/>
  <c r="DB26" i="17"/>
  <c r="DB27" i="17"/>
  <c r="DB28" i="17"/>
  <c r="DB29" i="17"/>
  <c r="DB30" i="17"/>
  <c r="DB31" i="17"/>
  <c r="DB33" i="17"/>
  <c r="DB34" i="17"/>
  <c r="DB35" i="17"/>
  <c r="DB36" i="17"/>
  <c r="DB37" i="17"/>
  <c r="DB38" i="17"/>
  <c r="DB39" i="17"/>
  <c r="DB40" i="17"/>
  <c r="DB41" i="17"/>
  <c r="DB42" i="17"/>
  <c r="DB43" i="17"/>
  <c r="DB44" i="17"/>
  <c r="DB45" i="17"/>
  <c r="DB46" i="17"/>
  <c r="DB47" i="17"/>
  <c r="DB48" i="17"/>
  <c r="DB49" i="17"/>
  <c r="DB50" i="17"/>
  <c r="DB52" i="17"/>
  <c r="DB53" i="17"/>
  <c r="DB54" i="17"/>
  <c r="DB55" i="17"/>
  <c r="DB56" i="17"/>
  <c r="DB57" i="17"/>
  <c r="DB58" i="17"/>
  <c r="DB59" i="17"/>
  <c r="DB60" i="17"/>
  <c r="DB61" i="17"/>
  <c r="DB62" i="17"/>
  <c r="DB63" i="17"/>
  <c r="DB64" i="17"/>
  <c r="DB65" i="17"/>
  <c r="DB66" i="17"/>
  <c r="DB67" i="17"/>
  <c r="DB68" i="17"/>
  <c r="DB69" i="17"/>
  <c r="DB70" i="17"/>
  <c r="DB72" i="17"/>
  <c r="DB73" i="17"/>
  <c r="DB74" i="17"/>
  <c r="DB75" i="17"/>
  <c r="DB76" i="17"/>
  <c r="DB77" i="17"/>
  <c r="DB78" i="17"/>
  <c r="DB79" i="17"/>
  <c r="DB80" i="17"/>
  <c r="DB81" i="17"/>
  <c r="DB82" i="17"/>
  <c r="DB83" i="17"/>
  <c r="DB84" i="17"/>
  <c r="DB85" i="17"/>
  <c r="DB87" i="17"/>
  <c r="DB88" i="17"/>
  <c r="DB89" i="17"/>
  <c r="DB90" i="17"/>
  <c r="DB91" i="17"/>
  <c r="DB92" i="17"/>
  <c r="DB93" i="17"/>
  <c r="DB94" i="17"/>
  <c r="DB95" i="17"/>
  <c r="DB96" i="17"/>
  <c r="DB97" i="17"/>
  <c r="DB98" i="17"/>
  <c r="DB99" i="17"/>
  <c r="DB100" i="17"/>
  <c r="DB101" i="17"/>
  <c r="DB103" i="17"/>
  <c r="DB104" i="17"/>
  <c r="DB105" i="17"/>
  <c r="DB106" i="17"/>
  <c r="DB107" i="17"/>
  <c r="DB108" i="17"/>
  <c r="DB109" i="17"/>
  <c r="DB110" i="17"/>
  <c r="DB111" i="17"/>
  <c r="DB112" i="17"/>
  <c r="DB113" i="17"/>
  <c r="DB114" i="17"/>
  <c r="DB118" i="17"/>
  <c r="DB119" i="17"/>
  <c r="DB120" i="17"/>
  <c r="DB121" i="17"/>
  <c r="DB122" i="17"/>
  <c r="DB123" i="17"/>
  <c r="DB124" i="17"/>
  <c r="DB126" i="17"/>
  <c r="AP90" i="20"/>
  <c r="AP91" i="20"/>
  <c r="AP96" i="20"/>
  <c r="AP97" i="20"/>
  <c r="AP98" i="20"/>
  <c r="AP99" i="20"/>
  <c r="AP100" i="20"/>
  <c r="AP106" i="20"/>
  <c r="AP107" i="20"/>
  <c r="AP108" i="20"/>
  <c r="AP109" i="20"/>
  <c r="AP110" i="20"/>
  <c r="AP111" i="20"/>
  <c r="AP112" i="20"/>
  <c r="AP113" i="20"/>
  <c r="AP114" i="20"/>
  <c r="AP118" i="20"/>
  <c r="AP119" i="20"/>
  <c r="AP120" i="20"/>
  <c r="AP128" i="20" l="1"/>
  <c r="T117" i="17"/>
  <c r="U117" i="17"/>
  <c r="V117" i="17"/>
  <c r="AS115" i="20" l="1"/>
  <c r="N115" i="12" s="1"/>
  <c r="AS125" i="20"/>
  <c r="N125" i="12" s="1"/>
  <c r="AS116" i="20"/>
  <c r="N116" i="12" s="1"/>
  <c r="DE115" i="17"/>
  <c r="F115" i="12" s="1"/>
  <c r="DE125" i="17"/>
  <c r="F125" i="12" s="1"/>
  <c r="AA100" i="22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BG42" i="17" l="1"/>
  <c r="BG33" i="17"/>
  <c r="X8" i="17"/>
  <c r="D18" i="17" l="1"/>
  <c r="E18" i="17"/>
  <c r="F18" i="17"/>
  <c r="AB71" i="17"/>
  <c r="AC71" i="17"/>
  <c r="AD71" i="17"/>
  <c r="T71" i="17"/>
  <c r="U71" i="17"/>
  <c r="V71" i="17"/>
  <c r="E117" i="17" l="1"/>
  <c r="F117" i="17"/>
  <c r="H117" i="17"/>
  <c r="I117" i="17"/>
  <c r="J117" i="17"/>
  <c r="L117" i="17"/>
  <c r="M117" i="17"/>
  <c r="N117" i="17"/>
  <c r="P117" i="17"/>
  <c r="Q117" i="17"/>
  <c r="R117" i="17"/>
  <c r="X117" i="17"/>
  <c r="Y117" i="17"/>
  <c r="Z117" i="17"/>
  <c r="AB117" i="17"/>
  <c r="AC117" i="17"/>
  <c r="AD117" i="17"/>
  <c r="AF117" i="17"/>
  <c r="AG117" i="17"/>
  <c r="AH117" i="17"/>
  <c r="AJ117" i="17"/>
  <c r="AK117" i="17"/>
  <c r="AL117" i="17"/>
  <c r="AN117" i="17"/>
  <c r="AO117" i="17"/>
  <c r="AP117" i="17"/>
  <c r="AR117" i="17"/>
  <c r="AS117" i="17"/>
  <c r="AT117" i="17"/>
  <c r="AV117" i="17"/>
  <c r="AW117" i="17"/>
  <c r="AX117" i="17"/>
  <c r="AZ117" i="17"/>
  <c r="BA117" i="17"/>
  <c r="BB117" i="17"/>
  <c r="BD117" i="17"/>
  <c r="BE117" i="17"/>
  <c r="BF117" i="17"/>
  <c r="BH117" i="17"/>
  <c r="BI117" i="17"/>
  <c r="BJ117" i="17"/>
  <c r="BL117" i="17"/>
  <c r="BM117" i="17"/>
  <c r="BN117" i="17"/>
  <c r="BP117" i="17"/>
  <c r="BQ117" i="17"/>
  <c r="BR117" i="17"/>
  <c r="BT117" i="17"/>
  <c r="BU117" i="17"/>
  <c r="BV117" i="17"/>
  <c r="BX117" i="17"/>
  <c r="BY117" i="17"/>
  <c r="BZ117" i="17"/>
  <c r="CB117" i="17"/>
  <c r="CC117" i="17"/>
  <c r="CD117" i="17"/>
  <c r="CF117" i="17"/>
  <c r="CG117" i="17"/>
  <c r="CH117" i="17"/>
  <c r="CJ117" i="17"/>
  <c r="CK117" i="17"/>
  <c r="CL117" i="17"/>
  <c r="CN117" i="17"/>
  <c r="CO117" i="17"/>
  <c r="CP117" i="17"/>
  <c r="CR117" i="17"/>
  <c r="CS117" i="17"/>
  <c r="CT117" i="17"/>
  <c r="CV117" i="17"/>
  <c r="CW117" i="17"/>
  <c r="CX117" i="17"/>
  <c r="D117" i="17"/>
  <c r="E8" i="17"/>
  <c r="F8" i="17"/>
  <c r="H8" i="17"/>
  <c r="I8" i="17"/>
  <c r="J8" i="17"/>
  <c r="L8" i="17"/>
  <c r="M8" i="17"/>
  <c r="N8" i="17"/>
  <c r="P8" i="17"/>
  <c r="Q8" i="17"/>
  <c r="R8" i="17"/>
  <c r="T8" i="17"/>
  <c r="U8" i="17"/>
  <c r="V8" i="17"/>
  <c r="Y8" i="17"/>
  <c r="Z8" i="17"/>
  <c r="AB8" i="17"/>
  <c r="AC8" i="17"/>
  <c r="AD8" i="17"/>
  <c r="AF8" i="17"/>
  <c r="AG8" i="17"/>
  <c r="AH8" i="17"/>
  <c r="AJ8" i="17"/>
  <c r="AK8" i="17"/>
  <c r="AL8" i="17"/>
  <c r="AN8" i="17"/>
  <c r="AO8" i="17"/>
  <c r="AP8" i="17"/>
  <c r="AR8" i="17"/>
  <c r="AS8" i="17"/>
  <c r="AT8" i="17"/>
  <c r="AV8" i="17"/>
  <c r="AW8" i="17"/>
  <c r="AX8" i="17"/>
  <c r="AZ8" i="17"/>
  <c r="BA8" i="17"/>
  <c r="BB8" i="17"/>
  <c r="BD8" i="17"/>
  <c r="BE8" i="17"/>
  <c r="BF8" i="17"/>
  <c r="BH8" i="17"/>
  <c r="BI8" i="17"/>
  <c r="BJ8" i="17"/>
  <c r="BL8" i="17"/>
  <c r="BM8" i="17"/>
  <c r="BN8" i="17"/>
  <c r="BP8" i="17"/>
  <c r="BQ8" i="17"/>
  <c r="BR8" i="17"/>
  <c r="BT8" i="17"/>
  <c r="BU8" i="17"/>
  <c r="BV8" i="17"/>
  <c r="BX8" i="17"/>
  <c r="BY8" i="17"/>
  <c r="BZ8" i="17"/>
  <c r="CB8" i="17"/>
  <c r="CC8" i="17"/>
  <c r="CD8" i="17"/>
  <c r="CF8" i="17"/>
  <c r="CG8" i="17"/>
  <c r="CH8" i="17"/>
  <c r="CJ8" i="17"/>
  <c r="CK8" i="17"/>
  <c r="CL8" i="17"/>
  <c r="CN8" i="17"/>
  <c r="CO8" i="17"/>
  <c r="CP8" i="17"/>
  <c r="CR8" i="17"/>
  <c r="CS8" i="17"/>
  <c r="CT8" i="17"/>
  <c r="CV8" i="17"/>
  <c r="CW8" i="17"/>
  <c r="CX8" i="17"/>
  <c r="D8" i="17"/>
  <c r="G119" i="19"/>
  <c r="H119" i="19"/>
  <c r="I119" i="19"/>
  <c r="F119" i="19"/>
  <c r="E8" i="20"/>
  <c r="F8" i="20"/>
  <c r="H8" i="20"/>
  <c r="I8" i="20"/>
  <c r="J8" i="20"/>
  <c r="L8" i="20"/>
  <c r="M8" i="20"/>
  <c r="N8" i="20"/>
  <c r="P8" i="20"/>
  <c r="Q8" i="20"/>
  <c r="R8" i="20"/>
  <c r="T8" i="20"/>
  <c r="U8" i="20"/>
  <c r="V8" i="20"/>
  <c r="X8" i="20"/>
  <c r="Y8" i="20"/>
  <c r="Z8" i="20"/>
  <c r="AB8" i="20"/>
  <c r="AC8" i="20"/>
  <c r="AD8" i="20"/>
  <c r="AF8" i="20"/>
  <c r="AG8" i="20"/>
  <c r="AH8" i="20"/>
  <c r="AJ8" i="20"/>
  <c r="AK8" i="20"/>
  <c r="AL8" i="20"/>
  <c r="D8" i="20"/>
  <c r="E117" i="20"/>
  <c r="F117" i="20"/>
  <c r="H117" i="20"/>
  <c r="I117" i="20"/>
  <c r="J117" i="20"/>
  <c r="L117" i="20"/>
  <c r="M117" i="20"/>
  <c r="N117" i="20"/>
  <c r="P117" i="20"/>
  <c r="Q117" i="20"/>
  <c r="R117" i="20"/>
  <c r="T117" i="20"/>
  <c r="U117" i="20"/>
  <c r="V117" i="20"/>
  <c r="X117" i="20"/>
  <c r="Y117" i="20"/>
  <c r="Z117" i="20"/>
  <c r="AB117" i="20"/>
  <c r="AC117" i="20"/>
  <c r="AD117" i="20"/>
  <c r="AF117" i="20"/>
  <c r="AG117" i="20"/>
  <c r="AH117" i="20"/>
  <c r="AJ117" i="20"/>
  <c r="AK117" i="20"/>
  <c r="AL117" i="20"/>
  <c r="D117" i="20"/>
  <c r="E117" i="22"/>
  <c r="F117" i="22"/>
  <c r="H117" i="22"/>
  <c r="I117" i="22"/>
  <c r="J117" i="22"/>
  <c r="L117" i="22"/>
  <c r="M117" i="22"/>
  <c r="N117" i="22"/>
  <c r="P117" i="22"/>
  <c r="Q117" i="22"/>
  <c r="R117" i="22"/>
  <c r="T117" i="22"/>
  <c r="U117" i="22"/>
  <c r="V117" i="22"/>
  <c r="X117" i="22"/>
  <c r="Y117" i="22"/>
  <c r="Z117" i="22"/>
  <c r="AB117" i="22"/>
  <c r="AC117" i="22"/>
  <c r="AD117" i="22"/>
  <c r="AF117" i="22"/>
  <c r="AG117" i="22"/>
  <c r="AH117" i="22"/>
  <c r="AJ117" i="22"/>
  <c r="AK117" i="22"/>
  <c r="AL117" i="22"/>
  <c r="AN117" i="22"/>
  <c r="AO117" i="22"/>
  <c r="AP117" i="22"/>
  <c r="AR117" i="22"/>
  <c r="AS117" i="22"/>
  <c r="AT117" i="22"/>
  <c r="D117" i="22"/>
  <c r="E8" i="22"/>
  <c r="F8" i="22"/>
  <c r="H8" i="22"/>
  <c r="I8" i="22"/>
  <c r="J8" i="22"/>
  <c r="L8" i="22"/>
  <c r="M8" i="22"/>
  <c r="N8" i="22"/>
  <c r="P8" i="22"/>
  <c r="Q8" i="22"/>
  <c r="R8" i="22"/>
  <c r="T8" i="22"/>
  <c r="U8" i="22"/>
  <c r="V8" i="22"/>
  <c r="X8" i="22"/>
  <c r="Y8" i="22"/>
  <c r="Z8" i="22"/>
  <c r="AB8" i="22"/>
  <c r="AC8" i="22"/>
  <c r="AD8" i="22"/>
  <c r="AF8" i="22"/>
  <c r="AG8" i="22"/>
  <c r="AH8" i="22"/>
  <c r="AJ8" i="22"/>
  <c r="AK8" i="22"/>
  <c r="AL8" i="22"/>
  <c r="AN8" i="22"/>
  <c r="AO8" i="22"/>
  <c r="AP8" i="22"/>
  <c r="AR8" i="22"/>
  <c r="AS8" i="22"/>
  <c r="AT8" i="22"/>
  <c r="D8" i="22"/>
  <c r="AZ117" i="22" l="1"/>
  <c r="AZ8" i="22"/>
  <c r="BB117" i="22"/>
  <c r="BE117" i="22" s="1"/>
  <c r="BA117" i="22"/>
  <c r="BB8" i="22"/>
  <c r="BA8" i="22"/>
  <c r="CZ8" i="17"/>
  <c r="AP8" i="20"/>
  <c r="AP117" i="20"/>
  <c r="DB8" i="17"/>
  <c r="DI8" i="17" s="1"/>
  <c r="DB117" i="17"/>
  <c r="AI72" i="22"/>
  <c r="AI73" i="22"/>
  <c r="AI74" i="22"/>
  <c r="AI75" i="22"/>
  <c r="AI76" i="22"/>
  <c r="AI77" i="22"/>
  <c r="AI78" i="22"/>
  <c r="AI79" i="22"/>
  <c r="AI80" i="22"/>
  <c r="AI81" i="22"/>
  <c r="AI82" i="22"/>
  <c r="AI83" i="22"/>
  <c r="AI84" i="22"/>
  <c r="AI85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106" i="20"/>
  <c r="AU124" i="22" l="1"/>
  <c r="AQ124" i="22"/>
  <c r="AM124" i="22"/>
  <c r="AI124" i="22"/>
  <c r="AE124" i="22"/>
  <c r="AA124" i="22"/>
  <c r="W124" i="22"/>
  <c r="S124" i="22"/>
  <c r="O124" i="22"/>
  <c r="K124" i="22"/>
  <c r="G124" i="22"/>
  <c r="AU123" i="22"/>
  <c r="AQ123" i="22"/>
  <c r="AM123" i="22"/>
  <c r="AI123" i="22"/>
  <c r="AE123" i="22"/>
  <c r="AA123" i="22"/>
  <c r="W123" i="22"/>
  <c r="S123" i="22"/>
  <c r="O123" i="22"/>
  <c r="K123" i="22"/>
  <c r="G123" i="22"/>
  <c r="AU122" i="22"/>
  <c r="AQ122" i="22"/>
  <c r="AM122" i="22"/>
  <c r="AI122" i="22"/>
  <c r="AE122" i="22"/>
  <c r="AA122" i="22"/>
  <c r="W122" i="22"/>
  <c r="S122" i="22"/>
  <c r="O122" i="22"/>
  <c r="K122" i="22"/>
  <c r="G122" i="22"/>
  <c r="AU121" i="22"/>
  <c r="AQ121" i="22"/>
  <c r="AM121" i="22"/>
  <c r="AI121" i="22"/>
  <c r="AE121" i="22"/>
  <c r="AA121" i="22"/>
  <c r="W121" i="22"/>
  <c r="S121" i="22"/>
  <c r="O121" i="22"/>
  <c r="K121" i="22"/>
  <c r="G121" i="22"/>
  <c r="AU120" i="22"/>
  <c r="AQ120" i="22"/>
  <c r="AM120" i="22"/>
  <c r="AI120" i="22"/>
  <c r="AE120" i="22"/>
  <c r="AA120" i="22"/>
  <c r="W120" i="22"/>
  <c r="S120" i="22"/>
  <c r="O120" i="22"/>
  <c r="K120" i="22"/>
  <c r="G120" i="22"/>
  <c r="AU119" i="22"/>
  <c r="AQ119" i="22"/>
  <c r="AM119" i="22"/>
  <c r="AI119" i="22"/>
  <c r="AE119" i="22"/>
  <c r="AA119" i="22"/>
  <c r="W119" i="22"/>
  <c r="S119" i="22"/>
  <c r="O119" i="22"/>
  <c r="K119" i="22"/>
  <c r="G119" i="22"/>
  <c r="AU118" i="22"/>
  <c r="AQ118" i="22"/>
  <c r="AM118" i="22"/>
  <c r="AI118" i="22"/>
  <c r="AE118" i="22"/>
  <c r="AA118" i="22"/>
  <c r="W118" i="22"/>
  <c r="S118" i="22"/>
  <c r="O118" i="22"/>
  <c r="K118" i="22"/>
  <c r="G118" i="22"/>
  <c r="AU114" i="22"/>
  <c r="AQ114" i="22"/>
  <c r="AM114" i="22"/>
  <c r="AI114" i="22"/>
  <c r="AE114" i="22"/>
  <c r="AA114" i="22"/>
  <c r="W114" i="22"/>
  <c r="S114" i="22"/>
  <c r="O114" i="22"/>
  <c r="K114" i="22"/>
  <c r="G114" i="22"/>
  <c r="AU113" i="22"/>
  <c r="AQ113" i="22"/>
  <c r="AM113" i="22"/>
  <c r="AI113" i="22"/>
  <c r="AE113" i="22"/>
  <c r="AA113" i="22"/>
  <c r="W113" i="22"/>
  <c r="S113" i="22"/>
  <c r="O113" i="22"/>
  <c r="K113" i="22"/>
  <c r="G113" i="22"/>
  <c r="AU112" i="22"/>
  <c r="AQ112" i="22"/>
  <c r="AM112" i="22"/>
  <c r="AI112" i="22"/>
  <c r="AE112" i="22"/>
  <c r="AA112" i="22"/>
  <c r="W112" i="22"/>
  <c r="S112" i="22"/>
  <c r="O112" i="22"/>
  <c r="K112" i="22"/>
  <c r="G112" i="22"/>
  <c r="AU111" i="22"/>
  <c r="AQ111" i="22"/>
  <c r="AM111" i="22"/>
  <c r="AI111" i="22"/>
  <c r="AE111" i="22"/>
  <c r="AA111" i="22"/>
  <c r="W111" i="22"/>
  <c r="S111" i="22"/>
  <c r="O111" i="22"/>
  <c r="K111" i="22"/>
  <c r="G111" i="22"/>
  <c r="AU110" i="22"/>
  <c r="AQ110" i="22"/>
  <c r="AM110" i="22"/>
  <c r="AI110" i="22"/>
  <c r="AA110" i="22"/>
  <c r="W110" i="22"/>
  <c r="S110" i="22"/>
  <c r="O110" i="22"/>
  <c r="K110" i="22"/>
  <c r="G110" i="22"/>
  <c r="AU109" i="22"/>
  <c r="AQ109" i="22"/>
  <c r="AM109" i="22"/>
  <c r="AI109" i="22"/>
  <c r="AE109" i="22"/>
  <c r="AA109" i="22"/>
  <c r="W109" i="22"/>
  <c r="S109" i="22"/>
  <c r="O109" i="22"/>
  <c r="K109" i="22"/>
  <c r="G109" i="22"/>
  <c r="AU108" i="22"/>
  <c r="AQ108" i="22"/>
  <c r="AM108" i="22"/>
  <c r="AI108" i="22"/>
  <c r="AE108" i="22"/>
  <c r="AA108" i="22"/>
  <c r="W108" i="22"/>
  <c r="S108" i="22"/>
  <c r="O108" i="22"/>
  <c r="K108" i="22"/>
  <c r="G108" i="22"/>
  <c r="AU107" i="22"/>
  <c r="AQ107" i="22"/>
  <c r="AM107" i="22"/>
  <c r="AI107" i="22"/>
  <c r="AE107" i="22"/>
  <c r="AA107" i="22"/>
  <c r="W107" i="22"/>
  <c r="S107" i="22"/>
  <c r="O107" i="22"/>
  <c r="K107" i="22"/>
  <c r="G107" i="22"/>
  <c r="AU106" i="22"/>
  <c r="AQ106" i="22"/>
  <c r="AM106" i="22"/>
  <c r="AI106" i="22"/>
  <c r="AE106" i="22"/>
  <c r="AA106" i="22"/>
  <c r="W106" i="22"/>
  <c r="S106" i="22"/>
  <c r="O106" i="22"/>
  <c r="K106" i="22"/>
  <c r="G106" i="22"/>
  <c r="AU105" i="22"/>
  <c r="AQ105" i="22"/>
  <c r="AM105" i="22"/>
  <c r="AI105" i="22"/>
  <c r="AE105" i="22"/>
  <c r="AA105" i="22"/>
  <c r="W105" i="22"/>
  <c r="S105" i="22"/>
  <c r="O105" i="22"/>
  <c r="K105" i="22"/>
  <c r="G105" i="22"/>
  <c r="AU104" i="22"/>
  <c r="AQ104" i="22"/>
  <c r="AM104" i="22"/>
  <c r="AI104" i="22"/>
  <c r="AE104" i="22"/>
  <c r="AA104" i="22"/>
  <c r="W104" i="22"/>
  <c r="S104" i="22"/>
  <c r="O104" i="22"/>
  <c r="K104" i="22"/>
  <c r="G104" i="22"/>
  <c r="AU103" i="22"/>
  <c r="AQ103" i="22"/>
  <c r="AM103" i="22"/>
  <c r="AI103" i="22"/>
  <c r="AE103" i="22"/>
  <c r="AA103" i="22"/>
  <c r="W103" i="22"/>
  <c r="S103" i="22"/>
  <c r="O103" i="22"/>
  <c r="K103" i="22"/>
  <c r="G103" i="22"/>
  <c r="AU102" i="22"/>
  <c r="AQ102" i="22"/>
  <c r="AM102" i="22"/>
  <c r="AI102" i="22"/>
  <c r="AE102" i="22"/>
  <c r="AA102" i="22"/>
  <c r="W102" i="22"/>
  <c r="S102" i="22"/>
  <c r="O102" i="22"/>
  <c r="K102" i="22"/>
  <c r="G102" i="22"/>
  <c r="AU101" i="22"/>
  <c r="AQ101" i="22"/>
  <c r="AM101" i="22"/>
  <c r="AI101" i="22"/>
  <c r="AE101" i="22"/>
  <c r="AA101" i="22"/>
  <c r="W101" i="22"/>
  <c r="S101" i="22"/>
  <c r="O101" i="22"/>
  <c r="K101" i="22"/>
  <c r="G101" i="22"/>
  <c r="AU100" i="22"/>
  <c r="AQ100" i="22"/>
  <c r="AM100" i="22"/>
  <c r="AI100" i="22"/>
  <c r="AE100" i="22"/>
  <c r="W100" i="22"/>
  <c r="S100" i="22"/>
  <c r="O100" i="22"/>
  <c r="K100" i="22"/>
  <c r="G100" i="22"/>
  <c r="AU99" i="22"/>
  <c r="AQ99" i="22"/>
  <c r="AM99" i="22"/>
  <c r="AI99" i="22"/>
  <c r="AE99" i="22"/>
  <c r="W99" i="22"/>
  <c r="S99" i="22"/>
  <c r="O99" i="22"/>
  <c r="K99" i="22"/>
  <c r="G99" i="22"/>
  <c r="AU98" i="22"/>
  <c r="AQ98" i="22"/>
  <c r="AM98" i="22"/>
  <c r="AI98" i="22"/>
  <c r="AE98" i="22"/>
  <c r="AA98" i="22"/>
  <c r="W98" i="22"/>
  <c r="S98" i="22"/>
  <c r="O98" i="22"/>
  <c r="K98" i="22"/>
  <c r="G98" i="22"/>
  <c r="AU97" i="22"/>
  <c r="AQ97" i="22"/>
  <c r="AM97" i="22"/>
  <c r="AI97" i="22"/>
  <c r="AE97" i="22"/>
  <c r="AA97" i="22"/>
  <c r="W97" i="22"/>
  <c r="S97" i="22"/>
  <c r="O97" i="22"/>
  <c r="K97" i="22"/>
  <c r="G97" i="22"/>
  <c r="AU96" i="22"/>
  <c r="AQ96" i="22"/>
  <c r="AM96" i="22"/>
  <c r="AI96" i="22"/>
  <c r="AE96" i="22"/>
  <c r="AA96" i="22"/>
  <c r="W96" i="22"/>
  <c r="S96" i="22"/>
  <c r="O96" i="22"/>
  <c r="K96" i="22"/>
  <c r="G96" i="22"/>
  <c r="AU95" i="22"/>
  <c r="AQ95" i="22"/>
  <c r="AM95" i="22"/>
  <c r="AI95" i="22"/>
  <c r="AE95" i="22"/>
  <c r="AA95" i="22"/>
  <c r="W95" i="22"/>
  <c r="S95" i="22"/>
  <c r="O95" i="22"/>
  <c r="K95" i="22"/>
  <c r="G95" i="22"/>
  <c r="AU94" i="22"/>
  <c r="AQ94" i="22"/>
  <c r="AM94" i="22"/>
  <c r="AI94" i="22"/>
  <c r="AE94" i="22"/>
  <c r="AA94" i="22"/>
  <c r="W94" i="22"/>
  <c r="S94" i="22"/>
  <c r="O94" i="22"/>
  <c r="K94" i="22"/>
  <c r="G94" i="22"/>
  <c r="AU93" i="22"/>
  <c r="AQ93" i="22"/>
  <c r="AM93" i="22"/>
  <c r="AI93" i="22"/>
  <c r="AE93" i="22"/>
  <c r="AA93" i="22"/>
  <c r="W93" i="22"/>
  <c r="S93" i="22"/>
  <c r="O93" i="22"/>
  <c r="K93" i="22"/>
  <c r="G93" i="22"/>
  <c r="AU92" i="22"/>
  <c r="AQ92" i="22"/>
  <c r="AM92" i="22"/>
  <c r="AI92" i="22"/>
  <c r="AE92" i="22"/>
  <c r="AA92" i="22"/>
  <c r="W92" i="22"/>
  <c r="S92" i="22"/>
  <c r="O92" i="22"/>
  <c r="K92" i="22"/>
  <c r="G92" i="22"/>
  <c r="AU91" i="22"/>
  <c r="AQ91" i="22"/>
  <c r="AM91" i="22"/>
  <c r="AI91" i="22"/>
  <c r="AE91" i="22"/>
  <c r="AA91" i="22"/>
  <c r="W91" i="22"/>
  <c r="S91" i="22"/>
  <c r="O91" i="22"/>
  <c r="K91" i="22"/>
  <c r="G91" i="22"/>
  <c r="AU90" i="22"/>
  <c r="AQ90" i="22"/>
  <c r="AM90" i="22"/>
  <c r="AI90" i="22"/>
  <c r="AE90" i="22"/>
  <c r="AA90" i="22"/>
  <c r="W90" i="22"/>
  <c r="S90" i="22"/>
  <c r="O90" i="22"/>
  <c r="K90" i="22"/>
  <c r="G90" i="22"/>
  <c r="AU89" i="22"/>
  <c r="AQ89" i="22"/>
  <c r="AM89" i="22"/>
  <c r="AI89" i="22"/>
  <c r="AE89" i="22"/>
  <c r="AA89" i="22"/>
  <c r="W89" i="22"/>
  <c r="S89" i="22"/>
  <c r="O89" i="22"/>
  <c r="K89" i="22"/>
  <c r="G89" i="22"/>
  <c r="AU88" i="22"/>
  <c r="AQ88" i="22"/>
  <c r="AM88" i="22"/>
  <c r="AI88" i="22"/>
  <c r="AE88" i="22"/>
  <c r="AA88" i="22"/>
  <c r="W88" i="22"/>
  <c r="S88" i="22"/>
  <c r="O88" i="22"/>
  <c r="K88" i="22"/>
  <c r="G88" i="22"/>
  <c r="AU87" i="22"/>
  <c r="AQ87" i="22"/>
  <c r="AM87" i="22"/>
  <c r="AI87" i="22"/>
  <c r="AE87" i="22"/>
  <c r="AA87" i="22"/>
  <c r="W87" i="22"/>
  <c r="S87" i="22"/>
  <c r="O87" i="22"/>
  <c r="K87" i="22"/>
  <c r="K86" i="22" s="1"/>
  <c r="G87" i="22"/>
  <c r="AU85" i="22"/>
  <c r="AQ85" i="22"/>
  <c r="AM85" i="22"/>
  <c r="AE85" i="22"/>
  <c r="AA85" i="22"/>
  <c r="W85" i="22"/>
  <c r="S85" i="22"/>
  <c r="O85" i="22"/>
  <c r="K85" i="22"/>
  <c r="G85" i="22"/>
  <c r="AU84" i="22"/>
  <c r="AQ84" i="22"/>
  <c r="AM84" i="22"/>
  <c r="AI71" i="22"/>
  <c r="AE84" i="22"/>
  <c r="AA84" i="22"/>
  <c r="W84" i="22"/>
  <c r="S84" i="22"/>
  <c r="O84" i="22"/>
  <c r="K84" i="22"/>
  <c r="G84" i="22"/>
  <c r="AU83" i="22"/>
  <c r="AQ83" i="22"/>
  <c r="AM83" i="22"/>
  <c r="AE83" i="22"/>
  <c r="AA83" i="22"/>
  <c r="W83" i="22"/>
  <c r="S83" i="22"/>
  <c r="O83" i="22"/>
  <c r="K83" i="22"/>
  <c r="G83" i="22"/>
  <c r="AU82" i="22"/>
  <c r="AQ82" i="22"/>
  <c r="AM82" i="22"/>
  <c r="AE82" i="22"/>
  <c r="AA82" i="22"/>
  <c r="W82" i="22"/>
  <c r="S82" i="22"/>
  <c r="O82" i="22"/>
  <c r="K82" i="22"/>
  <c r="G82" i="22"/>
  <c r="AU81" i="22"/>
  <c r="AQ81" i="22"/>
  <c r="AM81" i="22"/>
  <c r="AE81" i="22"/>
  <c r="AA81" i="22"/>
  <c r="W81" i="22"/>
  <c r="S81" i="22"/>
  <c r="O81" i="22"/>
  <c r="K81" i="22"/>
  <c r="G81" i="22"/>
  <c r="AU80" i="22"/>
  <c r="AQ80" i="22"/>
  <c r="AM80" i="22"/>
  <c r="AE80" i="22"/>
  <c r="AA80" i="22"/>
  <c r="W80" i="22"/>
  <c r="S80" i="22"/>
  <c r="O80" i="22"/>
  <c r="K80" i="22"/>
  <c r="G80" i="22"/>
  <c r="AU79" i="22"/>
  <c r="AQ79" i="22"/>
  <c r="AM79" i="22"/>
  <c r="AE79" i="22"/>
  <c r="AA79" i="22"/>
  <c r="W79" i="22"/>
  <c r="S79" i="22"/>
  <c r="O79" i="22"/>
  <c r="K79" i="22"/>
  <c r="G79" i="22"/>
  <c r="AU78" i="22"/>
  <c r="AQ78" i="22"/>
  <c r="AM78" i="22"/>
  <c r="AE78" i="22"/>
  <c r="AA78" i="22"/>
  <c r="W78" i="22"/>
  <c r="S78" i="22"/>
  <c r="O78" i="22"/>
  <c r="K78" i="22"/>
  <c r="G78" i="22"/>
  <c r="AU77" i="22"/>
  <c r="AQ77" i="22"/>
  <c r="AM77" i="22"/>
  <c r="AE77" i="22"/>
  <c r="AA77" i="22"/>
  <c r="W77" i="22"/>
  <c r="S77" i="22"/>
  <c r="O77" i="22"/>
  <c r="K77" i="22"/>
  <c r="G77" i="22"/>
  <c r="AU76" i="22"/>
  <c r="AQ76" i="22"/>
  <c r="AM76" i="22"/>
  <c r="AE76" i="22"/>
  <c r="AA76" i="22"/>
  <c r="W76" i="22"/>
  <c r="S76" i="22"/>
  <c r="O76" i="22"/>
  <c r="K76" i="22"/>
  <c r="G76" i="22"/>
  <c r="AU75" i="22"/>
  <c r="AQ75" i="22"/>
  <c r="AM75" i="22"/>
  <c r="AE75" i="22"/>
  <c r="AA75" i="22"/>
  <c r="W75" i="22"/>
  <c r="S75" i="22"/>
  <c r="O75" i="22"/>
  <c r="K75" i="22"/>
  <c r="G75" i="22"/>
  <c r="AU74" i="22"/>
  <c r="AQ74" i="22"/>
  <c r="AM74" i="22"/>
  <c r="AE74" i="22"/>
  <c r="AA74" i="22"/>
  <c r="W74" i="22"/>
  <c r="S74" i="22"/>
  <c r="O74" i="22"/>
  <c r="K74" i="22"/>
  <c r="G74" i="22"/>
  <c r="AU73" i="22"/>
  <c r="AQ73" i="22"/>
  <c r="AM73" i="22"/>
  <c r="AE73" i="22"/>
  <c r="AA73" i="22"/>
  <c r="W73" i="22"/>
  <c r="S73" i="22"/>
  <c r="O73" i="22"/>
  <c r="K73" i="22"/>
  <c r="G73" i="22"/>
  <c r="AU72" i="22"/>
  <c r="AQ72" i="22"/>
  <c r="AM72" i="22"/>
  <c r="AE72" i="22"/>
  <c r="AA72" i="22"/>
  <c r="W72" i="22"/>
  <c r="S72" i="22"/>
  <c r="O72" i="22"/>
  <c r="K72" i="22"/>
  <c r="G72" i="22"/>
  <c r="AT71" i="22"/>
  <c r="AS71" i="22"/>
  <c r="AR71" i="22"/>
  <c r="AP71" i="22"/>
  <c r="AO71" i="22"/>
  <c r="AN71" i="22"/>
  <c r="AL71" i="22"/>
  <c r="AK71" i="22"/>
  <c r="AJ71" i="22"/>
  <c r="AH71" i="22"/>
  <c r="AG71" i="22"/>
  <c r="AF71" i="22"/>
  <c r="AD71" i="22"/>
  <c r="AC71" i="22"/>
  <c r="AB71" i="22"/>
  <c r="Z71" i="22"/>
  <c r="Y71" i="22"/>
  <c r="X71" i="22"/>
  <c r="R71" i="22"/>
  <c r="Q71" i="22"/>
  <c r="P71" i="22"/>
  <c r="N71" i="22"/>
  <c r="M71" i="22"/>
  <c r="L71" i="22"/>
  <c r="J71" i="22"/>
  <c r="I71" i="22"/>
  <c r="H71" i="22"/>
  <c r="F71" i="22"/>
  <c r="E71" i="22"/>
  <c r="D71" i="22"/>
  <c r="AU70" i="22"/>
  <c r="AQ70" i="22"/>
  <c r="AM70" i="22"/>
  <c r="AE70" i="22"/>
  <c r="AA70" i="22"/>
  <c r="W70" i="22"/>
  <c r="S70" i="22"/>
  <c r="O70" i="22"/>
  <c r="K70" i="22"/>
  <c r="G70" i="22"/>
  <c r="AU69" i="22"/>
  <c r="AQ69" i="22"/>
  <c r="AM69" i="22"/>
  <c r="AE69" i="22"/>
  <c r="AA69" i="22"/>
  <c r="W69" i="22"/>
  <c r="S69" i="22"/>
  <c r="O69" i="22"/>
  <c r="K69" i="22"/>
  <c r="G69" i="22"/>
  <c r="AU68" i="22"/>
  <c r="AQ68" i="22"/>
  <c r="AM68" i="22"/>
  <c r="AE68" i="22"/>
  <c r="AA68" i="22"/>
  <c r="W68" i="22"/>
  <c r="S68" i="22"/>
  <c r="O68" i="22"/>
  <c r="K68" i="22"/>
  <c r="G68" i="22"/>
  <c r="AU67" i="22"/>
  <c r="AQ67" i="22"/>
  <c r="AM67" i="22"/>
  <c r="AE67" i="22"/>
  <c r="AA67" i="22"/>
  <c r="W67" i="22"/>
  <c r="S67" i="22"/>
  <c r="O67" i="22"/>
  <c r="K67" i="22"/>
  <c r="G67" i="22"/>
  <c r="AU66" i="22"/>
  <c r="AQ66" i="22"/>
  <c r="AM66" i="22"/>
  <c r="AE66" i="22"/>
  <c r="AA66" i="22"/>
  <c r="W66" i="22"/>
  <c r="S66" i="22"/>
  <c r="O66" i="22"/>
  <c r="K66" i="22"/>
  <c r="G66" i="22"/>
  <c r="AU65" i="22"/>
  <c r="AQ65" i="22"/>
  <c r="AM65" i="22"/>
  <c r="AE65" i="22"/>
  <c r="AA65" i="22"/>
  <c r="W65" i="22"/>
  <c r="S65" i="22"/>
  <c r="O65" i="22"/>
  <c r="K65" i="22"/>
  <c r="G65" i="22"/>
  <c r="AU64" i="22"/>
  <c r="AQ64" i="22"/>
  <c r="AM64" i="22"/>
  <c r="AE64" i="22"/>
  <c r="AA64" i="22"/>
  <c r="W64" i="22"/>
  <c r="S64" i="22"/>
  <c r="O64" i="22"/>
  <c r="K64" i="22"/>
  <c r="G64" i="22"/>
  <c r="AU63" i="22"/>
  <c r="AQ63" i="22"/>
  <c r="AM63" i="22"/>
  <c r="AE63" i="22"/>
  <c r="AA63" i="22"/>
  <c r="W63" i="22"/>
  <c r="S63" i="22"/>
  <c r="O63" i="22"/>
  <c r="K63" i="22"/>
  <c r="G63" i="22"/>
  <c r="AU62" i="22"/>
  <c r="AQ62" i="22"/>
  <c r="AM62" i="22"/>
  <c r="AE62" i="22"/>
  <c r="AA62" i="22"/>
  <c r="W62" i="22"/>
  <c r="S62" i="22"/>
  <c r="O62" i="22"/>
  <c r="K62" i="22"/>
  <c r="G62" i="22"/>
  <c r="AU61" i="22"/>
  <c r="AQ61" i="22"/>
  <c r="AM61" i="22"/>
  <c r="AE61" i="22"/>
  <c r="AA61" i="22"/>
  <c r="W61" i="22"/>
  <c r="S61" i="22"/>
  <c r="O61" i="22"/>
  <c r="K61" i="22"/>
  <c r="G61" i="22"/>
  <c r="AU60" i="22"/>
  <c r="AQ60" i="22"/>
  <c r="AM60" i="22"/>
  <c r="AE60" i="22"/>
  <c r="AA60" i="22"/>
  <c r="W60" i="22"/>
  <c r="S60" i="22"/>
  <c r="O60" i="22"/>
  <c r="K60" i="22"/>
  <c r="G60" i="22"/>
  <c r="AU59" i="22"/>
  <c r="AQ59" i="22"/>
  <c r="AM59" i="22"/>
  <c r="AE59" i="22"/>
  <c r="AA59" i="22"/>
  <c r="W59" i="22"/>
  <c r="S59" i="22"/>
  <c r="O59" i="22"/>
  <c r="K59" i="22"/>
  <c r="G59" i="22"/>
  <c r="AU58" i="22"/>
  <c r="AQ58" i="22"/>
  <c r="AM58" i="22"/>
  <c r="AE58" i="22"/>
  <c r="AA58" i="22"/>
  <c r="W58" i="22"/>
  <c r="S58" i="22"/>
  <c r="O58" i="22"/>
  <c r="K58" i="22"/>
  <c r="G58" i="22"/>
  <c r="AU57" i="22"/>
  <c r="AQ57" i="22"/>
  <c r="AM57" i="22"/>
  <c r="AE57" i="22"/>
  <c r="AA57" i="22"/>
  <c r="W57" i="22"/>
  <c r="S57" i="22"/>
  <c r="O57" i="22"/>
  <c r="K57" i="22"/>
  <c r="G57" i="22"/>
  <c r="AU56" i="22"/>
  <c r="AQ56" i="22"/>
  <c r="AM56" i="22"/>
  <c r="AE56" i="22"/>
  <c r="AA56" i="22"/>
  <c r="W56" i="22"/>
  <c r="S56" i="22"/>
  <c r="O56" i="22"/>
  <c r="K56" i="22"/>
  <c r="G56" i="22"/>
  <c r="AU55" i="22"/>
  <c r="AQ55" i="22"/>
  <c r="AM55" i="22"/>
  <c r="AE55" i="22"/>
  <c r="AA55" i="22"/>
  <c r="W55" i="22"/>
  <c r="S55" i="22"/>
  <c r="O55" i="22"/>
  <c r="K55" i="22"/>
  <c r="G55" i="22"/>
  <c r="AU54" i="22"/>
  <c r="AQ54" i="22"/>
  <c r="AM54" i="22"/>
  <c r="AE54" i="22"/>
  <c r="AA54" i="22"/>
  <c r="W54" i="22"/>
  <c r="S54" i="22"/>
  <c r="O54" i="22"/>
  <c r="K54" i="22"/>
  <c r="G54" i="22"/>
  <c r="AU53" i="22"/>
  <c r="AQ53" i="22"/>
  <c r="AM53" i="22"/>
  <c r="AE53" i="22"/>
  <c r="AA53" i="22"/>
  <c r="W53" i="22"/>
  <c r="S53" i="22"/>
  <c r="O53" i="22"/>
  <c r="K53" i="22"/>
  <c r="G53" i="22"/>
  <c r="AU52" i="22"/>
  <c r="AQ52" i="22"/>
  <c r="AQ51" i="22" s="1"/>
  <c r="AM52" i="22"/>
  <c r="AE52" i="22"/>
  <c r="AA52" i="22"/>
  <c r="W52" i="22"/>
  <c r="W51" i="22" s="1"/>
  <c r="S52" i="22"/>
  <c r="O52" i="22"/>
  <c r="O51" i="22" s="1"/>
  <c r="K52" i="22"/>
  <c r="K51" i="22" s="1"/>
  <c r="G52" i="22"/>
  <c r="AU51" i="22"/>
  <c r="AT51" i="22"/>
  <c r="AS51" i="22"/>
  <c r="AR51" i="22"/>
  <c r="AP51" i="22"/>
  <c r="AO51" i="22"/>
  <c r="AN51" i="22"/>
  <c r="AL51" i="22"/>
  <c r="AK51" i="22"/>
  <c r="AJ51" i="22"/>
  <c r="AI51" i="22"/>
  <c r="AH51" i="22"/>
  <c r="AG51" i="22"/>
  <c r="AF51" i="22"/>
  <c r="AD51" i="22"/>
  <c r="AC51" i="22"/>
  <c r="AB51" i="22"/>
  <c r="Z51" i="22"/>
  <c r="Y51" i="22"/>
  <c r="X51" i="22"/>
  <c r="V51" i="22"/>
  <c r="U51" i="22"/>
  <c r="T51" i="22"/>
  <c r="R51" i="22"/>
  <c r="Q51" i="22"/>
  <c r="P51" i="22"/>
  <c r="N51" i="22"/>
  <c r="M51" i="22"/>
  <c r="L51" i="22"/>
  <c r="J51" i="22"/>
  <c r="I51" i="22"/>
  <c r="H51" i="22"/>
  <c r="F51" i="22"/>
  <c r="E51" i="22"/>
  <c r="D51" i="22"/>
  <c r="AU50" i="22"/>
  <c r="AQ50" i="22"/>
  <c r="AM50" i="22"/>
  <c r="AE50" i="22"/>
  <c r="AA50" i="22"/>
  <c r="W50" i="22"/>
  <c r="S50" i="22"/>
  <c r="O50" i="22"/>
  <c r="K50" i="22"/>
  <c r="G50" i="22"/>
  <c r="AU49" i="22"/>
  <c r="AQ49" i="22"/>
  <c r="AM49" i="22"/>
  <c r="AE49" i="22"/>
  <c r="AA49" i="22"/>
  <c r="W49" i="22"/>
  <c r="S49" i="22"/>
  <c r="O49" i="22"/>
  <c r="K49" i="22"/>
  <c r="G49" i="22"/>
  <c r="AU48" i="22"/>
  <c r="AQ48" i="22"/>
  <c r="AM48" i="22"/>
  <c r="AE48" i="22"/>
  <c r="AA48" i="22"/>
  <c r="W48" i="22"/>
  <c r="S48" i="22"/>
  <c r="O48" i="22"/>
  <c r="K48" i="22"/>
  <c r="G48" i="22"/>
  <c r="AU47" i="22"/>
  <c r="AQ47" i="22"/>
  <c r="AM47" i="22"/>
  <c r="AE47" i="22"/>
  <c r="AA47" i="22"/>
  <c r="W47" i="22"/>
  <c r="S47" i="22"/>
  <c r="O47" i="22"/>
  <c r="K47" i="22"/>
  <c r="G47" i="22"/>
  <c r="AU46" i="22"/>
  <c r="AQ46" i="22"/>
  <c r="AM46" i="22"/>
  <c r="AE46" i="22"/>
  <c r="AA46" i="22"/>
  <c r="W46" i="22"/>
  <c r="S46" i="22"/>
  <c r="O46" i="22"/>
  <c r="K46" i="22"/>
  <c r="G46" i="22"/>
  <c r="AU45" i="22"/>
  <c r="AQ45" i="22"/>
  <c r="AM45" i="22"/>
  <c r="AE45" i="22"/>
  <c r="AA45" i="22"/>
  <c r="W45" i="22"/>
  <c r="S45" i="22"/>
  <c r="O45" i="22"/>
  <c r="K45" i="22"/>
  <c r="G45" i="22"/>
  <c r="AU44" i="22"/>
  <c r="AQ44" i="22"/>
  <c r="AM44" i="22"/>
  <c r="AE44" i="22"/>
  <c r="AA44" i="22"/>
  <c r="W44" i="22"/>
  <c r="S44" i="22"/>
  <c r="O44" i="22"/>
  <c r="K44" i="22"/>
  <c r="G44" i="22"/>
  <c r="AU43" i="22"/>
  <c r="AQ43" i="22"/>
  <c r="AM43" i="22"/>
  <c r="AE43" i="22"/>
  <c r="AA43" i="22"/>
  <c r="W43" i="22"/>
  <c r="S43" i="22"/>
  <c r="O43" i="22"/>
  <c r="K43" i="22"/>
  <c r="G43" i="22"/>
  <c r="AU42" i="22"/>
  <c r="AQ42" i="22"/>
  <c r="AM42" i="22"/>
  <c r="AE42" i="22"/>
  <c r="AA42" i="22"/>
  <c r="W42" i="22"/>
  <c r="S42" i="22"/>
  <c r="O42" i="22"/>
  <c r="K42" i="22"/>
  <c r="G42" i="22"/>
  <c r="AU41" i="22"/>
  <c r="AQ41" i="22"/>
  <c r="AM41" i="22"/>
  <c r="AE41" i="22"/>
  <c r="AA41" i="22"/>
  <c r="W41" i="22"/>
  <c r="S41" i="22"/>
  <c r="O41" i="22"/>
  <c r="K41" i="22"/>
  <c r="G41" i="22"/>
  <c r="AU40" i="22"/>
  <c r="AQ40" i="22"/>
  <c r="AM40" i="22"/>
  <c r="AE40" i="22"/>
  <c r="AA40" i="22"/>
  <c r="W40" i="22"/>
  <c r="S40" i="22"/>
  <c r="O40" i="22"/>
  <c r="K40" i="22"/>
  <c r="G40" i="22"/>
  <c r="AU39" i="22"/>
  <c r="AQ39" i="22"/>
  <c r="AM39" i="22"/>
  <c r="AE39" i="22"/>
  <c r="AA39" i="22"/>
  <c r="W39" i="22"/>
  <c r="S39" i="22"/>
  <c r="O39" i="22"/>
  <c r="K39" i="22"/>
  <c r="G39" i="22"/>
  <c r="AU38" i="22"/>
  <c r="AQ38" i="22"/>
  <c r="AM38" i="22"/>
  <c r="AE38" i="22"/>
  <c r="AA38" i="22"/>
  <c r="W38" i="22"/>
  <c r="S38" i="22"/>
  <c r="O38" i="22"/>
  <c r="K38" i="22"/>
  <c r="G38" i="22"/>
  <c r="AU37" i="22"/>
  <c r="AQ37" i="22"/>
  <c r="AM37" i="22"/>
  <c r="AE37" i="22"/>
  <c r="AA37" i="22"/>
  <c r="W37" i="22"/>
  <c r="S37" i="22"/>
  <c r="O37" i="22"/>
  <c r="K37" i="22"/>
  <c r="G37" i="22"/>
  <c r="AU36" i="22"/>
  <c r="AQ36" i="22"/>
  <c r="AM36" i="22"/>
  <c r="AE36" i="22"/>
  <c r="AA36" i="22"/>
  <c r="W36" i="22"/>
  <c r="S36" i="22"/>
  <c r="O36" i="22"/>
  <c r="K36" i="22"/>
  <c r="G36" i="22"/>
  <c r="AU35" i="22"/>
  <c r="AQ35" i="22"/>
  <c r="AM35" i="22"/>
  <c r="AE35" i="22"/>
  <c r="AA35" i="22"/>
  <c r="W35" i="22"/>
  <c r="S35" i="22"/>
  <c r="O35" i="22"/>
  <c r="K35" i="22"/>
  <c r="G35" i="22"/>
  <c r="AU34" i="22"/>
  <c r="AQ34" i="22"/>
  <c r="AM34" i="22"/>
  <c r="AE34" i="22"/>
  <c r="AA34" i="22"/>
  <c r="W34" i="22"/>
  <c r="S34" i="22"/>
  <c r="O34" i="22"/>
  <c r="K34" i="22"/>
  <c r="G34" i="22"/>
  <c r="AU33" i="22"/>
  <c r="AQ33" i="22"/>
  <c r="AQ32" i="22" s="1"/>
  <c r="AM33" i="22"/>
  <c r="AE33" i="22"/>
  <c r="AE32" i="22" s="1"/>
  <c r="AA33" i="22"/>
  <c r="W33" i="22"/>
  <c r="W32" i="22" s="1"/>
  <c r="S33" i="22"/>
  <c r="S32" i="22" s="1"/>
  <c r="O33" i="22"/>
  <c r="O32" i="22" s="1"/>
  <c r="K33" i="22"/>
  <c r="G33" i="22"/>
  <c r="G32" i="22" s="1"/>
  <c r="AU32" i="22"/>
  <c r="AT32" i="22"/>
  <c r="AS32" i="22"/>
  <c r="AR32" i="22"/>
  <c r="AP32" i="22"/>
  <c r="AO32" i="22"/>
  <c r="AN32" i="22"/>
  <c r="AL32" i="22"/>
  <c r="AK32" i="22"/>
  <c r="AJ32" i="22"/>
  <c r="AI32" i="22"/>
  <c r="AH32" i="22"/>
  <c r="AG32" i="22"/>
  <c r="AF32" i="22"/>
  <c r="AD32" i="22"/>
  <c r="AC32" i="22"/>
  <c r="AB32" i="22"/>
  <c r="Z32" i="22"/>
  <c r="Y32" i="22"/>
  <c r="X32" i="22"/>
  <c r="V32" i="22"/>
  <c r="U32" i="22"/>
  <c r="T32" i="22"/>
  <c r="R32" i="22"/>
  <c r="Q32" i="22"/>
  <c r="P32" i="22"/>
  <c r="N32" i="22"/>
  <c r="M32" i="22"/>
  <c r="L32" i="22"/>
  <c r="J32" i="22"/>
  <c r="I32" i="22"/>
  <c r="H32" i="22"/>
  <c r="F32" i="22"/>
  <c r="E32" i="22"/>
  <c r="D32" i="22"/>
  <c r="AU31" i="22"/>
  <c r="AQ31" i="22"/>
  <c r="AM31" i="22"/>
  <c r="AI31" i="22"/>
  <c r="AE31" i="22"/>
  <c r="AA31" i="22"/>
  <c r="W31" i="22"/>
  <c r="S31" i="22"/>
  <c r="O31" i="22"/>
  <c r="K31" i="22"/>
  <c r="G31" i="22"/>
  <c r="AU30" i="22"/>
  <c r="AQ30" i="22"/>
  <c r="AM30" i="22"/>
  <c r="AI30" i="22"/>
  <c r="AE30" i="22"/>
  <c r="AA30" i="22"/>
  <c r="W30" i="22"/>
  <c r="S30" i="22"/>
  <c r="O30" i="22"/>
  <c r="K30" i="22"/>
  <c r="G30" i="22"/>
  <c r="AU29" i="22"/>
  <c r="AQ29" i="22"/>
  <c r="AM29" i="22"/>
  <c r="AI29" i="22"/>
  <c r="AE29" i="22"/>
  <c r="AA29" i="22"/>
  <c r="W29" i="22"/>
  <c r="S29" i="22"/>
  <c r="O29" i="22"/>
  <c r="K29" i="22"/>
  <c r="G29" i="22"/>
  <c r="AU28" i="22"/>
  <c r="AQ28" i="22"/>
  <c r="AM28" i="22"/>
  <c r="AI28" i="22"/>
  <c r="AE28" i="22"/>
  <c r="AA28" i="22"/>
  <c r="W28" i="22"/>
  <c r="S28" i="22"/>
  <c r="O28" i="22"/>
  <c r="K28" i="22"/>
  <c r="G28" i="22"/>
  <c r="AU27" i="22"/>
  <c r="AQ27" i="22"/>
  <c r="AM27" i="22"/>
  <c r="AI27" i="22"/>
  <c r="AE27" i="22"/>
  <c r="AA27" i="22"/>
  <c r="W27" i="22"/>
  <c r="S27" i="22"/>
  <c r="O27" i="22"/>
  <c r="K27" i="22"/>
  <c r="G27" i="22"/>
  <c r="AU26" i="22"/>
  <c r="AQ26" i="22"/>
  <c r="AM26" i="22"/>
  <c r="AI26" i="22"/>
  <c r="AE26" i="22"/>
  <c r="AA26" i="22"/>
  <c r="W26" i="22"/>
  <c r="S26" i="22"/>
  <c r="O26" i="22"/>
  <c r="K26" i="22"/>
  <c r="G26" i="22"/>
  <c r="AU25" i="22"/>
  <c r="AQ25" i="22"/>
  <c r="AM25" i="22"/>
  <c r="AI25" i="22"/>
  <c r="AE25" i="22"/>
  <c r="AA25" i="22"/>
  <c r="W25" i="22"/>
  <c r="S25" i="22"/>
  <c r="O25" i="22"/>
  <c r="K25" i="22"/>
  <c r="G25" i="22"/>
  <c r="AU24" i="22"/>
  <c r="AQ24" i="22"/>
  <c r="AM24" i="22"/>
  <c r="AI24" i="22"/>
  <c r="AE24" i="22"/>
  <c r="AA24" i="22"/>
  <c r="W24" i="22"/>
  <c r="S24" i="22"/>
  <c r="O24" i="22"/>
  <c r="K24" i="22"/>
  <c r="G24" i="22"/>
  <c r="AU23" i="22"/>
  <c r="AQ23" i="22"/>
  <c r="AM23" i="22"/>
  <c r="AI23" i="22"/>
  <c r="AE23" i="22"/>
  <c r="AA23" i="22"/>
  <c r="W23" i="22"/>
  <c r="S23" i="22"/>
  <c r="O23" i="22"/>
  <c r="K23" i="22"/>
  <c r="G23" i="22"/>
  <c r="AU22" i="22"/>
  <c r="AQ22" i="22"/>
  <c r="AM22" i="22"/>
  <c r="AI22" i="22"/>
  <c r="AE22" i="22"/>
  <c r="AA22" i="22"/>
  <c r="W22" i="22"/>
  <c r="S22" i="22"/>
  <c r="O22" i="22"/>
  <c r="K22" i="22"/>
  <c r="G22" i="22"/>
  <c r="AU21" i="22"/>
  <c r="AQ21" i="22"/>
  <c r="AM21" i="22"/>
  <c r="AI21" i="22"/>
  <c r="AE21" i="22"/>
  <c r="AA21" i="22"/>
  <c r="W21" i="22"/>
  <c r="S21" i="22"/>
  <c r="O21" i="22"/>
  <c r="K21" i="22"/>
  <c r="G21" i="22"/>
  <c r="AU20" i="22"/>
  <c r="AQ20" i="22"/>
  <c r="AM20" i="22"/>
  <c r="AI20" i="22"/>
  <c r="AE20" i="22"/>
  <c r="AA20" i="22"/>
  <c r="W20" i="22"/>
  <c r="S20" i="22"/>
  <c r="O20" i="22"/>
  <c r="K20" i="22"/>
  <c r="G20" i="22"/>
  <c r="AU19" i="22"/>
  <c r="AQ19" i="22"/>
  <c r="AM19" i="22"/>
  <c r="AI19" i="22"/>
  <c r="AE19" i="22"/>
  <c r="AA19" i="22"/>
  <c r="W19" i="22"/>
  <c r="S19" i="22"/>
  <c r="O19" i="22"/>
  <c r="K19" i="22"/>
  <c r="G19" i="22"/>
  <c r="AT18" i="22"/>
  <c r="AS18" i="22"/>
  <c r="AR18" i="22"/>
  <c r="AP18" i="22"/>
  <c r="AO18" i="22"/>
  <c r="AN18" i="22"/>
  <c r="AL18" i="22"/>
  <c r="AK18" i="22"/>
  <c r="AJ18" i="22"/>
  <c r="AH18" i="22"/>
  <c r="AG18" i="22"/>
  <c r="AF18" i="22"/>
  <c r="AD18" i="22"/>
  <c r="AC18" i="22"/>
  <c r="AB18" i="22"/>
  <c r="Z18" i="22"/>
  <c r="Y18" i="22"/>
  <c r="X18" i="22"/>
  <c r="V18" i="22"/>
  <c r="U18" i="22"/>
  <c r="T18" i="22"/>
  <c r="R18" i="22"/>
  <c r="Q18" i="22"/>
  <c r="P18" i="22"/>
  <c r="N18" i="22"/>
  <c r="M18" i="22"/>
  <c r="L18" i="22"/>
  <c r="J18" i="22"/>
  <c r="I18" i="22"/>
  <c r="H18" i="22"/>
  <c r="F18" i="22"/>
  <c r="E18" i="22"/>
  <c r="D18" i="22"/>
  <c r="AU126" i="22"/>
  <c r="AQ126" i="22"/>
  <c r="AM126" i="22"/>
  <c r="AI126" i="22"/>
  <c r="AE126" i="22"/>
  <c r="AA126" i="22"/>
  <c r="W126" i="22"/>
  <c r="S126" i="22"/>
  <c r="O126" i="22"/>
  <c r="K126" i="22"/>
  <c r="G126" i="22"/>
  <c r="AU17" i="22"/>
  <c r="AQ17" i="22"/>
  <c r="AM17" i="22"/>
  <c r="AI17" i="22"/>
  <c r="AE17" i="22"/>
  <c r="AA17" i="22"/>
  <c r="W17" i="22"/>
  <c r="S17" i="22"/>
  <c r="O17" i="22"/>
  <c r="K17" i="22"/>
  <c r="G17" i="22"/>
  <c r="AU16" i="22"/>
  <c r="AQ16" i="22"/>
  <c r="AM16" i="22"/>
  <c r="AI16" i="22"/>
  <c r="AE16" i="22"/>
  <c r="AA16" i="22"/>
  <c r="W16" i="22"/>
  <c r="S16" i="22"/>
  <c r="O16" i="22"/>
  <c r="K16" i="22"/>
  <c r="G16" i="22"/>
  <c r="AU15" i="22"/>
  <c r="AQ15" i="22"/>
  <c r="AM15" i="22"/>
  <c r="AI15" i="22"/>
  <c r="AE15" i="22"/>
  <c r="AA15" i="22"/>
  <c r="W15" i="22"/>
  <c r="S15" i="22"/>
  <c r="O15" i="22"/>
  <c r="K15" i="22"/>
  <c r="G15" i="22"/>
  <c r="AU14" i="22"/>
  <c r="AQ14" i="22"/>
  <c r="AM14" i="22"/>
  <c r="AI14" i="22"/>
  <c r="AE14" i="22"/>
  <c r="AA14" i="22"/>
  <c r="W14" i="22"/>
  <c r="S14" i="22"/>
  <c r="O14" i="22"/>
  <c r="K14" i="22"/>
  <c r="G14" i="22"/>
  <c r="AU13" i="22"/>
  <c r="AQ13" i="22"/>
  <c r="AM13" i="22"/>
  <c r="AI13" i="22"/>
  <c r="AE13" i="22"/>
  <c r="AA13" i="22"/>
  <c r="W13" i="22"/>
  <c r="S13" i="22"/>
  <c r="O13" i="22"/>
  <c r="K13" i="22"/>
  <c r="G13" i="22"/>
  <c r="AU12" i="22"/>
  <c r="AQ12" i="22"/>
  <c r="AM12" i="22"/>
  <c r="AI12" i="22"/>
  <c r="AE12" i="22"/>
  <c r="AA12" i="22"/>
  <c r="W12" i="22"/>
  <c r="S12" i="22"/>
  <c r="O12" i="22"/>
  <c r="K12" i="22"/>
  <c r="G12" i="22"/>
  <c r="AU11" i="22"/>
  <c r="AQ11" i="22"/>
  <c r="AM11" i="22"/>
  <c r="AI11" i="22"/>
  <c r="AE11" i="22"/>
  <c r="AA11" i="22"/>
  <c r="W11" i="22"/>
  <c r="S11" i="22"/>
  <c r="O11" i="22"/>
  <c r="K11" i="22"/>
  <c r="G11" i="22"/>
  <c r="AU10" i="22"/>
  <c r="AQ10" i="22"/>
  <c r="AM10" i="22"/>
  <c r="AI10" i="22"/>
  <c r="AE10" i="22"/>
  <c r="AA10" i="22"/>
  <c r="W10" i="22"/>
  <c r="S10" i="22"/>
  <c r="O10" i="22"/>
  <c r="K10" i="22"/>
  <c r="G10" i="22"/>
  <c r="AU9" i="22"/>
  <c r="AQ9" i="22"/>
  <c r="AM9" i="22"/>
  <c r="AI9" i="22"/>
  <c r="AE9" i="22"/>
  <c r="AA9" i="22"/>
  <c r="W9" i="22"/>
  <c r="S9" i="22"/>
  <c r="O9" i="22"/>
  <c r="K9" i="22"/>
  <c r="G9" i="22"/>
  <c r="AU7" i="22"/>
  <c r="AQ7" i="22"/>
  <c r="AM7" i="22"/>
  <c r="AI7" i="22"/>
  <c r="AE7" i="22"/>
  <c r="AA7" i="22"/>
  <c r="W7" i="22"/>
  <c r="S7" i="22"/>
  <c r="O7" i="22"/>
  <c r="K7" i="22"/>
  <c r="G7" i="22"/>
  <c r="AN7" i="20"/>
  <c r="AO7" i="20"/>
  <c r="AN9" i="20"/>
  <c r="AO9" i="20"/>
  <c r="AN10" i="20"/>
  <c r="AO10" i="20"/>
  <c r="AN11" i="20"/>
  <c r="AO11" i="20"/>
  <c r="AN12" i="20"/>
  <c r="AO12" i="20"/>
  <c r="AN13" i="20"/>
  <c r="AO13" i="20"/>
  <c r="AN14" i="20"/>
  <c r="AO14" i="20"/>
  <c r="AN15" i="20"/>
  <c r="AO15" i="20"/>
  <c r="AN16" i="20"/>
  <c r="AO16" i="20"/>
  <c r="AN17" i="20"/>
  <c r="AO17" i="20"/>
  <c r="AN126" i="20"/>
  <c r="AO126" i="20"/>
  <c r="AN19" i="20"/>
  <c r="AO19" i="20"/>
  <c r="AN20" i="20"/>
  <c r="AO20" i="20"/>
  <c r="AN21" i="20"/>
  <c r="AO21" i="20"/>
  <c r="AN22" i="20"/>
  <c r="AO22" i="20"/>
  <c r="AN23" i="20"/>
  <c r="AO23" i="20"/>
  <c r="AN24" i="20"/>
  <c r="AO24" i="20"/>
  <c r="AN25" i="20"/>
  <c r="AO25" i="20"/>
  <c r="AN26" i="20"/>
  <c r="AO26" i="20"/>
  <c r="AN27" i="20"/>
  <c r="AO27" i="20"/>
  <c r="AN28" i="20"/>
  <c r="AO28" i="20"/>
  <c r="AN29" i="20"/>
  <c r="AO29" i="20"/>
  <c r="AN30" i="20"/>
  <c r="AO30" i="20"/>
  <c r="AN31" i="20"/>
  <c r="AO31" i="20"/>
  <c r="AN33" i="20"/>
  <c r="AO33" i="20"/>
  <c r="AN34" i="20"/>
  <c r="AO34" i="20"/>
  <c r="AN35" i="20"/>
  <c r="AO35" i="20"/>
  <c r="AN36" i="20"/>
  <c r="AO36" i="20"/>
  <c r="AN37" i="20"/>
  <c r="AO37" i="20"/>
  <c r="AN38" i="20"/>
  <c r="AO38" i="20"/>
  <c r="AN39" i="20"/>
  <c r="AO39" i="20"/>
  <c r="AN40" i="20"/>
  <c r="AO40" i="20"/>
  <c r="AN41" i="20"/>
  <c r="AO41" i="20"/>
  <c r="AN42" i="20"/>
  <c r="AO42" i="20"/>
  <c r="AN43" i="20"/>
  <c r="AO43" i="20"/>
  <c r="AN44" i="20"/>
  <c r="AO44" i="20"/>
  <c r="AN45" i="20"/>
  <c r="AO45" i="20"/>
  <c r="AN46" i="20"/>
  <c r="AO46" i="20"/>
  <c r="AN47" i="20"/>
  <c r="AO47" i="20"/>
  <c r="AN48" i="20"/>
  <c r="AO48" i="20"/>
  <c r="AN49" i="20"/>
  <c r="AO49" i="20"/>
  <c r="AN50" i="20"/>
  <c r="AO50" i="20"/>
  <c r="AN52" i="20"/>
  <c r="AO52" i="20"/>
  <c r="AN53" i="20"/>
  <c r="AO53" i="20"/>
  <c r="AN54" i="20"/>
  <c r="AO54" i="20"/>
  <c r="AN55" i="20"/>
  <c r="AO55" i="20"/>
  <c r="AN56" i="20"/>
  <c r="AO56" i="20"/>
  <c r="AN57" i="20"/>
  <c r="AO57" i="20"/>
  <c r="AN58" i="20"/>
  <c r="AO58" i="20"/>
  <c r="AN59" i="20"/>
  <c r="AO59" i="20"/>
  <c r="AN60" i="20"/>
  <c r="AO60" i="20"/>
  <c r="AN61" i="20"/>
  <c r="AO61" i="20"/>
  <c r="AN62" i="20"/>
  <c r="AO62" i="20"/>
  <c r="AN63" i="20"/>
  <c r="AO63" i="20"/>
  <c r="AN64" i="20"/>
  <c r="AO64" i="20"/>
  <c r="AN65" i="20"/>
  <c r="AO65" i="20"/>
  <c r="AN66" i="20"/>
  <c r="AO66" i="20"/>
  <c r="AN67" i="20"/>
  <c r="AO67" i="20"/>
  <c r="AN68" i="20"/>
  <c r="AO68" i="20"/>
  <c r="AN69" i="20"/>
  <c r="AO69" i="20"/>
  <c r="AN70" i="20"/>
  <c r="AO70" i="20"/>
  <c r="AN72" i="20"/>
  <c r="AO72" i="20"/>
  <c r="AN73" i="20"/>
  <c r="AO73" i="20"/>
  <c r="AN74" i="20"/>
  <c r="AO74" i="20"/>
  <c r="AN75" i="20"/>
  <c r="AO75" i="20"/>
  <c r="AN76" i="20"/>
  <c r="AO76" i="20"/>
  <c r="AN77" i="20"/>
  <c r="AO77" i="20"/>
  <c r="AN78" i="20"/>
  <c r="AO78" i="20"/>
  <c r="AN79" i="20"/>
  <c r="AO79" i="20"/>
  <c r="AN80" i="20"/>
  <c r="AO80" i="20"/>
  <c r="AN81" i="20"/>
  <c r="AO81" i="20"/>
  <c r="AN82" i="20"/>
  <c r="AO82" i="20"/>
  <c r="AN83" i="20"/>
  <c r="AO83" i="20"/>
  <c r="AN84" i="20"/>
  <c r="AO84" i="20"/>
  <c r="AN85" i="20"/>
  <c r="AO85" i="20"/>
  <c r="AN87" i="20"/>
  <c r="AO87" i="20"/>
  <c r="AN88" i="20"/>
  <c r="AO88" i="20"/>
  <c r="AN89" i="20"/>
  <c r="AO89" i="20"/>
  <c r="AN90" i="20"/>
  <c r="AO90" i="20"/>
  <c r="AN91" i="20"/>
  <c r="AO91" i="20"/>
  <c r="AN92" i="20"/>
  <c r="AO92" i="20"/>
  <c r="AN93" i="20"/>
  <c r="AO93" i="20"/>
  <c r="AN94" i="20"/>
  <c r="AO94" i="20"/>
  <c r="AN95" i="20"/>
  <c r="AO95" i="20"/>
  <c r="AN96" i="20"/>
  <c r="AO96" i="20"/>
  <c r="AN97" i="20"/>
  <c r="AO97" i="20"/>
  <c r="AN98" i="20"/>
  <c r="AO98" i="20"/>
  <c r="AN99" i="20"/>
  <c r="AO99" i="20"/>
  <c r="AN100" i="20"/>
  <c r="AO100" i="20"/>
  <c r="AN101" i="20"/>
  <c r="AO101" i="20"/>
  <c r="AN102" i="20"/>
  <c r="AO102" i="20"/>
  <c r="AN103" i="20"/>
  <c r="AO103" i="20"/>
  <c r="AN104" i="20"/>
  <c r="AO104" i="20"/>
  <c r="AN105" i="20"/>
  <c r="AO105" i="20"/>
  <c r="AN106" i="20"/>
  <c r="AO106" i="20"/>
  <c r="AN107" i="20"/>
  <c r="AO107" i="20"/>
  <c r="AN108" i="20"/>
  <c r="AO108" i="20"/>
  <c r="AN109" i="20"/>
  <c r="AO109" i="20"/>
  <c r="AN110" i="20"/>
  <c r="AO110" i="20"/>
  <c r="AN111" i="20"/>
  <c r="AO111" i="20"/>
  <c r="AN112" i="20"/>
  <c r="AO112" i="20"/>
  <c r="AN113" i="20"/>
  <c r="AO113" i="20"/>
  <c r="AN114" i="20"/>
  <c r="AO114" i="20"/>
  <c r="AN118" i="20"/>
  <c r="AO118" i="20"/>
  <c r="AN119" i="20"/>
  <c r="AO119" i="20"/>
  <c r="AN120" i="20"/>
  <c r="AO120" i="20"/>
  <c r="AN121" i="20"/>
  <c r="AO121" i="20"/>
  <c r="AN122" i="20"/>
  <c r="AO122" i="20"/>
  <c r="AN123" i="20"/>
  <c r="AO123" i="20"/>
  <c r="AN124" i="20"/>
  <c r="AO124" i="20"/>
  <c r="AM124" i="20"/>
  <c r="AI124" i="20"/>
  <c r="AE124" i="20"/>
  <c r="AA124" i="20"/>
  <c r="W124" i="20"/>
  <c r="S124" i="20"/>
  <c r="O124" i="20"/>
  <c r="K124" i="20"/>
  <c r="G124" i="20"/>
  <c r="AM123" i="20"/>
  <c r="AI123" i="20"/>
  <c r="AE123" i="20"/>
  <c r="AA123" i="20"/>
  <c r="W123" i="20"/>
  <c r="S123" i="20"/>
  <c r="O123" i="20"/>
  <c r="K123" i="20"/>
  <c r="G123" i="20"/>
  <c r="AM122" i="20"/>
  <c r="AI122" i="20"/>
  <c r="AE122" i="20"/>
  <c r="AA122" i="20"/>
  <c r="W122" i="20"/>
  <c r="S122" i="20"/>
  <c r="O122" i="20"/>
  <c r="K122" i="20"/>
  <c r="G122" i="20"/>
  <c r="AM121" i="20"/>
  <c r="AI121" i="20"/>
  <c r="AE121" i="20"/>
  <c r="AA121" i="20"/>
  <c r="W121" i="20"/>
  <c r="S121" i="20"/>
  <c r="O121" i="20"/>
  <c r="K121" i="20"/>
  <c r="G121" i="20"/>
  <c r="AM120" i="20"/>
  <c r="AI120" i="20"/>
  <c r="AE120" i="20"/>
  <c r="AA120" i="20"/>
  <c r="W120" i="20"/>
  <c r="S120" i="20"/>
  <c r="O120" i="20"/>
  <c r="K120" i="20"/>
  <c r="G120" i="20"/>
  <c r="AM119" i="20"/>
  <c r="AI119" i="20"/>
  <c r="AE119" i="20"/>
  <c r="AA119" i="20"/>
  <c r="W119" i="20"/>
  <c r="S119" i="20"/>
  <c r="O119" i="20"/>
  <c r="K119" i="20"/>
  <c r="G119" i="20"/>
  <c r="AM118" i="20"/>
  <c r="AI118" i="20"/>
  <c r="AE118" i="20"/>
  <c r="AA118" i="20"/>
  <c r="W118" i="20"/>
  <c r="S118" i="20"/>
  <c r="O118" i="20"/>
  <c r="K118" i="20"/>
  <c r="G118" i="20"/>
  <c r="AM114" i="20"/>
  <c r="AI114" i="20"/>
  <c r="AE114" i="20"/>
  <c r="AA114" i="20"/>
  <c r="W114" i="20"/>
  <c r="S114" i="20"/>
  <c r="O114" i="20"/>
  <c r="K114" i="20"/>
  <c r="AM113" i="20"/>
  <c r="AI113" i="20"/>
  <c r="AE113" i="20"/>
  <c r="AA113" i="20"/>
  <c r="W113" i="20"/>
  <c r="S113" i="20"/>
  <c r="O113" i="20"/>
  <c r="K113" i="20"/>
  <c r="AM112" i="20"/>
  <c r="AI112" i="20"/>
  <c r="AE112" i="20"/>
  <c r="AA112" i="20"/>
  <c r="W112" i="20"/>
  <c r="S112" i="20"/>
  <c r="O112" i="20"/>
  <c r="K112" i="20"/>
  <c r="AM111" i="20"/>
  <c r="AI111" i="20"/>
  <c r="AE111" i="20"/>
  <c r="AA111" i="20"/>
  <c r="W111" i="20"/>
  <c r="S111" i="20"/>
  <c r="O111" i="20"/>
  <c r="K111" i="20"/>
  <c r="AM110" i="20"/>
  <c r="AI110" i="20"/>
  <c r="AE110" i="20"/>
  <c r="AA110" i="20"/>
  <c r="W110" i="20"/>
  <c r="S110" i="20"/>
  <c r="O110" i="20"/>
  <c r="K110" i="20"/>
  <c r="AM109" i="20"/>
  <c r="AI109" i="20"/>
  <c r="AE109" i="20"/>
  <c r="AA109" i="20"/>
  <c r="W109" i="20"/>
  <c r="S109" i="20"/>
  <c r="O109" i="20"/>
  <c r="K109" i="20"/>
  <c r="AM108" i="20"/>
  <c r="AI108" i="20"/>
  <c r="AE108" i="20"/>
  <c r="AA108" i="20"/>
  <c r="W108" i="20"/>
  <c r="S108" i="20"/>
  <c r="O108" i="20"/>
  <c r="K108" i="20"/>
  <c r="AM107" i="20"/>
  <c r="AI107" i="20"/>
  <c r="AE107" i="20"/>
  <c r="AA107" i="20"/>
  <c r="W107" i="20"/>
  <c r="S107" i="20"/>
  <c r="O107" i="20"/>
  <c r="K107" i="20"/>
  <c r="AM106" i="20"/>
  <c r="AE106" i="20"/>
  <c r="AA106" i="20"/>
  <c r="W106" i="20"/>
  <c r="S106" i="20"/>
  <c r="O106" i="20"/>
  <c r="K106" i="20"/>
  <c r="AM105" i="20"/>
  <c r="AI105" i="20"/>
  <c r="AE105" i="20"/>
  <c r="AA105" i="20"/>
  <c r="W105" i="20"/>
  <c r="S105" i="20"/>
  <c r="O105" i="20"/>
  <c r="K105" i="20"/>
  <c r="AM104" i="20"/>
  <c r="AI104" i="20"/>
  <c r="AE104" i="20"/>
  <c r="AA104" i="20"/>
  <c r="W104" i="20"/>
  <c r="S104" i="20"/>
  <c r="O104" i="20"/>
  <c r="K104" i="20"/>
  <c r="AM103" i="20"/>
  <c r="AI103" i="20"/>
  <c r="AE103" i="20"/>
  <c r="AA103" i="20"/>
  <c r="W103" i="20"/>
  <c r="S103" i="20"/>
  <c r="O103" i="20"/>
  <c r="K103" i="20"/>
  <c r="AM102" i="20"/>
  <c r="AI102" i="20"/>
  <c r="AE102" i="20"/>
  <c r="AA102" i="20"/>
  <c r="W102" i="20"/>
  <c r="S102" i="20"/>
  <c r="O102" i="20"/>
  <c r="K102" i="20"/>
  <c r="AM101" i="20"/>
  <c r="AI101" i="20"/>
  <c r="AE101" i="20"/>
  <c r="AA101" i="20"/>
  <c r="W101" i="20"/>
  <c r="S101" i="20"/>
  <c r="O101" i="20"/>
  <c r="K101" i="20"/>
  <c r="AM100" i="20"/>
  <c r="AI100" i="20"/>
  <c r="AE100" i="20"/>
  <c r="AA100" i="20"/>
  <c r="W100" i="20"/>
  <c r="S100" i="20"/>
  <c r="O100" i="20"/>
  <c r="K100" i="20"/>
  <c r="AM99" i="20"/>
  <c r="AI99" i="20"/>
  <c r="AE99" i="20"/>
  <c r="AA99" i="20"/>
  <c r="W99" i="20"/>
  <c r="S99" i="20"/>
  <c r="O99" i="20"/>
  <c r="K99" i="20"/>
  <c r="AM98" i="20"/>
  <c r="AI98" i="20"/>
  <c r="AE98" i="20"/>
  <c r="AA98" i="20"/>
  <c r="W98" i="20"/>
  <c r="S98" i="20"/>
  <c r="O98" i="20"/>
  <c r="K98" i="20"/>
  <c r="AM97" i="20"/>
  <c r="AI97" i="20"/>
  <c r="AE97" i="20"/>
  <c r="AA97" i="20"/>
  <c r="W97" i="20"/>
  <c r="S97" i="20"/>
  <c r="O97" i="20"/>
  <c r="K97" i="20"/>
  <c r="AM96" i="20"/>
  <c r="AI96" i="20"/>
  <c r="AE96" i="20"/>
  <c r="AA96" i="20"/>
  <c r="W96" i="20"/>
  <c r="S96" i="20"/>
  <c r="O96" i="20"/>
  <c r="K96" i="20"/>
  <c r="AM95" i="20"/>
  <c r="AI95" i="20"/>
  <c r="AE95" i="20"/>
  <c r="AA95" i="20"/>
  <c r="W95" i="20"/>
  <c r="S95" i="20"/>
  <c r="O95" i="20"/>
  <c r="K95" i="20"/>
  <c r="AM94" i="20"/>
  <c r="AI94" i="20"/>
  <c r="AE94" i="20"/>
  <c r="AA94" i="20"/>
  <c r="W94" i="20"/>
  <c r="S94" i="20"/>
  <c r="O94" i="20"/>
  <c r="K94" i="20"/>
  <c r="AM93" i="20"/>
  <c r="AI93" i="20"/>
  <c r="AE93" i="20"/>
  <c r="AA93" i="20"/>
  <c r="W93" i="20"/>
  <c r="S93" i="20"/>
  <c r="O93" i="20"/>
  <c r="K93" i="20"/>
  <c r="AM92" i="20"/>
  <c r="AI92" i="20"/>
  <c r="AE92" i="20"/>
  <c r="AA92" i="20"/>
  <c r="W92" i="20"/>
  <c r="S92" i="20"/>
  <c r="O92" i="20"/>
  <c r="K92" i="20"/>
  <c r="AM91" i="20"/>
  <c r="AI91" i="20"/>
  <c r="AE91" i="20"/>
  <c r="AA91" i="20"/>
  <c r="W91" i="20"/>
  <c r="S91" i="20"/>
  <c r="O91" i="20"/>
  <c r="K91" i="20"/>
  <c r="AM90" i="20"/>
  <c r="AI90" i="20"/>
  <c r="AE90" i="20"/>
  <c r="AA90" i="20"/>
  <c r="W90" i="20"/>
  <c r="S90" i="20"/>
  <c r="O90" i="20"/>
  <c r="K90" i="20"/>
  <c r="AM89" i="20"/>
  <c r="AI89" i="20"/>
  <c r="AE89" i="20"/>
  <c r="AA89" i="20"/>
  <c r="W89" i="20"/>
  <c r="S89" i="20"/>
  <c r="O89" i="20"/>
  <c r="K89" i="20"/>
  <c r="AM88" i="20"/>
  <c r="AI88" i="20"/>
  <c r="AE88" i="20"/>
  <c r="AA88" i="20"/>
  <c r="W88" i="20"/>
  <c r="S88" i="20"/>
  <c r="O88" i="20"/>
  <c r="K88" i="20"/>
  <c r="AM87" i="20"/>
  <c r="AM86" i="20" s="1"/>
  <c r="AI87" i="20"/>
  <c r="AI86" i="20" s="1"/>
  <c r="AE87" i="20"/>
  <c r="AE86" i="20" s="1"/>
  <c r="AA87" i="20"/>
  <c r="W87" i="20"/>
  <c r="W86" i="20" s="1"/>
  <c r="S87" i="20"/>
  <c r="O87" i="20"/>
  <c r="O86" i="20" s="1"/>
  <c r="K87" i="20"/>
  <c r="K86" i="20" s="1"/>
  <c r="G87" i="20"/>
  <c r="G86" i="20" s="1"/>
  <c r="AM85" i="20"/>
  <c r="AI85" i="20"/>
  <c r="AE85" i="20"/>
  <c r="AA85" i="20"/>
  <c r="W85" i="20"/>
  <c r="S85" i="20"/>
  <c r="O85" i="20"/>
  <c r="K85" i="20"/>
  <c r="G85" i="20"/>
  <c r="AM84" i="20"/>
  <c r="AI84" i="20"/>
  <c r="AE84" i="20"/>
  <c r="AA84" i="20"/>
  <c r="W84" i="20"/>
  <c r="S84" i="20"/>
  <c r="O84" i="20"/>
  <c r="K84" i="20"/>
  <c r="G84" i="20"/>
  <c r="AM83" i="20"/>
  <c r="AI83" i="20"/>
  <c r="AE83" i="20"/>
  <c r="AA83" i="20"/>
  <c r="W83" i="20"/>
  <c r="S83" i="20"/>
  <c r="O83" i="20"/>
  <c r="K83" i="20"/>
  <c r="G83" i="20"/>
  <c r="AM82" i="20"/>
  <c r="AI82" i="20"/>
  <c r="AE82" i="20"/>
  <c r="AA82" i="20"/>
  <c r="W82" i="20"/>
  <c r="S82" i="20"/>
  <c r="O82" i="20"/>
  <c r="K82" i="20"/>
  <c r="G82" i="20"/>
  <c r="AM81" i="20"/>
  <c r="AI81" i="20"/>
  <c r="AE81" i="20"/>
  <c r="AA81" i="20"/>
  <c r="W81" i="20"/>
  <c r="S81" i="20"/>
  <c r="O81" i="20"/>
  <c r="K81" i="20"/>
  <c r="G81" i="20"/>
  <c r="AM80" i="20"/>
  <c r="AI80" i="20"/>
  <c r="AE80" i="20"/>
  <c r="AA80" i="20"/>
  <c r="W80" i="20"/>
  <c r="S80" i="20"/>
  <c r="O80" i="20"/>
  <c r="K80" i="20"/>
  <c r="G80" i="20"/>
  <c r="AM79" i="20"/>
  <c r="AI79" i="20"/>
  <c r="AE79" i="20"/>
  <c r="AA79" i="20"/>
  <c r="W79" i="20"/>
  <c r="S79" i="20"/>
  <c r="O79" i="20"/>
  <c r="K79" i="20"/>
  <c r="G79" i="20"/>
  <c r="AM78" i="20"/>
  <c r="AI78" i="20"/>
  <c r="AE78" i="20"/>
  <c r="AA78" i="20"/>
  <c r="W78" i="20"/>
  <c r="S78" i="20"/>
  <c r="O78" i="20"/>
  <c r="K78" i="20"/>
  <c r="G78" i="20"/>
  <c r="AM77" i="20"/>
  <c r="AI77" i="20"/>
  <c r="AE77" i="20"/>
  <c r="AA77" i="20"/>
  <c r="W77" i="20"/>
  <c r="S77" i="20"/>
  <c r="O77" i="20"/>
  <c r="K77" i="20"/>
  <c r="G77" i="20"/>
  <c r="AM76" i="20"/>
  <c r="AI76" i="20"/>
  <c r="AE76" i="20"/>
  <c r="AA76" i="20"/>
  <c r="W76" i="20"/>
  <c r="S76" i="20"/>
  <c r="O76" i="20"/>
  <c r="K76" i="20"/>
  <c r="G76" i="20"/>
  <c r="AM75" i="20"/>
  <c r="AI75" i="20"/>
  <c r="AE75" i="20"/>
  <c r="AA75" i="20"/>
  <c r="W75" i="20"/>
  <c r="S75" i="20"/>
  <c r="O75" i="20"/>
  <c r="K75" i="20"/>
  <c r="G75" i="20"/>
  <c r="AM74" i="20"/>
  <c r="AI74" i="20"/>
  <c r="AE74" i="20"/>
  <c r="AA74" i="20"/>
  <c r="W74" i="20"/>
  <c r="S74" i="20"/>
  <c r="O74" i="20"/>
  <c r="K74" i="20"/>
  <c r="G74" i="20"/>
  <c r="AM73" i="20"/>
  <c r="AI73" i="20"/>
  <c r="AE73" i="20"/>
  <c r="AA73" i="20"/>
  <c r="W73" i="20"/>
  <c r="S73" i="20"/>
  <c r="O73" i="20"/>
  <c r="K73" i="20"/>
  <c r="G73" i="20"/>
  <c r="AM72" i="20"/>
  <c r="AI72" i="20"/>
  <c r="AE72" i="20"/>
  <c r="AA72" i="20"/>
  <c r="W72" i="20"/>
  <c r="S72" i="20"/>
  <c r="O72" i="20"/>
  <c r="K72" i="20"/>
  <c r="G72" i="20"/>
  <c r="AL71" i="20"/>
  <c r="AK71" i="20"/>
  <c r="AJ71" i="20"/>
  <c r="AH71" i="20"/>
  <c r="AG71" i="20"/>
  <c r="AF71" i="20"/>
  <c r="AD71" i="20"/>
  <c r="AC71" i="20"/>
  <c r="AB71" i="20"/>
  <c r="Z71" i="20"/>
  <c r="Y71" i="20"/>
  <c r="X71" i="20"/>
  <c r="V71" i="20"/>
  <c r="U71" i="20"/>
  <c r="T71" i="20"/>
  <c r="R71" i="20"/>
  <c r="Q71" i="20"/>
  <c r="P71" i="20"/>
  <c r="N71" i="20"/>
  <c r="M71" i="20"/>
  <c r="L71" i="20"/>
  <c r="J71" i="20"/>
  <c r="I71" i="20"/>
  <c r="H71" i="20"/>
  <c r="F71" i="20"/>
  <c r="E71" i="20"/>
  <c r="D71" i="20"/>
  <c r="AM70" i="20"/>
  <c r="AI70" i="20"/>
  <c r="AE70" i="20"/>
  <c r="AA70" i="20"/>
  <c r="W70" i="20"/>
  <c r="S70" i="20"/>
  <c r="O70" i="20"/>
  <c r="K70" i="20"/>
  <c r="G70" i="20"/>
  <c r="AM69" i="20"/>
  <c r="AI69" i="20"/>
  <c r="AE69" i="20"/>
  <c r="AA69" i="20"/>
  <c r="W69" i="20"/>
  <c r="S69" i="20"/>
  <c r="O69" i="20"/>
  <c r="K69" i="20"/>
  <c r="G69" i="20"/>
  <c r="AM68" i="20"/>
  <c r="AI68" i="20"/>
  <c r="AE68" i="20"/>
  <c r="AA68" i="20"/>
  <c r="W68" i="20"/>
  <c r="S68" i="20"/>
  <c r="O68" i="20"/>
  <c r="K68" i="20"/>
  <c r="G68" i="20"/>
  <c r="AM67" i="20"/>
  <c r="AI67" i="20"/>
  <c r="AE67" i="20"/>
  <c r="AA67" i="20"/>
  <c r="W67" i="20"/>
  <c r="S67" i="20"/>
  <c r="O67" i="20"/>
  <c r="K67" i="20"/>
  <c r="G67" i="20"/>
  <c r="AM66" i="20"/>
  <c r="AI66" i="20"/>
  <c r="AE66" i="20"/>
  <c r="AA66" i="20"/>
  <c r="W66" i="20"/>
  <c r="S66" i="20"/>
  <c r="O66" i="20"/>
  <c r="K66" i="20"/>
  <c r="G66" i="20"/>
  <c r="AM65" i="20"/>
  <c r="AI65" i="20"/>
  <c r="AE65" i="20"/>
  <c r="AA65" i="20"/>
  <c r="W65" i="20"/>
  <c r="S65" i="20"/>
  <c r="O65" i="20"/>
  <c r="K65" i="20"/>
  <c r="G65" i="20"/>
  <c r="AM64" i="20"/>
  <c r="AI64" i="20"/>
  <c r="AE64" i="20"/>
  <c r="AA64" i="20"/>
  <c r="W64" i="20"/>
  <c r="S64" i="20"/>
  <c r="O64" i="20"/>
  <c r="K64" i="20"/>
  <c r="G64" i="20"/>
  <c r="AM63" i="20"/>
  <c r="AI63" i="20"/>
  <c r="AE63" i="20"/>
  <c r="AA63" i="20"/>
  <c r="W63" i="20"/>
  <c r="S63" i="20"/>
  <c r="O63" i="20"/>
  <c r="K63" i="20"/>
  <c r="G63" i="20"/>
  <c r="AM62" i="20"/>
  <c r="AI62" i="20"/>
  <c r="AE62" i="20"/>
  <c r="AA62" i="20"/>
  <c r="W62" i="20"/>
  <c r="S62" i="20"/>
  <c r="O62" i="20"/>
  <c r="K62" i="20"/>
  <c r="G62" i="20"/>
  <c r="AM61" i="20"/>
  <c r="AI61" i="20"/>
  <c r="AE61" i="20"/>
  <c r="AA61" i="20"/>
  <c r="W61" i="20"/>
  <c r="S61" i="20"/>
  <c r="O61" i="20"/>
  <c r="K61" i="20"/>
  <c r="G61" i="20"/>
  <c r="AM60" i="20"/>
  <c r="AI60" i="20"/>
  <c r="AE60" i="20"/>
  <c r="AA60" i="20"/>
  <c r="W60" i="20"/>
  <c r="S60" i="20"/>
  <c r="O60" i="20"/>
  <c r="K60" i="20"/>
  <c r="G60" i="20"/>
  <c r="AM59" i="20"/>
  <c r="AI59" i="20"/>
  <c r="AE59" i="20"/>
  <c r="AA59" i="20"/>
  <c r="W59" i="20"/>
  <c r="S59" i="20"/>
  <c r="O59" i="20"/>
  <c r="K59" i="20"/>
  <c r="G59" i="20"/>
  <c r="AM58" i="20"/>
  <c r="AI58" i="20"/>
  <c r="AE58" i="20"/>
  <c r="AA58" i="20"/>
  <c r="W58" i="20"/>
  <c r="S58" i="20"/>
  <c r="O58" i="20"/>
  <c r="K58" i="20"/>
  <c r="G58" i="20"/>
  <c r="AM57" i="20"/>
  <c r="AI57" i="20"/>
  <c r="AE57" i="20"/>
  <c r="AA57" i="20"/>
  <c r="W57" i="20"/>
  <c r="S57" i="20"/>
  <c r="O57" i="20"/>
  <c r="K57" i="20"/>
  <c r="G57" i="20"/>
  <c r="AM56" i="20"/>
  <c r="AI56" i="20"/>
  <c r="AE56" i="20"/>
  <c r="AA56" i="20"/>
  <c r="W56" i="20"/>
  <c r="S56" i="20"/>
  <c r="O56" i="20"/>
  <c r="K56" i="20"/>
  <c r="G56" i="20"/>
  <c r="AM55" i="20"/>
  <c r="AI55" i="20"/>
  <c r="AE55" i="20"/>
  <c r="AA55" i="20"/>
  <c r="W55" i="20"/>
  <c r="S55" i="20"/>
  <c r="O55" i="20"/>
  <c r="K55" i="20"/>
  <c r="G55" i="20"/>
  <c r="AM54" i="20"/>
  <c r="AI54" i="20"/>
  <c r="AE54" i="20"/>
  <c r="AA54" i="20"/>
  <c r="W54" i="20"/>
  <c r="S54" i="20"/>
  <c r="O54" i="20"/>
  <c r="K54" i="20"/>
  <c r="G54" i="20"/>
  <c r="AM53" i="20"/>
  <c r="AI53" i="20"/>
  <c r="AE53" i="20"/>
  <c r="AA53" i="20"/>
  <c r="W53" i="20"/>
  <c r="S53" i="20"/>
  <c r="O53" i="20"/>
  <c r="K53" i="20"/>
  <c r="G53" i="20"/>
  <c r="AM52" i="20"/>
  <c r="AI52" i="20"/>
  <c r="AE52" i="20"/>
  <c r="AA52" i="20"/>
  <c r="W52" i="20"/>
  <c r="S52" i="20"/>
  <c r="O52" i="20"/>
  <c r="K52" i="20"/>
  <c r="G52" i="20"/>
  <c r="AL51" i="20"/>
  <c r="AK51" i="20"/>
  <c r="AJ51" i="20"/>
  <c r="AH51" i="20"/>
  <c r="AG51" i="20"/>
  <c r="AF51" i="20"/>
  <c r="AD51" i="20"/>
  <c r="AC51" i="20"/>
  <c r="AB51" i="20"/>
  <c r="Z51" i="20"/>
  <c r="Y51" i="20"/>
  <c r="X51" i="20"/>
  <c r="V51" i="20"/>
  <c r="U51" i="20"/>
  <c r="T51" i="20"/>
  <c r="R51" i="20"/>
  <c r="Q51" i="20"/>
  <c r="P51" i="20"/>
  <c r="N51" i="20"/>
  <c r="M51" i="20"/>
  <c r="L51" i="20"/>
  <c r="J51" i="20"/>
  <c r="I51" i="20"/>
  <c r="H51" i="20"/>
  <c r="F51" i="20"/>
  <c r="E51" i="20"/>
  <c r="D51" i="20"/>
  <c r="AM50" i="20"/>
  <c r="AI50" i="20"/>
  <c r="AE50" i="20"/>
  <c r="AA50" i="20"/>
  <c r="W50" i="20"/>
  <c r="S50" i="20"/>
  <c r="O50" i="20"/>
  <c r="K50" i="20"/>
  <c r="G50" i="20"/>
  <c r="AM49" i="20"/>
  <c r="AI49" i="20"/>
  <c r="AE49" i="20"/>
  <c r="AA49" i="20"/>
  <c r="W49" i="20"/>
  <c r="S49" i="20"/>
  <c r="O49" i="20"/>
  <c r="K49" i="20"/>
  <c r="G49" i="20"/>
  <c r="AM48" i="20"/>
  <c r="AI48" i="20"/>
  <c r="AE48" i="20"/>
  <c r="AA48" i="20"/>
  <c r="W48" i="20"/>
  <c r="S48" i="20"/>
  <c r="O48" i="20"/>
  <c r="K48" i="20"/>
  <c r="G48" i="20"/>
  <c r="AM47" i="20"/>
  <c r="AI47" i="20"/>
  <c r="AE47" i="20"/>
  <c r="AA47" i="20"/>
  <c r="W47" i="20"/>
  <c r="S47" i="20"/>
  <c r="O47" i="20"/>
  <c r="K47" i="20"/>
  <c r="G47" i="20"/>
  <c r="AM46" i="20"/>
  <c r="AI46" i="20"/>
  <c r="AE46" i="20"/>
  <c r="AA46" i="20"/>
  <c r="W46" i="20"/>
  <c r="S46" i="20"/>
  <c r="O46" i="20"/>
  <c r="K46" i="20"/>
  <c r="G46" i="20"/>
  <c r="AM45" i="20"/>
  <c r="AI45" i="20"/>
  <c r="AE45" i="20"/>
  <c r="AA45" i="20"/>
  <c r="W45" i="20"/>
  <c r="S45" i="20"/>
  <c r="O45" i="20"/>
  <c r="K45" i="20"/>
  <c r="G45" i="20"/>
  <c r="AM44" i="20"/>
  <c r="AI44" i="20"/>
  <c r="AE44" i="20"/>
  <c r="AA44" i="20"/>
  <c r="W44" i="20"/>
  <c r="S44" i="20"/>
  <c r="O44" i="20"/>
  <c r="K44" i="20"/>
  <c r="G44" i="20"/>
  <c r="AM43" i="20"/>
  <c r="AI43" i="20"/>
  <c r="AE43" i="20"/>
  <c r="AA43" i="20"/>
  <c r="W43" i="20"/>
  <c r="S43" i="20"/>
  <c r="O43" i="20"/>
  <c r="K43" i="20"/>
  <c r="G43" i="20"/>
  <c r="AM42" i="20"/>
  <c r="AI42" i="20"/>
  <c r="AE42" i="20"/>
  <c r="AA42" i="20"/>
  <c r="W42" i="20"/>
  <c r="S42" i="20"/>
  <c r="O42" i="20"/>
  <c r="K42" i="20"/>
  <c r="G42" i="20"/>
  <c r="AM41" i="20"/>
  <c r="AI41" i="20"/>
  <c r="AE41" i="20"/>
  <c r="AA41" i="20"/>
  <c r="W41" i="20"/>
  <c r="S41" i="20"/>
  <c r="O41" i="20"/>
  <c r="K41" i="20"/>
  <c r="G41" i="20"/>
  <c r="AM40" i="20"/>
  <c r="AI40" i="20"/>
  <c r="AE40" i="20"/>
  <c r="AA40" i="20"/>
  <c r="W40" i="20"/>
  <c r="S40" i="20"/>
  <c r="O40" i="20"/>
  <c r="K40" i="20"/>
  <c r="G40" i="20"/>
  <c r="AM39" i="20"/>
  <c r="AI39" i="20"/>
  <c r="AE39" i="20"/>
  <c r="AA39" i="20"/>
  <c r="W39" i="20"/>
  <c r="S39" i="20"/>
  <c r="O39" i="20"/>
  <c r="K39" i="20"/>
  <c r="G39" i="20"/>
  <c r="AM38" i="20"/>
  <c r="AI38" i="20"/>
  <c r="AE38" i="20"/>
  <c r="AA38" i="20"/>
  <c r="W38" i="20"/>
  <c r="S38" i="20"/>
  <c r="O38" i="20"/>
  <c r="K38" i="20"/>
  <c r="G38" i="20"/>
  <c r="AM37" i="20"/>
  <c r="AI37" i="20"/>
  <c r="AE37" i="20"/>
  <c r="AA37" i="20"/>
  <c r="W37" i="20"/>
  <c r="S37" i="20"/>
  <c r="O37" i="20"/>
  <c r="K37" i="20"/>
  <c r="G37" i="20"/>
  <c r="AM36" i="20"/>
  <c r="AI36" i="20"/>
  <c r="AE36" i="20"/>
  <c r="AA36" i="20"/>
  <c r="W36" i="20"/>
  <c r="S36" i="20"/>
  <c r="O36" i="20"/>
  <c r="K36" i="20"/>
  <c r="G36" i="20"/>
  <c r="AM35" i="20"/>
  <c r="AI35" i="20"/>
  <c r="AE35" i="20"/>
  <c r="AA35" i="20"/>
  <c r="W35" i="20"/>
  <c r="S35" i="20"/>
  <c r="O35" i="20"/>
  <c r="K35" i="20"/>
  <c r="G35" i="20"/>
  <c r="AM34" i="20"/>
  <c r="AI34" i="20"/>
  <c r="AE34" i="20"/>
  <c r="AA34" i="20"/>
  <c r="W34" i="20"/>
  <c r="S34" i="20"/>
  <c r="O34" i="20"/>
  <c r="K34" i="20"/>
  <c r="G34" i="20"/>
  <c r="AM33" i="20"/>
  <c r="AI33" i="20"/>
  <c r="AE33" i="20"/>
  <c r="AA33" i="20"/>
  <c r="W33" i="20"/>
  <c r="S33" i="20"/>
  <c r="O33" i="20"/>
  <c r="K33" i="20"/>
  <c r="G33" i="20"/>
  <c r="AL32" i="20"/>
  <c r="AK32" i="20"/>
  <c r="AJ32" i="20"/>
  <c r="AH32" i="20"/>
  <c r="AG32" i="20"/>
  <c r="AF32" i="20"/>
  <c r="AD32" i="20"/>
  <c r="AC32" i="20"/>
  <c r="AB32" i="20"/>
  <c r="Z32" i="20"/>
  <c r="Y32" i="20"/>
  <c r="X32" i="20"/>
  <c r="V32" i="20"/>
  <c r="U32" i="20"/>
  <c r="T32" i="20"/>
  <c r="R32" i="20"/>
  <c r="Q32" i="20"/>
  <c r="P32" i="20"/>
  <c r="N32" i="20"/>
  <c r="M32" i="20"/>
  <c r="L32" i="20"/>
  <c r="J32" i="20"/>
  <c r="I32" i="20"/>
  <c r="H32" i="20"/>
  <c r="F32" i="20"/>
  <c r="E32" i="20"/>
  <c r="D32" i="20"/>
  <c r="AM31" i="20"/>
  <c r="AI31" i="20"/>
  <c r="AE31" i="20"/>
  <c r="AA31" i="20"/>
  <c r="W31" i="20"/>
  <c r="S31" i="20"/>
  <c r="O31" i="20"/>
  <c r="K31" i="20"/>
  <c r="G31" i="20"/>
  <c r="AM30" i="20"/>
  <c r="AI30" i="20"/>
  <c r="AE30" i="20"/>
  <c r="AA30" i="20"/>
  <c r="W30" i="20"/>
  <c r="S30" i="20"/>
  <c r="O30" i="20"/>
  <c r="K30" i="20"/>
  <c r="G30" i="20"/>
  <c r="AM29" i="20"/>
  <c r="AI29" i="20"/>
  <c r="AE29" i="20"/>
  <c r="AA29" i="20"/>
  <c r="W29" i="20"/>
  <c r="S29" i="20"/>
  <c r="O29" i="20"/>
  <c r="K29" i="20"/>
  <c r="G29" i="20"/>
  <c r="AM28" i="20"/>
  <c r="AI28" i="20"/>
  <c r="AE28" i="20"/>
  <c r="AA28" i="20"/>
  <c r="W28" i="20"/>
  <c r="S28" i="20"/>
  <c r="O28" i="20"/>
  <c r="K28" i="20"/>
  <c r="G28" i="20"/>
  <c r="AM27" i="20"/>
  <c r="AI27" i="20"/>
  <c r="AE27" i="20"/>
  <c r="AA27" i="20"/>
  <c r="W27" i="20"/>
  <c r="S27" i="20"/>
  <c r="O27" i="20"/>
  <c r="K27" i="20"/>
  <c r="G27" i="20"/>
  <c r="AM26" i="20"/>
  <c r="AI26" i="20"/>
  <c r="AE26" i="20"/>
  <c r="AA26" i="20"/>
  <c r="W26" i="20"/>
  <c r="S26" i="20"/>
  <c r="O26" i="20"/>
  <c r="K26" i="20"/>
  <c r="G26" i="20"/>
  <c r="AM25" i="20"/>
  <c r="AI25" i="20"/>
  <c r="AE25" i="20"/>
  <c r="AA25" i="20"/>
  <c r="W25" i="20"/>
  <c r="S25" i="20"/>
  <c r="O25" i="20"/>
  <c r="K25" i="20"/>
  <c r="G25" i="20"/>
  <c r="AM24" i="20"/>
  <c r="AI24" i="20"/>
  <c r="AE24" i="20"/>
  <c r="AA24" i="20"/>
  <c r="W24" i="20"/>
  <c r="S24" i="20"/>
  <c r="O24" i="20"/>
  <c r="K24" i="20"/>
  <c r="G24" i="20"/>
  <c r="AM23" i="20"/>
  <c r="AI23" i="20"/>
  <c r="AE23" i="20"/>
  <c r="AA23" i="20"/>
  <c r="W23" i="20"/>
  <c r="S23" i="20"/>
  <c r="O23" i="20"/>
  <c r="K23" i="20"/>
  <c r="G23" i="20"/>
  <c r="AM22" i="20"/>
  <c r="AI22" i="20"/>
  <c r="AE22" i="20"/>
  <c r="AA22" i="20"/>
  <c r="W22" i="20"/>
  <c r="S22" i="20"/>
  <c r="O22" i="20"/>
  <c r="K22" i="20"/>
  <c r="G22" i="20"/>
  <c r="AM21" i="20"/>
  <c r="AI21" i="20"/>
  <c r="AE21" i="20"/>
  <c r="AA21" i="20"/>
  <c r="W21" i="20"/>
  <c r="S21" i="20"/>
  <c r="O21" i="20"/>
  <c r="K21" i="20"/>
  <c r="G21" i="20"/>
  <c r="AM20" i="20"/>
  <c r="AI20" i="20"/>
  <c r="AE20" i="20"/>
  <c r="AA20" i="20"/>
  <c r="W20" i="20"/>
  <c r="S20" i="20"/>
  <c r="O20" i="20"/>
  <c r="K20" i="20"/>
  <c r="G20" i="20"/>
  <c r="AM19" i="20"/>
  <c r="AI19" i="20"/>
  <c r="AE19" i="20"/>
  <c r="AA19" i="20"/>
  <c r="W19" i="20"/>
  <c r="S19" i="20"/>
  <c r="O19" i="20"/>
  <c r="K19" i="20"/>
  <c r="G19" i="20"/>
  <c r="AL18" i="20"/>
  <c r="AK18" i="20"/>
  <c r="AJ18" i="20"/>
  <c r="AH18" i="20"/>
  <c r="AG18" i="20"/>
  <c r="AF18" i="20"/>
  <c r="AD18" i="20"/>
  <c r="AC18" i="20"/>
  <c r="AB18" i="20"/>
  <c r="Z18" i="20"/>
  <c r="Y18" i="20"/>
  <c r="X18" i="20"/>
  <c r="V18" i="20"/>
  <c r="U18" i="20"/>
  <c r="T18" i="20"/>
  <c r="T6" i="20" s="1"/>
  <c r="R18" i="20"/>
  <c r="Q18" i="20"/>
  <c r="P18" i="20"/>
  <c r="N18" i="20"/>
  <c r="M18" i="20"/>
  <c r="M6" i="20" s="1"/>
  <c r="L18" i="20"/>
  <c r="J18" i="20"/>
  <c r="I18" i="20"/>
  <c r="H18" i="20"/>
  <c r="F18" i="20"/>
  <c r="E18" i="20"/>
  <c r="D18" i="20"/>
  <c r="D6" i="20" s="1"/>
  <c r="AM126" i="20"/>
  <c r="AI126" i="20"/>
  <c r="AE126" i="20"/>
  <c r="AA126" i="20"/>
  <c r="W126" i="20"/>
  <c r="S126" i="20"/>
  <c r="O126" i="20"/>
  <c r="K126" i="20"/>
  <c r="G126" i="20"/>
  <c r="AM17" i="20"/>
  <c r="AI17" i="20"/>
  <c r="AE17" i="20"/>
  <c r="AA17" i="20"/>
  <c r="W17" i="20"/>
  <c r="S17" i="20"/>
  <c r="O17" i="20"/>
  <c r="K17" i="20"/>
  <c r="G17" i="20"/>
  <c r="AM16" i="20"/>
  <c r="AI16" i="20"/>
  <c r="AE16" i="20"/>
  <c r="AA16" i="20"/>
  <c r="W16" i="20"/>
  <c r="S16" i="20"/>
  <c r="O16" i="20"/>
  <c r="K16" i="20"/>
  <c r="G16" i="20"/>
  <c r="AM15" i="20"/>
  <c r="AI15" i="20"/>
  <c r="AE15" i="20"/>
  <c r="AA15" i="20"/>
  <c r="W15" i="20"/>
  <c r="S15" i="20"/>
  <c r="O15" i="20"/>
  <c r="K15" i="20"/>
  <c r="G15" i="20"/>
  <c r="AM14" i="20"/>
  <c r="AI14" i="20"/>
  <c r="AE14" i="20"/>
  <c r="AA14" i="20"/>
  <c r="W14" i="20"/>
  <c r="S14" i="20"/>
  <c r="O14" i="20"/>
  <c r="K14" i="20"/>
  <c r="G14" i="20"/>
  <c r="AM13" i="20"/>
  <c r="AI13" i="20"/>
  <c r="AE13" i="20"/>
  <c r="AA13" i="20"/>
  <c r="W13" i="20"/>
  <c r="S13" i="20"/>
  <c r="O13" i="20"/>
  <c r="K13" i="20"/>
  <c r="G13" i="20"/>
  <c r="AM12" i="20"/>
  <c r="AI12" i="20"/>
  <c r="AE12" i="20"/>
  <c r="AA12" i="20"/>
  <c r="W12" i="20"/>
  <c r="S12" i="20"/>
  <c r="O12" i="20"/>
  <c r="K12" i="20"/>
  <c r="G12" i="20"/>
  <c r="AM11" i="20"/>
  <c r="AI11" i="20"/>
  <c r="AE11" i="20"/>
  <c r="AA11" i="20"/>
  <c r="W11" i="20"/>
  <c r="S11" i="20"/>
  <c r="O11" i="20"/>
  <c r="K11" i="20"/>
  <c r="G11" i="20"/>
  <c r="AM10" i="20"/>
  <c r="AI10" i="20"/>
  <c r="AE10" i="20"/>
  <c r="AA10" i="20"/>
  <c r="W10" i="20"/>
  <c r="S10" i="20"/>
  <c r="O10" i="20"/>
  <c r="K10" i="20"/>
  <c r="G10" i="20"/>
  <c r="AM9" i="20"/>
  <c r="AI9" i="20"/>
  <c r="AE9" i="20"/>
  <c r="AA9" i="20"/>
  <c r="W9" i="20"/>
  <c r="S9" i="20"/>
  <c r="O9" i="20"/>
  <c r="K9" i="20"/>
  <c r="G9" i="20"/>
  <c r="AM7" i="20"/>
  <c r="AI7" i="20"/>
  <c r="AE7" i="20"/>
  <c r="AA7" i="20"/>
  <c r="W7" i="20"/>
  <c r="S7" i="20"/>
  <c r="O7" i="20"/>
  <c r="K7" i="20"/>
  <c r="B124" i="12"/>
  <c r="C124" i="12"/>
  <c r="C123" i="12"/>
  <c r="C122" i="12"/>
  <c r="C121" i="12"/>
  <c r="C120" i="12"/>
  <c r="C119" i="12"/>
  <c r="C118" i="12"/>
  <c r="C117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26" i="12"/>
  <c r="C17" i="12"/>
  <c r="C16" i="12"/>
  <c r="C15" i="12"/>
  <c r="C14" i="12"/>
  <c r="C13" i="12"/>
  <c r="C12" i="12"/>
  <c r="C11" i="12"/>
  <c r="C10" i="12"/>
  <c r="C9" i="12"/>
  <c r="C8" i="12"/>
  <c r="C7" i="12"/>
  <c r="B9" i="12"/>
  <c r="B10" i="12"/>
  <c r="B11" i="12"/>
  <c r="B12" i="12"/>
  <c r="B13" i="12"/>
  <c r="B14" i="12"/>
  <c r="B15" i="12"/>
  <c r="B16" i="12"/>
  <c r="B17" i="12"/>
  <c r="B126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8" i="12"/>
  <c r="B119" i="12"/>
  <c r="B120" i="12"/>
  <c r="B121" i="12"/>
  <c r="B122" i="12"/>
  <c r="B123" i="12"/>
  <c r="B7" i="12"/>
  <c r="DA7" i="17"/>
  <c r="DA9" i="17"/>
  <c r="DA10" i="17"/>
  <c r="DA11" i="17"/>
  <c r="DA12" i="17"/>
  <c r="DA13" i="17"/>
  <c r="DA14" i="17"/>
  <c r="DA15" i="17"/>
  <c r="DA16" i="17"/>
  <c r="DA17" i="17"/>
  <c r="CZ126" i="17"/>
  <c r="DA126" i="17"/>
  <c r="DA19" i="17"/>
  <c r="DA20" i="17"/>
  <c r="DA21" i="17"/>
  <c r="DA22" i="17"/>
  <c r="DA23" i="17"/>
  <c r="DA24" i="17"/>
  <c r="DA25" i="17"/>
  <c r="DA26" i="17"/>
  <c r="DA27" i="17"/>
  <c r="DA28" i="17"/>
  <c r="DA29" i="17"/>
  <c r="DA30" i="17"/>
  <c r="DA31" i="17"/>
  <c r="DA33" i="17"/>
  <c r="DA34" i="17"/>
  <c r="DA35" i="17"/>
  <c r="DA36" i="17"/>
  <c r="DA37" i="17"/>
  <c r="DA38" i="17"/>
  <c r="DA39" i="17"/>
  <c r="DA40" i="17"/>
  <c r="DA41" i="17"/>
  <c r="DA42" i="17"/>
  <c r="DA43" i="17"/>
  <c r="DA44" i="17"/>
  <c r="DA45" i="17"/>
  <c r="DA46" i="17"/>
  <c r="DA47" i="17"/>
  <c r="DA48" i="17"/>
  <c r="DA49" i="17"/>
  <c r="DA50" i="17"/>
  <c r="DA52" i="17"/>
  <c r="CZ53" i="17"/>
  <c r="DA53" i="17"/>
  <c r="CZ54" i="17"/>
  <c r="DA54" i="17"/>
  <c r="CZ55" i="17"/>
  <c r="DA55" i="17"/>
  <c r="CZ56" i="17"/>
  <c r="DA56" i="17"/>
  <c r="CZ57" i="17"/>
  <c r="DA57" i="17"/>
  <c r="CZ58" i="17"/>
  <c r="DA58" i="17"/>
  <c r="CZ59" i="17"/>
  <c r="DA59" i="17"/>
  <c r="CZ60" i="17"/>
  <c r="DA60" i="17"/>
  <c r="CZ61" i="17"/>
  <c r="DA61" i="17"/>
  <c r="CZ62" i="17"/>
  <c r="DA62" i="17"/>
  <c r="CZ63" i="17"/>
  <c r="DA63" i="17"/>
  <c r="CZ64" i="17"/>
  <c r="DA64" i="17"/>
  <c r="CZ65" i="17"/>
  <c r="DA65" i="17"/>
  <c r="CZ66" i="17"/>
  <c r="DA66" i="17"/>
  <c r="CZ67" i="17"/>
  <c r="DA67" i="17"/>
  <c r="CZ68" i="17"/>
  <c r="DA68" i="17"/>
  <c r="CZ69" i="17"/>
  <c r="DA69" i="17"/>
  <c r="CZ70" i="17"/>
  <c r="DA70" i="17"/>
  <c r="CZ72" i="17"/>
  <c r="DA72" i="17"/>
  <c r="CZ73" i="17"/>
  <c r="DA73" i="17"/>
  <c r="CZ74" i="17"/>
  <c r="DA74" i="17"/>
  <c r="CZ75" i="17"/>
  <c r="DA75" i="17"/>
  <c r="CZ76" i="17"/>
  <c r="DA76" i="17"/>
  <c r="CZ77" i="17"/>
  <c r="DA77" i="17"/>
  <c r="CZ78" i="17"/>
  <c r="DA78" i="17"/>
  <c r="CZ79" i="17"/>
  <c r="DA79" i="17"/>
  <c r="CZ80" i="17"/>
  <c r="DA80" i="17"/>
  <c r="CZ81" i="17"/>
  <c r="DA81" i="17"/>
  <c r="CZ82" i="17"/>
  <c r="DA82" i="17"/>
  <c r="CZ83" i="17"/>
  <c r="DA83" i="17"/>
  <c r="CZ84" i="17"/>
  <c r="DA84" i="17"/>
  <c r="CZ85" i="17"/>
  <c r="DA85" i="17"/>
  <c r="CZ87" i="17"/>
  <c r="DA87" i="17"/>
  <c r="CZ88" i="17"/>
  <c r="DA88" i="17"/>
  <c r="CZ89" i="17"/>
  <c r="DA89" i="17"/>
  <c r="CZ90" i="17"/>
  <c r="DA90" i="17"/>
  <c r="CZ91" i="17"/>
  <c r="DA91" i="17"/>
  <c r="CZ92" i="17"/>
  <c r="DA92" i="17"/>
  <c r="CZ93" i="17"/>
  <c r="DA93" i="17"/>
  <c r="CZ94" i="17"/>
  <c r="DA94" i="17"/>
  <c r="CZ95" i="17"/>
  <c r="DA95" i="17"/>
  <c r="CZ96" i="17"/>
  <c r="DA96" i="17"/>
  <c r="CZ97" i="17"/>
  <c r="DA97" i="17"/>
  <c r="CZ98" i="17"/>
  <c r="DA98" i="17"/>
  <c r="CZ99" i="17"/>
  <c r="DA99" i="17"/>
  <c r="CZ100" i="17"/>
  <c r="DA100" i="17"/>
  <c r="CZ101" i="17"/>
  <c r="DA101" i="17"/>
  <c r="CZ102" i="17"/>
  <c r="DA102" i="17"/>
  <c r="CZ103" i="17"/>
  <c r="DA103" i="17"/>
  <c r="CZ104" i="17"/>
  <c r="DA104" i="17"/>
  <c r="CZ105" i="17"/>
  <c r="DA105" i="17"/>
  <c r="CZ106" i="17"/>
  <c r="DA106" i="17"/>
  <c r="CZ107" i="17"/>
  <c r="DA107" i="17"/>
  <c r="CZ108" i="17"/>
  <c r="DA108" i="17"/>
  <c r="CZ109" i="17"/>
  <c r="DA109" i="17"/>
  <c r="CZ110" i="17"/>
  <c r="DA110" i="17"/>
  <c r="CZ111" i="17"/>
  <c r="DA111" i="17"/>
  <c r="CZ112" i="17"/>
  <c r="DA112" i="17"/>
  <c r="CZ113" i="17"/>
  <c r="DA113" i="17"/>
  <c r="CZ114" i="17"/>
  <c r="DA114" i="17"/>
  <c r="CZ118" i="17"/>
  <c r="DA118" i="17"/>
  <c r="CZ119" i="17"/>
  <c r="DA119" i="17"/>
  <c r="CZ120" i="17"/>
  <c r="DA120" i="17"/>
  <c r="CZ121" i="17"/>
  <c r="DA121" i="17"/>
  <c r="CZ122" i="17"/>
  <c r="DA122" i="17"/>
  <c r="CZ123" i="17"/>
  <c r="DA123" i="17"/>
  <c r="CZ124" i="17"/>
  <c r="DA124" i="17"/>
  <c r="AA86" i="20" l="1"/>
  <c r="AI86" i="22"/>
  <c r="BC14" i="22"/>
  <c r="O128" i="22"/>
  <c r="S86" i="20"/>
  <c r="AQ86" i="20" s="1"/>
  <c r="N6" i="20"/>
  <c r="AU128" i="22"/>
  <c r="AQ86" i="22"/>
  <c r="AM86" i="22"/>
  <c r="AU86" i="22"/>
  <c r="AE86" i="22"/>
  <c r="AI128" i="22"/>
  <c r="AA86" i="22"/>
  <c r="W86" i="22"/>
  <c r="S86" i="22"/>
  <c r="BC93" i="22"/>
  <c r="O86" i="22"/>
  <c r="BC64" i="22"/>
  <c r="BC65" i="22"/>
  <c r="R65" i="12" s="1"/>
  <c r="BC66" i="22"/>
  <c r="R66" i="12" s="1"/>
  <c r="BC67" i="22"/>
  <c r="R67" i="12" s="1"/>
  <c r="BC68" i="22"/>
  <c r="BC59" i="22"/>
  <c r="BC61" i="22"/>
  <c r="BC62" i="22"/>
  <c r="BC63" i="22"/>
  <c r="O128" i="20"/>
  <c r="K128" i="20"/>
  <c r="G128" i="20"/>
  <c r="DG102" i="17"/>
  <c r="G86" i="22"/>
  <c r="BC7" i="22"/>
  <c r="AM128" i="22"/>
  <c r="BC126" i="22"/>
  <c r="R126" i="12" s="1"/>
  <c r="AZ18" i="22"/>
  <c r="AZ32" i="22"/>
  <c r="BC33" i="22"/>
  <c r="R33" i="12" s="1"/>
  <c r="K32" i="22"/>
  <c r="BC42" i="22"/>
  <c r="K128" i="22"/>
  <c r="BC49" i="22"/>
  <c r="R49" i="12" s="1"/>
  <c r="W128" i="22"/>
  <c r="BC69" i="22"/>
  <c r="R69" i="12" s="1"/>
  <c r="AQ128" i="22"/>
  <c r="BC95" i="22"/>
  <c r="BC119" i="22"/>
  <c r="R119" i="12" s="1"/>
  <c r="BC121" i="22"/>
  <c r="R121" i="12" s="1"/>
  <c r="BC124" i="22"/>
  <c r="R124" i="12" s="1"/>
  <c r="AE128" i="20"/>
  <c r="DI127" i="17"/>
  <c r="DJ116" i="17" s="1"/>
  <c r="CZ128" i="17"/>
  <c r="DA128" i="17"/>
  <c r="AA128" i="20"/>
  <c r="BC102" i="22"/>
  <c r="BC97" i="22"/>
  <c r="AZ71" i="22"/>
  <c r="BC60" i="22"/>
  <c r="BC56" i="22"/>
  <c r="R56" i="12" s="1"/>
  <c r="BC21" i="22"/>
  <c r="R21" i="12" s="1"/>
  <c r="BC27" i="22"/>
  <c r="R27" i="12" s="1"/>
  <c r="BC29" i="22"/>
  <c r="R29" i="12" s="1"/>
  <c r="BC31" i="22"/>
  <c r="AA128" i="22"/>
  <c r="S128" i="22"/>
  <c r="R6" i="22"/>
  <c r="AE128" i="22"/>
  <c r="BC70" i="22"/>
  <c r="R70" i="12" s="1"/>
  <c r="BC53" i="22"/>
  <c r="R53" i="12" s="1"/>
  <c r="BB18" i="22"/>
  <c r="G128" i="22"/>
  <c r="BC10" i="22"/>
  <c r="BC11" i="22"/>
  <c r="R11" i="12" s="1"/>
  <c r="BC16" i="22"/>
  <c r="R16" i="12" s="1"/>
  <c r="BC19" i="22"/>
  <c r="R19" i="12" s="1"/>
  <c r="BC22" i="22"/>
  <c r="R22" i="12" s="1"/>
  <c r="BC23" i="22"/>
  <c r="R23" i="12" s="1"/>
  <c r="BC25" i="22"/>
  <c r="R25" i="12" s="1"/>
  <c r="BC34" i="22"/>
  <c r="BC36" i="22"/>
  <c r="R36" i="12" s="1"/>
  <c r="BC37" i="22"/>
  <c r="BC54" i="22"/>
  <c r="R54" i="12" s="1"/>
  <c r="BC57" i="22"/>
  <c r="R57" i="12" s="1"/>
  <c r="BC73" i="22"/>
  <c r="R73" i="12" s="1"/>
  <c r="BC74" i="22"/>
  <c r="R74" i="12" s="1"/>
  <c r="BC92" i="22"/>
  <c r="R92" i="12" s="1"/>
  <c r="BC98" i="22"/>
  <c r="R98" i="12" s="1"/>
  <c r="BC109" i="22"/>
  <c r="R109" i="12" s="1"/>
  <c r="BC114" i="22"/>
  <c r="BC120" i="22"/>
  <c r="R120" i="12" s="1"/>
  <c r="BC9" i="22"/>
  <c r="R9" i="12" s="1"/>
  <c r="BC13" i="22"/>
  <c r="R13" i="12" s="1"/>
  <c r="BC15" i="22"/>
  <c r="R15" i="12" s="1"/>
  <c r="BC17" i="22"/>
  <c r="BC20" i="22"/>
  <c r="R20" i="12" s="1"/>
  <c r="BC24" i="22"/>
  <c r="R24" i="12" s="1"/>
  <c r="BC26" i="22"/>
  <c r="R26" i="12" s="1"/>
  <c r="BC28" i="22"/>
  <c r="R28" i="12" s="1"/>
  <c r="BC30" i="22"/>
  <c r="R30" i="12" s="1"/>
  <c r="BC35" i="22"/>
  <c r="R35" i="12" s="1"/>
  <c r="BC38" i="22"/>
  <c r="R38" i="12" s="1"/>
  <c r="BC39" i="22"/>
  <c r="R39" i="12" s="1"/>
  <c r="BC40" i="22"/>
  <c r="R40" i="12" s="1"/>
  <c r="BC41" i="22"/>
  <c r="R41" i="12" s="1"/>
  <c r="BC43" i="22"/>
  <c r="BC44" i="22"/>
  <c r="R44" i="12" s="1"/>
  <c r="BC45" i="22"/>
  <c r="R45" i="12" s="1"/>
  <c r="BC46" i="22"/>
  <c r="R46" i="12" s="1"/>
  <c r="BC47" i="22"/>
  <c r="R47" i="12" s="1"/>
  <c r="BC48" i="22"/>
  <c r="R48" i="12" s="1"/>
  <c r="BC50" i="22"/>
  <c r="R50" i="12" s="1"/>
  <c r="BC55" i="22"/>
  <c r="R55" i="12" s="1"/>
  <c r="BC58" i="22"/>
  <c r="R58" i="12" s="1"/>
  <c r="BC72" i="22"/>
  <c r="R72" i="12" s="1"/>
  <c r="BC75" i="22"/>
  <c r="R75" i="12" s="1"/>
  <c r="BC76" i="22"/>
  <c r="R76" i="12" s="1"/>
  <c r="BC77" i="22"/>
  <c r="R77" i="12" s="1"/>
  <c r="BC78" i="22"/>
  <c r="R78" i="12" s="1"/>
  <c r="BC79" i="22"/>
  <c r="BC80" i="22"/>
  <c r="R80" i="12" s="1"/>
  <c r="BC81" i="22"/>
  <c r="R81" i="12" s="1"/>
  <c r="BC82" i="22"/>
  <c r="BC83" i="22"/>
  <c r="R83" i="12" s="1"/>
  <c r="BC84" i="22"/>
  <c r="R84" i="12" s="1"/>
  <c r="BC85" i="22"/>
  <c r="BC87" i="22"/>
  <c r="BC88" i="22"/>
  <c r="BC89" i="22"/>
  <c r="R89" i="12" s="1"/>
  <c r="BC91" i="22"/>
  <c r="R91" i="12" s="1"/>
  <c r="BC94" i="22"/>
  <c r="R94" i="12" s="1"/>
  <c r="BC96" i="22"/>
  <c r="R96" i="12" s="1"/>
  <c r="BC100" i="22"/>
  <c r="BC101" i="22"/>
  <c r="R101" i="12" s="1"/>
  <c r="BC103" i="22"/>
  <c r="R103" i="12" s="1"/>
  <c r="BC104" i="22"/>
  <c r="BC105" i="22"/>
  <c r="R105" i="12" s="1"/>
  <c r="BC106" i="22"/>
  <c r="R106" i="12" s="1"/>
  <c r="BC111" i="22"/>
  <c r="BC113" i="22"/>
  <c r="R113" i="12" s="1"/>
  <c r="BC123" i="22"/>
  <c r="BC99" i="22"/>
  <c r="R99" i="12" s="1"/>
  <c r="BC107" i="22"/>
  <c r="R107" i="12" s="1"/>
  <c r="AZ86" i="22"/>
  <c r="BC110" i="22"/>
  <c r="R110" i="12" s="1"/>
  <c r="BC112" i="22"/>
  <c r="R112" i="12" s="1"/>
  <c r="BC108" i="22"/>
  <c r="R108" i="12" s="1"/>
  <c r="BC118" i="22"/>
  <c r="R118" i="12" s="1"/>
  <c r="BA32" i="22"/>
  <c r="BA18" i="22"/>
  <c r="BC52" i="22"/>
  <c r="R52" i="12" s="1"/>
  <c r="BA86" i="22"/>
  <c r="BB86" i="22"/>
  <c r="BE86" i="22" s="1"/>
  <c r="BC90" i="22"/>
  <c r="BA71" i="22"/>
  <c r="AZ51" i="22"/>
  <c r="BB51" i="22"/>
  <c r="BA51" i="22"/>
  <c r="BC12" i="22"/>
  <c r="R12" i="12" s="1"/>
  <c r="BB71" i="22"/>
  <c r="BB32" i="22"/>
  <c r="BC122" i="22"/>
  <c r="R122" i="12" s="1"/>
  <c r="S128" i="20"/>
  <c r="W128" i="20"/>
  <c r="AM128" i="20"/>
  <c r="AN128" i="20"/>
  <c r="AO128" i="20"/>
  <c r="AI128" i="20"/>
  <c r="AE8" i="20"/>
  <c r="AP71" i="20"/>
  <c r="AP32" i="20"/>
  <c r="AP86" i="20"/>
  <c r="AS86" i="20" s="1"/>
  <c r="AP51" i="20"/>
  <c r="AP18" i="20"/>
  <c r="DG110" i="17"/>
  <c r="AM18" i="22"/>
  <c r="O18" i="22"/>
  <c r="AM8" i="20"/>
  <c r="W8" i="20"/>
  <c r="O8" i="20"/>
  <c r="AQ96" i="20"/>
  <c r="L96" i="12" s="1"/>
  <c r="W18" i="20"/>
  <c r="AM18" i="20"/>
  <c r="O71" i="20"/>
  <c r="W71" i="20"/>
  <c r="AE71" i="20"/>
  <c r="AM71" i="20"/>
  <c r="AQ74" i="20"/>
  <c r="L74" i="12" s="1"/>
  <c r="AQ78" i="20"/>
  <c r="L78" i="12" s="1"/>
  <c r="AQ80" i="20"/>
  <c r="L80" i="12" s="1"/>
  <c r="AQ82" i="20"/>
  <c r="L82" i="12" s="1"/>
  <c r="AQ83" i="20"/>
  <c r="L83" i="12" s="1"/>
  <c r="AQ84" i="20"/>
  <c r="L84" i="12" s="1"/>
  <c r="AQ123" i="20"/>
  <c r="L123" i="12" s="1"/>
  <c r="K8" i="22"/>
  <c r="S8" i="22"/>
  <c r="AU71" i="22"/>
  <c r="AI8" i="22"/>
  <c r="AQ77" i="20"/>
  <c r="L77" i="12" s="1"/>
  <c r="G8" i="20"/>
  <c r="AQ106" i="20"/>
  <c r="L106" i="12" s="1"/>
  <c r="G51" i="22"/>
  <c r="AE51" i="22"/>
  <c r="O8" i="22"/>
  <c r="AU8" i="22"/>
  <c r="W18" i="22"/>
  <c r="AQ8" i="22"/>
  <c r="AM8" i="22"/>
  <c r="AE8" i="22"/>
  <c r="AA8" i="22"/>
  <c r="W8" i="22"/>
  <c r="D6" i="22"/>
  <c r="M6" i="22"/>
  <c r="H6" i="22"/>
  <c r="G8" i="22"/>
  <c r="AQ104" i="20"/>
  <c r="L104" i="12" s="1"/>
  <c r="AQ105" i="20"/>
  <c r="L105" i="12" s="1"/>
  <c r="AQ38" i="20"/>
  <c r="L38" i="12" s="1"/>
  <c r="AQ40" i="20"/>
  <c r="L40" i="12" s="1"/>
  <c r="AQ42" i="20"/>
  <c r="L42" i="12" s="1"/>
  <c r="AQ46" i="20"/>
  <c r="L46" i="12" s="1"/>
  <c r="AQ121" i="20"/>
  <c r="L121" i="12" s="1"/>
  <c r="AQ91" i="20"/>
  <c r="L91" i="12" s="1"/>
  <c r="AQ92" i="20"/>
  <c r="L92" i="12" s="1"/>
  <c r="AQ113" i="20"/>
  <c r="L113" i="12" s="1"/>
  <c r="AQ94" i="20"/>
  <c r="L94" i="12" s="1"/>
  <c r="S51" i="20"/>
  <c r="AQ68" i="20"/>
  <c r="L68" i="12" s="1"/>
  <c r="W32" i="20"/>
  <c r="AQ27" i="20"/>
  <c r="L27" i="12" s="1"/>
  <c r="AQ29" i="20"/>
  <c r="L29" i="12" s="1"/>
  <c r="AQ72" i="20"/>
  <c r="L72" i="12" s="1"/>
  <c r="AQ31" i="20"/>
  <c r="L31" i="12" s="1"/>
  <c r="DE116" i="17"/>
  <c r="F116" i="12" s="1"/>
  <c r="K117" i="20"/>
  <c r="S117" i="20"/>
  <c r="AA117" i="20"/>
  <c r="AI117" i="20"/>
  <c r="G117" i="22"/>
  <c r="O117" i="22"/>
  <c r="W117" i="22"/>
  <c r="AE117" i="22"/>
  <c r="AM117" i="22"/>
  <c r="AU117" i="22"/>
  <c r="K8" i="20"/>
  <c r="S8" i="20"/>
  <c r="AA8" i="20"/>
  <c r="AI8" i="20"/>
  <c r="AQ14" i="20"/>
  <c r="L14" i="12" s="1"/>
  <c r="AQ126" i="20"/>
  <c r="L126" i="12" s="1"/>
  <c r="G117" i="20"/>
  <c r="O117" i="20"/>
  <c r="W117" i="20"/>
  <c r="AE117" i="20"/>
  <c r="AM117" i="20"/>
  <c r="K117" i="22"/>
  <c r="S117" i="22"/>
  <c r="AA117" i="22"/>
  <c r="AI117" i="22"/>
  <c r="AQ117" i="22"/>
  <c r="BE116" i="22"/>
  <c r="T116" i="12" s="1"/>
  <c r="AE18" i="22"/>
  <c r="AU18" i="22"/>
  <c r="Z6" i="20"/>
  <c r="AQ9" i="20"/>
  <c r="L9" i="12" s="1"/>
  <c r="K18" i="20"/>
  <c r="AA18" i="20"/>
  <c r="AQ20" i="20"/>
  <c r="L20" i="12" s="1"/>
  <c r="AE18" i="20"/>
  <c r="AQ24" i="20"/>
  <c r="L24" i="12" s="1"/>
  <c r="AQ26" i="20"/>
  <c r="L26" i="12" s="1"/>
  <c r="AQ28" i="20"/>
  <c r="L28" i="12" s="1"/>
  <c r="AQ30" i="20"/>
  <c r="L30" i="12" s="1"/>
  <c r="L6" i="20"/>
  <c r="AQ33" i="20"/>
  <c r="L33" i="12" s="1"/>
  <c r="O32" i="20"/>
  <c r="AM32" i="20"/>
  <c r="AQ37" i="20"/>
  <c r="L37" i="12" s="1"/>
  <c r="AQ39" i="20"/>
  <c r="L39" i="12" s="1"/>
  <c r="AQ41" i="20"/>
  <c r="L41" i="12" s="1"/>
  <c r="AQ43" i="20"/>
  <c r="L43" i="12" s="1"/>
  <c r="AQ45" i="20"/>
  <c r="L45" i="12" s="1"/>
  <c r="AQ47" i="20"/>
  <c r="L47" i="12" s="1"/>
  <c r="AQ48" i="20"/>
  <c r="L48" i="12" s="1"/>
  <c r="AQ50" i="20"/>
  <c r="L50" i="12" s="1"/>
  <c r="K51" i="20"/>
  <c r="AA51" i="20"/>
  <c r="AI51" i="20"/>
  <c r="AQ59" i="20"/>
  <c r="L59" i="12" s="1"/>
  <c r="AQ61" i="20"/>
  <c r="L61" i="12" s="1"/>
  <c r="AQ62" i="20"/>
  <c r="L62" i="12" s="1"/>
  <c r="AQ63" i="20"/>
  <c r="L63" i="12" s="1"/>
  <c r="AQ65" i="20"/>
  <c r="L65" i="12" s="1"/>
  <c r="AQ67" i="20"/>
  <c r="L67" i="12" s="1"/>
  <c r="AQ70" i="20"/>
  <c r="L70" i="12" s="1"/>
  <c r="AQ79" i="20"/>
  <c r="L79" i="12" s="1"/>
  <c r="AQ93" i="20"/>
  <c r="L93" i="12" s="1"/>
  <c r="AQ95" i="20"/>
  <c r="L95" i="12" s="1"/>
  <c r="AQ122" i="20"/>
  <c r="L122" i="12" s="1"/>
  <c r="DG7" i="17"/>
  <c r="E6" i="22"/>
  <c r="K18" i="22"/>
  <c r="AI18" i="22"/>
  <c r="AC6" i="22"/>
  <c r="AA51" i="22"/>
  <c r="U6" i="22"/>
  <c r="AO6" i="22"/>
  <c r="R87" i="12"/>
  <c r="Y6" i="22"/>
  <c r="AA32" i="22"/>
  <c r="AM32" i="22"/>
  <c r="J6" i="22"/>
  <c r="G18" i="22"/>
  <c r="AT6" i="22"/>
  <c r="AP6" i="22"/>
  <c r="AN6" i="22"/>
  <c r="AQ18" i="22"/>
  <c r="AM51" i="22"/>
  <c r="AL6" i="22"/>
  <c r="AJ6" i="22"/>
  <c r="AR6" i="22"/>
  <c r="AS6" i="22"/>
  <c r="AQ71" i="22"/>
  <c r="AK6" i="22"/>
  <c r="R100" i="12"/>
  <c r="R102" i="12"/>
  <c r="AM71" i="22"/>
  <c r="R60" i="12"/>
  <c r="R62" i="12"/>
  <c r="BG61" i="22"/>
  <c r="V61" i="12" s="1"/>
  <c r="AG6" i="22"/>
  <c r="BG69" i="22"/>
  <c r="V69" i="12" s="1"/>
  <c r="AF6" i="22"/>
  <c r="AH6" i="22"/>
  <c r="AE71" i="22"/>
  <c r="BG65" i="22"/>
  <c r="V65" i="12" s="1"/>
  <c r="BG58" i="22"/>
  <c r="AB6" i="22"/>
  <c r="AD6" i="22"/>
  <c r="R10" i="12"/>
  <c r="AA18" i="22"/>
  <c r="R34" i="12"/>
  <c r="R42" i="12"/>
  <c r="R63" i="12"/>
  <c r="AA71" i="22"/>
  <c r="R82" i="12"/>
  <c r="R85" i="12"/>
  <c r="X6" i="22"/>
  <c r="Z6" i="22"/>
  <c r="W71" i="22"/>
  <c r="T6" i="22"/>
  <c r="V6" i="22"/>
  <c r="BG67" i="22"/>
  <c r="V67" i="12" s="1"/>
  <c r="BG60" i="22"/>
  <c r="V60" i="12" s="1"/>
  <c r="BG56" i="22"/>
  <c r="BG54" i="22"/>
  <c r="S18" i="22"/>
  <c r="BG48" i="22"/>
  <c r="V48" i="12" s="1"/>
  <c r="BG47" i="22"/>
  <c r="V47" i="12" s="1"/>
  <c r="BG45" i="22"/>
  <c r="V45" i="12" s="1"/>
  <c r="Q6" i="22"/>
  <c r="R59" i="12"/>
  <c r="R61" i="12"/>
  <c r="R64" i="12"/>
  <c r="S51" i="22"/>
  <c r="R79" i="12"/>
  <c r="S71" i="22"/>
  <c r="R90" i="12"/>
  <c r="R97" i="12"/>
  <c r="R111" i="12"/>
  <c r="P6" i="22"/>
  <c r="L6" i="22"/>
  <c r="N6" i="22"/>
  <c r="O71" i="22"/>
  <c r="BG63" i="22"/>
  <c r="V63" i="12" s="1"/>
  <c r="BG55" i="22"/>
  <c r="BG30" i="22"/>
  <c r="V30" i="12" s="1"/>
  <c r="BG28" i="22"/>
  <c r="V28" i="12" s="1"/>
  <c r="BG26" i="22"/>
  <c r="V26" i="12" s="1"/>
  <c r="BG24" i="22"/>
  <c r="V24" i="12" s="1"/>
  <c r="BG22" i="22"/>
  <c r="V22" i="12" s="1"/>
  <c r="BG20" i="22"/>
  <c r="V20" i="12" s="1"/>
  <c r="R14" i="12"/>
  <c r="R17" i="12"/>
  <c r="BG31" i="22"/>
  <c r="V31" i="12" s="1"/>
  <c r="BG29" i="22"/>
  <c r="V29" i="12" s="1"/>
  <c r="BG27" i="22"/>
  <c r="V27" i="12" s="1"/>
  <c r="BG25" i="22"/>
  <c r="V25" i="12" s="1"/>
  <c r="BG23" i="22"/>
  <c r="V23" i="12" s="1"/>
  <c r="BG21" i="22"/>
  <c r="V21" i="12" s="1"/>
  <c r="BG19" i="22"/>
  <c r="V19" i="12" s="1"/>
  <c r="R31" i="12"/>
  <c r="BG49" i="22"/>
  <c r="V49" i="12" s="1"/>
  <c r="BG46" i="22"/>
  <c r="V46" i="12" s="1"/>
  <c r="BG44" i="22"/>
  <c r="V44" i="12" s="1"/>
  <c r="R37" i="12"/>
  <c r="R43" i="12"/>
  <c r="R68" i="12"/>
  <c r="K71" i="22"/>
  <c r="I6" i="22"/>
  <c r="R88" i="12"/>
  <c r="R93" i="12"/>
  <c r="R95" i="12"/>
  <c r="R104" i="12"/>
  <c r="R114" i="12"/>
  <c r="R123" i="12"/>
  <c r="F6" i="22"/>
  <c r="BG83" i="22"/>
  <c r="V83" i="12" s="1"/>
  <c r="BG57" i="22"/>
  <c r="BG53" i="22"/>
  <c r="BG52" i="22"/>
  <c r="BG42" i="22"/>
  <c r="V42" i="12" s="1"/>
  <c r="BG40" i="22"/>
  <c r="V40" i="12" s="1"/>
  <c r="BG38" i="22"/>
  <c r="V38" i="12" s="1"/>
  <c r="BG36" i="22"/>
  <c r="V36" i="12" s="1"/>
  <c r="BG34" i="22"/>
  <c r="V34" i="12" s="1"/>
  <c r="BG17" i="22"/>
  <c r="V17" i="12" s="1"/>
  <c r="BG15" i="22"/>
  <c r="V15" i="12" s="1"/>
  <c r="BG13" i="22"/>
  <c r="V13" i="12" s="1"/>
  <c r="BG11" i="22"/>
  <c r="V11" i="12" s="1"/>
  <c r="BG9" i="22"/>
  <c r="V9" i="12" s="1"/>
  <c r="AQ88" i="20"/>
  <c r="L88" i="12" s="1"/>
  <c r="AQ101" i="20"/>
  <c r="L101" i="12" s="1"/>
  <c r="AQ108" i="20"/>
  <c r="L108" i="12" s="1"/>
  <c r="AQ23" i="20"/>
  <c r="L23" i="12" s="1"/>
  <c r="AQ25" i="20"/>
  <c r="L25" i="12" s="1"/>
  <c r="AQ44" i="20"/>
  <c r="L44" i="12" s="1"/>
  <c r="AQ57" i="20"/>
  <c r="L57" i="12" s="1"/>
  <c r="AQ15" i="20"/>
  <c r="L15" i="12" s="1"/>
  <c r="AQ17" i="20"/>
  <c r="L17" i="12" s="1"/>
  <c r="AQ19" i="20"/>
  <c r="L19" i="12" s="1"/>
  <c r="S32" i="20"/>
  <c r="AA32" i="20"/>
  <c r="AQ35" i="20"/>
  <c r="L35" i="12" s="1"/>
  <c r="AQ36" i="20"/>
  <c r="L36" i="12" s="1"/>
  <c r="O51" i="20"/>
  <c r="W51" i="20"/>
  <c r="AM51" i="20"/>
  <c r="AQ56" i="20"/>
  <c r="L56" i="12" s="1"/>
  <c r="AQ58" i="20"/>
  <c r="L58" i="12" s="1"/>
  <c r="AQ60" i="20"/>
  <c r="L60" i="12" s="1"/>
  <c r="AQ64" i="20"/>
  <c r="L64" i="12" s="1"/>
  <c r="AQ66" i="20"/>
  <c r="L66" i="12" s="1"/>
  <c r="S71" i="20"/>
  <c r="AA71" i="20"/>
  <c r="AI71" i="20"/>
  <c r="AQ75" i="20"/>
  <c r="L75" i="12" s="1"/>
  <c r="AQ76" i="20"/>
  <c r="L76" i="12" s="1"/>
  <c r="V6" i="20"/>
  <c r="AQ87" i="20"/>
  <c r="L87" i="12" s="1"/>
  <c r="AQ89" i="20"/>
  <c r="L89" i="12" s="1"/>
  <c r="AQ97" i="20"/>
  <c r="L97" i="12" s="1"/>
  <c r="AQ99" i="20"/>
  <c r="L99" i="12" s="1"/>
  <c r="AQ102" i="20"/>
  <c r="L102" i="12" s="1"/>
  <c r="AQ103" i="20"/>
  <c r="L103" i="12" s="1"/>
  <c r="AQ110" i="20"/>
  <c r="L110" i="12" s="1"/>
  <c r="AQ112" i="20"/>
  <c r="L112" i="12" s="1"/>
  <c r="AQ119" i="20"/>
  <c r="L119" i="12" s="1"/>
  <c r="AQ124" i="20"/>
  <c r="L124" i="12" s="1"/>
  <c r="AQ55" i="20"/>
  <c r="L55" i="12" s="1"/>
  <c r="AQ22" i="20"/>
  <c r="L22" i="12" s="1"/>
  <c r="AQ120" i="20"/>
  <c r="L120" i="12" s="1"/>
  <c r="AQ98" i="20"/>
  <c r="L98" i="12" s="1"/>
  <c r="AQ90" i="20"/>
  <c r="L90" i="12" s="1"/>
  <c r="K71" i="20"/>
  <c r="AQ85" i="20"/>
  <c r="L85" i="12" s="1"/>
  <c r="AQ81" i="20"/>
  <c r="L81" i="12" s="1"/>
  <c r="AQ53" i="20"/>
  <c r="L53" i="12" s="1"/>
  <c r="K32" i="20"/>
  <c r="AQ49" i="20"/>
  <c r="L49" i="12" s="1"/>
  <c r="AQ13" i="20"/>
  <c r="L13" i="12" s="1"/>
  <c r="AC6" i="20"/>
  <c r="AE51" i="20"/>
  <c r="AE32" i="20"/>
  <c r="AQ114" i="20"/>
  <c r="L114" i="12" s="1"/>
  <c r="AQ111" i="20"/>
  <c r="L111" i="12" s="1"/>
  <c r="AQ109" i="20"/>
  <c r="L109" i="12" s="1"/>
  <c r="AQ107" i="20"/>
  <c r="L107" i="12" s="1"/>
  <c r="AQ100" i="20"/>
  <c r="L100" i="12" s="1"/>
  <c r="AN86" i="20"/>
  <c r="AO86" i="20"/>
  <c r="AQ73" i="20"/>
  <c r="L73" i="12" s="1"/>
  <c r="AO71" i="20"/>
  <c r="AN71" i="20"/>
  <c r="AQ69" i="20"/>
  <c r="L69" i="12" s="1"/>
  <c r="AQ54" i="20"/>
  <c r="L54" i="12" s="1"/>
  <c r="AO51" i="20"/>
  <c r="AN51" i="20"/>
  <c r="AQ34" i="20"/>
  <c r="L34" i="12" s="1"/>
  <c r="G32" i="20"/>
  <c r="AO32" i="20"/>
  <c r="AN32" i="20"/>
  <c r="AQ21" i="20"/>
  <c r="L21" i="12" s="1"/>
  <c r="G18" i="20"/>
  <c r="AO18" i="20"/>
  <c r="AN18" i="20"/>
  <c r="AQ16" i="20"/>
  <c r="L16" i="12" s="1"/>
  <c r="AQ11" i="20"/>
  <c r="L11" i="12" s="1"/>
  <c r="AQ7" i="20"/>
  <c r="AO117" i="20"/>
  <c r="AQ118" i="20"/>
  <c r="L118" i="12" s="1"/>
  <c r="AN117" i="20"/>
  <c r="AU101" i="20"/>
  <c r="P101" i="12" s="1"/>
  <c r="AQ52" i="20"/>
  <c r="L52" i="12" s="1"/>
  <c r="AI32" i="20"/>
  <c r="AI18" i="20"/>
  <c r="AG6" i="20"/>
  <c r="AO8" i="20"/>
  <c r="AQ12" i="20"/>
  <c r="L12" i="12" s="1"/>
  <c r="AN8" i="20"/>
  <c r="AQ10" i="20"/>
  <c r="L10" i="12" s="1"/>
  <c r="G71" i="22"/>
  <c r="BG10" i="22"/>
  <c r="V10" i="12" s="1"/>
  <c r="BG12" i="22"/>
  <c r="V12" i="12" s="1"/>
  <c r="BG14" i="22"/>
  <c r="V14" i="12" s="1"/>
  <c r="BG16" i="22"/>
  <c r="V16" i="12" s="1"/>
  <c r="BG126" i="22"/>
  <c r="V126" i="12" s="1"/>
  <c r="BG33" i="22"/>
  <c r="V33" i="12" s="1"/>
  <c r="BG35" i="22"/>
  <c r="V35" i="12" s="1"/>
  <c r="BG37" i="22"/>
  <c r="V37" i="12" s="1"/>
  <c r="BG39" i="22"/>
  <c r="V39" i="12" s="1"/>
  <c r="BG41" i="22"/>
  <c r="V41" i="12" s="1"/>
  <c r="BG50" i="22"/>
  <c r="V50" i="12" s="1"/>
  <c r="BG59" i="22"/>
  <c r="V59" i="12" s="1"/>
  <c r="BG62" i="22"/>
  <c r="V62" i="12" s="1"/>
  <c r="BG64" i="22"/>
  <c r="V64" i="12" s="1"/>
  <c r="BG66" i="22"/>
  <c r="V66" i="12" s="1"/>
  <c r="BG68" i="22"/>
  <c r="V68" i="12" s="1"/>
  <c r="BG70" i="22"/>
  <c r="V70" i="12" s="1"/>
  <c r="BG72" i="22"/>
  <c r="V72" i="12" s="1"/>
  <c r="BG73" i="22"/>
  <c r="V73" i="12" s="1"/>
  <c r="BG74" i="22"/>
  <c r="V74" i="12" s="1"/>
  <c r="BG75" i="22"/>
  <c r="V75" i="12" s="1"/>
  <c r="BG76" i="22"/>
  <c r="V76" i="12" s="1"/>
  <c r="BG77" i="22"/>
  <c r="V77" i="12" s="1"/>
  <c r="BG78" i="22"/>
  <c r="V78" i="12" s="1"/>
  <c r="BG79" i="22"/>
  <c r="V79" i="12" s="1"/>
  <c r="BG80" i="22"/>
  <c r="V80" i="12" s="1"/>
  <c r="BG81" i="22"/>
  <c r="V81" i="12" s="1"/>
  <c r="BG82" i="22"/>
  <c r="V82" i="12" s="1"/>
  <c r="BG84" i="22"/>
  <c r="V84" i="12" s="1"/>
  <c r="BG85" i="22"/>
  <c r="V85" i="12" s="1"/>
  <c r="BG87" i="22"/>
  <c r="BG88" i="22"/>
  <c r="V88" i="12" s="1"/>
  <c r="BG89" i="22"/>
  <c r="V89" i="12" s="1"/>
  <c r="BG90" i="22"/>
  <c r="V90" i="12" s="1"/>
  <c r="BG91" i="22"/>
  <c r="V91" i="12" s="1"/>
  <c r="BG92" i="22"/>
  <c r="V92" i="12" s="1"/>
  <c r="BG93" i="22"/>
  <c r="V93" i="12" s="1"/>
  <c r="BG94" i="22"/>
  <c r="V94" i="12" s="1"/>
  <c r="BG95" i="22"/>
  <c r="V95" i="12" s="1"/>
  <c r="BG96" i="22"/>
  <c r="V96" i="12" s="1"/>
  <c r="BG97" i="22"/>
  <c r="V97" i="12" s="1"/>
  <c r="BG98" i="22"/>
  <c r="V98" i="12" s="1"/>
  <c r="BG99" i="22"/>
  <c r="V99" i="12" s="1"/>
  <c r="BG100" i="22"/>
  <c r="V100" i="12" s="1"/>
  <c r="BG101" i="22"/>
  <c r="V101" i="12" s="1"/>
  <c r="BG102" i="22"/>
  <c r="V102" i="12" s="1"/>
  <c r="BG103" i="22"/>
  <c r="V103" i="12" s="1"/>
  <c r="BG104" i="22"/>
  <c r="V104" i="12" s="1"/>
  <c r="BG105" i="22"/>
  <c r="V105" i="12" s="1"/>
  <c r="BG106" i="22"/>
  <c r="V106" i="12" s="1"/>
  <c r="BG107" i="22"/>
  <c r="V107" i="12" s="1"/>
  <c r="BG108" i="22"/>
  <c r="V108" i="12" s="1"/>
  <c r="BG109" i="22"/>
  <c r="V109" i="12" s="1"/>
  <c r="BG110" i="22"/>
  <c r="V110" i="12" s="1"/>
  <c r="BG111" i="22"/>
  <c r="V111" i="12" s="1"/>
  <c r="BG112" i="22"/>
  <c r="V112" i="12" s="1"/>
  <c r="BG113" i="22"/>
  <c r="BG114" i="22"/>
  <c r="BG118" i="22"/>
  <c r="BG119" i="22"/>
  <c r="V119" i="12" s="1"/>
  <c r="BG120" i="22"/>
  <c r="V120" i="12" s="1"/>
  <c r="BG121" i="22"/>
  <c r="V121" i="12" s="1"/>
  <c r="BG122" i="22"/>
  <c r="V122" i="12" s="1"/>
  <c r="BG123" i="22"/>
  <c r="V123" i="12" s="1"/>
  <c r="BG124" i="22"/>
  <c r="V124" i="12" s="1"/>
  <c r="BG7" i="22"/>
  <c r="BG43" i="22"/>
  <c r="V43" i="12" s="1"/>
  <c r="X6" i="20"/>
  <c r="AH6" i="20"/>
  <c r="O18" i="20"/>
  <c r="AL6" i="20"/>
  <c r="AJ6" i="20"/>
  <c r="AK6" i="20"/>
  <c r="AF6" i="20"/>
  <c r="AU7" i="20"/>
  <c r="AB6" i="20"/>
  <c r="AD6" i="20"/>
  <c r="AU62" i="20"/>
  <c r="P62" i="12" s="1"/>
  <c r="Y6" i="20"/>
  <c r="AU30" i="20"/>
  <c r="P30" i="12" s="1"/>
  <c r="U6" i="20"/>
  <c r="AU16" i="20"/>
  <c r="P16" i="12" s="1"/>
  <c r="S18" i="20"/>
  <c r="AU19" i="20"/>
  <c r="P19" i="12" s="1"/>
  <c r="AU20" i="20"/>
  <c r="P20" i="12" s="1"/>
  <c r="AU21" i="20"/>
  <c r="P21" i="12" s="1"/>
  <c r="AU22" i="20"/>
  <c r="P22" i="12" s="1"/>
  <c r="AU23" i="20"/>
  <c r="P23" i="12" s="1"/>
  <c r="AU33" i="20"/>
  <c r="P33" i="12" s="1"/>
  <c r="AU34" i="20"/>
  <c r="P34" i="12" s="1"/>
  <c r="AU35" i="20"/>
  <c r="P35" i="12" s="1"/>
  <c r="AU36" i="20"/>
  <c r="P36" i="12" s="1"/>
  <c r="AU37" i="20"/>
  <c r="P37" i="12" s="1"/>
  <c r="AU38" i="20"/>
  <c r="P38" i="12" s="1"/>
  <c r="AU39" i="20"/>
  <c r="P39" i="12" s="1"/>
  <c r="AU40" i="20"/>
  <c r="P40" i="12" s="1"/>
  <c r="AU41" i="20"/>
  <c r="P41" i="12" s="1"/>
  <c r="AU42" i="20"/>
  <c r="P42" i="12" s="1"/>
  <c r="AU43" i="20"/>
  <c r="P43" i="12" s="1"/>
  <c r="AU44" i="20"/>
  <c r="P44" i="12" s="1"/>
  <c r="AU45" i="20"/>
  <c r="P45" i="12" s="1"/>
  <c r="AU46" i="20"/>
  <c r="P46" i="12" s="1"/>
  <c r="AU47" i="20"/>
  <c r="P47" i="12" s="1"/>
  <c r="AU48" i="20"/>
  <c r="P48" i="12" s="1"/>
  <c r="AU49" i="20"/>
  <c r="P49" i="12" s="1"/>
  <c r="AU50" i="20"/>
  <c r="P50" i="12" s="1"/>
  <c r="Q6" i="20"/>
  <c r="AU54" i="20"/>
  <c r="P54" i="12" s="1"/>
  <c r="AU70" i="20"/>
  <c r="P70" i="12" s="1"/>
  <c r="P6" i="20"/>
  <c r="R6" i="20"/>
  <c r="AU93" i="20"/>
  <c r="P93" i="12" s="1"/>
  <c r="AU119" i="20"/>
  <c r="P119" i="12" s="1"/>
  <c r="AU90" i="20"/>
  <c r="P90" i="12" s="1"/>
  <c r="AU97" i="20"/>
  <c r="P97" i="12" s="1"/>
  <c r="AU58" i="20"/>
  <c r="P58" i="12" s="1"/>
  <c r="AU66" i="20"/>
  <c r="AU26" i="20"/>
  <c r="P26" i="12" s="1"/>
  <c r="AU12" i="20"/>
  <c r="AU10" i="20"/>
  <c r="P10" i="12" s="1"/>
  <c r="AU14" i="20"/>
  <c r="P14" i="12" s="1"/>
  <c r="AU126" i="20"/>
  <c r="P126" i="12" s="1"/>
  <c r="I6" i="20"/>
  <c r="AU24" i="20"/>
  <c r="P24" i="12" s="1"/>
  <c r="AU28" i="20"/>
  <c r="P28" i="12" s="1"/>
  <c r="AU52" i="20"/>
  <c r="P52" i="12" s="1"/>
  <c r="AU56" i="20"/>
  <c r="P56" i="12" s="1"/>
  <c r="AU60" i="20"/>
  <c r="P60" i="12" s="1"/>
  <c r="AU64" i="20"/>
  <c r="P64" i="12" s="1"/>
  <c r="AU68" i="20"/>
  <c r="P68" i="12" s="1"/>
  <c r="AU88" i="20"/>
  <c r="P88" i="12" s="1"/>
  <c r="AU95" i="20"/>
  <c r="P95" i="12" s="1"/>
  <c r="AU99" i="20"/>
  <c r="P99" i="12" s="1"/>
  <c r="AU103" i="20"/>
  <c r="P103" i="12" s="1"/>
  <c r="H6" i="20"/>
  <c r="J6" i="20"/>
  <c r="AU118" i="20"/>
  <c r="P118" i="12" s="1"/>
  <c r="AU121" i="20"/>
  <c r="P121" i="12" s="1"/>
  <c r="AU124" i="20"/>
  <c r="P124" i="12" s="1"/>
  <c r="AU120" i="20"/>
  <c r="P120" i="12" s="1"/>
  <c r="AU122" i="20"/>
  <c r="P122" i="12" s="1"/>
  <c r="AU123" i="20"/>
  <c r="P123" i="12" s="1"/>
  <c r="AU87" i="20"/>
  <c r="P87" i="12" s="1"/>
  <c r="AU89" i="20"/>
  <c r="P89" i="12" s="1"/>
  <c r="AU91" i="20"/>
  <c r="P91" i="12" s="1"/>
  <c r="AU92" i="20"/>
  <c r="P92" i="12" s="1"/>
  <c r="AU94" i="20"/>
  <c r="P94" i="12" s="1"/>
  <c r="AU96" i="20"/>
  <c r="P96" i="12" s="1"/>
  <c r="AU98" i="20"/>
  <c r="P98" i="12" s="1"/>
  <c r="AU100" i="20"/>
  <c r="P100" i="12" s="1"/>
  <c r="AU102" i="20"/>
  <c r="P102" i="12" s="1"/>
  <c r="AU104" i="20"/>
  <c r="P104" i="12" s="1"/>
  <c r="AU106" i="20"/>
  <c r="P106" i="12" s="1"/>
  <c r="AU107" i="20"/>
  <c r="P107" i="12" s="1"/>
  <c r="AU108" i="20"/>
  <c r="P108" i="12" s="1"/>
  <c r="AU109" i="20"/>
  <c r="P109" i="12" s="1"/>
  <c r="AU110" i="20"/>
  <c r="P110" i="12" s="1"/>
  <c r="AU111" i="20"/>
  <c r="P111" i="12" s="1"/>
  <c r="AU112" i="20"/>
  <c r="P112" i="12" s="1"/>
  <c r="AU113" i="20"/>
  <c r="P113" i="12" s="1"/>
  <c r="AU114" i="20"/>
  <c r="P114" i="12" s="1"/>
  <c r="G71" i="20"/>
  <c r="AU72" i="20"/>
  <c r="P72" i="12" s="1"/>
  <c r="AU73" i="20"/>
  <c r="P73" i="12" s="1"/>
  <c r="AU74" i="20"/>
  <c r="P74" i="12" s="1"/>
  <c r="AU75" i="20"/>
  <c r="P75" i="12" s="1"/>
  <c r="AU76" i="20"/>
  <c r="P76" i="12" s="1"/>
  <c r="AU77" i="20"/>
  <c r="P77" i="12" s="1"/>
  <c r="AU78" i="20"/>
  <c r="P78" i="12" s="1"/>
  <c r="AU79" i="20"/>
  <c r="P79" i="12" s="1"/>
  <c r="AU80" i="20"/>
  <c r="P80" i="12" s="1"/>
  <c r="AU81" i="20"/>
  <c r="P81" i="12" s="1"/>
  <c r="AU82" i="20"/>
  <c r="P82" i="12" s="1"/>
  <c r="AU83" i="20"/>
  <c r="P83" i="12" s="1"/>
  <c r="AU84" i="20"/>
  <c r="P84" i="12" s="1"/>
  <c r="AU85" i="20"/>
  <c r="P85" i="12" s="1"/>
  <c r="G51" i="20"/>
  <c r="AU53" i="20"/>
  <c r="P53" i="12" s="1"/>
  <c r="AU55" i="20"/>
  <c r="AU57" i="20"/>
  <c r="P57" i="12" s="1"/>
  <c r="AU59" i="20"/>
  <c r="P59" i="12" s="1"/>
  <c r="AU61" i="20"/>
  <c r="P61" i="12" s="1"/>
  <c r="AU63" i="20"/>
  <c r="P63" i="12" s="1"/>
  <c r="AU65" i="20"/>
  <c r="P65" i="12" s="1"/>
  <c r="AU67" i="20"/>
  <c r="P67" i="12" s="1"/>
  <c r="AU69" i="20"/>
  <c r="P69" i="12" s="1"/>
  <c r="E6" i="20"/>
  <c r="AU25" i="20"/>
  <c r="P25" i="12" s="1"/>
  <c r="AU27" i="20"/>
  <c r="P27" i="12" s="1"/>
  <c r="AU29" i="20"/>
  <c r="P29" i="12" s="1"/>
  <c r="AU31" i="20"/>
  <c r="P31" i="12" s="1"/>
  <c r="F6" i="20"/>
  <c r="AU9" i="20"/>
  <c r="P9" i="12" s="1"/>
  <c r="AU11" i="20"/>
  <c r="P11" i="12" s="1"/>
  <c r="AU13" i="20"/>
  <c r="P13" i="12" s="1"/>
  <c r="AU15" i="20"/>
  <c r="P15" i="12" s="1"/>
  <c r="AU17" i="20"/>
  <c r="P17" i="12" s="1"/>
  <c r="AU105" i="20"/>
  <c r="P105" i="12" s="1"/>
  <c r="AQ127" i="20" l="1"/>
  <c r="AR9" i="20" s="1"/>
  <c r="AU127" i="20"/>
  <c r="AV125" i="20" s="1"/>
  <c r="BC117" i="22"/>
  <c r="R117" i="12" s="1"/>
  <c r="DJ115" i="17"/>
  <c r="DJ125" i="17"/>
  <c r="BC127" i="22"/>
  <c r="BD115" i="22" s="1"/>
  <c r="BG127" i="22"/>
  <c r="BC51" i="22"/>
  <c r="R51" i="12" s="1"/>
  <c r="BC8" i="22"/>
  <c r="R8" i="12" s="1"/>
  <c r="BC32" i="22"/>
  <c r="R32" i="12" s="1"/>
  <c r="BC86" i="22"/>
  <c r="R86" i="12" s="1"/>
  <c r="BC18" i="22"/>
  <c r="R18" i="12" s="1"/>
  <c r="AZ6" i="22"/>
  <c r="BA6" i="22"/>
  <c r="BC71" i="22"/>
  <c r="R71" i="12" s="1"/>
  <c r="P12" i="12"/>
  <c r="BB6" i="22"/>
  <c r="V118" i="12"/>
  <c r="W6" i="20"/>
  <c r="AU6" i="22"/>
  <c r="AE6" i="22"/>
  <c r="AI6" i="22"/>
  <c r="AQ6" i="22"/>
  <c r="K6" i="22"/>
  <c r="BE8" i="22"/>
  <c r="T8" i="12" s="1"/>
  <c r="AQ8" i="20"/>
  <c r="L8" i="12" s="1"/>
  <c r="AO6" i="20"/>
  <c r="AN6" i="20"/>
  <c r="AP6" i="20"/>
  <c r="AS117" i="20"/>
  <c r="N117" i="12" s="1"/>
  <c r="AS8" i="20"/>
  <c r="N8" i="12" s="1"/>
  <c r="R7" i="12"/>
  <c r="H7" i="12"/>
  <c r="P7" i="12"/>
  <c r="V7" i="12"/>
  <c r="L7" i="12"/>
  <c r="O6" i="22"/>
  <c r="T117" i="12"/>
  <c r="AQ117" i="20"/>
  <c r="L117" i="12" s="1"/>
  <c r="W6" i="22"/>
  <c r="AA6" i="22"/>
  <c r="O6" i="20"/>
  <c r="AM6" i="20"/>
  <c r="AA6" i="20"/>
  <c r="S6" i="22"/>
  <c r="BE19" i="22"/>
  <c r="T19" i="12" s="1"/>
  <c r="BE124" i="22"/>
  <c r="T124" i="12" s="1"/>
  <c r="BG32" i="22"/>
  <c r="AM6" i="22"/>
  <c r="BG51" i="22"/>
  <c r="BG18" i="22"/>
  <c r="V18" i="12" s="1"/>
  <c r="BG8" i="22"/>
  <c r="V8" i="12" s="1"/>
  <c r="BG71" i="22"/>
  <c r="V71" i="12" s="1"/>
  <c r="BG86" i="22"/>
  <c r="V86" i="12" s="1"/>
  <c r="BG117" i="22"/>
  <c r="V117" i="12" s="1"/>
  <c r="BE22" i="22"/>
  <c r="T22" i="12" s="1"/>
  <c r="BE32" i="22"/>
  <c r="T32" i="12" s="1"/>
  <c r="BE18" i="22"/>
  <c r="T18" i="12" s="1"/>
  <c r="BE54" i="22"/>
  <c r="T54" i="12" s="1"/>
  <c r="T108" i="12"/>
  <c r="BE98" i="22"/>
  <c r="T98" i="12" s="1"/>
  <c r="BE122" i="22"/>
  <c r="T122" i="12" s="1"/>
  <c r="BE112" i="22"/>
  <c r="T112" i="12" s="1"/>
  <c r="BE91" i="22"/>
  <c r="T91" i="12" s="1"/>
  <c r="BE78" i="22"/>
  <c r="T78" i="12" s="1"/>
  <c r="BE30" i="22"/>
  <c r="T30" i="12" s="1"/>
  <c r="BE102" i="22"/>
  <c r="T102" i="12" s="1"/>
  <c r="BE94" i="22"/>
  <c r="T94" i="12" s="1"/>
  <c r="BE87" i="22"/>
  <c r="T87" i="12" s="1"/>
  <c r="BE82" i="22"/>
  <c r="T82" i="12" s="1"/>
  <c r="BE74" i="22"/>
  <c r="T74" i="12" s="1"/>
  <c r="BE44" i="22"/>
  <c r="T44" i="12" s="1"/>
  <c r="BE26" i="22"/>
  <c r="T26" i="12" s="1"/>
  <c r="BE51" i="22"/>
  <c r="T51" i="12" s="1"/>
  <c r="BE7" i="22"/>
  <c r="AQ71" i="20"/>
  <c r="L71" i="12" s="1"/>
  <c r="K6" i="20"/>
  <c r="S6" i="20"/>
  <c r="AE6" i="20"/>
  <c r="AQ51" i="20"/>
  <c r="L51" i="12" s="1"/>
  <c r="L86" i="12"/>
  <c r="AQ32" i="20"/>
  <c r="L32" i="12" s="1"/>
  <c r="AS32" i="20"/>
  <c r="N32" i="12" s="1"/>
  <c r="AU18" i="20"/>
  <c r="P18" i="12" s="1"/>
  <c r="AQ18" i="20"/>
  <c r="L18" i="12" s="1"/>
  <c r="AI6" i="20"/>
  <c r="BE123" i="22"/>
  <c r="T123" i="12" s="1"/>
  <c r="BE120" i="22"/>
  <c r="T120" i="12" s="1"/>
  <c r="BE114" i="22"/>
  <c r="T114" i="12" s="1"/>
  <c r="BE110" i="22"/>
  <c r="T110" i="12" s="1"/>
  <c r="BE106" i="22"/>
  <c r="T106" i="12" s="1"/>
  <c r="BE104" i="22"/>
  <c r="T104" i="12" s="1"/>
  <c r="BE100" i="22"/>
  <c r="T100" i="12" s="1"/>
  <c r="BE96" i="22"/>
  <c r="T96" i="12" s="1"/>
  <c r="BE92" i="22"/>
  <c r="T92" i="12" s="1"/>
  <c r="BE89" i="22"/>
  <c r="T89" i="12" s="1"/>
  <c r="BE56" i="22"/>
  <c r="T56" i="12" s="1"/>
  <c r="BE52" i="22"/>
  <c r="T52" i="12" s="1"/>
  <c r="BE80" i="22"/>
  <c r="T80" i="12" s="1"/>
  <c r="BE76" i="22"/>
  <c r="T76" i="12" s="1"/>
  <c r="BE72" i="22"/>
  <c r="T72" i="12" s="1"/>
  <c r="BE46" i="22"/>
  <c r="T46" i="12" s="1"/>
  <c r="BE43" i="22"/>
  <c r="T43" i="12" s="1"/>
  <c r="BE28" i="22"/>
  <c r="T28" i="12" s="1"/>
  <c r="BE24" i="22"/>
  <c r="T24" i="12" s="1"/>
  <c r="BE20" i="22"/>
  <c r="T20" i="12" s="1"/>
  <c r="BE121" i="22"/>
  <c r="T121" i="12" s="1"/>
  <c r="BE119" i="22"/>
  <c r="T119" i="12" s="1"/>
  <c r="BE118" i="22"/>
  <c r="T118" i="12" s="1"/>
  <c r="BE113" i="22"/>
  <c r="T113" i="12" s="1"/>
  <c r="BE111" i="22"/>
  <c r="T111" i="12" s="1"/>
  <c r="BE109" i="22"/>
  <c r="T109" i="12" s="1"/>
  <c r="BE107" i="22"/>
  <c r="T107" i="12" s="1"/>
  <c r="BE105" i="22"/>
  <c r="T105" i="12" s="1"/>
  <c r="BE103" i="22"/>
  <c r="T103" i="12" s="1"/>
  <c r="BE101" i="22"/>
  <c r="T101" i="12" s="1"/>
  <c r="BE99" i="22"/>
  <c r="T99" i="12" s="1"/>
  <c r="BE97" i="22"/>
  <c r="T97" i="12" s="1"/>
  <c r="BE95" i="22"/>
  <c r="T95" i="12" s="1"/>
  <c r="BE93" i="22"/>
  <c r="T93" i="12" s="1"/>
  <c r="BE90" i="22"/>
  <c r="T90" i="12" s="1"/>
  <c r="BE88" i="22"/>
  <c r="T88" i="12" s="1"/>
  <c r="BE57" i="22"/>
  <c r="T57" i="12" s="1"/>
  <c r="BE55" i="22"/>
  <c r="T55" i="12" s="1"/>
  <c r="BE53" i="22"/>
  <c r="T53" i="12" s="1"/>
  <c r="T86" i="12"/>
  <c r="BE81" i="22"/>
  <c r="T81" i="12" s="1"/>
  <c r="BE79" i="22"/>
  <c r="T79" i="12" s="1"/>
  <c r="BE77" i="22"/>
  <c r="T77" i="12" s="1"/>
  <c r="BE75" i="22"/>
  <c r="T75" i="12" s="1"/>
  <c r="BE73" i="22"/>
  <c r="T73" i="12" s="1"/>
  <c r="BE48" i="22"/>
  <c r="T48" i="12" s="1"/>
  <c r="BE47" i="22"/>
  <c r="T47" i="12" s="1"/>
  <c r="BE45" i="22"/>
  <c r="T45" i="12" s="1"/>
  <c r="BE71" i="22"/>
  <c r="T71" i="12" s="1"/>
  <c r="BE31" i="22"/>
  <c r="T31" i="12" s="1"/>
  <c r="BE29" i="22"/>
  <c r="T29" i="12" s="1"/>
  <c r="BE27" i="22"/>
  <c r="T27" i="12" s="1"/>
  <c r="BE25" i="22"/>
  <c r="T25" i="12" s="1"/>
  <c r="BE23" i="22"/>
  <c r="T23" i="12" s="1"/>
  <c r="BE21" i="22"/>
  <c r="T21" i="12" s="1"/>
  <c r="G6" i="22"/>
  <c r="BE85" i="22"/>
  <c r="T85" i="12" s="1"/>
  <c r="BE84" i="22"/>
  <c r="T84" i="12" s="1"/>
  <c r="BE83" i="22"/>
  <c r="T83" i="12" s="1"/>
  <c r="BE70" i="22"/>
  <c r="T70" i="12" s="1"/>
  <c r="BE69" i="22"/>
  <c r="T69" i="12" s="1"/>
  <c r="BE68" i="22"/>
  <c r="T68" i="12" s="1"/>
  <c r="BE67" i="22"/>
  <c r="T67" i="12" s="1"/>
  <c r="BE66" i="22"/>
  <c r="T66" i="12" s="1"/>
  <c r="BE65" i="22"/>
  <c r="T65" i="12" s="1"/>
  <c r="BE64" i="22"/>
  <c r="T64" i="12" s="1"/>
  <c r="BE63" i="22"/>
  <c r="T63" i="12" s="1"/>
  <c r="BE62" i="22"/>
  <c r="T62" i="12" s="1"/>
  <c r="BE61" i="22"/>
  <c r="T61" i="12" s="1"/>
  <c r="BE60" i="22"/>
  <c r="T60" i="12" s="1"/>
  <c r="BE59" i="22"/>
  <c r="T59" i="12" s="1"/>
  <c r="BE58" i="22"/>
  <c r="T58" i="12" s="1"/>
  <c r="BE50" i="22"/>
  <c r="T50" i="12" s="1"/>
  <c r="BE49" i="22"/>
  <c r="T49" i="12" s="1"/>
  <c r="BE42" i="22"/>
  <c r="T42" i="12" s="1"/>
  <c r="BE41" i="22"/>
  <c r="T41" i="12" s="1"/>
  <c r="BE40" i="22"/>
  <c r="T40" i="12" s="1"/>
  <c r="BE39" i="22"/>
  <c r="T39" i="12" s="1"/>
  <c r="BE38" i="22"/>
  <c r="T38" i="12" s="1"/>
  <c r="BE37" i="22"/>
  <c r="T37" i="12" s="1"/>
  <c r="BE36" i="22"/>
  <c r="T36" i="12" s="1"/>
  <c r="BE35" i="22"/>
  <c r="T35" i="12" s="1"/>
  <c r="BE34" i="22"/>
  <c r="T34" i="12" s="1"/>
  <c r="BE33" i="22"/>
  <c r="T33" i="12" s="1"/>
  <c r="BE126" i="22"/>
  <c r="T126" i="12" s="1"/>
  <c r="BE17" i="22"/>
  <c r="T17" i="12" s="1"/>
  <c r="BE16" i="22"/>
  <c r="T16" i="12" s="1"/>
  <c r="BE15" i="22"/>
  <c r="T15" i="12" s="1"/>
  <c r="BE14" i="22"/>
  <c r="T14" i="12" s="1"/>
  <c r="BE13" i="22"/>
  <c r="T13" i="12" s="1"/>
  <c r="BE12" i="22"/>
  <c r="T12" i="12" s="1"/>
  <c r="BE11" i="22"/>
  <c r="T11" i="12" s="1"/>
  <c r="BE10" i="22"/>
  <c r="T10" i="12" s="1"/>
  <c r="BE9" i="22"/>
  <c r="T9" i="12" s="1"/>
  <c r="G6" i="20"/>
  <c r="AU51" i="20"/>
  <c r="P51" i="12" s="1"/>
  <c r="AU8" i="20"/>
  <c r="P8" i="12" s="1"/>
  <c r="AU32" i="20"/>
  <c r="P32" i="12" s="1"/>
  <c r="AU71" i="20"/>
  <c r="P71" i="12" s="1"/>
  <c r="AU86" i="20"/>
  <c r="P86" i="12" s="1"/>
  <c r="AU117" i="20"/>
  <c r="P117" i="12" s="1"/>
  <c r="AS72" i="20"/>
  <c r="N72" i="12" s="1"/>
  <c r="AS114" i="20"/>
  <c r="N114" i="12" s="1"/>
  <c r="AS113" i="20"/>
  <c r="N113" i="12" s="1"/>
  <c r="AS112" i="20"/>
  <c r="N112" i="12" s="1"/>
  <c r="AS111" i="20"/>
  <c r="N111" i="12" s="1"/>
  <c r="AS110" i="20"/>
  <c r="N110" i="12" s="1"/>
  <c r="AS109" i="20"/>
  <c r="N109" i="12" s="1"/>
  <c r="AS108" i="20"/>
  <c r="N108" i="12" s="1"/>
  <c r="AS107" i="20"/>
  <c r="N107" i="12" s="1"/>
  <c r="AS106" i="20"/>
  <c r="N106" i="12" s="1"/>
  <c r="AS105" i="20"/>
  <c r="N105" i="12" s="1"/>
  <c r="AS74" i="20"/>
  <c r="N74" i="12" s="1"/>
  <c r="AS71" i="20"/>
  <c r="N71" i="12" s="1"/>
  <c r="N86" i="12"/>
  <c r="AS85" i="20"/>
  <c r="N85" i="12" s="1"/>
  <c r="AS84" i="20"/>
  <c r="N84" i="12" s="1"/>
  <c r="AS83" i="20"/>
  <c r="N83" i="12" s="1"/>
  <c r="AS82" i="20"/>
  <c r="N82" i="12" s="1"/>
  <c r="AS81" i="20"/>
  <c r="N81" i="12" s="1"/>
  <c r="AS80" i="20"/>
  <c r="N80" i="12" s="1"/>
  <c r="AS79" i="20"/>
  <c r="N79" i="12" s="1"/>
  <c r="AS78" i="20"/>
  <c r="N78" i="12" s="1"/>
  <c r="AS77" i="20"/>
  <c r="N77" i="12" s="1"/>
  <c r="AS76" i="20"/>
  <c r="N76" i="12" s="1"/>
  <c r="AS75" i="20"/>
  <c r="N75" i="12" s="1"/>
  <c r="AS73" i="20"/>
  <c r="N73" i="12" s="1"/>
  <c r="AS51" i="20"/>
  <c r="N51" i="12" s="1"/>
  <c r="AS50" i="20"/>
  <c r="N50" i="12" s="1"/>
  <c r="AS49" i="20"/>
  <c r="N49" i="12" s="1"/>
  <c r="AS48" i="20"/>
  <c r="N48" i="12" s="1"/>
  <c r="AS47" i="20"/>
  <c r="N47" i="12" s="1"/>
  <c r="AS46" i="20"/>
  <c r="N46" i="12" s="1"/>
  <c r="AS45" i="20"/>
  <c r="N45" i="12" s="1"/>
  <c r="AS44" i="20"/>
  <c r="N44" i="12" s="1"/>
  <c r="AS43" i="20"/>
  <c r="N43" i="12" s="1"/>
  <c r="AS42" i="20"/>
  <c r="N42" i="12" s="1"/>
  <c r="AS41" i="20"/>
  <c r="N41" i="12" s="1"/>
  <c r="AS40" i="20"/>
  <c r="N40" i="12" s="1"/>
  <c r="AS39" i="20"/>
  <c r="N39" i="12" s="1"/>
  <c r="AS38" i="20"/>
  <c r="N38" i="12" s="1"/>
  <c r="AS37" i="20"/>
  <c r="N37" i="12" s="1"/>
  <c r="AS36" i="20"/>
  <c r="N36" i="12" s="1"/>
  <c r="AS35" i="20"/>
  <c r="N35" i="12" s="1"/>
  <c r="AS34" i="20"/>
  <c r="N34" i="12" s="1"/>
  <c r="AS33" i="20"/>
  <c r="N33" i="12" s="1"/>
  <c r="AS104" i="20"/>
  <c r="N104" i="12" s="1"/>
  <c r="AS103" i="20"/>
  <c r="N103" i="12" s="1"/>
  <c r="AS102" i="20"/>
  <c r="N102" i="12" s="1"/>
  <c r="AS101" i="20"/>
  <c r="N101" i="12" s="1"/>
  <c r="AS100" i="20"/>
  <c r="N100" i="12" s="1"/>
  <c r="AS99" i="20"/>
  <c r="N99" i="12" s="1"/>
  <c r="AS98" i="20"/>
  <c r="N98" i="12" s="1"/>
  <c r="AS97" i="20"/>
  <c r="N97" i="12" s="1"/>
  <c r="AS96" i="20"/>
  <c r="N96" i="12" s="1"/>
  <c r="AS95" i="20"/>
  <c r="N95" i="12" s="1"/>
  <c r="AS94" i="20"/>
  <c r="N94" i="12" s="1"/>
  <c r="AS93" i="20"/>
  <c r="N93" i="12" s="1"/>
  <c r="AS92" i="20"/>
  <c r="N92" i="12" s="1"/>
  <c r="AS91" i="20"/>
  <c r="N91" i="12" s="1"/>
  <c r="AS90" i="20"/>
  <c r="N90" i="12" s="1"/>
  <c r="AS89" i="20"/>
  <c r="N89" i="12" s="1"/>
  <c r="AS88" i="20"/>
  <c r="N88" i="12" s="1"/>
  <c r="AS87" i="20"/>
  <c r="N87" i="12" s="1"/>
  <c r="AS70" i="20"/>
  <c r="N70" i="12" s="1"/>
  <c r="AS69" i="20"/>
  <c r="N69" i="12" s="1"/>
  <c r="AS68" i="20"/>
  <c r="N68" i="12" s="1"/>
  <c r="AS67" i="20"/>
  <c r="N67" i="12" s="1"/>
  <c r="AS124" i="20"/>
  <c r="N124" i="12" s="1"/>
  <c r="AS123" i="20"/>
  <c r="N123" i="12" s="1"/>
  <c r="AS122" i="20"/>
  <c r="N122" i="12" s="1"/>
  <c r="AS121" i="20"/>
  <c r="N121" i="12" s="1"/>
  <c r="AS120" i="20"/>
  <c r="N120" i="12" s="1"/>
  <c r="AS119" i="20"/>
  <c r="N119" i="12" s="1"/>
  <c r="AS118" i="20"/>
  <c r="N118" i="12" s="1"/>
  <c r="AS66" i="20"/>
  <c r="N66" i="12" s="1"/>
  <c r="AS65" i="20"/>
  <c r="N65" i="12" s="1"/>
  <c r="AS64" i="20"/>
  <c r="N64" i="12" s="1"/>
  <c r="AS63" i="20"/>
  <c r="N63" i="12" s="1"/>
  <c r="AS62" i="20"/>
  <c r="N62" i="12" s="1"/>
  <c r="AS61" i="20"/>
  <c r="N61" i="12" s="1"/>
  <c r="AS60" i="20"/>
  <c r="N60" i="12" s="1"/>
  <c r="AS59" i="20"/>
  <c r="N59" i="12" s="1"/>
  <c r="AS58" i="20"/>
  <c r="N58" i="12" s="1"/>
  <c r="AS57" i="20"/>
  <c r="N57" i="12" s="1"/>
  <c r="AS56" i="20"/>
  <c r="N56" i="12" s="1"/>
  <c r="AS55" i="20"/>
  <c r="N55" i="12" s="1"/>
  <c r="AS54" i="20"/>
  <c r="N54" i="12" s="1"/>
  <c r="AS53" i="20"/>
  <c r="N53" i="12" s="1"/>
  <c r="AS52" i="20"/>
  <c r="N52" i="12" s="1"/>
  <c r="AS31" i="20"/>
  <c r="N31" i="12" s="1"/>
  <c r="AS30" i="20"/>
  <c r="N30" i="12" s="1"/>
  <c r="AS29" i="20"/>
  <c r="N29" i="12" s="1"/>
  <c r="AS28" i="20"/>
  <c r="N28" i="12" s="1"/>
  <c r="AS27" i="20"/>
  <c r="N27" i="12" s="1"/>
  <c r="AS26" i="20"/>
  <c r="N26" i="12" s="1"/>
  <c r="AS25" i="20"/>
  <c r="N25" i="12" s="1"/>
  <c r="AS24" i="20"/>
  <c r="N24" i="12" s="1"/>
  <c r="AS23" i="20"/>
  <c r="N23" i="12" s="1"/>
  <c r="AS126" i="20"/>
  <c r="N126" i="12" s="1"/>
  <c r="AS17" i="20"/>
  <c r="N17" i="12" s="1"/>
  <c r="AS16" i="20"/>
  <c r="N16" i="12" s="1"/>
  <c r="AS15" i="20"/>
  <c r="N15" i="12" s="1"/>
  <c r="AS14" i="20"/>
  <c r="N14" i="12" s="1"/>
  <c r="AS13" i="20"/>
  <c r="N13" i="12" s="1"/>
  <c r="AS12" i="20"/>
  <c r="N12" i="12" s="1"/>
  <c r="AS11" i="20"/>
  <c r="N11" i="12" s="1"/>
  <c r="AS10" i="20"/>
  <c r="N10" i="12" s="1"/>
  <c r="AS9" i="20"/>
  <c r="N9" i="12" s="1"/>
  <c r="AS22" i="20"/>
  <c r="N22" i="12" s="1"/>
  <c r="AS21" i="20"/>
  <c r="N21" i="12" s="1"/>
  <c r="AS20" i="20"/>
  <c r="N20" i="12" s="1"/>
  <c r="AS19" i="20"/>
  <c r="N19" i="12" s="1"/>
  <c r="AS7" i="20"/>
  <c r="AS18" i="20"/>
  <c r="N18" i="12" s="1"/>
  <c r="AR125" i="20" l="1"/>
  <c r="BH116" i="22"/>
  <c r="BH125" i="22"/>
  <c r="BD116" i="22"/>
  <c r="BD125" i="22"/>
  <c r="AV116" i="20"/>
  <c r="AV115" i="20"/>
  <c r="AR116" i="20"/>
  <c r="AR115" i="20"/>
  <c r="BE127" i="22"/>
  <c r="BF115" i="22" s="1"/>
  <c r="BC6" i="22"/>
  <c r="R6" i="12" s="1"/>
  <c r="AS127" i="20"/>
  <c r="AT125" i="20" s="1"/>
  <c r="AU6" i="20"/>
  <c r="P6" i="12" s="1"/>
  <c r="BG6" i="22"/>
  <c r="V6" i="12" s="1"/>
  <c r="T7" i="12"/>
  <c r="N7" i="12"/>
  <c r="V127" i="12"/>
  <c r="V129" i="12" s="1"/>
  <c r="BD113" i="22"/>
  <c r="R127" i="12"/>
  <c r="AV124" i="20"/>
  <c r="AR121" i="20"/>
  <c r="L127" i="12"/>
  <c r="BD12" i="22"/>
  <c r="BD91" i="22"/>
  <c r="BD67" i="22"/>
  <c r="BD114" i="22"/>
  <c r="BD20" i="22"/>
  <c r="BD42" i="22"/>
  <c r="BD76" i="22"/>
  <c r="BE6" i="22"/>
  <c r="T6" i="12" s="1"/>
  <c r="BD28" i="22"/>
  <c r="BD34" i="22"/>
  <c r="BD59" i="22"/>
  <c r="BD84" i="22"/>
  <c r="BD98" i="22"/>
  <c r="BD106" i="22"/>
  <c r="BD24" i="22"/>
  <c r="BD43" i="22"/>
  <c r="BD16" i="22"/>
  <c r="BD38" i="22"/>
  <c r="BD55" i="22"/>
  <c r="BD63" i="22"/>
  <c r="BD44" i="22"/>
  <c r="BD72" i="22"/>
  <c r="BD80" i="22"/>
  <c r="BD87" i="22"/>
  <c r="BD94" i="22"/>
  <c r="BD102" i="22"/>
  <c r="BD122" i="22"/>
  <c r="BD110" i="22"/>
  <c r="BD7" i="22"/>
  <c r="BD22" i="22"/>
  <c r="BD26" i="22"/>
  <c r="BD30" i="22"/>
  <c r="BD10" i="22"/>
  <c r="BD14" i="22"/>
  <c r="BD126" i="22"/>
  <c r="BD36" i="22"/>
  <c r="BD40" i="22"/>
  <c r="BD53" i="22"/>
  <c r="BD57" i="22"/>
  <c r="BD61" i="22"/>
  <c r="BD65" i="22"/>
  <c r="BD69" i="22"/>
  <c r="BD46" i="22"/>
  <c r="BD49" i="22"/>
  <c r="BD74" i="22"/>
  <c r="BD78" i="22"/>
  <c r="BD82" i="22"/>
  <c r="BD85" i="22"/>
  <c r="BD89" i="22"/>
  <c r="BD92" i="22"/>
  <c r="BD96" i="22"/>
  <c r="BD100" i="22"/>
  <c r="BD104" i="22"/>
  <c r="BD120" i="22"/>
  <c r="BD123" i="22"/>
  <c r="BD108" i="22"/>
  <c r="BD112" i="22"/>
  <c r="BD6" i="22"/>
  <c r="BD19" i="22"/>
  <c r="BD21" i="22"/>
  <c r="BD23" i="22"/>
  <c r="BD25" i="22"/>
  <c r="BD27" i="22"/>
  <c r="BD29" i="22"/>
  <c r="BD31" i="22"/>
  <c r="BD9" i="22"/>
  <c r="BD11" i="22"/>
  <c r="BD13" i="22"/>
  <c r="BD15" i="22"/>
  <c r="BD17" i="22"/>
  <c r="BD33" i="22"/>
  <c r="BD35" i="22"/>
  <c r="BD37" i="22"/>
  <c r="BD39" i="22"/>
  <c r="BD41" i="22"/>
  <c r="BD52" i="22"/>
  <c r="BD54" i="22"/>
  <c r="BD56" i="22"/>
  <c r="BD58" i="22"/>
  <c r="BD60" i="22"/>
  <c r="BD62" i="22"/>
  <c r="BD64" i="22"/>
  <c r="BD66" i="22"/>
  <c r="BD68" i="22"/>
  <c r="BD70" i="22"/>
  <c r="BD45" i="22"/>
  <c r="BD47" i="22"/>
  <c r="BD48" i="22"/>
  <c r="BD50" i="22"/>
  <c r="BD73" i="22"/>
  <c r="BD75" i="22"/>
  <c r="BD77" i="22"/>
  <c r="BD79" i="22"/>
  <c r="BD81" i="22"/>
  <c r="BD83" i="22"/>
  <c r="BD105" i="22"/>
  <c r="BD88" i="22"/>
  <c r="BD90" i="22"/>
  <c r="BD93" i="22"/>
  <c r="BD95" i="22"/>
  <c r="BD97" i="22"/>
  <c r="BD99" i="22"/>
  <c r="BD101" i="22"/>
  <c r="BD103" i="22"/>
  <c r="BD118" i="22"/>
  <c r="BD119" i="22"/>
  <c r="BD121" i="22"/>
  <c r="BD124" i="22"/>
  <c r="BD107" i="22"/>
  <c r="BD109" i="22"/>
  <c r="BD111" i="22"/>
  <c r="AQ6" i="20"/>
  <c r="L6" i="12" s="1"/>
  <c r="AR124" i="20"/>
  <c r="BH113" i="22"/>
  <c r="BH111" i="22"/>
  <c r="BH109" i="22"/>
  <c r="BH107" i="22"/>
  <c r="BH105" i="22"/>
  <c r="BH123" i="22"/>
  <c r="BH122" i="22"/>
  <c r="BH120" i="22"/>
  <c r="BH104" i="22"/>
  <c r="BH102" i="22"/>
  <c r="BH100" i="22"/>
  <c r="BH98" i="22"/>
  <c r="BH96" i="22"/>
  <c r="BH94" i="22"/>
  <c r="BH92" i="22"/>
  <c r="BH91" i="22"/>
  <c r="BH89" i="22"/>
  <c r="BH87" i="22"/>
  <c r="BH83" i="22"/>
  <c r="BH81" i="22"/>
  <c r="BH79" i="22"/>
  <c r="BH77" i="22"/>
  <c r="BH75" i="22"/>
  <c r="BH73" i="22"/>
  <c r="BH50" i="22"/>
  <c r="BH48" i="22"/>
  <c r="BH47" i="22"/>
  <c r="BH45" i="22"/>
  <c r="BH70" i="22"/>
  <c r="BH68" i="22"/>
  <c r="BH66" i="22"/>
  <c r="BH64" i="22"/>
  <c r="BH62" i="22"/>
  <c r="BH60" i="22"/>
  <c r="BH58" i="22"/>
  <c r="BH56" i="22"/>
  <c r="BH54" i="22"/>
  <c r="BH52" i="22"/>
  <c r="BH41" i="22"/>
  <c r="BH39" i="22"/>
  <c r="BH37" i="22"/>
  <c r="BH35" i="22"/>
  <c r="BH33" i="22"/>
  <c r="BH17" i="22"/>
  <c r="BH15" i="22"/>
  <c r="BH13" i="22"/>
  <c r="BH11" i="22"/>
  <c r="BH9" i="22"/>
  <c r="BH31" i="22"/>
  <c r="BH29" i="22"/>
  <c r="BH27" i="22"/>
  <c r="BH25" i="22"/>
  <c r="BH23" i="22"/>
  <c r="BH21" i="22"/>
  <c r="BH19" i="22"/>
  <c r="BH6" i="22"/>
  <c r="AS6" i="20"/>
  <c r="N6" i="12" s="1"/>
  <c r="AR20" i="20"/>
  <c r="AR59" i="20"/>
  <c r="AV50" i="20"/>
  <c r="AR36" i="20"/>
  <c r="AR82" i="20"/>
  <c r="AR23" i="20"/>
  <c r="AR109" i="20"/>
  <c r="AR97" i="20"/>
  <c r="AV47" i="20"/>
  <c r="AR14" i="20"/>
  <c r="AR44" i="20"/>
  <c r="AR31" i="20"/>
  <c r="AR67" i="20"/>
  <c r="AR74" i="20"/>
  <c r="AR90" i="20"/>
  <c r="AR118" i="20"/>
  <c r="AV45" i="20"/>
  <c r="AV68" i="20"/>
  <c r="AR10" i="20"/>
  <c r="AR126" i="20"/>
  <c r="AR40" i="20"/>
  <c r="AR27" i="20"/>
  <c r="AR55" i="20"/>
  <c r="AR63" i="20"/>
  <c r="AR105" i="20"/>
  <c r="AR113" i="20"/>
  <c r="AR78" i="20"/>
  <c r="AR85" i="20"/>
  <c r="AR93" i="20"/>
  <c r="AR101" i="20"/>
  <c r="AR123" i="20"/>
  <c r="AR122" i="20"/>
  <c r="AR120" i="20"/>
  <c r="AR104" i="20"/>
  <c r="AR102" i="20"/>
  <c r="AR100" i="20"/>
  <c r="AR98" i="20"/>
  <c r="AR96" i="20"/>
  <c r="AR94" i="20"/>
  <c r="AR92" i="20"/>
  <c r="AR91" i="20"/>
  <c r="AR89" i="20"/>
  <c r="AR87" i="20"/>
  <c r="AR83" i="20"/>
  <c r="AR81" i="20"/>
  <c r="AR79" i="20"/>
  <c r="AR77" i="20"/>
  <c r="AR75" i="20"/>
  <c r="AR73" i="20"/>
  <c r="AR114" i="20"/>
  <c r="AR112" i="20"/>
  <c r="AR110" i="20"/>
  <c r="AR108" i="20"/>
  <c r="AR106" i="20"/>
  <c r="AR70" i="20"/>
  <c r="AR68" i="20"/>
  <c r="AR66" i="20"/>
  <c r="AR64" i="20"/>
  <c r="AR62" i="20"/>
  <c r="AR60" i="20"/>
  <c r="AR58" i="20"/>
  <c r="AR56" i="20"/>
  <c r="AR54" i="20"/>
  <c r="AR52" i="20"/>
  <c r="AR30" i="20"/>
  <c r="AR28" i="20"/>
  <c r="AR26" i="20"/>
  <c r="AR24" i="20"/>
  <c r="AR50" i="20"/>
  <c r="AR48" i="20"/>
  <c r="AR47" i="20"/>
  <c r="AR45" i="20"/>
  <c r="AR43" i="20"/>
  <c r="AR41" i="20"/>
  <c r="AR39" i="20"/>
  <c r="AR37" i="20"/>
  <c r="AR35" i="20"/>
  <c r="AR33" i="20"/>
  <c r="AR17" i="20"/>
  <c r="AR15" i="20"/>
  <c r="AR13" i="20"/>
  <c r="AR11" i="20"/>
  <c r="AR21" i="20"/>
  <c r="AR19" i="20"/>
  <c r="AR6" i="20"/>
  <c r="AV120" i="20"/>
  <c r="AV100" i="20"/>
  <c r="AV92" i="20"/>
  <c r="AV113" i="20"/>
  <c r="AV105" i="20"/>
  <c r="AV79" i="20"/>
  <c r="AV70" i="20"/>
  <c r="AV10" i="20"/>
  <c r="AV126" i="20"/>
  <c r="AV40" i="20"/>
  <c r="AV27" i="20"/>
  <c r="AV55" i="20"/>
  <c r="AV63" i="20"/>
  <c r="AV74" i="20"/>
  <c r="AV108" i="20"/>
  <c r="AV95" i="20"/>
  <c r="AR7" i="20"/>
  <c r="AR22" i="20"/>
  <c r="AR12" i="20"/>
  <c r="AR16" i="20"/>
  <c r="AR34" i="20"/>
  <c r="AR38" i="20"/>
  <c r="AR42" i="20"/>
  <c r="AR46" i="20"/>
  <c r="AR49" i="20"/>
  <c r="AR25" i="20"/>
  <c r="AR29" i="20"/>
  <c r="AR53" i="20"/>
  <c r="AR57" i="20"/>
  <c r="AR61" i="20"/>
  <c r="AR65" i="20"/>
  <c r="AR69" i="20"/>
  <c r="AR107" i="20"/>
  <c r="AR111" i="20"/>
  <c r="AR72" i="20"/>
  <c r="AR76" i="20"/>
  <c r="AR80" i="20"/>
  <c r="AR84" i="20"/>
  <c r="AR88" i="20"/>
  <c r="AR95" i="20"/>
  <c r="AR99" i="20"/>
  <c r="AR103" i="20"/>
  <c r="AR119" i="20"/>
  <c r="E71" i="17"/>
  <c r="F71" i="17"/>
  <c r="H71" i="17"/>
  <c r="I71" i="17"/>
  <c r="J71" i="17"/>
  <c r="L71" i="17"/>
  <c r="M71" i="17"/>
  <c r="N71" i="17"/>
  <c r="P71" i="17"/>
  <c r="Q71" i="17"/>
  <c r="R71" i="17"/>
  <c r="X71" i="17"/>
  <c r="Y71" i="17"/>
  <c r="Z71" i="17"/>
  <c r="AF71" i="17"/>
  <c r="AG71" i="17"/>
  <c r="AH71" i="17"/>
  <c r="AJ71" i="17"/>
  <c r="AK71" i="17"/>
  <c r="AL71" i="17"/>
  <c r="AN71" i="17"/>
  <c r="AO71" i="17"/>
  <c r="AP71" i="17"/>
  <c r="AR71" i="17"/>
  <c r="AS71" i="17"/>
  <c r="AT71" i="17"/>
  <c r="AV71" i="17"/>
  <c r="AW71" i="17"/>
  <c r="AX71" i="17"/>
  <c r="AZ71" i="17"/>
  <c r="BA71" i="17"/>
  <c r="BB71" i="17"/>
  <c r="BD71" i="17"/>
  <c r="BE71" i="17"/>
  <c r="BF71" i="17"/>
  <c r="BH71" i="17"/>
  <c r="BI71" i="17"/>
  <c r="BJ71" i="17"/>
  <c r="BL71" i="17"/>
  <c r="BM71" i="17"/>
  <c r="BN71" i="17"/>
  <c r="BP71" i="17"/>
  <c r="BQ71" i="17"/>
  <c r="BR71" i="17"/>
  <c r="BT71" i="17"/>
  <c r="BU71" i="17"/>
  <c r="BV71" i="17"/>
  <c r="BX71" i="17"/>
  <c r="BY71" i="17"/>
  <c r="BZ71" i="17"/>
  <c r="CB71" i="17"/>
  <c r="CC71" i="17"/>
  <c r="CD71" i="17"/>
  <c r="CF71" i="17"/>
  <c r="CG71" i="17"/>
  <c r="CH71" i="17"/>
  <c r="CJ71" i="17"/>
  <c r="CK71" i="17"/>
  <c r="CL71" i="17"/>
  <c r="CN71" i="17"/>
  <c r="CO71" i="17"/>
  <c r="CP71" i="17"/>
  <c r="CR71" i="17"/>
  <c r="CS71" i="17"/>
  <c r="CT71" i="17"/>
  <c r="CV71" i="17"/>
  <c r="CW71" i="17"/>
  <c r="CX71" i="17"/>
  <c r="D71" i="17"/>
  <c r="E51" i="17"/>
  <c r="F51" i="17"/>
  <c r="H51" i="17"/>
  <c r="I51" i="17"/>
  <c r="J51" i="17"/>
  <c r="L51" i="17"/>
  <c r="M51" i="17"/>
  <c r="N51" i="17"/>
  <c r="P51" i="17"/>
  <c r="Q51" i="17"/>
  <c r="R51" i="17"/>
  <c r="T51" i="17"/>
  <c r="U51" i="17"/>
  <c r="V51" i="17"/>
  <c r="X51" i="17"/>
  <c r="Y51" i="17"/>
  <c r="Z51" i="17"/>
  <c r="AB51" i="17"/>
  <c r="AC51" i="17"/>
  <c r="AD51" i="17"/>
  <c r="AF51" i="17"/>
  <c r="AG51" i="17"/>
  <c r="AH51" i="17"/>
  <c r="AJ51" i="17"/>
  <c r="AK51" i="17"/>
  <c r="AL51" i="17"/>
  <c r="AN51" i="17"/>
  <c r="AO51" i="17"/>
  <c r="AP51" i="17"/>
  <c r="AR51" i="17"/>
  <c r="AS51" i="17"/>
  <c r="AT51" i="17"/>
  <c r="AV51" i="17"/>
  <c r="AW51" i="17"/>
  <c r="AX51" i="17"/>
  <c r="AZ51" i="17"/>
  <c r="BA51" i="17"/>
  <c r="BB51" i="17"/>
  <c r="BD51" i="17"/>
  <c r="BE51" i="17"/>
  <c r="BF51" i="17"/>
  <c r="BH51" i="17"/>
  <c r="BI51" i="17"/>
  <c r="BJ51" i="17"/>
  <c r="BL51" i="17"/>
  <c r="BM51" i="17"/>
  <c r="BN51" i="17"/>
  <c r="BP51" i="17"/>
  <c r="BQ51" i="17"/>
  <c r="BR51" i="17"/>
  <c r="BT51" i="17"/>
  <c r="BU51" i="17"/>
  <c r="BV51" i="17"/>
  <c r="BX51" i="17"/>
  <c r="BY51" i="17"/>
  <c r="BZ51" i="17"/>
  <c r="CB51" i="17"/>
  <c r="CC51" i="17"/>
  <c r="CD51" i="17"/>
  <c r="CF51" i="17"/>
  <c r="CG51" i="17"/>
  <c r="CH51" i="17"/>
  <c r="CJ51" i="17"/>
  <c r="CK51" i="17"/>
  <c r="CL51" i="17"/>
  <c r="CN51" i="17"/>
  <c r="CO51" i="17"/>
  <c r="CP51" i="17"/>
  <c r="CR51" i="17"/>
  <c r="CS51" i="17"/>
  <c r="CT51" i="17"/>
  <c r="CV51" i="17"/>
  <c r="CW51" i="17"/>
  <c r="CX51" i="17"/>
  <c r="E32" i="17"/>
  <c r="F32" i="17"/>
  <c r="H32" i="17"/>
  <c r="I32" i="17"/>
  <c r="J32" i="17"/>
  <c r="L32" i="17"/>
  <c r="M32" i="17"/>
  <c r="N32" i="17"/>
  <c r="P32" i="17"/>
  <c r="Q32" i="17"/>
  <c r="R32" i="17"/>
  <c r="T32" i="17"/>
  <c r="U32" i="17"/>
  <c r="V32" i="17"/>
  <c r="X32" i="17"/>
  <c r="Y32" i="17"/>
  <c r="Z32" i="17"/>
  <c r="AB32" i="17"/>
  <c r="AC32" i="17"/>
  <c r="AD32" i="17"/>
  <c r="AF32" i="17"/>
  <c r="AG32" i="17"/>
  <c r="AH32" i="17"/>
  <c r="AJ32" i="17"/>
  <c r="AK32" i="17"/>
  <c r="AL32" i="17"/>
  <c r="AN32" i="17"/>
  <c r="AO32" i="17"/>
  <c r="AP32" i="17"/>
  <c r="AR32" i="17"/>
  <c r="AS32" i="17"/>
  <c r="AT32" i="17"/>
  <c r="AV32" i="17"/>
  <c r="AW32" i="17"/>
  <c r="AX32" i="17"/>
  <c r="AZ32" i="17"/>
  <c r="BA32" i="17"/>
  <c r="BB32" i="17"/>
  <c r="BD32" i="17"/>
  <c r="BE32" i="17"/>
  <c r="BF32" i="17"/>
  <c r="BH32" i="17"/>
  <c r="BI32" i="17"/>
  <c r="BJ32" i="17"/>
  <c r="BL32" i="17"/>
  <c r="BM32" i="17"/>
  <c r="BN32" i="17"/>
  <c r="BP32" i="17"/>
  <c r="BQ32" i="17"/>
  <c r="BR32" i="17"/>
  <c r="BT32" i="17"/>
  <c r="BU32" i="17"/>
  <c r="BV32" i="17"/>
  <c r="BX32" i="17"/>
  <c r="BY32" i="17"/>
  <c r="BZ32" i="17"/>
  <c r="CB32" i="17"/>
  <c r="CC32" i="17"/>
  <c r="CD32" i="17"/>
  <c r="CF32" i="17"/>
  <c r="CG32" i="17"/>
  <c r="CH32" i="17"/>
  <c r="CJ32" i="17"/>
  <c r="CK32" i="17"/>
  <c r="CL32" i="17"/>
  <c r="CN32" i="17"/>
  <c r="CO32" i="17"/>
  <c r="CP32" i="17"/>
  <c r="CR32" i="17"/>
  <c r="CS32" i="17"/>
  <c r="CT32" i="17"/>
  <c r="CV32" i="17"/>
  <c r="CW32" i="17"/>
  <c r="CX32" i="17"/>
  <c r="D32" i="17"/>
  <c r="H18" i="17"/>
  <c r="I18" i="17"/>
  <c r="J18" i="17"/>
  <c r="L18" i="17"/>
  <c r="M18" i="17"/>
  <c r="N18" i="17"/>
  <c r="P18" i="17"/>
  <c r="Q18" i="17"/>
  <c r="R18" i="17"/>
  <c r="T18" i="17"/>
  <c r="U18" i="17"/>
  <c r="V18" i="17"/>
  <c r="X18" i="17"/>
  <c r="Y18" i="17"/>
  <c r="Z18" i="17"/>
  <c r="AB18" i="17"/>
  <c r="AC18" i="17"/>
  <c r="AD18" i="17"/>
  <c r="AF18" i="17"/>
  <c r="AG18" i="17"/>
  <c r="AH18" i="17"/>
  <c r="AJ18" i="17"/>
  <c r="AK18" i="17"/>
  <c r="AL18" i="17"/>
  <c r="AN18" i="17"/>
  <c r="AO18" i="17"/>
  <c r="AP18" i="17"/>
  <c r="AR18" i="17"/>
  <c r="AS18" i="17"/>
  <c r="AT18" i="17"/>
  <c r="AV18" i="17"/>
  <c r="AW18" i="17"/>
  <c r="AX18" i="17"/>
  <c r="AZ18" i="17"/>
  <c r="BA18" i="17"/>
  <c r="BB18" i="17"/>
  <c r="BD18" i="17"/>
  <c r="BE18" i="17"/>
  <c r="BF18" i="17"/>
  <c r="BH18" i="17"/>
  <c r="BI18" i="17"/>
  <c r="BJ18" i="17"/>
  <c r="BL18" i="17"/>
  <c r="BM18" i="17"/>
  <c r="BN18" i="17"/>
  <c r="BP18" i="17"/>
  <c r="BQ18" i="17"/>
  <c r="BR18" i="17"/>
  <c r="BT18" i="17"/>
  <c r="BU18" i="17"/>
  <c r="BV18" i="17"/>
  <c r="BX18" i="17"/>
  <c r="BY18" i="17"/>
  <c r="BZ18" i="17"/>
  <c r="CB18" i="17"/>
  <c r="CC18" i="17"/>
  <c r="CD18" i="17"/>
  <c r="CF18" i="17"/>
  <c r="CG18" i="17"/>
  <c r="CH18" i="17"/>
  <c r="CJ18" i="17"/>
  <c r="CK18" i="17"/>
  <c r="CL18" i="17"/>
  <c r="CN18" i="17"/>
  <c r="CO18" i="17"/>
  <c r="CP18" i="17"/>
  <c r="CR18" i="17"/>
  <c r="CS18" i="17"/>
  <c r="CT18" i="17"/>
  <c r="CV18" i="17"/>
  <c r="CW18" i="17"/>
  <c r="CX18" i="17"/>
  <c r="CY9" i="17"/>
  <c r="CA124" i="17"/>
  <c r="CA123" i="17"/>
  <c r="CA122" i="17"/>
  <c r="CA121" i="17"/>
  <c r="CA120" i="17"/>
  <c r="CA119" i="17"/>
  <c r="CA118" i="17"/>
  <c r="CA114" i="17"/>
  <c r="CA113" i="17"/>
  <c r="CA112" i="17"/>
  <c r="CA111" i="17"/>
  <c r="CA110" i="17"/>
  <c r="CA109" i="17"/>
  <c r="CA108" i="17"/>
  <c r="CA107" i="17"/>
  <c r="CA106" i="17"/>
  <c r="CA105" i="17"/>
  <c r="CA104" i="17"/>
  <c r="CA103" i="17"/>
  <c r="CA102" i="17"/>
  <c r="CA101" i="17"/>
  <c r="CA100" i="17"/>
  <c r="CA99" i="17"/>
  <c r="CA98" i="17"/>
  <c r="CA97" i="17"/>
  <c r="CA96" i="17"/>
  <c r="CA95" i="17"/>
  <c r="CA94" i="17"/>
  <c r="CA93" i="17"/>
  <c r="CA92" i="17"/>
  <c r="CA91" i="17"/>
  <c r="CA90" i="17"/>
  <c r="CA89" i="17"/>
  <c r="CA88" i="17"/>
  <c r="CA87" i="17"/>
  <c r="CA85" i="17"/>
  <c r="CA84" i="17"/>
  <c r="CA83" i="17"/>
  <c r="CA82" i="17"/>
  <c r="CA81" i="17"/>
  <c r="CA80" i="17"/>
  <c r="CA79" i="17"/>
  <c r="CA78" i="17"/>
  <c r="CA77" i="17"/>
  <c r="CA76" i="17"/>
  <c r="CA75" i="17"/>
  <c r="CA74" i="17"/>
  <c r="CA73" i="17"/>
  <c r="CA72" i="17"/>
  <c r="CA58" i="17"/>
  <c r="CA70" i="17"/>
  <c r="CA69" i="17"/>
  <c r="CA68" i="17"/>
  <c r="CA67" i="17"/>
  <c r="CA66" i="17"/>
  <c r="CA65" i="17"/>
  <c r="CA64" i="17"/>
  <c r="CA63" i="17"/>
  <c r="CA62" i="17"/>
  <c r="CA61" i="17"/>
  <c r="CA60" i="17"/>
  <c r="CA59" i="17"/>
  <c r="CA57" i="17"/>
  <c r="CA56" i="17"/>
  <c r="CA55" i="17"/>
  <c r="CA54" i="17"/>
  <c r="CA52" i="17"/>
  <c r="CA50" i="17"/>
  <c r="CA49" i="17"/>
  <c r="CA48" i="17"/>
  <c r="CA47" i="17"/>
  <c r="CA46" i="17"/>
  <c r="CA45" i="17"/>
  <c r="CA44" i="17"/>
  <c r="CA43" i="17"/>
  <c r="CA42" i="17"/>
  <c r="CA41" i="17"/>
  <c r="CA40" i="17"/>
  <c r="CA39" i="17"/>
  <c r="CA38" i="17"/>
  <c r="CA37" i="17"/>
  <c r="CA36" i="17"/>
  <c r="CA35" i="17"/>
  <c r="CA34" i="17"/>
  <c r="CA33" i="17"/>
  <c r="CA31" i="17"/>
  <c r="CA30" i="17"/>
  <c r="CA29" i="17"/>
  <c r="CA28" i="17"/>
  <c r="CA27" i="17"/>
  <c r="CA26" i="17"/>
  <c r="CA25" i="17"/>
  <c r="CA24" i="17"/>
  <c r="CA23" i="17"/>
  <c r="CA22" i="17"/>
  <c r="CA21" i="17"/>
  <c r="CA20" i="17"/>
  <c r="CA19" i="17"/>
  <c r="CA126" i="17"/>
  <c r="CA17" i="17"/>
  <c r="CA16" i="17"/>
  <c r="CA15" i="17"/>
  <c r="CA14" i="17"/>
  <c r="CA13" i="17"/>
  <c r="CA12" i="17"/>
  <c r="CA11" i="17"/>
  <c r="CA10" i="17"/>
  <c r="CA9" i="17"/>
  <c r="CA7" i="17"/>
  <c r="G124" i="17"/>
  <c r="G123" i="17"/>
  <c r="G119" i="17"/>
  <c r="G122" i="17"/>
  <c r="G121" i="17"/>
  <c r="G120" i="17"/>
  <c r="G118" i="17"/>
  <c r="CZ117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4" i="17"/>
  <c r="G93" i="17"/>
  <c r="G92" i="17"/>
  <c r="G91" i="17"/>
  <c r="G90" i="17"/>
  <c r="G89" i="17"/>
  <c r="G88" i="17"/>
  <c r="G87" i="17"/>
  <c r="G95" i="17"/>
  <c r="G85" i="17"/>
  <c r="G84" i="17"/>
  <c r="G82" i="17"/>
  <c r="G81" i="17"/>
  <c r="G80" i="17"/>
  <c r="G79" i="17"/>
  <c r="G78" i="17"/>
  <c r="G77" i="17"/>
  <c r="G76" i="17"/>
  <c r="G75" i="17"/>
  <c r="G74" i="17"/>
  <c r="G72" i="17"/>
  <c r="G73" i="17"/>
  <c r="G83" i="17"/>
  <c r="G69" i="17"/>
  <c r="G68" i="17"/>
  <c r="G67" i="17"/>
  <c r="G66" i="17"/>
  <c r="G65" i="17"/>
  <c r="G64" i="17"/>
  <c r="G54" i="17"/>
  <c r="G62" i="17"/>
  <c r="G61" i="17"/>
  <c r="G60" i="17"/>
  <c r="G70" i="17"/>
  <c r="G57" i="17"/>
  <c r="G56" i="17"/>
  <c r="G59" i="17"/>
  <c r="G53" i="17"/>
  <c r="G58" i="17"/>
  <c r="G55" i="17"/>
  <c r="G52" i="17"/>
  <c r="D51" i="17"/>
  <c r="G50" i="17"/>
  <c r="G37" i="17"/>
  <c r="G49" i="17"/>
  <c r="G48" i="17"/>
  <c r="G47" i="17"/>
  <c r="G46" i="17"/>
  <c r="G45" i="17"/>
  <c r="G44" i="17"/>
  <c r="G43" i="17"/>
  <c r="G34" i="17"/>
  <c r="G42" i="17"/>
  <c r="G35" i="17"/>
  <c r="G41" i="17"/>
  <c r="G40" i="17"/>
  <c r="G39" i="17"/>
  <c r="G38" i="17"/>
  <c r="G33" i="17"/>
  <c r="G36" i="17"/>
  <c r="G31" i="17"/>
  <c r="G21" i="17"/>
  <c r="G30" i="17"/>
  <c r="G29" i="17"/>
  <c r="G28" i="17"/>
  <c r="G27" i="17"/>
  <c r="G26" i="17"/>
  <c r="G25" i="17"/>
  <c r="G23" i="17"/>
  <c r="G24" i="17"/>
  <c r="G20" i="17"/>
  <c r="G22" i="17"/>
  <c r="G19" i="17"/>
  <c r="G126" i="17"/>
  <c r="G17" i="17"/>
  <c r="G16" i="17"/>
  <c r="G15" i="17"/>
  <c r="G14" i="17"/>
  <c r="G11" i="17"/>
  <c r="G12" i="17"/>
  <c r="G9" i="17"/>
  <c r="G10" i="17"/>
  <c r="G13" i="17"/>
  <c r="G7" i="17"/>
  <c r="AF6" i="17" l="1"/>
  <c r="AB6" i="17"/>
  <c r="BF116" i="22"/>
  <c r="BF125" i="22"/>
  <c r="AT116" i="20"/>
  <c r="AT115" i="20"/>
  <c r="V130" i="12"/>
  <c r="CA86" i="17"/>
  <c r="AH6" i="17"/>
  <c r="AG6" i="17"/>
  <c r="AD6" i="17"/>
  <c r="G128" i="17"/>
  <c r="CA128" i="17"/>
  <c r="Y6" i="17"/>
  <c r="G86" i="17"/>
  <c r="CZ51" i="17"/>
  <c r="CZ32" i="17"/>
  <c r="CZ18" i="17"/>
  <c r="DB18" i="17"/>
  <c r="DB32" i="17"/>
  <c r="DB51" i="17"/>
  <c r="DB71" i="17"/>
  <c r="DB86" i="17"/>
  <c r="AC6" i="17"/>
  <c r="Z6" i="17"/>
  <c r="X6" i="17"/>
  <c r="CA8" i="17"/>
  <c r="CZ71" i="17"/>
  <c r="CZ86" i="17"/>
  <c r="G8" i="17"/>
  <c r="CA117" i="17"/>
  <c r="G117" i="17"/>
  <c r="V128" i="12"/>
  <c r="W125" i="12" s="1"/>
  <c r="AH125" i="12" s="1"/>
  <c r="AV90" i="20"/>
  <c r="AV52" i="20"/>
  <c r="AV15" i="20"/>
  <c r="AV72" i="20"/>
  <c r="AV103" i="20"/>
  <c r="AV88" i="20"/>
  <c r="AV82" i="20"/>
  <c r="AV67" i="20"/>
  <c r="AV59" i="20"/>
  <c r="AV31" i="20"/>
  <c r="AV23" i="20"/>
  <c r="AV44" i="20"/>
  <c r="AV36" i="20"/>
  <c r="AV14" i="20"/>
  <c r="AV20" i="20"/>
  <c r="AV75" i="20"/>
  <c r="AV83" i="20"/>
  <c r="AV109" i="20"/>
  <c r="AV89" i="20"/>
  <c r="AV96" i="20"/>
  <c r="AV104" i="20"/>
  <c r="AV123" i="20"/>
  <c r="AV118" i="20"/>
  <c r="AV84" i="20"/>
  <c r="AV60" i="20"/>
  <c r="AV24" i="20"/>
  <c r="AV37" i="20"/>
  <c r="AV21" i="20"/>
  <c r="AV93" i="20"/>
  <c r="AV54" i="20"/>
  <c r="AV17" i="20"/>
  <c r="AV80" i="20"/>
  <c r="AV19" i="20"/>
  <c r="AV66" i="20"/>
  <c r="AV13" i="20"/>
  <c r="P127" i="12"/>
  <c r="P130" i="12" s="1"/>
  <c r="BH7" i="22"/>
  <c r="BH20" i="22"/>
  <c r="BH22" i="22"/>
  <c r="BH24" i="22"/>
  <c r="BH26" i="22"/>
  <c r="BH28" i="22"/>
  <c r="BH30" i="22"/>
  <c r="BH43" i="22"/>
  <c r="BH10" i="22"/>
  <c r="BH12" i="22"/>
  <c r="BH14" i="22"/>
  <c r="BH16" i="22"/>
  <c r="BH126" i="22"/>
  <c r="BH34" i="22"/>
  <c r="BH36" i="22"/>
  <c r="BH38" i="22"/>
  <c r="BH40" i="22"/>
  <c r="BH42" i="22"/>
  <c r="BH53" i="22"/>
  <c r="BH55" i="22"/>
  <c r="BH57" i="22"/>
  <c r="BH59" i="22"/>
  <c r="BH61" i="22"/>
  <c r="BH63" i="22"/>
  <c r="BH65" i="22"/>
  <c r="BH67" i="22"/>
  <c r="BH69" i="22"/>
  <c r="BH44" i="22"/>
  <c r="BH46" i="22"/>
  <c r="BH49" i="22"/>
  <c r="BH72" i="22"/>
  <c r="BH74" i="22"/>
  <c r="BH76" i="22"/>
  <c r="BH78" i="22"/>
  <c r="BH80" i="22"/>
  <c r="BH82" i="22"/>
  <c r="BH84" i="22"/>
  <c r="BH85" i="22"/>
  <c r="BH88" i="22"/>
  <c r="BH90" i="22"/>
  <c r="BH93" i="22"/>
  <c r="BH95" i="22"/>
  <c r="BH97" i="22"/>
  <c r="BH99" i="22"/>
  <c r="BH101" i="22"/>
  <c r="BH103" i="22"/>
  <c r="BH118" i="22"/>
  <c r="BH119" i="22"/>
  <c r="BH121" i="22"/>
  <c r="BH124" i="22"/>
  <c r="BH106" i="22"/>
  <c r="BH108" i="22"/>
  <c r="BH110" i="22"/>
  <c r="BH112" i="22"/>
  <c r="BH114" i="22"/>
  <c r="BF113" i="22"/>
  <c r="T127" i="12"/>
  <c r="R130" i="12"/>
  <c r="R129" i="12"/>
  <c r="R128" i="12"/>
  <c r="AV119" i="20"/>
  <c r="AV99" i="20"/>
  <c r="AV112" i="20"/>
  <c r="AV85" i="20"/>
  <c r="AV78" i="20"/>
  <c r="AV69" i="20"/>
  <c r="AV65" i="20"/>
  <c r="AV61" i="20"/>
  <c r="AV57" i="20"/>
  <c r="AV53" i="20"/>
  <c r="AV29" i="20"/>
  <c r="AV25" i="20"/>
  <c r="AV49" i="20"/>
  <c r="AV46" i="20"/>
  <c r="AV42" i="20"/>
  <c r="AV38" i="20"/>
  <c r="AV34" i="20"/>
  <c r="AV16" i="20"/>
  <c r="AV12" i="20"/>
  <c r="AV22" i="20"/>
  <c r="AV7" i="20"/>
  <c r="AV73" i="20"/>
  <c r="AV77" i="20"/>
  <c r="AV81" i="20"/>
  <c r="AV107" i="20"/>
  <c r="AV111" i="20"/>
  <c r="AV87" i="20"/>
  <c r="AV91" i="20"/>
  <c r="AV94" i="20"/>
  <c r="AV98" i="20"/>
  <c r="AV102" i="20"/>
  <c r="AV122" i="20"/>
  <c r="AV97" i="20"/>
  <c r="AV110" i="20"/>
  <c r="AV76" i="20"/>
  <c r="AV64" i="20"/>
  <c r="AV56" i="20"/>
  <c r="AV28" i="20"/>
  <c r="AV48" i="20"/>
  <c r="AV41" i="20"/>
  <c r="AV33" i="20"/>
  <c r="AV11" i="20"/>
  <c r="AV6" i="20"/>
  <c r="AV121" i="20"/>
  <c r="AV106" i="20"/>
  <c r="AV62" i="20"/>
  <c r="AV26" i="20"/>
  <c r="AV39" i="20"/>
  <c r="AV9" i="20"/>
  <c r="AV101" i="20"/>
  <c r="AV58" i="20"/>
  <c r="AV35" i="20"/>
  <c r="AV43" i="20"/>
  <c r="AV114" i="20"/>
  <c r="AV30" i="20"/>
  <c r="L130" i="12"/>
  <c r="L128" i="12"/>
  <c r="L129" i="12"/>
  <c r="DA32" i="17"/>
  <c r="DA8" i="17"/>
  <c r="DA18" i="17"/>
  <c r="DA71" i="17"/>
  <c r="DA86" i="17"/>
  <c r="DA117" i="17"/>
  <c r="DG117" i="17" s="1"/>
  <c r="AT123" i="20"/>
  <c r="N127" i="12"/>
  <c r="BF114" i="22"/>
  <c r="BF67" i="22"/>
  <c r="BF13" i="22"/>
  <c r="BF20" i="22"/>
  <c r="BF43" i="22"/>
  <c r="BF76" i="22"/>
  <c r="BF119" i="22"/>
  <c r="BF28" i="22"/>
  <c r="BF35" i="22"/>
  <c r="BF59" i="22"/>
  <c r="BF84" i="22"/>
  <c r="BF99" i="22"/>
  <c r="BF106" i="22"/>
  <c r="BF24" i="22"/>
  <c r="BF9" i="22"/>
  <c r="BF17" i="22"/>
  <c r="BF39" i="22"/>
  <c r="BF55" i="22"/>
  <c r="BF63" i="22"/>
  <c r="BF44" i="22"/>
  <c r="BF72" i="22"/>
  <c r="BF80" i="22"/>
  <c r="BF88" i="22"/>
  <c r="BF95" i="22"/>
  <c r="BF103" i="22"/>
  <c r="BF110" i="22"/>
  <c r="BF7" i="22"/>
  <c r="BF22" i="22"/>
  <c r="BF26" i="22"/>
  <c r="BF30" i="22"/>
  <c r="BF11" i="22"/>
  <c r="BF15" i="22"/>
  <c r="BF33" i="22"/>
  <c r="BF37" i="22"/>
  <c r="BF41" i="22"/>
  <c r="BF53" i="22"/>
  <c r="BF57" i="22"/>
  <c r="BF61" i="22"/>
  <c r="BF65" i="22"/>
  <c r="BF69" i="22"/>
  <c r="BF46" i="22"/>
  <c r="BF49" i="22"/>
  <c r="BF74" i="22"/>
  <c r="BF78" i="22"/>
  <c r="BF82" i="22"/>
  <c r="BF85" i="22"/>
  <c r="BF90" i="22"/>
  <c r="BF93" i="22"/>
  <c r="BF97" i="22"/>
  <c r="BF101" i="22"/>
  <c r="BF118" i="22"/>
  <c r="BF121" i="22"/>
  <c r="BF124" i="22"/>
  <c r="BF108" i="22"/>
  <c r="BF112" i="22"/>
  <c r="BF6" i="22"/>
  <c r="BF19" i="22"/>
  <c r="BF21" i="22"/>
  <c r="BF23" i="22"/>
  <c r="BF25" i="22"/>
  <c r="BF27" i="22"/>
  <c r="BF29" i="22"/>
  <c r="BF31" i="22"/>
  <c r="BF10" i="22"/>
  <c r="BF12" i="22"/>
  <c r="BF14" i="22"/>
  <c r="BF16" i="22"/>
  <c r="BF126" i="22"/>
  <c r="BF34" i="22"/>
  <c r="BF36" i="22"/>
  <c r="BF38" i="22"/>
  <c r="BF40" i="22"/>
  <c r="BF42" i="22"/>
  <c r="BF52" i="22"/>
  <c r="BF54" i="22"/>
  <c r="BF56" i="22"/>
  <c r="BF58" i="22"/>
  <c r="BF60" i="22"/>
  <c r="BF62" i="22"/>
  <c r="BF64" i="22"/>
  <c r="BF66" i="22"/>
  <c r="BF68" i="22"/>
  <c r="BF70" i="22"/>
  <c r="BF45" i="22"/>
  <c r="BF47" i="22"/>
  <c r="BF48" i="22"/>
  <c r="BF50" i="22"/>
  <c r="BF73" i="22"/>
  <c r="BF75" i="22"/>
  <c r="BF77" i="22"/>
  <c r="BF79" i="22"/>
  <c r="BF81" i="22"/>
  <c r="BF83" i="22"/>
  <c r="BF87" i="22"/>
  <c r="BF89" i="22"/>
  <c r="BF91" i="22"/>
  <c r="BF92" i="22"/>
  <c r="BF94" i="22"/>
  <c r="BF96" i="22"/>
  <c r="BF98" i="22"/>
  <c r="BF100" i="22"/>
  <c r="BF102" i="22"/>
  <c r="BF104" i="22"/>
  <c r="BF120" i="22"/>
  <c r="BF122" i="22"/>
  <c r="BF123" i="22"/>
  <c r="BF105" i="22"/>
  <c r="BF107" i="22"/>
  <c r="BF109" i="22"/>
  <c r="BF111" i="22"/>
  <c r="AT63" i="20"/>
  <c r="AT49" i="20"/>
  <c r="AT95" i="20"/>
  <c r="AT34" i="20"/>
  <c r="AT27" i="20"/>
  <c r="AT84" i="20"/>
  <c r="AT111" i="20"/>
  <c r="AT42" i="20"/>
  <c r="AT15" i="20"/>
  <c r="AT55" i="20"/>
  <c r="AT76" i="20"/>
  <c r="AT88" i="20"/>
  <c r="AT103" i="20"/>
  <c r="AT121" i="20"/>
  <c r="AT22" i="20"/>
  <c r="AT38" i="20"/>
  <c r="AT46" i="20"/>
  <c r="AT11" i="20"/>
  <c r="AT23" i="20"/>
  <c r="AT31" i="20"/>
  <c r="AT59" i="20"/>
  <c r="AT67" i="20"/>
  <c r="AT80" i="20"/>
  <c r="AT73" i="20"/>
  <c r="AT99" i="20"/>
  <c r="AT107" i="20"/>
  <c r="AT118" i="20"/>
  <c r="AT124" i="20"/>
  <c r="AT20" i="20"/>
  <c r="AT7" i="20"/>
  <c r="AT36" i="20"/>
  <c r="AT40" i="20"/>
  <c r="AT44" i="20"/>
  <c r="AT9" i="20"/>
  <c r="AT13" i="20"/>
  <c r="AT17" i="20"/>
  <c r="AT25" i="20"/>
  <c r="AT29" i="20"/>
  <c r="AT53" i="20"/>
  <c r="AT57" i="20"/>
  <c r="AT61" i="20"/>
  <c r="AT65" i="20"/>
  <c r="AT69" i="20"/>
  <c r="AT78" i="20"/>
  <c r="AT82" i="20"/>
  <c r="AT85" i="20"/>
  <c r="AT75" i="20"/>
  <c r="AT90" i="20"/>
  <c r="AT93" i="20"/>
  <c r="AT97" i="20"/>
  <c r="AT101" i="20"/>
  <c r="AT105" i="20"/>
  <c r="AT109" i="20"/>
  <c r="AT113" i="20"/>
  <c r="AT119" i="20"/>
  <c r="AT19" i="20"/>
  <c r="AT21" i="20"/>
  <c r="AT6" i="20"/>
  <c r="AT33" i="20"/>
  <c r="AT35" i="20"/>
  <c r="AT37" i="20"/>
  <c r="AT39" i="20"/>
  <c r="AT41" i="20"/>
  <c r="AT43" i="20"/>
  <c r="AT45" i="20"/>
  <c r="AT47" i="20"/>
  <c r="AT48" i="20"/>
  <c r="AT50" i="20"/>
  <c r="AT10" i="20"/>
  <c r="AT12" i="20"/>
  <c r="AT14" i="20"/>
  <c r="AT16" i="20"/>
  <c r="AT126" i="20"/>
  <c r="AT24" i="20"/>
  <c r="AT26" i="20"/>
  <c r="AT28" i="20"/>
  <c r="AT30" i="20"/>
  <c r="AT52" i="20"/>
  <c r="AT54" i="20"/>
  <c r="AT56" i="20"/>
  <c r="AT58" i="20"/>
  <c r="AT60" i="20"/>
  <c r="AT62" i="20"/>
  <c r="AT64" i="20"/>
  <c r="AT66" i="20"/>
  <c r="AT68" i="20"/>
  <c r="AT70" i="20"/>
  <c r="AT77" i="20"/>
  <c r="AT79" i="20"/>
  <c r="AT81" i="20"/>
  <c r="AT83" i="20"/>
  <c r="AT72" i="20"/>
  <c r="AT74" i="20"/>
  <c r="AT87" i="20"/>
  <c r="AT89" i="20"/>
  <c r="AT91" i="20"/>
  <c r="AT92" i="20"/>
  <c r="AT94" i="20"/>
  <c r="AT96" i="20"/>
  <c r="AT98" i="20"/>
  <c r="AT100" i="20"/>
  <c r="AT102" i="20"/>
  <c r="AT104" i="20"/>
  <c r="AT106" i="20"/>
  <c r="AT108" i="20"/>
  <c r="AT110" i="20"/>
  <c r="AT112" i="20"/>
  <c r="AT114" i="20"/>
  <c r="AT120" i="20"/>
  <c r="AT122" i="20"/>
  <c r="DA51" i="17"/>
  <c r="G71" i="17"/>
  <c r="G51" i="17"/>
  <c r="G18" i="17"/>
  <c r="G32" i="17"/>
  <c r="CA71" i="17"/>
  <c r="CA51" i="17"/>
  <c r="CA32" i="17"/>
  <c r="CA18" i="17"/>
  <c r="CW6" i="17"/>
  <c r="CV6" i="17"/>
  <c r="BZ6" i="17"/>
  <c r="BX6" i="17"/>
  <c r="BY6" i="17"/>
  <c r="F6" i="17"/>
  <c r="D6" i="17"/>
  <c r="E6" i="17"/>
  <c r="J9" i="12"/>
  <c r="G87" i="19"/>
  <c r="H87" i="19"/>
  <c r="I87" i="19"/>
  <c r="F87" i="19"/>
  <c r="G71" i="19"/>
  <c r="H71" i="19"/>
  <c r="I71" i="19"/>
  <c r="F71" i="19"/>
  <c r="G51" i="19"/>
  <c r="H51" i="19"/>
  <c r="I51" i="19"/>
  <c r="F51" i="19"/>
  <c r="G31" i="19"/>
  <c r="H31" i="19"/>
  <c r="I31" i="19"/>
  <c r="F31" i="19"/>
  <c r="G17" i="19"/>
  <c r="H17" i="19"/>
  <c r="H5" i="19" s="1"/>
  <c r="I17" i="19"/>
  <c r="I5" i="19" s="1"/>
  <c r="F17" i="19"/>
  <c r="F5" i="19" s="1"/>
  <c r="M115" i="12" l="1"/>
  <c r="AC115" i="12" s="1"/>
  <c r="M125" i="12"/>
  <c r="AC125" i="12" s="1"/>
  <c r="S115" i="12"/>
  <c r="AF115" i="12" s="1"/>
  <c r="S125" i="12"/>
  <c r="AF125" i="12" s="1"/>
  <c r="W124" i="12"/>
  <c r="AH124" i="12" s="1"/>
  <c r="W115" i="12"/>
  <c r="AH115" i="12" s="1"/>
  <c r="S116" i="12"/>
  <c r="AF116" i="12" s="1"/>
  <c r="M116" i="12"/>
  <c r="AC116" i="12" s="1"/>
  <c r="DE86" i="17"/>
  <c r="W6" i="12"/>
  <c r="AH6" i="12" s="1"/>
  <c r="W116" i="12"/>
  <c r="AH116" i="12" s="1"/>
  <c r="S6" i="12"/>
  <c r="AF6" i="12" s="1"/>
  <c r="M6" i="12"/>
  <c r="AC6" i="12" s="1"/>
  <c r="DE117" i="17"/>
  <c r="DE8" i="17"/>
  <c r="P128" i="12"/>
  <c r="P129" i="12"/>
  <c r="S124" i="12"/>
  <c r="AF124" i="12" s="1"/>
  <c r="T129" i="12"/>
  <c r="T130" i="12"/>
  <c r="T128" i="12"/>
  <c r="M124" i="12"/>
  <c r="AC124" i="12" s="1"/>
  <c r="G6" i="17"/>
  <c r="N129" i="12"/>
  <c r="N128" i="12"/>
  <c r="N130" i="12"/>
  <c r="G5" i="19"/>
  <c r="CA6" i="17"/>
  <c r="S9" i="17"/>
  <c r="CM9" i="17"/>
  <c r="K9" i="17"/>
  <c r="W9" i="17"/>
  <c r="W12" i="17"/>
  <c r="CE9" i="17"/>
  <c r="CU9" i="17"/>
  <c r="CQ9" i="17"/>
  <c r="CQ12" i="17"/>
  <c r="CI9" i="17"/>
  <c r="CI12" i="17"/>
  <c r="BO9" i="17"/>
  <c r="BS9" i="17"/>
  <c r="BG9" i="17"/>
  <c r="AI9" i="17"/>
  <c r="AI12" i="17"/>
  <c r="AY9" i="17"/>
  <c r="AY12" i="17"/>
  <c r="AM9" i="17"/>
  <c r="AM12" i="17"/>
  <c r="AU9" i="17"/>
  <c r="BC9" i="17"/>
  <c r="BW9" i="17"/>
  <c r="AQ9" i="17"/>
  <c r="AA9" i="17"/>
  <c r="AE9" i="17"/>
  <c r="BK9" i="17"/>
  <c r="O9" i="17"/>
  <c r="O115" i="12" l="1"/>
  <c r="AD115" i="12" s="1"/>
  <c r="O125" i="12"/>
  <c r="AD125" i="12" s="1"/>
  <c r="U115" i="12"/>
  <c r="AG115" i="12" s="1"/>
  <c r="U125" i="12"/>
  <c r="AG125" i="12" s="1"/>
  <c r="Q115" i="12"/>
  <c r="AE115" i="12" s="1"/>
  <c r="Q125" i="12"/>
  <c r="AE125" i="12" s="1"/>
  <c r="U116" i="12"/>
  <c r="AG116" i="12" s="1"/>
  <c r="O116" i="12"/>
  <c r="AD116" i="12" s="1"/>
  <c r="Q116" i="12"/>
  <c r="AE116" i="12" s="1"/>
  <c r="U6" i="12"/>
  <c r="AG6" i="12" s="1"/>
  <c r="O6" i="12"/>
  <c r="AD6" i="12" s="1"/>
  <c r="Q124" i="12"/>
  <c r="AE124" i="12" s="1"/>
  <c r="Q6" i="12"/>
  <c r="AE6" i="12" s="1"/>
  <c r="U124" i="12"/>
  <c r="AG124" i="12" s="1"/>
  <c r="DE124" i="17"/>
  <c r="F124" i="12" s="1"/>
  <c r="DE7" i="17"/>
  <c r="F117" i="12"/>
  <c r="DE51" i="17"/>
  <c r="F51" i="12" s="1"/>
  <c r="O124" i="12"/>
  <c r="AD124" i="12" s="1"/>
  <c r="DC9" i="17"/>
  <c r="D9" i="12" s="1"/>
  <c r="DG9" i="17"/>
  <c r="O7" i="17"/>
  <c r="BK7" i="17"/>
  <c r="AE7" i="17"/>
  <c r="AA7" i="17"/>
  <c r="AQ7" i="17"/>
  <c r="BW7" i="17"/>
  <c r="BC7" i="17"/>
  <c r="AU7" i="17"/>
  <c r="AM7" i="17"/>
  <c r="AY7" i="17"/>
  <c r="AI7" i="17"/>
  <c r="BG7" i="17"/>
  <c r="BS7" i="17"/>
  <c r="BO7" i="17"/>
  <c r="CI7" i="17"/>
  <c r="CQ7" i="17"/>
  <c r="CU7" i="17"/>
  <c r="CE7" i="17"/>
  <c r="W7" i="17"/>
  <c r="K7" i="17"/>
  <c r="CM7" i="17"/>
  <c r="S7" i="17"/>
  <c r="S13" i="17"/>
  <c r="S10" i="17"/>
  <c r="S12" i="17"/>
  <c r="S11" i="17"/>
  <c r="S14" i="17"/>
  <c r="S15" i="17"/>
  <c r="S16" i="17"/>
  <c r="S17" i="17"/>
  <c r="S126" i="17"/>
  <c r="S19" i="17"/>
  <c r="S22" i="17"/>
  <c r="S20" i="17"/>
  <c r="S24" i="17"/>
  <c r="S23" i="17"/>
  <c r="S25" i="17"/>
  <c r="S26" i="17"/>
  <c r="S27" i="17"/>
  <c r="S28" i="17"/>
  <c r="S29" i="17"/>
  <c r="S30" i="17"/>
  <c r="S21" i="17"/>
  <c r="S31" i="17"/>
  <c r="S36" i="17"/>
  <c r="S33" i="17"/>
  <c r="S38" i="17"/>
  <c r="S39" i="17"/>
  <c r="S40" i="17"/>
  <c r="S41" i="17"/>
  <c r="S35" i="17"/>
  <c r="S42" i="17"/>
  <c r="S34" i="17"/>
  <c r="S43" i="17"/>
  <c r="S44" i="17"/>
  <c r="S45" i="17"/>
  <c r="S46" i="17"/>
  <c r="S47" i="17"/>
  <c r="S48" i="17"/>
  <c r="S49" i="17"/>
  <c r="S37" i="17"/>
  <c r="S50" i="17"/>
  <c r="S52" i="17"/>
  <c r="S55" i="17"/>
  <c r="S58" i="17"/>
  <c r="S53" i="17"/>
  <c r="S59" i="17"/>
  <c r="S56" i="17"/>
  <c r="S57" i="17"/>
  <c r="S70" i="17"/>
  <c r="S60" i="17"/>
  <c r="S61" i="17"/>
  <c r="S62" i="17"/>
  <c r="S63" i="17"/>
  <c r="S54" i="17"/>
  <c r="S64" i="17"/>
  <c r="S65" i="17"/>
  <c r="S66" i="17"/>
  <c r="S67" i="17"/>
  <c r="S68" i="17"/>
  <c r="S69" i="17"/>
  <c r="S83" i="17"/>
  <c r="S73" i="17"/>
  <c r="S72" i="17"/>
  <c r="S74" i="17"/>
  <c r="S75" i="17"/>
  <c r="S76" i="17"/>
  <c r="S77" i="17"/>
  <c r="S78" i="17"/>
  <c r="S79" i="17"/>
  <c r="S80" i="17"/>
  <c r="S81" i="17"/>
  <c r="S82" i="17"/>
  <c r="S84" i="17"/>
  <c r="S85" i="17"/>
  <c r="S95" i="17"/>
  <c r="S87" i="17"/>
  <c r="S88" i="17"/>
  <c r="S89" i="17"/>
  <c r="S90" i="17"/>
  <c r="S91" i="17"/>
  <c r="S92" i="17"/>
  <c r="S93" i="17"/>
  <c r="S94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8" i="17"/>
  <c r="S120" i="17"/>
  <c r="S121" i="17"/>
  <c r="S122" i="17"/>
  <c r="S119" i="17"/>
  <c r="S123" i="17"/>
  <c r="S124" i="17"/>
  <c r="CM13" i="17"/>
  <c r="CM10" i="17"/>
  <c r="CM12" i="17"/>
  <c r="CM11" i="17"/>
  <c r="CM14" i="17"/>
  <c r="CM15" i="17"/>
  <c r="CM16" i="17"/>
  <c r="CM17" i="17"/>
  <c r="CM126" i="17"/>
  <c r="CM19" i="17"/>
  <c r="CM22" i="17"/>
  <c r="CM20" i="17"/>
  <c r="CM24" i="17"/>
  <c r="CM23" i="17"/>
  <c r="CM25" i="17"/>
  <c r="CM26" i="17"/>
  <c r="CM27" i="17"/>
  <c r="CM28" i="17"/>
  <c r="CM29" i="17"/>
  <c r="CM30" i="17"/>
  <c r="CM21" i="17"/>
  <c r="CM31" i="17"/>
  <c r="CM36" i="17"/>
  <c r="CM33" i="17"/>
  <c r="CM38" i="17"/>
  <c r="CM39" i="17"/>
  <c r="CM40" i="17"/>
  <c r="CM41" i="17"/>
  <c r="CM35" i="17"/>
  <c r="CM42" i="17"/>
  <c r="CM34" i="17"/>
  <c r="CM43" i="17"/>
  <c r="CM44" i="17"/>
  <c r="CM45" i="17"/>
  <c r="CM46" i="17"/>
  <c r="CM47" i="17"/>
  <c r="CM48" i="17"/>
  <c r="CM49" i="17"/>
  <c r="CM37" i="17"/>
  <c r="CM50" i="17"/>
  <c r="CM52" i="17"/>
  <c r="CM55" i="17"/>
  <c r="CM58" i="17"/>
  <c r="CM53" i="17"/>
  <c r="CM59" i="17"/>
  <c r="CM56" i="17"/>
  <c r="CM57" i="17"/>
  <c r="CM70" i="17"/>
  <c r="CM60" i="17"/>
  <c r="CM61" i="17"/>
  <c r="CM62" i="17"/>
  <c r="CM63" i="17"/>
  <c r="CM54" i="17"/>
  <c r="CM64" i="17"/>
  <c r="CM65" i="17"/>
  <c r="CM66" i="17"/>
  <c r="CM67" i="17"/>
  <c r="CM68" i="17"/>
  <c r="CM69" i="17"/>
  <c r="CM83" i="17"/>
  <c r="CM73" i="17"/>
  <c r="CM72" i="17"/>
  <c r="CM74" i="17"/>
  <c r="CM75" i="17"/>
  <c r="CM76" i="17"/>
  <c r="CM77" i="17"/>
  <c r="CM78" i="17"/>
  <c r="CM79" i="17"/>
  <c r="CM80" i="17"/>
  <c r="CM81" i="17"/>
  <c r="CM82" i="17"/>
  <c r="CM84" i="17"/>
  <c r="CM85" i="17"/>
  <c r="CM95" i="17"/>
  <c r="CM87" i="17"/>
  <c r="CM88" i="17"/>
  <c r="CM89" i="17"/>
  <c r="CM90" i="17"/>
  <c r="CM91" i="17"/>
  <c r="CM92" i="17"/>
  <c r="CM93" i="17"/>
  <c r="CM94" i="17"/>
  <c r="CM96" i="17"/>
  <c r="CM97" i="17"/>
  <c r="CM98" i="17"/>
  <c r="CM99" i="17"/>
  <c r="CM100" i="17"/>
  <c r="CM101" i="17"/>
  <c r="CM102" i="17"/>
  <c r="CM103" i="17"/>
  <c r="CM104" i="17"/>
  <c r="CM105" i="17"/>
  <c r="CM106" i="17"/>
  <c r="CM107" i="17"/>
  <c r="CM108" i="17"/>
  <c r="CM109" i="17"/>
  <c r="CM110" i="17"/>
  <c r="CM111" i="17"/>
  <c r="CM112" i="17"/>
  <c r="CM113" i="17"/>
  <c r="CM114" i="17"/>
  <c r="CM118" i="17"/>
  <c r="CM120" i="17"/>
  <c r="CM121" i="17"/>
  <c r="CM122" i="17"/>
  <c r="CM119" i="17"/>
  <c r="CM123" i="17"/>
  <c r="CM124" i="17"/>
  <c r="K10" i="17"/>
  <c r="K12" i="17"/>
  <c r="K11" i="17"/>
  <c r="K14" i="17"/>
  <c r="K15" i="17"/>
  <c r="K16" i="17"/>
  <c r="K17" i="17"/>
  <c r="K126" i="17"/>
  <c r="K19" i="17"/>
  <c r="K22" i="17"/>
  <c r="K20" i="17"/>
  <c r="K24" i="17"/>
  <c r="K23" i="17"/>
  <c r="K25" i="17"/>
  <c r="K26" i="17"/>
  <c r="K27" i="17"/>
  <c r="K28" i="17"/>
  <c r="K29" i="17"/>
  <c r="K30" i="17"/>
  <c r="K21" i="17"/>
  <c r="K31" i="17"/>
  <c r="K36" i="17"/>
  <c r="K33" i="17"/>
  <c r="K38" i="17"/>
  <c r="K39" i="17"/>
  <c r="K40" i="17"/>
  <c r="K41" i="17"/>
  <c r="K35" i="17"/>
  <c r="K42" i="17"/>
  <c r="K34" i="17"/>
  <c r="K43" i="17"/>
  <c r="K44" i="17"/>
  <c r="K45" i="17"/>
  <c r="K46" i="17"/>
  <c r="K47" i="17"/>
  <c r="K49" i="17"/>
  <c r="K37" i="17"/>
  <c r="K50" i="17"/>
  <c r="K52" i="17"/>
  <c r="K55" i="17"/>
  <c r="K58" i="17"/>
  <c r="K53" i="17"/>
  <c r="K59" i="17"/>
  <c r="K56" i="17"/>
  <c r="K57" i="17"/>
  <c r="K70" i="17"/>
  <c r="K60" i="17"/>
  <c r="K61" i="17"/>
  <c r="K62" i="17"/>
  <c r="K63" i="17"/>
  <c r="K54" i="17"/>
  <c r="K64" i="17"/>
  <c r="K65" i="17"/>
  <c r="K66" i="17"/>
  <c r="K67" i="17"/>
  <c r="K68" i="17"/>
  <c r="K69" i="17"/>
  <c r="K83" i="17"/>
  <c r="K73" i="17"/>
  <c r="K72" i="17"/>
  <c r="K74" i="17"/>
  <c r="K75" i="17"/>
  <c r="K76" i="17"/>
  <c r="K77" i="17"/>
  <c r="K78" i="17"/>
  <c r="K79" i="17"/>
  <c r="K80" i="17"/>
  <c r="K81" i="17"/>
  <c r="K82" i="17"/>
  <c r="K84" i="17"/>
  <c r="K85" i="17"/>
  <c r="K95" i="17"/>
  <c r="K87" i="17"/>
  <c r="K88" i="17"/>
  <c r="K89" i="17"/>
  <c r="K90" i="17"/>
  <c r="K91" i="17"/>
  <c r="K92" i="17"/>
  <c r="K93" i="17"/>
  <c r="K94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8" i="17"/>
  <c r="K120" i="17"/>
  <c r="K121" i="17"/>
  <c r="K122" i="17"/>
  <c r="K119" i="17"/>
  <c r="K123" i="17"/>
  <c r="K124" i="17"/>
  <c r="W13" i="17"/>
  <c r="W10" i="17"/>
  <c r="W11" i="17"/>
  <c r="W14" i="17"/>
  <c r="W15" i="17"/>
  <c r="W16" i="17"/>
  <c r="W17" i="17"/>
  <c r="W126" i="17"/>
  <c r="W19" i="17"/>
  <c r="W22" i="17"/>
  <c r="W20" i="17"/>
  <c r="W24" i="17"/>
  <c r="W23" i="17"/>
  <c r="W25" i="17"/>
  <c r="W26" i="17"/>
  <c r="W27" i="17"/>
  <c r="W28" i="17"/>
  <c r="W29" i="17"/>
  <c r="W30" i="17"/>
  <c r="W21" i="17"/>
  <c r="W31" i="17"/>
  <c r="W36" i="17"/>
  <c r="W33" i="17"/>
  <c r="W38" i="17"/>
  <c r="W39" i="17"/>
  <c r="W40" i="17"/>
  <c r="W41" i="17"/>
  <c r="W35" i="17"/>
  <c r="W42" i="17"/>
  <c r="W34" i="17"/>
  <c r="W43" i="17"/>
  <c r="W44" i="17"/>
  <c r="W45" i="17"/>
  <c r="W46" i="17"/>
  <c r="W47" i="17"/>
  <c r="W48" i="17"/>
  <c r="W49" i="17"/>
  <c r="W37" i="17"/>
  <c r="W50" i="17"/>
  <c r="W52" i="17"/>
  <c r="W55" i="17"/>
  <c r="W58" i="17"/>
  <c r="W53" i="17"/>
  <c r="W59" i="17"/>
  <c r="W56" i="17"/>
  <c r="W57" i="17"/>
  <c r="W70" i="17"/>
  <c r="W60" i="17"/>
  <c r="W61" i="17"/>
  <c r="W62" i="17"/>
  <c r="W63" i="17"/>
  <c r="W54" i="17"/>
  <c r="W64" i="17"/>
  <c r="W65" i="17"/>
  <c r="W66" i="17"/>
  <c r="W67" i="17"/>
  <c r="W68" i="17"/>
  <c r="W69" i="17"/>
  <c r="W83" i="17"/>
  <c r="W73" i="17"/>
  <c r="W72" i="17"/>
  <c r="W74" i="17"/>
  <c r="W75" i="17"/>
  <c r="W76" i="17"/>
  <c r="W77" i="17"/>
  <c r="W78" i="17"/>
  <c r="W79" i="17"/>
  <c r="W80" i="17"/>
  <c r="W81" i="17"/>
  <c r="W82" i="17"/>
  <c r="W84" i="17"/>
  <c r="W85" i="17"/>
  <c r="W95" i="17"/>
  <c r="W87" i="17"/>
  <c r="W88" i="17"/>
  <c r="W89" i="17"/>
  <c r="W90" i="17"/>
  <c r="W91" i="17"/>
  <c r="W92" i="17"/>
  <c r="W93" i="17"/>
  <c r="W94" i="17"/>
  <c r="W96" i="17"/>
  <c r="W97" i="17"/>
  <c r="W98" i="17"/>
  <c r="W99" i="17"/>
  <c r="W100" i="17"/>
  <c r="W101" i="17"/>
  <c r="W102" i="17"/>
  <c r="W103" i="17"/>
  <c r="W104" i="17"/>
  <c r="W105" i="17"/>
  <c r="W106" i="17"/>
  <c r="W107" i="17"/>
  <c r="W108" i="17"/>
  <c r="W109" i="17"/>
  <c r="W110" i="17"/>
  <c r="W111" i="17"/>
  <c r="W112" i="17"/>
  <c r="W113" i="17"/>
  <c r="W114" i="17"/>
  <c r="W118" i="17"/>
  <c r="W120" i="17"/>
  <c r="W121" i="17"/>
  <c r="W122" i="17"/>
  <c r="W119" i="17"/>
  <c r="W123" i="17"/>
  <c r="W124" i="17"/>
  <c r="CE13" i="17"/>
  <c r="CE10" i="17"/>
  <c r="CE12" i="17"/>
  <c r="CE11" i="17"/>
  <c r="CE14" i="17"/>
  <c r="CE15" i="17"/>
  <c r="CE16" i="17"/>
  <c r="CE17" i="17"/>
  <c r="CE126" i="17"/>
  <c r="CE19" i="17"/>
  <c r="CE22" i="17"/>
  <c r="CE20" i="17"/>
  <c r="CE24" i="17"/>
  <c r="CE23" i="17"/>
  <c r="CE25" i="17"/>
  <c r="CE26" i="17"/>
  <c r="CE27" i="17"/>
  <c r="CE28" i="17"/>
  <c r="CE29" i="17"/>
  <c r="CE30" i="17"/>
  <c r="CE21" i="17"/>
  <c r="CE31" i="17"/>
  <c r="CE36" i="17"/>
  <c r="CE33" i="17"/>
  <c r="CE38" i="17"/>
  <c r="CE39" i="17"/>
  <c r="CE40" i="17"/>
  <c r="CE41" i="17"/>
  <c r="CE35" i="17"/>
  <c r="CE42" i="17"/>
  <c r="CE34" i="17"/>
  <c r="CE43" i="17"/>
  <c r="CE44" i="17"/>
  <c r="CE45" i="17"/>
  <c r="CE46" i="17"/>
  <c r="CE47" i="17"/>
  <c r="CE48" i="17"/>
  <c r="CE49" i="17"/>
  <c r="CE37" i="17"/>
  <c r="CE50" i="17"/>
  <c r="CE52" i="17"/>
  <c r="CE55" i="17"/>
  <c r="CE58" i="17"/>
  <c r="CE53" i="17"/>
  <c r="CE59" i="17"/>
  <c r="CE56" i="17"/>
  <c r="CE57" i="17"/>
  <c r="CE70" i="17"/>
  <c r="CE60" i="17"/>
  <c r="CE61" i="17"/>
  <c r="CE62" i="17"/>
  <c r="CE63" i="17"/>
  <c r="CE54" i="17"/>
  <c r="CE64" i="17"/>
  <c r="CE65" i="17"/>
  <c r="CE66" i="17"/>
  <c r="CE67" i="17"/>
  <c r="CE68" i="17"/>
  <c r="CE69" i="17"/>
  <c r="CE83" i="17"/>
  <c r="CE73" i="17"/>
  <c r="CE72" i="17"/>
  <c r="CE74" i="17"/>
  <c r="CE75" i="17"/>
  <c r="CE76" i="17"/>
  <c r="CE77" i="17"/>
  <c r="CE78" i="17"/>
  <c r="CE79" i="17"/>
  <c r="CE80" i="17"/>
  <c r="CE81" i="17"/>
  <c r="CE82" i="17"/>
  <c r="CE84" i="17"/>
  <c r="CE85" i="17"/>
  <c r="CE95" i="17"/>
  <c r="CE87" i="17"/>
  <c r="CE88" i="17"/>
  <c r="CE89" i="17"/>
  <c r="CE90" i="17"/>
  <c r="CE91" i="17"/>
  <c r="CE92" i="17"/>
  <c r="CE93" i="17"/>
  <c r="CE94" i="17"/>
  <c r="CE96" i="17"/>
  <c r="CE97" i="17"/>
  <c r="CE98" i="17"/>
  <c r="CE99" i="17"/>
  <c r="CE100" i="17"/>
  <c r="CE101" i="17"/>
  <c r="CE102" i="17"/>
  <c r="CE103" i="17"/>
  <c r="CE104" i="17"/>
  <c r="CE105" i="17"/>
  <c r="CE106" i="17"/>
  <c r="CE107" i="17"/>
  <c r="CE108" i="17"/>
  <c r="CE109" i="17"/>
  <c r="CE110" i="17"/>
  <c r="CE111" i="17"/>
  <c r="CE112" i="17"/>
  <c r="CE113" i="17"/>
  <c r="CE114" i="17"/>
  <c r="CE118" i="17"/>
  <c r="CE120" i="17"/>
  <c r="CE121" i="17"/>
  <c r="CE122" i="17"/>
  <c r="CE119" i="17"/>
  <c r="CE123" i="17"/>
  <c r="CE124" i="17"/>
  <c r="CU13" i="17"/>
  <c r="CU10" i="17"/>
  <c r="CU12" i="17"/>
  <c r="CU11" i="17"/>
  <c r="CU14" i="17"/>
  <c r="CU15" i="17"/>
  <c r="CU16" i="17"/>
  <c r="CU17" i="17"/>
  <c r="CU126" i="17"/>
  <c r="CU19" i="17"/>
  <c r="CU22" i="17"/>
  <c r="CU20" i="17"/>
  <c r="CU24" i="17"/>
  <c r="CU23" i="17"/>
  <c r="CU25" i="17"/>
  <c r="CU26" i="17"/>
  <c r="CU27" i="17"/>
  <c r="CU28" i="17"/>
  <c r="CU29" i="17"/>
  <c r="CU30" i="17"/>
  <c r="CU21" i="17"/>
  <c r="CU31" i="17"/>
  <c r="CU36" i="17"/>
  <c r="CU33" i="17"/>
  <c r="CU38" i="17"/>
  <c r="CU39" i="17"/>
  <c r="CU40" i="17"/>
  <c r="CU41" i="17"/>
  <c r="CU35" i="17"/>
  <c r="CU42" i="17"/>
  <c r="CU34" i="17"/>
  <c r="CU43" i="17"/>
  <c r="CU44" i="17"/>
  <c r="CU45" i="17"/>
  <c r="CU46" i="17"/>
  <c r="CU47" i="17"/>
  <c r="CU48" i="17"/>
  <c r="CU49" i="17"/>
  <c r="CU37" i="17"/>
  <c r="CU50" i="17"/>
  <c r="CU52" i="17"/>
  <c r="CU55" i="17"/>
  <c r="CU58" i="17"/>
  <c r="CU53" i="17"/>
  <c r="CU59" i="17"/>
  <c r="CU56" i="17"/>
  <c r="CU57" i="17"/>
  <c r="CU70" i="17"/>
  <c r="CU60" i="17"/>
  <c r="CU61" i="17"/>
  <c r="CU62" i="17"/>
  <c r="CU63" i="17"/>
  <c r="CU54" i="17"/>
  <c r="CU64" i="17"/>
  <c r="CU65" i="17"/>
  <c r="CU66" i="17"/>
  <c r="CU67" i="17"/>
  <c r="CU68" i="17"/>
  <c r="CU69" i="17"/>
  <c r="CU83" i="17"/>
  <c r="CU73" i="17"/>
  <c r="CU72" i="17"/>
  <c r="CU74" i="17"/>
  <c r="CU75" i="17"/>
  <c r="CU76" i="17"/>
  <c r="CU77" i="17"/>
  <c r="CU78" i="17"/>
  <c r="CU79" i="17"/>
  <c r="CU80" i="17"/>
  <c r="CU81" i="17"/>
  <c r="CU82" i="17"/>
  <c r="CU84" i="17"/>
  <c r="CU85" i="17"/>
  <c r="CU95" i="17"/>
  <c r="CU87" i="17"/>
  <c r="CU88" i="17"/>
  <c r="CU89" i="17"/>
  <c r="CU90" i="17"/>
  <c r="CU91" i="17"/>
  <c r="CU92" i="17"/>
  <c r="CU93" i="17"/>
  <c r="CU94" i="17"/>
  <c r="CU96" i="17"/>
  <c r="CU97" i="17"/>
  <c r="CU98" i="17"/>
  <c r="CU99" i="17"/>
  <c r="CU100" i="17"/>
  <c r="CU101" i="17"/>
  <c r="CU102" i="17"/>
  <c r="CU103" i="17"/>
  <c r="CU104" i="17"/>
  <c r="CU105" i="17"/>
  <c r="CU106" i="17"/>
  <c r="CU107" i="17"/>
  <c r="CU108" i="17"/>
  <c r="CU109" i="17"/>
  <c r="CU110" i="17"/>
  <c r="CU111" i="17"/>
  <c r="CU112" i="17"/>
  <c r="CU113" i="17"/>
  <c r="CU114" i="17"/>
  <c r="CU118" i="17"/>
  <c r="CU120" i="17"/>
  <c r="CU121" i="17"/>
  <c r="CU122" i="17"/>
  <c r="CU119" i="17"/>
  <c r="CU123" i="17"/>
  <c r="CU124" i="17"/>
  <c r="CQ13" i="17"/>
  <c r="CQ10" i="17"/>
  <c r="CQ11" i="17"/>
  <c r="CQ14" i="17"/>
  <c r="CQ15" i="17"/>
  <c r="CQ16" i="17"/>
  <c r="CQ17" i="17"/>
  <c r="CQ126" i="17"/>
  <c r="CQ19" i="17"/>
  <c r="CQ22" i="17"/>
  <c r="CQ20" i="17"/>
  <c r="CQ24" i="17"/>
  <c r="CQ23" i="17"/>
  <c r="CQ25" i="17"/>
  <c r="CQ26" i="17"/>
  <c r="CQ27" i="17"/>
  <c r="CQ28" i="17"/>
  <c r="CQ29" i="17"/>
  <c r="CQ30" i="17"/>
  <c r="CQ21" i="17"/>
  <c r="CQ31" i="17"/>
  <c r="CQ36" i="17"/>
  <c r="CQ33" i="17"/>
  <c r="CQ38" i="17"/>
  <c r="CQ39" i="17"/>
  <c r="CQ40" i="17"/>
  <c r="CQ41" i="17"/>
  <c r="CQ35" i="17"/>
  <c r="CQ42" i="17"/>
  <c r="CQ34" i="17"/>
  <c r="CQ43" i="17"/>
  <c r="CQ44" i="17"/>
  <c r="CQ45" i="17"/>
  <c r="CQ46" i="17"/>
  <c r="CQ47" i="17"/>
  <c r="CQ48" i="17"/>
  <c r="CQ49" i="17"/>
  <c r="CQ37" i="17"/>
  <c r="CQ50" i="17"/>
  <c r="CQ52" i="17"/>
  <c r="CQ55" i="17"/>
  <c r="CQ58" i="17"/>
  <c r="CQ53" i="17"/>
  <c r="CQ59" i="17"/>
  <c r="CQ56" i="17"/>
  <c r="CQ57" i="17"/>
  <c r="CQ70" i="17"/>
  <c r="CQ60" i="17"/>
  <c r="CQ61" i="17"/>
  <c r="CQ62" i="17"/>
  <c r="CQ63" i="17"/>
  <c r="CQ54" i="17"/>
  <c r="CQ64" i="17"/>
  <c r="CQ65" i="17"/>
  <c r="CQ66" i="17"/>
  <c r="CQ67" i="17"/>
  <c r="CQ68" i="17"/>
  <c r="CQ69" i="17"/>
  <c r="CQ83" i="17"/>
  <c r="CQ73" i="17"/>
  <c r="CQ72" i="17"/>
  <c r="CQ74" i="17"/>
  <c r="CQ75" i="17"/>
  <c r="CQ76" i="17"/>
  <c r="CQ77" i="17"/>
  <c r="CQ78" i="17"/>
  <c r="CQ79" i="17"/>
  <c r="CQ80" i="17"/>
  <c r="CQ81" i="17"/>
  <c r="CQ82" i="17"/>
  <c r="CQ84" i="17"/>
  <c r="CQ85" i="17"/>
  <c r="CQ95" i="17"/>
  <c r="CQ87" i="17"/>
  <c r="CQ88" i="17"/>
  <c r="CQ89" i="17"/>
  <c r="CQ90" i="17"/>
  <c r="CQ91" i="17"/>
  <c r="CQ92" i="17"/>
  <c r="CQ93" i="17"/>
  <c r="CQ94" i="17"/>
  <c r="CQ96" i="17"/>
  <c r="CQ97" i="17"/>
  <c r="CQ98" i="17"/>
  <c r="CQ99" i="17"/>
  <c r="CQ100" i="17"/>
  <c r="CQ101" i="17"/>
  <c r="CQ102" i="17"/>
  <c r="CQ103" i="17"/>
  <c r="CQ104" i="17"/>
  <c r="CQ105" i="17"/>
  <c r="CQ106" i="17"/>
  <c r="CQ107" i="17"/>
  <c r="CQ108" i="17"/>
  <c r="CQ109" i="17"/>
  <c r="CQ110" i="17"/>
  <c r="CQ111" i="17"/>
  <c r="CQ112" i="17"/>
  <c r="CQ113" i="17"/>
  <c r="CQ114" i="17"/>
  <c r="CQ118" i="17"/>
  <c r="CQ120" i="17"/>
  <c r="CQ121" i="17"/>
  <c r="CQ122" i="17"/>
  <c r="CQ119" i="17"/>
  <c r="CQ123" i="17"/>
  <c r="CQ124" i="17"/>
  <c r="CI13" i="17"/>
  <c r="CI10" i="17"/>
  <c r="CI11" i="17"/>
  <c r="CI14" i="17"/>
  <c r="CI15" i="17"/>
  <c r="CI16" i="17"/>
  <c r="CI17" i="17"/>
  <c r="CI126" i="17"/>
  <c r="CI19" i="17"/>
  <c r="CI22" i="17"/>
  <c r="CI20" i="17"/>
  <c r="CI24" i="17"/>
  <c r="CI23" i="17"/>
  <c r="CI25" i="17"/>
  <c r="CI26" i="17"/>
  <c r="CI27" i="17"/>
  <c r="CI28" i="17"/>
  <c r="CI29" i="17"/>
  <c r="CI30" i="17"/>
  <c r="CI21" i="17"/>
  <c r="CI31" i="17"/>
  <c r="CI36" i="17"/>
  <c r="CI33" i="17"/>
  <c r="CI38" i="17"/>
  <c r="CI39" i="17"/>
  <c r="CI40" i="17"/>
  <c r="CI41" i="17"/>
  <c r="CI35" i="17"/>
  <c r="CI42" i="17"/>
  <c r="CI34" i="17"/>
  <c r="CI43" i="17"/>
  <c r="CI44" i="17"/>
  <c r="CI45" i="17"/>
  <c r="CI46" i="17"/>
  <c r="CI47" i="17"/>
  <c r="CI48" i="17"/>
  <c r="CI49" i="17"/>
  <c r="CI37" i="17"/>
  <c r="CI50" i="17"/>
  <c r="CI52" i="17"/>
  <c r="CI55" i="17"/>
  <c r="CI58" i="17"/>
  <c r="CI53" i="17"/>
  <c r="CI59" i="17"/>
  <c r="CI56" i="17"/>
  <c r="CI57" i="17"/>
  <c r="CI70" i="17"/>
  <c r="CI60" i="17"/>
  <c r="CI61" i="17"/>
  <c r="CI62" i="17"/>
  <c r="CI63" i="17"/>
  <c r="CI54" i="17"/>
  <c r="CI64" i="17"/>
  <c r="CI65" i="17"/>
  <c r="CI66" i="17"/>
  <c r="CI67" i="17"/>
  <c r="CI68" i="17"/>
  <c r="CI69" i="17"/>
  <c r="CI83" i="17"/>
  <c r="CI73" i="17"/>
  <c r="CI72" i="17"/>
  <c r="CI74" i="17"/>
  <c r="CI75" i="17"/>
  <c r="CI76" i="17"/>
  <c r="CI77" i="17"/>
  <c r="CI78" i="17"/>
  <c r="CI79" i="17"/>
  <c r="CI80" i="17"/>
  <c r="CI81" i="17"/>
  <c r="CI82" i="17"/>
  <c r="CI84" i="17"/>
  <c r="CI85" i="17"/>
  <c r="CI95" i="17"/>
  <c r="CI87" i="17"/>
  <c r="CI88" i="17"/>
  <c r="CI89" i="17"/>
  <c r="CI90" i="17"/>
  <c r="CI91" i="17"/>
  <c r="CI92" i="17"/>
  <c r="CI93" i="17"/>
  <c r="CI94" i="17"/>
  <c r="CI96" i="17"/>
  <c r="CI97" i="17"/>
  <c r="CI98" i="17"/>
  <c r="CI99" i="17"/>
  <c r="CI100" i="17"/>
  <c r="CI101" i="17"/>
  <c r="CI102" i="17"/>
  <c r="CI103" i="17"/>
  <c r="CI104" i="17"/>
  <c r="CI105" i="17"/>
  <c r="CI106" i="17"/>
  <c r="CI107" i="17"/>
  <c r="CI108" i="17"/>
  <c r="CI109" i="17"/>
  <c r="CI110" i="17"/>
  <c r="CI111" i="17"/>
  <c r="CI112" i="17"/>
  <c r="CI113" i="17"/>
  <c r="CI114" i="17"/>
  <c r="CI118" i="17"/>
  <c r="CI120" i="17"/>
  <c r="CI121" i="17"/>
  <c r="CI122" i="17"/>
  <c r="CI119" i="17"/>
  <c r="CI123" i="17"/>
  <c r="CI124" i="17"/>
  <c r="BO13" i="17"/>
  <c r="BO10" i="17"/>
  <c r="BO12" i="17"/>
  <c r="BO11" i="17"/>
  <c r="BO14" i="17"/>
  <c r="BO15" i="17"/>
  <c r="BO16" i="17"/>
  <c r="BO17" i="17"/>
  <c r="BO126" i="17"/>
  <c r="BO19" i="17"/>
  <c r="BO22" i="17"/>
  <c r="BO20" i="17"/>
  <c r="BO24" i="17"/>
  <c r="BO23" i="17"/>
  <c r="BO25" i="17"/>
  <c r="BO26" i="17"/>
  <c r="BO27" i="17"/>
  <c r="BO28" i="17"/>
  <c r="BO29" i="17"/>
  <c r="BO30" i="17"/>
  <c r="BO21" i="17"/>
  <c r="BO31" i="17"/>
  <c r="BO36" i="17"/>
  <c r="BO33" i="17"/>
  <c r="BO38" i="17"/>
  <c r="BO39" i="17"/>
  <c r="BO40" i="17"/>
  <c r="BO41" i="17"/>
  <c r="BO35" i="17"/>
  <c r="BO42" i="17"/>
  <c r="BO34" i="17"/>
  <c r="BO43" i="17"/>
  <c r="BO44" i="17"/>
  <c r="BO45" i="17"/>
  <c r="BO46" i="17"/>
  <c r="BO47" i="17"/>
  <c r="BO48" i="17"/>
  <c r="BO49" i="17"/>
  <c r="BO37" i="17"/>
  <c r="BO50" i="17"/>
  <c r="BO52" i="17"/>
  <c r="BO55" i="17"/>
  <c r="BO58" i="17"/>
  <c r="BO53" i="17"/>
  <c r="BO59" i="17"/>
  <c r="BO56" i="17"/>
  <c r="BO57" i="17"/>
  <c r="BO70" i="17"/>
  <c r="BO60" i="17"/>
  <c r="BO61" i="17"/>
  <c r="BO62" i="17"/>
  <c r="BO63" i="17"/>
  <c r="BO54" i="17"/>
  <c r="BO64" i="17"/>
  <c r="BO65" i="17"/>
  <c r="BO66" i="17"/>
  <c r="BO67" i="17"/>
  <c r="BO68" i="17"/>
  <c r="BO69" i="17"/>
  <c r="BO83" i="17"/>
  <c r="BO73" i="17"/>
  <c r="BO72" i="17"/>
  <c r="BO74" i="17"/>
  <c r="BO75" i="17"/>
  <c r="BO76" i="17"/>
  <c r="BO77" i="17"/>
  <c r="BO78" i="17"/>
  <c r="BO79" i="17"/>
  <c r="BO80" i="17"/>
  <c r="BO81" i="17"/>
  <c r="BO82" i="17"/>
  <c r="BO84" i="17"/>
  <c r="BO85" i="17"/>
  <c r="BO95" i="17"/>
  <c r="BO87" i="17"/>
  <c r="BO88" i="17"/>
  <c r="BO89" i="17"/>
  <c r="BO90" i="17"/>
  <c r="BO91" i="17"/>
  <c r="BO92" i="17"/>
  <c r="BO93" i="17"/>
  <c r="BO94" i="17"/>
  <c r="BO96" i="17"/>
  <c r="BO97" i="17"/>
  <c r="BO98" i="17"/>
  <c r="BO99" i="17"/>
  <c r="BO100" i="17"/>
  <c r="BO101" i="17"/>
  <c r="BO102" i="17"/>
  <c r="BO103" i="17"/>
  <c r="BO104" i="17"/>
  <c r="BO105" i="17"/>
  <c r="BO106" i="17"/>
  <c r="BO107" i="17"/>
  <c r="BO108" i="17"/>
  <c r="BO109" i="17"/>
  <c r="BO110" i="17"/>
  <c r="BO111" i="17"/>
  <c r="BO112" i="17"/>
  <c r="BO113" i="17"/>
  <c r="BO114" i="17"/>
  <c r="BO118" i="17"/>
  <c r="BO120" i="17"/>
  <c r="BO121" i="17"/>
  <c r="BO122" i="17"/>
  <c r="BO119" i="17"/>
  <c r="BO123" i="17"/>
  <c r="BO124" i="17"/>
  <c r="BS13" i="17"/>
  <c r="BS10" i="17"/>
  <c r="BS12" i="17"/>
  <c r="BS11" i="17"/>
  <c r="BS14" i="17"/>
  <c r="BS15" i="17"/>
  <c r="BS16" i="17"/>
  <c r="BS17" i="17"/>
  <c r="BS126" i="17"/>
  <c r="BS19" i="17"/>
  <c r="BS22" i="17"/>
  <c r="BS20" i="17"/>
  <c r="BS24" i="17"/>
  <c r="BS23" i="17"/>
  <c r="BS25" i="17"/>
  <c r="BS26" i="17"/>
  <c r="BS27" i="17"/>
  <c r="BS28" i="17"/>
  <c r="BS29" i="17"/>
  <c r="BS30" i="17"/>
  <c r="BS21" i="17"/>
  <c r="BS31" i="17"/>
  <c r="BS36" i="17"/>
  <c r="BS33" i="17"/>
  <c r="BS38" i="17"/>
  <c r="BS39" i="17"/>
  <c r="BS40" i="17"/>
  <c r="BS41" i="17"/>
  <c r="BS35" i="17"/>
  <c r="BS42" i="17"/>
  <c r="BS34" i="17"/>
  <c r="BS43" i="17"/>
  <c r="BS44" i="17"/>
  <c r="BS45" i="17"/>
  <c r="BS46" i="17"/>
  <c r="BS47" i="17"/>
  <c r="BS48" i="17"/>
  <c r="BS49" i="17"/>
  <c r="BS37" i="17"/>
  <c r="BS50" i="17"/>
  <c r="BS52" i="17"/>
  <c r="BS55" i="17"/>
  <c r="BS58" i="17"/>
  <c r="BS53" i="17"/>
  <c r="BS59" i="17"/>
  <c r="BS56" i="17"/>
  <c r="BS57" i="17"/>
  <c r="BS70" i="17"/>
  <c r="BS60" i="17"/>
  <c r="BS61" i="17"/>
  <c r="BS62" i="17"/>
  <c r="BS63" i="17"/>
  <c r="BS54" i="17"/>
  <c r="BS64" i="17"/>
  <c r="BS65" i="17"/>
  <c r="BS66" i="17"/>
  <c r="BS67" i="17"/>
  <c r="BS68" i="17"/>
  <c r="BS69" i="17"/>
  <c r="BS83" i="17"/>
  <c r="BS73" i="17"/>
  <c r="BS72" i="17"/>
  <c r="BS74" i="17"/>
  <c r="BS75" i="17"/>
  <c r="BS76" i="17"/>
  <c r="BS77" i="17"/>
  <c r="BS78" i="17"/>
  <c r="BS79" i="17"/>
  <c r="BS80" i="17"/>
  <c r="BS81" i="17"/>
  <c r="BS82" i="17"/>
  <c r="BS84" i="17"/>
  <c r="BS85" i="17"/>
  <c r="BS95" i="17"/>
  <c r="BS87" i="17"/>
  <c r="BS88" i="17"/>
  <c r="BS89" i="17"/>
  <c r="BS90" i="17"/>
  <c r="BS91" i="17"/>
  <c r="BS92" i="17"/>
  <c r="BS93" i="17"/>
  <c r="BS94" i="17"/>
  <c r="BS96" i="17"/>
  <c r="BS97" i="17"/>
  <c r="BS98" i="17"/>
  <c r="BS99" i="17"/>
  <c r="BS100" i="17"/>
  <c r="BS101" i="17"/>
  <c r="BS102" i="17"/>
  <c r="BS103" i="17"/>
  <c r="BS104" i="17"/>
  <c r="BS105" i="17"/>
  <c r="BS106" i="17"/>
  <c r="BS107" i="17"/>
  <c r="BS108" i="17"/>
  <c r="BS109" i="17"/>
  <c r="BS110" i="17"/>
  <c r="BS111" i="17"/>
  <c r="BS112" i="17"/>
  <c r="BS113" i="17"/>
  <c r="BS114" i="17"/>
  <c r="BS118" i="17"/>
  <c r="BS120" i="17"/>
  <c r="BS121" i="17"/>
  <c r="BS122" i="17"/>
  <c r="BS119" i="17"/>
  <c r="BS123" i="17"/>
  <c r="BS124" i="17"/>
  <c r="BG13" i="17"/>
  <c r="BG10" i="17"/>
  <c r="BG12" i="17"/>
  <c r="BG11" i="17"/>
  <c r="BG14" i="17"/>
  <c r="BG15" i="17"/>
  <c r="BG16" i="17"/>
  <c r="BG17" i="17"/>
  <c r="BG126" i="17"/>
  <c r="BG19" i="17"/>
  <c r="BG22" i="17"/>
  <c r="BG20" i="17"/>
  <c r="BG24" i="17"/>
  <c r="BG23" i="17"/>
  <c r="BG25" i="17"/>
  <c r="BG26" i="17"/>
  <c r="BG27" i="17"/>
  <c r="BG28" i="17"/>
  <c r="BG29" i="17"/>
  <c r="BG30" i="17"/>
  <c r="BG21" i="17"/>
  <c r="BG31" i="17"/>
  <c r="BG36" i="17"/>
  <c r="BG38" i="17"/>
  <c r="BG39" i="17"/>
  <c r="BG40" i="17"/>
  <c r="BG41" i="17"/>
  <c r="BG35" i="17"/>
  <c r="BG34" i="17"/>
  <c r="BG43" i="17"/>
  <c r="BG44" i="17"/>
  <c r="BG45" i="17"/>
  <c r="BG46" i="17"/>
  <c r="BG47" i="17"/>
  <c r="BG48" i="17"/>
  <c r="BG49" i="17"/>
  <c r="BG37" i="17"/>
  <c r="BG50" i="17"/>
  <c r="BG52" i="17"/>
  <c r="BG55" i="17"/>
  <c r="BG58" i="17"/>
  <c r="BG53" i="17"/>
  <c r="BG59" i="17"/>
  <c r="BG56" i="17"/>
  <c r="BG57" i="17"/>
  <c r="BG70" i="17"/>
  <c r="BG60" i="17"/>
  <c r="BG61" i="17"/>
  <c r="BG62" i="17"/>
  <c r="BG63" i="17"/>
  <c r="BG54" i="17"/>
  <c r="BG64" i="17"/>
  <c r="BG65" i="17"/>
  <c r="BG66" i="17"/>
  <c r="BG67" i="17"/>
  <c r="BG68" i="17"/>
  <c r="BG69" i="17"/>
  <c r="BG83" i="17"/>
  <c r="BG73" i="17"/>
  <c r="BG72" i="17"/>
  <c r="BG74" i="17"/>
  <c r="BG75" i="17"/>
  <c r="BG76" i="17"/>
  <c r="BG77" i="17"/>
  <c r="BG78" i="17"/>
  <c r="BG79" i="17"/>
  <c r="BG80" i="17"/>
  <c r="BG81" i="17"/>
  <c r="BG82" i="17"/>
  <c r="BG84" i="17"/>
  <c r="BG85" i="17"/>
  <c r="BG95" i="17"/>
  <c r="BG87" i="17"/>
  <c r="BG88" i="17"/>
  <c r="BG89" i="17"/>
  <c r="BG90" i="17"/>
  <c r="BG91" i="17"/>
  <c r="BG92" i="17"/>
  <c r="BG93" i="17"/>
  <c r="BG94" i="17"/>
  <c r="BG96" i="17"/>
  <c r="BG97" i="17"/>
  <c r="BG98" i="17"/>
  <c r="BG99" i="17"/>
  <c r="BG100" i="17"/>
  <c r="BG101" i="17"/>
  <c r="BG102" i="17"/>
  <c r="BG103" i="17"/>
  <c r="BG104" i="17"/>
  <c r="BG105" i="17"/>
  <c r="BG106" i="17"/>
  <c r="BG107" i="17"/>
  <c r="BG108" i="17"/>
  <c r="BG109" i="17"/>
  <c r="BG110" i="17"/>
  <c r="BG111" i="17"/>
  <c r="BG112" i="17"/>
  <c r="BG113" i="17"/>
  <c r="BG114" i="17"/>
  <c r="BG118" i="17"/>
  <c r="BG120" i="17"/>
  <c r="BG121" i="17"/>
  <c r="BG122" i="17"/>
  <c r="BG119" i="17"/>
  <c r="BG123" i="17"/>
  <c r="BG124" i="17"/>
  <c r="AI13" i="17"/>
  <c r="AI10" i="17"/>
  <c r="AI11" i="17"/>
  <c r="AI14" i="17"/>
  <c r="AI15" i="17"/>
  <c r="AI16" i="17"/>
  <c r="AI17" i="17"/>
  <c r="AI126" i="17"/>
  <c r="AI19" i="17"/>
  <c r="AI22" i="17"/>
  <c r="AI20" i="17"/>
  <c r="AI24" i="17"/>
  <c r="AI23" i="17"/>
  <c r="AI25" i="17"/>
  <c r="AI26" i="17"/>
  <c r="AI27" i="17"/>
  <c r="AI28" i="17"/>
  <c r="AI29" i="17"/>
  <c r="AI30" i="17"/>
  <c r="AI21" i="17"/>
  <c r="AI31" i="17"/>
  <c r="AI36" i="17"/>
  <c r="AI33" i="17"/>
  <c r="AI38" i="17"/>
  <c r="AI39" i="17"/>
  <c r="AI40" i="17"/>
  <c r="AI41" i="17"/>
  <c r="AI35" i="17"/>
  <c r="AI42" i="17"/>
  <c r="AI34" i="17"/>
  <c r="AI43" i="17"/>
  <c r="AI44" i="17"/>
  <c r="AI45" i="17"/>
  <c r="AI46" i="17"/>
  <c r="AI47" i="17"/>
  <c r="AI48" i="17"/>
  <c r="AI49" i="17"/>
  <c r="AI37" i="17"/>
  <c r="AI50" i="17"/>
  <c r="AI52" i="17"/>
  <c r="AI55" i="17"/>
  <c r="AI58" i="17"/>
  <c r="AI53" i="17"/>
  <c r="AI59" i="17"/>
  <c r="AI56" i="17"/>
  <c r="AI57" i="17"/>
  <c r="AI70" i="17"/>
  <c r="AI60" i="17"/>
  <c r="AI61" i="17"/>
  <c r="AI62" i="17"/>
  <c r="AI63" i="17"/>
  <c r="AI54" i="17"/>
  <c r="AI64" i="17"/>
  <c r="AI65" i="17"/>
  <c r="AI66" i="17"/>
  <c r="AI67" i="17"/>
  <c r="AI68" i="17"/>
  <c r="AI69" i="17"/>
  <c r="AI83" i="17"/>
  <c r="AI73" i="17"/>
  <c r="AI72" i="17"/>
  <c r="AI74" i="17"/>
  <c r="AI75" i="17"/>
  <c r="AI76" i="17"/>
  <c r="AI77" i="17"/>
  <c r="AI78" i="17"/>
  <c r="AI79" i="17"/>
  <c r="AI80" i="17"/>
  <c r="AI81" i="17"/>
  <c r="AI82" i="17"/>
  <c r="AI84" i="17"/>
  <c r="AI85" i="17"/>
  <c r="AI95" i="17"/>
  <c r="AI87" i="17"/>
  <c r="AI88" i="17"/>
  <c r="AI89" i="17"/>
  <c r="AI90" i="17"/>
  <c r="AI91" i="17"/>
  <c r="AI92" i="17"/>
  <c r="AI93" i="17"/>
  <c r="AI94" i="17"/>
  <c r="AI96" i="17"/>
  <c r="AI97" i="17"/>
  <c r="AI98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2" i="17"/>
  <c r="AI113" i="17"/>
  <c r="AI114" i="17"/>
  <c r="AI118" i="17"/>
  <c r="AI120" i="17"/>
  <c r="AI121" i="17"/>
  <c r="AI122" i="17"/>
  <c r="AI119" i="17"/>
  <c r="AI123" i="17"/>
  <c r="AI124" i="17"/>
  <c r="AY13" i="17"/>
  <c r="AY10" i="17"/>
  <c r="AY11" i="17"/>
  <c r="AY14" i="17"/>
  <c r="AY15" i="17"/>
  <c r="AY16" i="17"/>
  <c r="AY17" i="17"/>
  <c r="AY126" i="17"/>
  <c r="AY19" i="17"/>
  <c r="AY22" i="17"/>
  <c r="AY20" i="17"/>
  <c r="AY24" i="17"/>
  <c r="AY23" i="17"/>
  <c r="AY25" i="17"/>
  <c r="AY26" i="17"/>
  <c r="AY27" i="17"/>
  <c r="AY28" i="17"/>
  <c r="AY29" i="17"/>
  <c r="AY30" i="17"/>
  <c r="AY21" i="17"/>
  <c r="AY31" i="17"/>
  <c r="AY36" i="17"/>
  <c r="AY33" i="17"/>
  <c r="AY38" i="17"/>
  <c r="AY39" i="17"/>
  <c r="AY40" i="17"/>
  <c r="AY41" i="17"/>
  <c r="AY35" i="17"/>
  <c r="AY42" i="17"/>
  <c r="AY34" i="17"/>
  <c r="AY43" i="17"/>
  <c r="AY44" i="17"/>
  <c r="AY45" i="17"/>
  <c r="AY46" i="17"/>
  <c r="AY47" i="17"/>
  <c r="AY48" i="17"/>
  <c r="AY49" i="17"/>
  <c r="AY37" i="17"/>
  <c r="AY50" i="17"/>
  <c r="AY52" i="17"/>
  <c r="AY55" i="17"/>
  <c r="AY58" i="17"/>
  <c r="AY53" i="17"/>
  <c r="AY59" i="17"/>
  <c r="AY56" i="17"/>
  <c r="AY57" i="17"/>
  <c r="AY70" i="17"/>
  <c r="AY60" i="17"/>
  <c r="AY61" i="17"/>
  <c r="AY62" i="17"/>
  <c r="AY63" i="17"/>
  <c r="AY54" i="17"/>
  <c r="AY64" i="17"/>
  <c r="AY65" i="17"/>
  <c r="AY66" i="17"/>
  <c r="AY67" i="17"/>
  <c r="AY68" i="17"/>
  <c r="AY69" i="17"/>
  <c r="AY83" i="17"/>
  <c r="AY73" i="17"/>
  <c r="AY72" i="17"/>
  <c r="AY74" i="17"/>
  <c r="AY75" i="17"/>
  <c r="AY76" i="17"/>
  <c r="AY77" i="17"/>
  <c r="AY78" i="17"/>
  <c r="AY79" i="17"/>
  <c r="AY80" i="17"/>
  <c r="AY81" i="17"/>
  <c r="AY82" i="17"/>
  <c r="AY84" i="17"/>
  <c r="AY85" i="17"/>
  <c r="AY95" i="17"/>
  <c r="AY87" i="17"/>
  <c r="AY88" i="17"/>
  <c r="AY89" i="17"/>
  <c r="AY90" i="17"/>
  <c r="AY91" i="17"/>
  <c r="AY92" i="17"/>
  <c r="AY93" i="17"/>
  <c r="AY94" i="17"/>
  <c r="AY96" i="17"/>
  <c r="AY97" i="17"/>
  <c r="AY98" i="17"/>
  <c r="AY99" i="17"/>
  <c r="AY100" i="17"/>
  <c r="AY101" i="17"/>
  <c r="AY102" i="17"/>
  <c r="AY103" i="17"/>
  <c r="AY104" i="17"/>
  <c r="AY105" i="17"/>
  <c r="AY106" i="17"/>
  <c r="AY107" i="17"/>
  <c r="AY108" i="17"/>
  <c r="AY109" i="17"/>
  <c r="AY110" i="17"/>
  <c r="AY111" i="17"/>
  <c r="AY112" i="17"/>
  <c r="AY113" i="17"/>
  <c r="AY114" i="17"/>
  <c r="AY118" i="17"/>
  <c r="AY120" i="17"/>
  <c r="AY121" i="17"/>
  <c r="AY122" i="17"/>
  <c r="AY119" i="17"/>
  <c r="AY123" i="17"/>
  <c r="AY124" i="17"/>
  <c r="AM13" i="17"/>
  <c r="AM10" i="17"/>
  <c r="AM11" i="17"/>
  <c r="AM14" i="17"/>
  <c r="AM15" i="17"/>
  <c r="AM16" i="17"/>
  <c r="AM17" i="17"/>
  <c r="AM126" i="17"/>
  <c r="AM19" i="17"/>
  <c r="AM22" i="17"/>
  <c r="AM20" i="17"/>
  <c r="AM24" i="17"/>
  <c r="AM23" i="17"/>
  <c r="AM25" i="17"/>
  <c r="AM26" i="17"/>
  <c r="AM27" i="17"/>
  <c r="AM28" i="17"/>
  <c r="AM29" i="17"/>
  <c r="AM30" i="17"/>
  <c r="AM21" i="17"/>
  <c r="AM31" i="17"/>
  <c r="AM36" i="17"/>
  <c r="AM33" i="17"/>
  <c r="AM38" i="17"/>
  <c r="AM39" i="17"/>
  <c r="AM40" i="17"/>
  <c r="AM41" i="17"/>
  <c r="AM35" i="17"/>
  <c r="AM42" i="17"/>
  <c r="AM34" i="17"/>
  <c r="AM43" i="17"/>
  <c r="AM44" i="17"/>
  <c r="AM45" i="17"/>
  <c r="AM46" i="17"/>
  <c r="AM47" i="17"/>
  <c r="AM48" i="17"/>
  <c r="AM49" i="17"/>
  <c r="AM37" i="17"/>
  <c r="AM50" i="17"/>
  <c r="AM52" i="17"/>
  <c r="AM55" i="17"/>
  <c r="AM58" i="17"/>
  <c r="AM53" i="17"/>
  <c r="AM59" i="17"/>
  <c r="AM56" i="17"/>
  <c r="AM57" i="17"/>
  <c r="AM70" i="17"/>
  <c r="AM60" i="17"/>
  <c r="AM61" i="17"/>
  <c r="AM62" i="17"/>
  <c r="AM63" i="17"/>
  <c r="AM54" i="17"/>
  <c r="AM64" i="17"/>
  <c r="AM65" i="17"/>
  <c r="AM66" i="17"/>
  <c r="AM67" i="17"/>
  <c r="AM68" i="17"/>
  <c r="AM69" i="17"/>
  <c r="AM83" i="17"/>
  <c r="AM73" i="17"/>
  <c r="AM72" i="17"/>
  <c r="AM74" i="17"/>
  <c r="AM75" i="17"/>
  <c r="AM76" i="17"/>
  <c r="AM77" i="17"/>
  <c r="AM78" i="17"/>
  <c r="AM79" i="17"/>
  <c r="AM80" i="17"/>
  <c r="AM81" i="17"/>
  <c r="AM82" i="17"/>
  <c r="AM84" i="17"/>
  <c r="AM85" i="17"/>
  <c r="AM95" i="17"/>
  <c r="AM87" i="17"/>
  <c r="AM88" i="17"/>
  <c r="AM89" i="17"/>
  <c r="AM90" i="17"/>
  <c r="AM91" i="17"/>
  <c r="AM92" i="17"/>
  <c r="AM93" i="17"/>
  <c r="AM94" i="17"/>
  <c r="AM96" i="17"/>
  <c r="AM97" i="17"/>
  <c r="AM98" i="17"/>
  <c r="AM99" i="17"/>
  <c r="AM100" i="17"/>
  <c r="AM101" i="17"/>
  <c r="AM102" i="17"/>
  <c r="AM103" i="17"/>
  <c r="AM104" i="17"/>
  <c r="AM105" i="17"/>
  <c r="AM106" i="17"/>
  <c r="AM107" i="17"/>
  <c r="AM108" i="17"/>
  <c r="AM109" i="17"/>
  <c r="AM110" i="17"/>
  <c r="AM111" i="17"/>
  <c r="AM112" i="17"/>
  <c r="AM113" i="17"/>
  <c r="AM114" i="17"/>
  <c r="AM118" i="17"/>
  <c r="AM120" i="17"/>
  <c r="AM121" i="17"/>
  <c r="AM122" i="17"/>
  <c r="AM119" i="17"/>
  <c r="AM123" i="17"/>
  <c r="AM124" i="17"/>
  <c r="AU13" i="17"/>
  <c r="AU10" i="17"/>
  <c r="AU12" i="17"/>
  <c r="AU11" i="17"/>
  <c r="AU14" i="17"/>
  <c r="AU15" i="17"/>
  <c r="AU16" i="17"/>
  <c r="AU17" i="17"/>
  <c r="AU126" i="17"/>
  <c r="AU19" i="17"/>
  <c r="AU22" i="17"/>
  <c r="AU20" i="17"/>
  <c r="AU24" i="17"/>
  <c r="AU23" i="17"/>
  <c r="AU25" i="17"/>
  <c r="AU26" i="17"/>
  <c r="AU27" i="17"/>
  <c r="AU28" i="17"/>
  <c r="AU29" i="17"/>
  <c r="AU30" i="17"/>
  <c r="AU21" i="17"/>
  <c r="AU31" i="17"/>
  <c r="AU36" i="17"/>
  <c r="AU33" i="17"/>
  <c r="AU38" i="17"/>
  <c r="AU39" i="17"/>
  <c r="AU40" i="17"/>
  <c r="AU41" i="17"/>
  <c r="AU35" i="17"/>
  <c r="AU42" i="17"/>
  <c r="AU34" i="17"/>
  <c r="AU43" i="17"/>
  <c r="AU44" i="17"/>
  <c r="AU45" i="17"/>
  <c r="AU46" i="17"/>
  <c r="AU47" i="17"/>
  <c r="AU48" i="17"/>
  <c r="AU49" i="17"/>
  <c r="AU37" i="17"/>
  <c r="AU50" i="17"/>
  <c r="AU52" i="17"/>
  <c r="AU55" i="17"/>
  <c r="AU58" i="17"/>
  <c r="AU53" i="17"/>
  <c r="AU59" i="17"/>
  <c r="AU56" i="17"/>
  <c r="AU57" i="17"/>
  <c r="AU70" i="17"/>
  <c r="AU60" i="17"/>
  <c r="AU61" i="17"/>
  <c r="AU62" i="17"/>
  <c r="AU63" i="17"/>
  <c r="AU54" i="17"/>
  <c r="AU64" i="17"/>
  <c r="AU65" i="17"/>
  <c r="AU66" i="17"/>
  <c r="AU67" i="17"/>
  <c r="AU68" i="17"/>
  <c r="AU69" i="17"/>
  <c r="AU83" i="17"/>
  <c r="AU73" i="17"/>
  <c r="AU72" i="17"/>
  <c r="AU74" i="17"/>
  <c r="AU75" i="17"/>
  <c r="AU76" i="17"/>
  <c r="AU77" i="17"/>
  <c r="AU78" i="17"/>
  <c r="AU79" i="17"/>
  <c r="AU80" i="17"/>
  <c r="AU81" i="17"/>
  <c r="AU82" i="17"/>
  <c r="AU84" i="17"/>
  <c r="AU85" i="17"/>
  <c r="AU95" i="17"/>
  <c r="AU87" i="17"/>
  <c r="AU88" i="17"/>
  <c r="AU89" i="17"/>
  <c r="AU90" i="17"/>
  <c r="AU91" i="17"/>
  <c r="AU92" i="17"/>
  <c r="AU93" i="17"/>
  <c r="AU94" i="17"/>
  <c r="AU96" i="17"/>
  <c r="AU97" i="17"/>
  <c r="AU98" i="17"/>
  <c r="AU99" i="17"/>
  <c r="AU100" i="17"/>
  <c r="AU101" i="17"/>
  <c r="AU102" i="17"/>
  <c r="AU103" i="17"/>
  <c r="AU104" i="17"/>
  <c r="AU105" i="17"/>
  <c r="AU106" i="17"/>
  <c r="AU107" i="17"/>
  <c r="AU108" i="17"/>
  <c r="AU109" i="17"/>
  <c r="AU110" i="17"/>
  <c r="AU111" i="17"/>
  <c r="AU112" i="17"/>
  <c r="AU113" i="17"/>
  <c r="AU114" i="17"/>
  <c r="AU118" i="17"/>
  <c r="AU120" i="17"/>
  <c r="AU121" i="17"/>
  <c r="AU122" i="17"/>
  <c r="AU119" i="17"/>
  <c r="AU123" i="17"/>
  <c r="AU124" i="17"/>
  <c r="BC13" i="17"/>
  <c r="BC10" i="17"/>
  <c r="BC12" i="17"/>
  <c r="BC11" i="17"/>
  <c r="BC14" i="17"/>
  <c r="BC15" i="17"/>
  <c r="BC16" i="17"/>
  <c r="BC17" i="17"/>
  <c r="BC126" i="17"/>
  <c r="BC19" i="17"/>
  <c r="BC22" i="17"/>
  <c r="BC20" i="17"/>
  <c r="BC24" i="17"/>
  <c r="BC23" i="17"/>
  <c r="BC25" i="17"/>
  <c r="BC26" i="17"/>
  <c r="BC27" i="17"/>
  <c r="BC28" i="17"/>
  <c r="BC29" i="17"/>
  <c r="BC30" i="17"/>
  <c r="BC21" i="17"/>
  <c r="BC31" i="17"/>
  <c r="BC36" i="17"/>
  <c r="BC33" i="17"/>
  <c r="BC38" i="17"/>
  <c r="BC39" i="17"/>
  <c r="BC40" i="17"/>
  <c r="BC41" i="17"/>
  <c r="BC35" i="17"/>
  <c r="BC42" i="17"/>
  <c r="BC34" i="17"/>
  <c r="BC43" i="17"/>
  <c r="BC44" i="17"/>
  <c r="BC45" i="17"/>
  <c r="BC46" i="17"/>
  <c r="BC47" i="17"/>
  <c r="BC48" i="17"/>
  <c r="BC49" i="17"/>
  <c r="BC37" i="17"/>
  <c r="BC50" i="17"/>
  <c r="BC52" i="17"/>
  <c r="BC55" i="17"/>
  <c r="BC58" i="17"/>
  <c r="BC53" i="17"/>
  <c r="BC59" i="17"/>
  <c r="BC56" i="17"/>
  <c r="BC57" i="17"/>
  <c r="BC70" i="17"/>
  <c r="BC60" i="17"/>
  <c r="BC61" i="17"/>
  <c r="BC62" i="17"/>
  <c r="BC63" i="17"/>
  <c r="BC54" i="17"/>
  <c r="BC64" i="17"/>
  <c r="BC65" i="17"/>
  <c r="BC66" i="17"/>
  <c r="BC67" i="17"/>
  <c r="BC68" i="17"/>
  <c r="BC69" i="17"/>
  <c r="BC83" i="17"/>
  <c r="BC73" i="17"/>
  <c r="BC72" i="17"/>
  <c r="BC74" i="17"/>
  <c r="BC75" i="17"/>
  <c r="BC76" i="17"/>
  <c r="BC77" i="17"/>
  <c r="BC78" i="17"/>
  <c r="BC79" i="17"/>
  <c r="BC80" i="17"/>
  <c r="BC81" i="17"/>
  <c r="BC82" i="17"/>
  <c r="BC84" i="17"/>
  <c r="BC85" i="17"/>
  <c r="BC95" i="17"/>
  <c r="BC87" i="17"/>
  <c r="BC88" i="17"/>
  <c r="BC89" i="17"/>
  <c r="BC90" i="17"/>
  <c r="BC91" i="17"/>
  <c r="BC92" i="17"/>
  <c r="BC93" i="17"/>
  <c r="BC94" i="17"/>
  <c r="BC96" i="17"/>
  <c r="BC97" i="17"/>
  <c r="BC98" i="17"/>
  <c r="BC99" i="17"/>
  <c r="BC100" i="17"/>
  <c r="BC101" i="17"/>
  <c r="BC102" i="17"/>
  <c r="BC103" i="17"/>
  <c r="BC104" i="17"/>
  <c r="BC105" i="17"/>
  <c r="BC106" i="17"/>
  <c r="BC107" i="17"/>
  <c r="BC108" i="17"/>
  <c r="BC109" i="17"/>
  <c r="BC110" i="17"/>
  <c r="BC111" i="17"/>
  <c r="BC112" i="17"/>
  <c r="BC113" i="17"/>
  <c r="BC114" i="17"/>
  <c r="BC118" i="17"/>
  <c r="BC120" i="17"/>
  <c r="BC121" i="17"/>
  <c r="BC122" i="17"/>
  <c r="BC119" i="17"/>
  <c r="BC123" i="17"/>
  <c r="BC124" i="17"/>
  <c r="BW13" i="17"/>
  <c r="BW10" i="17"/>
  <c r="BW12" i="17"/>
  <c r="BW11" i="17"/>
  <c r="BW14" i="17"/>
  <c r="BW15" i="17"/>
  <c r="BW16" i="17"/>
  <c r="BW17" i="17"/>
  <c r="BW126" i="17"/>
  <c r="BW19" i="17"/>
  <c r="BW22" i="17"/>
  <c r="BW20" i="17"/>
  <c r="BW24" i="17"/>
  <c r="BW23" i="17"/>
  <c r="BW25" i="17"/>
  <c r="BW26" i="17"/>
  <c r="BW27" i="17"/>
  <c r="BW28" i="17"/>
  <c r="BW29" i="17"/>
  <c r="BW30" i="17"/>
  <c r="BW21" i="17"/>
  <c r="BW31" i="17"/>
  <c r="BW36" i="17"/>
  <c r="BW33" i="17"/>
  <c r="BW38" i="17"/>
  <c r="BW39" i="17"/>
  <c r="BW40" i="17"/>
  <c r="BW41" i="17"/>
  <c r="BW35" i="17"/>
  <c r="BW42" i="17"/>
  <c r="BW34" i="17"/>
  <c r="BW43" i="17"/>
  <c r="BW44" i="17"/>
  <c r="BW45" i="17"/>
  <c r="BW46" i="17"/>
  <c r="BW47" i="17"/>
  <c r="BW48" i="17"/>
  <c r="BW49" i="17"/>
  <c r="BW37" i="17"/>
  <c r="BW50" i="17"/>
  <c r="BW52" i="17"/>
  <c r="BW55" i="17"/>
  <c r="BW58" i="17"/>
  <c r="BW53" i="17"/>
  <c r="BW59" i="17"/>
  <c r="BW56" i="17"/>
  <c r="BW57" i="17"/>
  <c r="BW70" i="17"/>
  <c r="BW60" i="17"/>
  <c r="BW61" i="17"/>
  <c r="BW62" i="17"/>
  <c r="BW63" i="17"/>
  <c r="BW54" i="17"/>
  <c r="BW64" i="17"/>
  <c r="BW65" i="17"/>
  <c r="BW66" i="17"/>
  <c r="BW67" i="17"/>
  <c r="BW68" i="17"/>
  <c r="BW69" i="17"/>
  <c r="BW83" i="17"/>
  <c r="BW73" i="17"/>
  <c r="BW72" i="17"/>
  <c r="BW74" i="17"/>
  <c r="BW75" i="17"/>
  <c r="BW76" i="17"/>
  <c r="BW77" i="17"/>
  <c r="BW78" i="17"/>
  <c r="BW79" i="17"/>
  <c r="BW80" i="17"/>
  <c r="BW81" i="17"/>
  <c r="BW82" i="17"/>
  <c r="BW84" i="17"/>
  <c r="BW85" i="17"/>
  <c r="BW95" i="17"/>
  <c r="BW87" i="17"/>
  <c r="BW88" i="17"/>
  <c r="BW89" i="17"/>
  <c r="BW90" i="17"/>
  <c r="BW91" i="17"/>
  <c r="BW92" i="17"/>
  <c r="BW93" i="17"/>
  <c r="BW94" i="17"/>
  <c r="BW96" i="17"/>
  <c r="BW97" i="17"/>
  <c r="BW98" i="17"/>
  <c r="BW99" i="17"/>
  <c r="BW100" i="17"/>
  <c r="BW101" i="17"/>
  <c r="BW102" i="17"/>
  <c r="BW103" i="17"/>
  <c r="BW104" i="17"/>
  <c r="BW105" i="17"/>
  <c r="BW106" i="17"/>
  <c r="BW107" i="17"/>
  <c r="BW108" i="17"/>
  <c r="BW109" i="17"/>
  <c r="BW110" i="17"/>
  <c r="BW111" i="17"/>
  <c r="BW112" i="17"/>
  <c r="BW113" i="17"/>
  <c r="BW114" i="17"/>
  <c r="BW118" i="17"/>
  <c r="BW120" i="17"/>
  <c r="BW121" i="17"/>
  <c r="BW122" i="17"/>
  <c r="BW119" i="17"/>
  <c r="BW123" i="17"/>
  <c r="BW124" i="17"/>
  <c r="AQ13" i="17"/>
  <c r="AQ10" i="17"/>
  <c r="AQ12" i="17"/>
  <c r="AQ11" i="17"/>
  <c r="AQ14" i="17"/>
  <c r="AQ15" i="17"/>
  <c r="AQ16" i="17"/>
  <c r="AQ17" i="17"/>
  <c r="AQ126" i="17"/>
  <c r="AQ19" i="17"/>
  <c r="AQ22" i="17"/>
  <c r="AQ20" i="17"/>
  <c r="AQ24" i="17"/>
  <c r="AQ23" i="17"/>
  <c r="AQ25" i="17"/>
  <c r="AQ26" i="17"/>
  <c r="AQ27" i="17"/>
  <c r="AQ28" i="17"/>
  <c r="AQ29" i="17"/>
  <c r="AQ30" i="17"/>
  <c r="AQ21" i="17"/>
  <c r="AQ31" i="17"/>
  <c r="AQ36" i="17"/>
  <c r="AQ33" i="17"/>
  <c r="AQ38" i="17"/>
  <c r="AQ39" i="17"/>
  <c r="AQ40" i="17"/>
  <c r="AQ41" i="17"/>
  <c r="AQ35" i="17"/>
  <c r="AQ42" i="17"/>
  <c r="AQ34" i="17"/>
  <c r="AQ43" i="17"/>
  <c r="AQ44" i="17"/>
  <c r="AQ45" i="17"/>
  <c r="AQ46" i="17"/>
  <c r="AQ47" i="17"/>
  <c r="AQ48" i="17"/>
  <c r="AQ49" i="17"/>
  <c r="AQ37" i="17"/>
  <c r="AQ50" i="17"/>
  <c r="AQ52" i="17"/>
  <c r="AQ55" i="17"/>
  <c r="AQ58" i="17"/>
  <c r="AQ53" i="17"/>
  <c r="AQ59" i="17"/>
  <c r="AQ56" i="17"/>
  <c r="AQ57" i="17"/>
  <c r="AQ70" i="17"/>
  <c r="AQ60" i="17"/>
  <c r="AQ61" i="17"/>
  <c r="AQ62" i="17"/>
  <c r="AQ63" i="17"/>
  <c r="AQ54" i="17"/>
  <c r="AQ64" i="17"/>
  <c r="AQ65" i="17"/>
  <c r="AQ66" i="17"/>
  <c r="AQ67" i="17"/>
  <c r="AQ68" i="17"/>
  <c r="AQ69" i="17"/>
  <c r="AQ83" i="17"/>
  <c r="AQ73" i="17"/>
  <c r="AQ72" i="17"/>
  <c r="AQ74" i="17"/>
  <c r="AQ75" i="17"/>
  <c r="AQ76" i="17"/>
  <c r="AQ77" i="17"/>
  <c r="AQ78" i="17"/>
  <c r="AQ79" i="17"/>
  <c r="AQ80" i="17"/>
  <c r="AQ81" i="17"/>
  <c r="AQ82" i="17"/>
  <c r="AQ84" i="17"/>
  <c r="AQ85" i="17"/>
  <c r="AQ95" i="17"/>
  <c r="AQ87" i="17"/>
  <c r="AQ88" i="17"/>
  <c r="AQ89" i="17"/>
  <c r="AQ90" i="17"/>
  <c r="AQ91" i="17"/>
  <c r="AQ92" i="17"/>
  <c r="AQ93" i="17"/>
  <c r="AQ94" i="17"/>
  <c r="AQ96" i="17"/>
  <c r="AQ97" i="17"/>
  <c r="AQ98" i="17"/>
  <c r="AQ99" i="17"/>
  <c r="AQ100" i="17"/>
  <c r="AQ101" i="17"/>
  <c r="AQ102" i="17"/>
  <c r="AQ103" i="17"/>
  <c r="AQ104" i="17"/>
  <c r="AQ105" i="17"/>
  <c r="AQ106" i="17"/>
  <c r="AQ107" i="17"/>
  <c r="AQ108" i="17"/>
  <c r="AQ109" i="17"/>
  <c r="AQ110" i="17"/>
  <c r="AQ111" i="17"/>
  <c r="AQ112" i="17"/>
  <c r="AQ113" i="17"/>
  <c r="AQ114" i="17"/>
  <c r="AQ118" i="17"/>
  <c r="AQ120" i="17"/>
  <c r="AQ121" i="17"/>
  <c r="AQ122" i="17"/>
  <c r="AQ119" i="17"/>
  <c r="AQ123" i="17"/>
  <c r="AQ124" i="17"/>
  <c r="AA13" i="17"/>
  <c r="CY13" i="17" s="1"/>
  <c r="AA10" i="17"/>
  <c r="CY10" i="17" s="1"/>
  <c r="AA12" i="17"/>
  <c r="CY12" i="17" s="1"/>
  <c r="AA11" i="17"/>
  <c r="AA14" i="17"/>
  <c r="CY14" i="17" s="1"/>
  <c r="AA15" i="17"/>
  <c r="CY15" i="17" s="1"/>
  <c r="AA16" i="17"/>
  <c r="CY16" i="17" s="1"/>
  <c r="AA17" i="17"/>
  <c r="CY17" i="17" s="1"/>
  <c r="AA126" i="17"/>
  <c r="CY126" i="17" s="1"/>
  <c r="AA19" i="17"/>
  <c r="AA22" i="17"/>
  <c r="CY22" i="17" s="1"/>
  <c r="AA20" i="17"/>
  <c r="CY20" i="17" s="1"/>
  <c r="AA24" i="17"/>
  <c r="CY24" i="17" s="1"/>
  <c r="AA23" i="17"/>
  <c r="CY23" i="17" s="1"/>
  <c r="AA25" i="17"/>
  <c r="CY25" i="17" s="1"/>
  <c r="AA26" i="17"/>
  <c r="CY26" i="17" s="1"/>
  <c r="AA27" i="17"/>
  <c r="CY27" i="17" s="1"/>
  <c r="AA28" i="17"/>
  <c r="CY28" i="17" s="1"/>
  <c r="AA29" i="17"/>
  <c r="CY29" i="17" s="1"/>
  <c r="AA30" i="17"/>
  <c r="CY30" i="17" s="1"/>
  <c r="AA21" i="17"/>
  <c r="CY31" i="17"/>
  <c r="AA36" i="17"/>
  <c r="AA33" i="17"/>
  <c r="AA38" i="17"/>
  <c r="CY38" i="17" s="1"/>
  <c r="AA39" i="17"/>
  <c r="CY39" i="17" s="1"/>
  <c r="AA40" i="17"/>
  <c r="CY40" i="17" s="1"/>
  <c r="AA41" i="17"/>
  <c r="CY41" i="17" s="1"/>
  <c r="AA35" i="17"/>
  <c r="CY35" i="17" s="1"/>
  <c r="AA42" i="17"/>
  <c r="CY42" i="17" s="1"/>
  <c r="AA34" i="17"/>
  <c r="CY34" i="17" s="1"/>
  <c r="AA43" i="17"/>
  <c r="CY43" i="17" s="1"/>
  <c r="AA44" i="17"/>
  <c r="CY44" i="17" s="1"/>
  <c r="AA45" i="17"/>
  <c r="CY45" i="17" s="1"/>
  <c r="AA46" i="17"/>
  <c r="CY46" i="17" s="1"/>
  <c r="AA47" i="17"/>
  <c r="CY47" i="17" s="1"/>
  <c r="AA48" i="17"/>
  <c r="CY48" i="17" s="1"/>
  <c r="AA49" i="17"/>
  <c r="CY49" i="17" s="1"/>
  <c r="AA37" i="17"/>
  <c r="CY37" i="17" s="1"/>
  <c r="AA50" i="17"/>
  <c r="CY50" i="17" s="1"/>
  <c r="AA52" i="17"/>
  <c r="AA55" i="17"/>
  <c r="CY55" i="17" s="1"/>
  <c r="AA58" i="17"/>
  <c r="CY58" i="17" s="1"/>
  <c r="AA53" i="17"/>
  <c r="CY53" i="17" s="1"/>
  <c r="AA59" i="17"/>
  <c r="CY59" i="17" s="1"/>
  <c r="AA56" i="17"/>
  <c r="CY56" i="17" s="1"/>
  <c r="AA57" i="17"/>
  <c r="CY57" i="17" s="1"/>
  <c r="AA70" i="17"/>
  <c r="CY70" i="17" s="1"/>
  <c r="AA60" i="17"/>
  <c r="CY60" i="17" s="1"/>
  <c r="AA61" i="17"/>
  <c r="CY61" i="17" s="1"/>
  <c r="AA62" i="17"/>
  <c r="CY62" i="17" s="1"/>
  <c r="AA63" i="17"/>
  <c r="CY63" i="17" s="1"/>
  <c r="AA54" i="17"/>
  <c r="CY54" i="17" s="1"/>
  <c r="AA64" i="17"/>
  <c r="CY64" i="17" s="1"/>
  <c r="AA65" i="17"/>
  <c r="CY65" i="17" s="1"/>
  <c r="AA66" i="17"/>
  <c r="CY66" i="17" s="1"/>
  <c r="AA67" i="17"/>
  <c r="CY67" i="17" s="1"/>
  <c r="AA68" i="17"/>
  <c r="CY68" i="17" s="1"/>
  <c r="AA69" i="17"/>
  <c r="CY69" i="17" s="1"/>
  <c r="AA83" i="17"/>
  <c r="CY83" i="17" s="1"/>
  <c r="AA73" i="17"/>
  <c r="CY73" i="17" s="1"/>
  <c r="AA72" i="17"/>
  <c r="AA74" i="17"/>
  <c r="AA75" i="17"/>
  <c r="CY75" i="17" s="1"/>
  <c r="AA76" i="17"/>
  <c r="CY76" i="17" s="1"/>
  <c r="AA77" i="17"/>
  <c r="CY77" i="17" s="1"/>
  <c r="AA78" i="17"/>
  <c r="CY78" i="17" s="1"/>
  <c r="AA79" i="17"/>
  <c r="CY79" i="17" s="1"/>
  <c r="AA80" i="17"/>
  <c r="CY80" i="17" s="1"/>
  <c r="AA81" i="17"/>
  <c r="CY81" i="17" s="1"/>
  <c r="AA82" i="17"/>
  <c r="CY82" i="17" s="1"/>
  <c r="AA84" i="17"/>
  <c r="CY84" i="17" s="1"/>
  <c r="AA85" i="17"/>
  <c r="CY85" i="17" s="1"/>
  <c r="AA95" i="17"/>
  <c r="CY95" i="17" s="1"/>
  <c r="AA87" i="17"/>
  <c r="AA88" i="17"/>
  <c r="CY88" i="17" s="1"/>
  <c r="AA89" i="17"/>
  <c r="CY89" i="17" s="1"/>
  <c r="AA90" i="17"/>
  <c r="CY90" i="17" s="1"/>
  <c r="AA91" i="17"/>
  <c r="CY91" i="17" s="1"/>
  <c r="AA92" i="17"/>
  <c r="CY92" i="17" s="1"/>
  <c r="AA93" i="17"/>
  <c r="CY93" i="17" s="1"/>
  <c r="AA94" i="17"/>
  <c r="CY94" i="17" s="1"/>
  <c r="AA96" i="17"/>
  <c r="CY96" i="17" s="1"/>
  <c r="AA97" i="17"/>
  <c r="CY97" i="17" s="1"/>
  <c r="AA98" i="17"/>
  <c r="CY98" i="17" s="1"/>
  <c r="AA99" i="17"/>
  <c r="CY99" i="17" s="1"/>
  <c r="AA100" i="17"/>
  <c r="AA101" i="17"/>
  <c r="CY101" i="17" s="1"/>
  <c r="AA102" i="17"/>
  <c r="CY102" i="17" s="1"/>
  <c r="AA103" i="17"/>
  <c r="CY103" i="17" s="1"/>
  <c r="AA104" i="17"/>
  <c r="CY104" i="17" s="1"/>
  <c r="AA105" i="17"/>
  <c r="CY105" i="17" s="1"/>
  <c r="AA106" i="17"/>
  <c r="CY106" i="17" s="1"/>
  <c r="AA107" i="17"/>
  <c r="CY107" i="17" s="1"/>
  <c r="AA108" i="17"/>
  <c r="CY108" i="17" s="1"/>
  <c r="AA109" i="17"/>
  <c r="CY109" i="17" s="1"/>
  <c r="AA110" i="17"/>
  <c r="CY110" i="17" s="1"/>
  <c r="AA111" i="17"/>
  <c r="CY111" i="17" s="1"/>
  <c r="AA112" i="17"/>
  <c r="CY112" i="17" s="1"/>
  <c r="AA113" i="17"/>
  <c r="CY113" i="17" s="1"/>
  <c r="AA114" i="17"/>
  <c r="CY114" i="17" s="1"/>
  <c r="AA118" i="17"/>
  <c r="AA120" i="17"/>
  <c r="CY120" i="17" s="1"/>
  <c r="AA121" i="17"/>
  <c r="CY121" i="17" s="1"/>
  <c r="AA122" i="17"/>
  <c r="CY122" i="17" s="1"/>
  <c r="AA119" i="17"/>
  <c r="CY119" i="17" s="1"/>
  <c r="AA123" i="17"/>
  <c r="CY123" i="17" s="1"/>
  <c r="AA124" i="17"/>
  <c r="CY124" i="17" s="1"/>
  <c r="AE13" i="17"/>
  <c r="AE10" i="17"/>
  <c r="AE12" i="17"/>
  <c r="AE11" i="17"/>
  <c r="AE14" i="17"/>
  <c r="AE15" i="17"/>
  <c r="AE16" i="17"/>
  <c r="AE17" i="17"/>
  <c r="AE126" i="17"/>
  <c r="AE19" i="17"/>
  <c r="AE22" i="17"/>
  <c r="AE20" i="17"/>
  <c r="AE24" i="17"/>
  <c r="AE23" i="17"/>
  <c r="AE25" i="17"/>
  <c r="AE26" i="17"/>
  <c r="AE27" i="17"/>
  <c r="AE28" i="17"/>
  <c r="AE29" i="17"/>
  <c r="AE30" i="17"/>
  <c r="AE21" i="17"/>
  <c r="AE31" i="17"/>
  <c r="AE36" i="17"/>
  <c r="AE33" i="17"/>
  <c r="AE38" i="17"/>
  <c r="AE39" i="17"/>
  <c r="AE40" i="17"/>
  <c r="AE41" i="17"/>
  <c r="AE35" i="17"/>
  <c r="AE42" i="17"/>
  <c r="AE34" i="17"/>
  <c r="AE43" i="17"/>
  <c r="AE44" i="17"/>
  <c r="AE45" i="17"/>
  <c r="AE46" i="17"/>
  <c r="AE47" i="17"/>
  <c r="AE48" i="17"/>
  <c r="AE49" i="17"/>
  <c r="AE37" i="17"/>
  <c r="AE50" i="17"/>
  <c r="AE52" i="17"/>
  <c r="AE55" i="17"/>
  <c r="AE58" i="17"/>
  <c r="AE53" i="17"/>
  <c r="AE59" i="17"/>
  <c r="AE56" i="17"/>
  <c r="AE57" i="17"/>
  <c r="AE70" i="17"/>
  <c r="AE60" i="17"/>
  <c r="AE61" i="17"/>
  <c r="AE62" i="17"/>
  <c r="AE63" i="17"/>
  <c r="AE54" i="17"/>
  <c r="AE64" i="17"/>
  <c r="AE65" i="17"/>
  <c r="AE66" i="17"/>
  <c r="AE67" i="17"/>
  <c r="AE68" i="17"/>
  <c r="AE69" i="17"/>
  <c r="AE83" i="17"/>
  <c r="AE73" i="17"/>
  <c r="AE72" i="17"/>
  <c r="AE74" i="17"/>
  <c r="AE75" i="17"/>
  <c r="AE76" i="17"/>
  <c r="AE77" i="17"/>
  <c r="AE78" i="17"/>
  <c r="AE79" i="17"/>
  <c r="AE80" i="17"/>
  <c r="AE81" i="17"/>
  <c r="AE82" i="17"/>
  <c r="AE84" i="17"/>
  <c r="AE85" i="17"/>
  <c r="AE95" i="17"/>
  <c r="AE87" i="17"/>
  <c r="AE88" i="17"/>
  <c r="AE89" i="17"/>
  <c r="AE90" i="17"/>
  <c r="AE91" i="17"/>
  <c r="AE92" i="17"/>
  <c r="AE93" i="17"/>
  <c r="AE94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8" i="17"/>
  <c r="AE120" i="17"/>
  <c r="AE121" i="17"/>
  <c r="AE122" i="17"/>
  <c r="AE119" i="17"/>
  <c r="AE123" i="17"/>
  <c r="AE124" i="17"/>
  <c r="BK13" i="17"/>
  <c r="BK10" i="17"/>
  <c r="BK12" i="17"/>
  <c r="BK11" i="17"/>
  <c r="BK14" i="17"/>
  <c r="BK15" i="17"/>
  <c r="BK16" i="17"/>
  <c r="BK17" i="17"/>
  <c r="BK126" i="17"/>
  <c r="BK19" i="17"/>
  <c r="BK22" i="17"/>
  <c r="BK20" i="17"/>
  <c r="BK24" i="17"/>
  <c r="BK23" i="17"/>
  <c r="BK25" i="17"/>
  <c r="BK26" i="17"/>
  <c r="BK27" i="17"/>
  <c r="BK28" i="17"/>
  <c r="BK29" i="17"/>
  <c r="BK30" i="17"/>
  <c r="BK21" i="17"/>
  <c r="BK31" i="17"/>
  <c r="BK36" i="17"/>
  <c r="BK33" i="17"/>
  <c r="BK38" i="17"/>
  <c r="BK39" i="17"/>
  <c r="BK40" i="17"/>
  <c r="BK41" i="17"/>
  <c r="BK35" i="17"/>
  <c r="BK42" i="17"/>
  <c r="BK34" i="17"/>
  <c r="BK43" i="17"/>
  <c r="BK44" i="17"/>
  <c r="BK45" i="17"/>
  <c r="BK46" i="17"/>
  <c r="BK47" i="17"/>
  <c r="BK48" i="17"/>
  <c r="BK49" i="17"/>
  <c r="BK37" i="17"/>
  <c r="BK50" i="17"/>
  <c r="BK52" i="17"/>
  <c r="BK55" i="17"/>
  <c r="BK58" i="17"/>
  <c r="BK53" i="17"/>
  <c r="BK59" i="17"/>
  <c r="BK56" i="17"/>
  <c r="BK57" i="17"/>
  <c r="BK70" i="17"/>
  <c r="BK60" i="17"/>
  <c r="BK61" i="17"/>
  <c r="BK62" i="17"/>
  <c r="BK63" i="17"/>
  <c r="BK54" i="17"/>
  <c r="BK64" i="17"/>
  <c r="BK65" i="17"/>
  <c r="BK66" i="17"/>
  <c r="BK67" i="17"/>
  <c r="BK68" i="17"/>
  <c r="BK69" i="17"/>
  <c r="BK83" i="17"/>
  <c r="BK73" i="17"/>
  <c r="BK72" i="17"/>
  <c r="BK74" i="17"/>
  <c r="BK75" i="17"/>
  <c r="BK76" i="17"/>
  <c r="BK77" i="17"/>
  <c r="BK78" i="17"/>
  <c r="BK79" i="17"/>
  <c r="BK80" i="17"/>
  <c r="BK81" i="17"/>
  <c r="BK82" i="17"/>
  <c r="BK84" i="17"/>
  <c r="BK85" i="17"/>
  <c r="BK95" i="17"/>
  <c r="BK87" i="17"/>
  <c r="BK88" i="17"/>
  <c r="BK89" i="17"/>
  <c r="BK90" i="17"/>
  <c r="BK91" i="17"/>
  <c r="BK92" i="17"/>
  <c r="BK93" i="17"/>
  <c r="BK94" i="17"/>
  <c r="BK96" i="17"/>
  <c r="BK97" i="17"/>
  <c r="BK98" i="17"/>
  <c r="BK99" i="17"/>
  <c r="BK100" i="17"/>
  <c r="BK101" i="17"/>
  <c r="BK102" i="17"/>
  <c r="BK103" i="17"/>
  <c r="BK104" i="17"/>
  <c r="BK105" i="17"/>
  <c r="BK106" i="17"/>
  <c r="BK107" i="17"/>
  <c r="BK108" i="17"/>
  <c r="BK109" i="17"/>
  <c r="BK110" i="17"/>
  <c r="BK111" i="17"/>
  <c r="BK112" i="17"/>
  <c r="BK113" i="17"/>
  <c r="BK114" i="17"/>
  <c r="BK118" i="17"/>
  <c r="BK120" i="17"/>
  <c r="BK121" i="17"/>
  <c r="BK122" i="17"/>
  <c r="BK119" i="17"/>
  <c r="BK123" i="17"/>
  <c r="BK124" i="17"/>
  <c r="O120" i="17"/>
  <c r="O13" i="17"/>
  <c r="O10" i="17"/>
  <c r="O12" i="17"/>
  <c r="O11" i="17"/>
  <c r="O14" i="17"/>
  <c r="O15" i="17"/>
  <c r="O16" i="17"/>
  <c r="O17" i="17"/>
  <c r="O126" i="17"/>
  <c r="O19" i="17"/>
  <c r="O22" i="17"/>
  <c r="O20" i="17"/>
  <c r="O24" i="17"/>
  <c r="O23" i="17"/>
  <c r="O25" i="17"/>
  <c r="O26" i="17"/>
  <c r="O27" i="17"/>
  <c r="O28" i="17"/>
  <c r="O29" i="17"/>
  <c r="O30" i="17"/>
  <c r="O21" i="17"/>
  <c r="O31" i="17"/>
  <c r="O36" i="17"/>
  <c r="O33" i="17"/>
  <c r="O38" i="17"/>
  <c r="O39" i="17"/>
  <c r="O40" i="17"/>
  <c r="O41" i="17"/>
  <c r="O35" i="17"/>
  <c r="O42" i="17"/>
  <c r="O34" i="17"/>
  <c r="O43" i="17"/>
  <c r="O44" i="17"/>
  <c r="O45" i="17"/>
  <c r="O46" i="17"/>
  <c r="O47" i="17"/>
  <c r="O48" i="17"/>
  <c r="O49" i="17"/>
  <c r="O37" i="17"/>
  <c r="O50" i="17"/>
  <c r="O52" i="17"/>
  <c r="O55" i="17"/>
  <c r="O58" i="17"/>
  <c r="O53" i="17"/>
  <c r="O59" i="17"/>
  <c r="O56" i="17"/>
  <c r="O57" i="17"/>
  <c r="O70" i="17"/>
  <c r="O60" i="17"/>
  <c r="O61" i="17"/>
  <c r="O62" i="17"/>
  <c r="O63" i="17"/>
  <c r="O54" i="17"/>
  <c r="O64" i="17"/>
  <c r="O65" i="17"/>
  <c r="O66" i="17"/>
  <c r="O67" i="17"/>
  <c r="O68" i="17"/>
  <c r="O69" i="17"/>
  <c r="O83" i="17"/>
  <c r="O73" i="17"/>
  <c r="O72" i="17"/>
  <c r="O74" i="17"/>
  <c r="O75" i="17"/>
  <c r="O76" i="17"/>
  <c r="O77" i="17"/>
  <c r="O78" i="17"/>
  <c r="O79" i="17"/>
  <c r="O80" i="17"/>
  <c r="O81" i="17"/>
  <c r="O82" i="17"/>
  <c r="O84" i="17"/>
  <c r="O85" i="17"/>
  <c r="O95" i="17"/>
  <c r="O87" i="17"/>
  <c r="O88" i="17"/>
  <c r="O89" i="17"/>
  <c r="O90" i="17"/>
  <c r="O91" i="17"/>
  <c r="O92" i="17"/>
  <c r="O93" i="17"/>
  <c r="O94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8" i="17"/>
  <c r="O121" i="17"/>
  <c r="O122" i="17"/>
  <c r="O119" i="17"/>
  <c r="O123" i="17"/>
  <c r="O124" i="17"/>
  <c r="CI86" i="17" l="1"/>
  <c r="W86" i="17"/>
  <c r="BO86" i="17"/>
  <c r="CU86" i="17"/>
  <c r="CQ86" i="17"/>
  <c r="CM86" i="17"/>
  <c r="CE86" i="17"/>
  <c r="BW86" i="17"/>
  <c r="BS86" i="17"/>
  <c r="BK86" i="17"/>
  <c r="BG86" i="17"/>
  <c r="BC86" i="17"/>
  <c r="AY86" i="17"/>
  <c r="AU86" i="17"/>
  <c r="AQ86" i="17"/>
  <c r="AM86" i="17"/>
  <c r="AI86" i="17"/>
  <c r="AE86" i="17"/>
  <c r="O128" i="17"/>
  <c r="AE128" i="17"/>
  <c r="AQ128" i="17"/>
  <c r="BC128" i="17"/>
  <c r="AM128" i="17"/>
  <c r="AY128" i="17"/>
  <c r="AI128" i="17"/>
  <c r="BG128" i="17"/>
  <c r="BO128" i="17"/>
  <c r="CE128" i="17"/>
  <c r="CM128" i="17"/>
  <c r="BK128" i="17"/>
  <c r="BW128" i="17"/>
  <c r="AU128" i="17"/>
  <c r="BS128" i="17"/>
  <c r="CI128" i="17"/>
  <c r="CQ128" i="17"/>
  <c r="CU128" i="17"/>
  <c r="K128" i="17"/>
  <c r="S128" i="17"/>
  <c r="CY100" i="17"/>
  <c r="AA86" i="17"/>
  <c r="CY21" i="17"/>
  <c r="AA128" i="17"/>
  <c r="W128" i="17"/>
  <c r="S86" i="17"/>
  <c r="O86" i="17"/>
  <c r="K86" i="17"/>
  <c r="BK8" i="17"/>
  <c r="CU8" i="17"/>
  <c r="CQ8" i="17"/>
  <c r="CM8" i="17"/>
  <c r="CE8" i="17"/>
  <c r="CI8" i="17"/>
  <c r="BW8" i="17"/>
  <c r="BS8" i="17"/>
  <c r="BO8" i="17"/>
  <c r="BG8" i="17"/>
  <c r="BC8" i="17"/>
  <c r="AY8" i="17"/>
  <c r="AU8" i="17"/>
  <c r="AQ8" i="17"/>
  <c r="AM8" i="17"/>
  <c r="AI8" i="17"/>
  <c r="AE8" i="17"/>
  <c r="W8" i="17"/>
  <c r="S8" i="17"/>
  <c r="O8" i="17"/>
  <c r="K8" i="17"/>
  <c r="O117" i="17"/>
  <c r="BK117" i="17"/>
  <c r="AA117" i="17"/>
  <c r="BW117" i="17"/>
  <c r="AU117" i="17"/>
  <c r="BS117" i="17"/>
  <c r="CI117" i="17"/>
  <c r="CQ117" i="17"/>
  <c r="CU117" i="17"/>
  <c r="W117" i="17"/>
  <c r="K117" i="17"/>
  <c r="S117" i="17"/>
  <c r="F7" i="12"/>
  <c r="AE117" i="17"/>
  <c r="AQ117" i="17"/>
  <c r="BC117" i="17"/>
  <c r="AM117" i="17"/>
  <c r="AY117" i="17"/>
  <c r="AI117" i="17"/>
  <c r="BG117" i="17"/>
  <c r="BO117" i="17"/>
  <c r="CE117" i="17"/>
  <c r="CM117" i="17"/>
  <c r="H9" i="12"/>
  <c r="AA8" i="17"/>
  <c r="DC124" i="17"/>
  <c r="D124" i="12" s="1"/>
  <c r="DC122" i="17"/>
  <c r="D122" i="12" s="1"/>
  <c r="DC121" i="17"/>
  <c r="D121" i="12" s="1"/>
  <c r="DC113" i="17"/>
  <c r="D113" i="12" s="1"/>
  <c r="DC111" i="17"/>
  <c r="D111" i="12" s="1"/>
  <c r="DC109" i="17"/>
  <c r="DC107" i="17"/>
  <c r="DC105" i="17"/>
  <c r="D105" i="12" s="1"/>
  <c r="DC103" i="17"/>
  <c r="D103" i="12" s="1"/>
  <c r="DC101" i="17"/>
  <c r="D101" i="12" s="1"/>
  <c r="DC99" i="17"/>
  <c r="D99" i="12" s="1"/>
  <c r="DC97" i="17"/>
  <c r="D97" i="12" s="1"/>
  <c r="DC94" i="17"/>
  <c r="D94" i="12" s="1"/>
  <c r="DC92" i="17"/>
  <c r="D92" i="12" s="1"/>
  <c r="DC91" i="17"/>
  <c r="D91" i="12" s="1"/>
  <c r="DC89" i="17"/>
  <c r="D89" i="12" s="1"/>
  <c r="DC85" i="17"/>
  <c r="DC84" i="17"/>
  <c r="D84" i="12" s="1"/>
  <c r="DC81" i="17"/>
  <c r="D81" i="12" s="1"/>
  <c r="DC79" i="17"/>
  <c r="D79" i="12" s="1"/>
  <c r="DC77" i="17"/>
  <c r="D77" i="12" s="1"/>
  <c r="DC75" i="17"/>
  <c r="D75" i="12" s="1"/>
  <c r="DC83" i="17"/>
  <c r="D83" i="12" s="1"/>
  <c r="DC70" i="17"/>
  <c r="D70" i="12" s="1"/>
  <c r="DC56" i="17"/>
  <c r="D56" i="12" s="1"/>
  <c r="DC53" i="17"/>
  <c r="D53" i="12" s="1"/>
  <c r="DC34" i="17"/>
  <c r="D34" i="12" s="1"/>
  <c r="DC35" i="17"/>
  <c r="D35" i="12" s="1"/>
  <c r="DC21" i="17"/>
  <c r="D21" i="12" s="1"/>
  <c r="DC24" i="17"/>
  <c r="D24" i="12" s="1"/>
  <c r="DC22" i="17"/>
  <c r="D22" i="12" s="1"/>
  <c r="DC12" i="17"/>
  <c r="D12" i="12" s="1"/>
  <c r="DC13" i="17"/>
  <c r="D13" i="12" s="1"/>
  <c r="DC68" i="17"/>
  <c r="D68" i="12" s="1"/>
  <c r="DC66" i="17"/>
  <c r="D66" i="12" s="1"/>
  <c r="DC64" i="17"/>
  <c r="D64" i="12" s="1"/>
  <c r="DC63" i="17"/>
  <c r="D63" i="12" s="1"/>
  <c r="DC61" i="17"/>
  <c r="D61" i="12" s="1"/>
  <c r="DC55" i="17"/>
  <c r="D55" i="12" s="1"/>
  <c r="DC50" i="17"/>
  <c r="D50" i="12" s="1"/>
  <c r="DC49" i="17"/>
  <c r="D49" i="12" s="1"/>
  <c r="DC46" i="17"/>
  <c r="D46" i="12" s="1"/>
  <c r="DC44" i="17"/>
  <c r="D44" i="12" s="1"/>
  <c r="DC40" i="17"/>
  <c r="D40" i="12" s="1"/>
  <c r="DC38" i="17"/>
  <c r="D38" i="12" s="1"/>
  <c r="DC29" i="17"/>
  <c r="D29" i="12" s="1"/>
  <c r="DC27" i="17"/>
  <c r="D27" i="12" s="1"/>
  <c r="DC25" i="17"/>
  <c r="D25" i="12" s="1"/>
  <c r="DC126" i="17"/>
  <c r="D126" i="12" s="1"/>
  <c r="DC16" i="17"/>
  <c r="D16" i="12" s="1"/>
  <c r="DC14" i="17"/>
  <c r="D14" i="12" s="1"/>
  <c r="DC123" i="17"/>
  <c r="D123" i="12" s="1"/>
  <c r="DC120" i="17"/>
  <c r="D120" i="12" s="1"/>
  <c r="DC114" i="17"/>
  <c r="D114" i="12" s="1"/>
  <c r="DC112" i="17"/>
  <c r="D112" i="12" s="1"/>
  <c r="DC110" i="17"/>
  <c r="D110" i="12" s="1"/>
  <c r="DC108" i="17"/>
  <c r="D108" i="12" s="1"/>
  <c r="DC106" i="17"/>
  <c r="D106" i="12" s="1"/>
  <c r="DC104" i="17"/>
  <c r="D104" i="12" s="1"/>
  <c r="DC102" i="17"/>
  <c r="D102" i="12" s="1"/>
  <c r="DC100" i="17"/>
  <c r="D100" i="12" s="1"/>
  <c r="DC98" i="17"/>
  <c r="D98" i="12" s="1"/>
  <c r="DC96" i="17"/>
  <c r="D96" i="12" s="1"/>
  <c r="DC93" i="17"/>
  <c r="D93" i="12" s="1"/>
  <c r="DC90" i="17"/>
  <c r="D90" i="12" s="1"/>
  <c r="DC88" i="17"/>
  <c r="D88" i="12" s="1"/>
  <c r="DC82" i="17"/>
  <c r="D82" i="12" s="1"/>
  <c r="DC80" i="17"/>
  <c r="D80" i="12" s="1"/>
  <c r="DC78" i="17"/>
  <c r="D78" i="12" s="1"/>
  <c r="DC76" i="17"/>
  <c r="D76" i="12" s="1"/>
  <c r="DC119" i="17"/>
  <c r="D119" i="12" s="1"/>
  <c r="DC95" i="17"/>
  <c r="D95" i="12" s="1"/>
  <c r="DC73" i="17"/>
  <c r="D73" i="12" s="1"/>
  <c r="DC69" i="17"/>
  <c r="D69" i="12" s="1"/>
  <c r="DC54" i="17"/>
  <c r="D54" i="12" s="1"/>
  <c r="DC57" i="17"/>
  <c r="D57" i="12" s="1"/>
  <c r="DC58" i="17"/>
  <c r="D58" i="12" s="1"/>
  <c r="DC37" i="17"/>
  <c r="D37" i="12" s="1"/>
  <c r="DC10" i="17"/>
  <c r="D10" i="12" s="1"/>
  <c r="DC67" i="17"/>
  <c r="D67" i="12" s="1"/>
  <c r="DC65" i="17"/>
  <c r="D65" i="12" s="1"/>
  <c r="DC62" i="17"/>
  <c r="D62" i="12" s="1"/>
  <c r="DC60" i="17"/>
  <c r="D60" i="12" s="1"/>
  <c r="DC59" i="17"/>
  <c r="D59" i="12" s="1"/>
  <c r="DC48" i="17"/>
  <c r="D48" i="12" s="1"/>
  <c r="DC47" i="17"/>
  <c r="D47" i="12" s="1"/>
  <c r="DC45" i="17"/>
  <c r="DC43" i="17"/>
  <c r="D43" i="12" s="1"/>
  <c r="DC42" i="17"/>
  <c r="D42" i="12" s="1"/>
  <c r="DC41" i="17"/>
  <c r="D41" i="12" s="1"/>
  <c r="DC39" i="17"/>
  <c r="D39" i="12" s="1"/>
  <c r="DC31" i="17"/>
  <c r="D31" i="12" s="1"/>
  <c r="DC30" i="17"/>
  <c r="D30" i="12" s="1"/>
  <c r="DC28" i="17"/>
  <c r="D28" i="12" s="1"/>
  <c r="DC26" i="17"/>
  <c r="D26" i="12" s="1"/>
  <c r="DC23" i="17"/>
  <c r="D23" i="12" s="1"/>
  <c r="DC20" i="17"/>
  <c r="D20" i="12" s="1"/>
  <c r="DC17" i="17"/>
  <c r="D17" i="12" s="1"/>
  <c r="DC15" i="17"/>
  <c r="D15" i="12" s="1"/>
  <c r="O51" i="17"/>
  <c r="O32" i="17"/>
  <c r="O18" i="17"/>
  <c r="BK51" i="17"/>
  <c r="BK32" i="17"/>
  <c r="BK18" i="17"/>
  <c r="AE71" i="17"/>
  <c r="AA51" i="17"/>
  <c r="CY33" i="17"/>
  <c r="DC33" i="17" s="1"/>
  <c r="D33" i="12" s="1"/>
  <c r="AA32" i="17"/>
  <c r="AA18" i="17"/>
  <c r="O71" i="17"/>
  <c r="BK71" i="17"/>
  <c r="CY72" i="17"/>
  <c r="DC72" i="17" s="1"/>
  <c r="AA71" i="17"/>
  <c r="BW71" i="17"/>
  <c r="BC51" i="17"/>
  <c r="BC32" i="17"/>
  <c r="BC18" i="17"/>
  <c r="AU71" i="17"/>
  <c r="BS71" i="17"/>
  <c r="CI71" i="17"/>
  <c r="CQ71" i="17"/>
  <c r="CU71" i="17"/>
  <c r="W71" i="17"/>
  <c r="K71" i="17"/>
  <c r="S71" i="17"/>
  <c r="AQ71" i="17"/>
  <c r="BC71" i="17"/>
  <c r="AM71" i="17"/>
  <c r="AY71" i="17"/>
  <c r="AI71" i="17"/>
  <c r="BG71" i="17"/>
  <c r="BO71" i="17"/>
  <c r="CE71" i="17"/>
  <c r="W51" i="17"/>
  <c r="W32" i="17"/>
  <c r="W18" i="17"/>
  <c r="CM71" i="17"/>
  <c r="S51" i="17"/>
  <c r="S32" i="17"/>
  <c r="S18" i="17"/>
  <c r="AQ32" i="17"/>
  <c r="BW51" i="17"/>
  <c r="BW18" i="17"/>
  <c r="AU51" i="17"/>
  <c r="AU18" i="17"/>
  <c r="AM32" i="17"/>
  <c r="AY32" i="17"/>
  <c r="AI32" i="17"/>
  <c r="BG32" i="17"/>
  <c r="BS51" i="17"/>
  <c r="BS18" i="17"/>
  <c r="BO32" i="17"/>
  <c r="CI51" i="17"/>
  <c r="CI18" i="17"/>
  <c r="CQ51" i="17"/>
  <c r="CQ18" i="17"/>
  <c r="CU51" i="17"/>
  <c r="CU18" i="17"/>
  <c r="CE32" i="17"/>
  <c r="K51" i="17"/>
  <c r="K18" i="17"/>
  <c r="CM32" i="17"/>
  <c r="AE32" i="17"/>
  <c r="AE51" i="17"/>
  <c r="AE18" i="17"/>
  <c r="AQ51" i="17"/>
  <c r="AQ18" i="17"/>
  <c r="BW32" i="17"/>
  <c r="AU32" i="17"/>
  <c r="AM51" i="17"/>
  <c r="AM18" i="17"/>
  <c r="AY51" i="17"/>
  <c r="AY18" i="17"/>
  <c r="AI51" i="17"/>
  <c r="AI18" i="17"/>
  <c r="BG51" i="17"/>
  <c r="BG18" i="17"/>
  <c r="BS32" i="17"/>
  <c r="BO51" i="17"/>
  <c r="BO18" i="17"/>
  <c r="CI32" i="17"/>
  <c r="CQ32" i="17"/>
  <c r="CU32" i="17"/>
  <c r="CE51" i="17"/>
  <c r="CE18" i="17"/>
  <c r="K32" i="17"/>
  <c r="CM51" i="17"/>
  <c r="CM18" i="17"/>
  <c r="CY118" i="17"/>
  <c r="CY117" i="17" s="1"/>
  <c r="CY87" i="17"/>
  <c r="CY86" i="17" s="1"/>
  <c r="CY36" i="17"/>
  <c r="DC36" i="17" s="1"/>
  <c r="D36" i="12" s="1"/>
  <c r="CY7" i="17"/>
  <c r="CY74" i="17"/>
  <c r="CY52" i="17"/>
  <c r="CY51" i="17" s="1"/>
  <c r="CY19" i="17"/>
  <c r="CY18" i="17" s="1"/>
  <c r="CY11" i="17"/>
  <c r="CY8" i="17" s="1"/>
  <c r="N6" i="17"/>
  <c r="R6" i="17"/>
  <c r="P6" i="17"/>
  <c r="CK6" i="17"/>
  <c r="J6" i="17"/>
  <c r="H6" i="17"/>
  <c r="U6" i="17"/>
  <c r="CD6" i="17"/>
  <c r="CB6" i="17"/>
  <c r="CS6" i="17"/>
  <c r="CP6" i="17"/>
  <c r="CN6" i="17"/>
  <c r="CG6" i="17"/>
  <c r="BN6" i="17"/>
  <c r="BL6" i="17"/>
  <c r="BR6" i="17"/>
  <c r="BP6" i="17"/>
  <c r="BE6" i="17"/>
  <c r="AW6" i="17"/>
  <c r="AL6" i="17"/>
  <c r="AJ6" i="17"/>
  <c r="AS6" i="17"/>
  <c r="BB6" i="17"/>
  <c r="AZ6" i="17"/>
  <c r="BU6" i="17"/>
  <c r="AP6" i="17"/>
  <c r="AN6" i="17"/>
  <c r="BI6" i="17"/>
  <c r="L6" i="17"/>
  <c r="Q6" i="17"/>
  <c r="CL6" i="17"/>
  <c r="CJ6" i="17"/>
  <c r="I6" i="17"/>
  <c r="V6" i="17"/>
  <c r="T6" i="17"/>
  <c r="CC6" i="17"/>
  <c r="CT6" i="17"/>
  <c r="CR6" i="17"/>
  <c r="CO6" i="17"/>
  <c r="CH6" i="17"/>
  <c r="CF6" i="17"/>
  <c r="BM6" i="17"/>
  <c r="BQ6" i="17"/>
  <c r="BF6" i="17"/>
  <c r="BD6" i="17"/>
  <c r="AX6" i="17"/>
  <c r="AV6" i="17"/>
  <c r="AK6" i="17"/>
  <c r="AT6" i="17"/>
  <c r="AR6" i="17"/>
  <c r="BA6" i="17"/>
  <c r="BV6" i="17"/>
  <c r="BT6" i="17"/>
  <c r="AO6" i="17"/>
  <c r="BJ6" i="17"/>
  <c r="BH6" i="17"/>
  <c r="M6" i="17"/>
  <c r="W60" i="12"/>
  <c r="AH60" i="12" s="1"/>
  <c r="W59" i="12"/>
  <c r="AH59" i="12" s="1"/>
  <c r="W58" i="12"/>
  <c r="AH58" i="12" s="1"/>
  <c r="W56" i="12"/>
  <c r="AH56" i="12" s="1"/>
  <c r="W55" i="12"/>
  <c r="AH55" i="12" s="1"/>
  <c r="W54" i="12"/>
  <c r="AH54" i="12" s="1"/>
  <c r="W53" i="12"/>
  <c r="AH53" i="12" s="1"/>
  <c r="W48" i="12"/>
  <c r="AH48" i="12" s="1"/>
  <c r="W47" i="12"/>
  <c r="AH47" i="12" s="1"/>
  <c r="W46" i="12"/>
  <c r="AH46" i="12" s="1"/>
  <c r="W45" i="12"/>
  <c r="AH45" i="12" s="1"/>
  <c r="W44" i="12"/>
  <c r="AH44" i="12" s="1"/>
  <c r="W43" i="12"/>
  <c r="AH43" i="12" s="1"/>
  <c r="W42" i="12"/>
  <c r="AH42" i="12" s="1"/>
  <c r="W41" i="12"/>
  <c r="AH41" i="12" s="1"/>
  <c r="W40" i="12"/>
  <c r="AH40" i="12" s="1"/>
  <c r="W39" i="12"/>
  <c r="AH39" i="12" s="1"/>
  <c r="W38" i="12"/>
  <c r="AH38" i="12" s="1"/>
  <c r="W37" i="12"/>
  <c r="AH37" i="12" s="1"/>
  <c r="W36" i="12"/>
  <c r="AH36" i="12" s="1"/>
  <c r="W35" i="12"/>
  <c r="AH35" i="12" s="1"/>
  <c r="W34" i="12"/>
  <c r="AH34" i="12" s="1"/>
  <c r="W33" i="12"/>
  <c r="AH33" i="12" s="1"/>
  <c r="W30" i="12"/>
  <c r="AH30" i="12" s="1"/>
  <c r="W28" i="12"/>
  <c r="AH28" i="12" s="1"/>
  <c r="W27" i="12"/>
  <c r="AH27" i="12" s="1"/>
  <c r="W26" i="12"/>
  <c r="AH26" i="12" s="1"/>
  <c r="W25" i="12"/>
  <c r="AH25" i="12" s="1"/>
  <c r="W24" i="12"/>
  <c r="AH24" i="12" s="1"/>
  <c r="W23" i="12"/>
  <c r="AH23" i="12" s="1"/>
  <c r="W21" i="12"/>
  <c r="AH21" i="12" s="1"/>
  <c r="W16" i="12"/>
  <c r="AH16" i="12" s="1"/>
  <c r="W15" i="12"/>
  <c r="AH15" i="12" s="1"/>
  <c r="W14" i="12"/>
  <c r="AH14" i="12" s="1"/>
  <c r="W13" i="12"/>
  <c r="AH13" i="12" s="1"/>
  <c r="W7" i="12"/>
  <c r="AH7" i="12" s="1"/>
  <c r="D86" i="12" l="1"/>
  <c r="CY128" i="17"/>
  <c r="CY71" i="17"/>
  <c r="DC71" i="17" s="1"/>
  <c r="D71" i="12" s="1"/>
  <c r="CY32" i="17"/>
  <c r="D32" i="12" s="1"/>
  <c r="DC8" i="17"/>
  <c r="D8" i="12" s="1"/>
  <c r="DC7" i="17"/>
  <c r="DC117" i="17"/>
  <c r="D117" i="12" s="1"/>
  <c r="DC11" i="17"/>
  <c r="D11" i="12" s="1"/>
  <c r="DC19" i="17"/>
  <c r="D19" i="12" s="1"/>
  <c r="DC52" i="17"/>
  <c r="DC74" i="17"/>
  <c r="D74" i="12" s="1"/>
  <c r="DC87" i="17"/>
  <c r="D87" i="12" s="1"/>
  <c r="DC118" i="17"/>
  <c r="DC51" i="17"/>
  <c r="D51" i="12" s="1"/>
  <c r="DA6" i="17"/>
  <c r="DC18" i="17"/>
  <c r="D18" i="12" s="1"/>
  <c r="CZ6" i="17"/>
  <c r="CX6" i="17"/>
  <c r="DI6" i="17" s="1"/>
  <c r="O6" i="17"/>
  <c r="W6" i="17"/>
  <c r="CE6" i="17"/>
  <c r="CU6" i="17"/>
  <c r="CQ6" i="17"/>
  <c r="CI6" i="17"/>
  <c r="BO6" i="17"/>
  <c r="BS6" i="17"/>
  <c r="BG6" i="17"/>
  <c r="AI6" i="17"/>
  <c r="AY6" i="17"/>
  <c r="AM6" i="17"/>
  <c r="AU6" i="17"/>
  <c r="BC6" i="17"/>
  <c r="BW6" i="17"/>
  <c r="AQ6" i="17"/>
  <c r="AA6" i="17"/>
  <c r="AE6" i="17"/>
  <c r="BK6" i="17"/>
  <c r="CM6" i="17"/>
  <c r="S6" i="17"/>
  <c r="K6" i="17"/>
  <c r="U23" i="12"/>
  <c r="AG23" i="12" s="1"/>
  <c r="U32" i="12"/>
  <c r="AG32" i="12" s="1"/>
  <c r="U38" i="12"/>
  <c r="AG38" i="12" s="1"/>
  <c r="U117" i="12"/>
  <c r="AG117" i="12" s="1"/>
  <c r="U120" i="12"/>
  <c r="AG120" i="12" s="1"/>
  <c r="U123" i="12"/>
  <c r="AG123" i="12" s="1"/>
  <c r="U45" i="12"/>
  <c r="AG45" i="12" s="1"/>
  <c r="U61" i="12"/>
  <c r="AG61" i="12" s="1"/>
  <c r="U78" i="12"/>
  <c r="AG78" i="12" s="1"/>
  <c r="U101" i="12"/>
  <c r="AG101" i="12" s="1"/>
  <c r="U10" i="12"/>
  <c r="AG10" i="12" s="1"/>
  <c r="U18" i="12"/>
  <c r="AG18" i="12" s="1"/>
  <c r="U26" i="12"/>
  <c r="AG26" i="12" s="1"/>
  <c r="U35" i="12"/>
  <c r="AG35" i="12" s="1"/>
  <c r="U43" i="12"/>
  <c r="AG43" i="12" s="1"/>
  <c r="U51" i="12"/>
  <c r="AG51" i="12" s="1"/>
  <c r="U59" i="12"/>
  <c r="AG59" i="12" s="1"/>
  <c r="U67" i="12"/>
  <c r="AG67" i="12" s="1"/>
  <c r="U76" i="12"/>
  <c r="AG76" i="12" s="1"/>
  <c r="U84" i="12"/>
  <c r="AG84" i="12" s="1"/>
  <c r="U99" i="12"/>
  <c r="AG99" i="12" s="1"/>
  <c r="U107" i="12"/>
  <c r="AG107" i="12" s="1"/>
  <c r="U118" i="12"/>
  <c r="AG118" i="12" s="1"/>
  <c r="U7" i="12"/>
  <c r="AG7" i="12" s="1"/>
  <c r="U48" i="12"/>
  <c r="AG48" i="12" s="1"/>
  <c r="U65" i="12"/>
  <c r="AG65" i="12" s="1"/>
  <c r="U82" i="12"/>
  <c r="AG82" i="12" s="1"/>
  <c r="U97" i="12"/>
  <c r="AG97" i="12" s="1"/>
  <c r="U113" i="12"/>
  <c r="AG113" i="12" s="1"/>
  <c r="U11" i="12"/>
  <c r="AG11" i="12" s="1"/>
  <c r="U15" i="12"/>
  <c r="AG15" i="12" s="1"/>
  <c r="U21" i="12"/>
  <c r="AG21" i="12" s="1"/>
  <c r="U29" i="12"/>
  <c r="AG29" i="12" s="1"/>
  <c r="U40" i="12"/>
  <c r="AG40" i="12" s="1"/>
  <c r="U46" i="12"/>
  <c r="AG46" i="12" s="1"/>
  <c r="U49" i="12"/>
  <c r="AG49" i="12" s="1"/>
  <c r="U54" i="12"/>
  <c r="AG54" i="12" s="1"/>
  <c r="U58" i="12"/>
  <c r="AG58" i="12" s="1"/>
  <c r="U62" i="12"/>
  <c r="AG62" i="12" s="1"/>
  <c r="U66" i="12"/>
  <c r="AG66" i="12" s="1"/>
  <c r="U71" i="12"/>
  <c r="AG71" i="12" s="1"/>
  <c r="U75" i="12"/>
  <c r="AG75" i="12" s="1"/>
  <c r="U79" i="12"/>
  <c r="AG79" i="12" s="1"/>
  <c r="U83" i="12"/>
  <c r="AG83" i="12" s="1"/>
  <c r="U87" i="12"/>
  <c r="AG87" i="12" s="1"/>
  <c r="U91" i="12"/>
  <c r="AG91" i="12" s="1"/>
  <c r="U94" i="12"/>
  <c r="AG94" i="12" s="1"/>
  <c r="U98" i="12"/>
  <c r="AG98" i="12" s="1"/>
  <c r="U102" i="12"/>
  <c r="AG102" i="12" s="1"/>
  <c r="U106" i="12"/>
  <c r="AG106" i="12" s="1"/>
  <c r="U110" i="12"/>
  <c r="AG110" i="12" s="1"/>
  <c r="U20" i="12"/>
  <c r="AG20" i="12" s="1"/>
  <c r="U28" i="12"/>
  <c r="AG28" i="12" s="1"/>
  <c r="U37" i="12"/>
  <c r="AG37" i="12" s="1"/>
  <c r="U86" i="12"/>
  <c r="AG86" i="12" s="1"/>
  <c r="S10" i="12"/>
  <c r="AF10" i="12" s="1"/>
  <c r="S12" i="12"/>
  <c r="AF12" i="12" s="1"/>
  <c r="S14" i="12"/>
  <c r="AF14" i="12" s="1"/>
  <c r="S16" i="12"/>
  <c r="AF16" i="12" s="1"/>
  <c r="S18" i="12"/>
  <c r="AF18" i="12" s="1"/>
  <c r="S20" i="12"/>
  <c r="AF20" i="12" s="1"/>
  <c r="S22" i="12"/>
  <c r="AF22" i="12" s="1"/>
  <c r="S24" i="12"/>
  <c r="AF24" i="12" s="1"/>
  <c r="S26" i="12"/>
  <c r="AF26" i="12" s="1"/>
  <c r="S28" i="12"/>
  <c r="AF28" i="12" s="1"/>
  <c r="S30" i="12"/>
  <c r="AF30" i="12" s="1"/>
  <c r="S33" i="12"/>
  <c r="AF33" i="12" s="1"/>
  <c r="S35" i="12"/>
  <c r="AF35" i="12" s="1"/>
  <c r="S37" i="12"/>
  <c r="AF37" i="12" s="1"/>
  <c r="S39" i="12"/>
  <c r="AF39" i="12" s="1"/>
  <c r="S41" i="12"/>
  <c r="AF41" i="12" s="1"/>
  <c r="S43" i="12"/>
  <c r="AF43" i="12" s="1"/>
  <c r="S45" i="12"/>
  <c r="AF45" i="12" s="1"/>
  <c r="S47" i="12"/>
  <c r="AF47" i="12" s="1"/>
  <c r="S48" i="12"/>
  <c r="AF48" i="12" s="1"/>
  <c r="S51" i="12"/>
  <c r="AF51" i="12" s="1"/>
  <c r="S53" i="12"/>
  <c r="AF53" i="12" s="1"/>
  <c r="S55" i="12"/>
  <c r="AF55" i="12" s="1"/>
  <c r="S57" i="12"/>
  <c r="AF57" i="12" s="1"/>
  <c r="S59" i="12"/>
  <c r="AF59" i="12" s="1"/>
  <c r="S61" i="12"/>
  <c r="AF61" i="12" s="1"/>
  <c r="S63" i="12"/>
  <c r="AF63" i="12" s="1"/>
  <c r="S65" i="12"/>
  <c r="AF65" i="12" s="1"/>
  <c r="S67" i="12"/>
  <c r="AF67" i="12" s="1"/>
  <c r="S69" i="12"/>
  <c r="AF69" i="12" s="1"/>
  <c r="S72" i="12"/>
  <c r="AF72" i="12" s="1"/>
  <c r="S74" i="12"/>
  <c r="AF74" i="12" s="1"/>
  <c r="S76" i="12"/>
  <c r="AF76" i="12" s="1"/>
  <c r="S78" i="12"/>
  <c r="AF78" i="12" s="1"/>
  <c r="S80" i="12"/>
  <c r="AF80" i="12" s="1"/>
  <c r="S82" i="12"/>
  <c r="AF82" i="12" s="1"/>
  <c r="S84" i="12"/>
  <c r="AF84" i="12" s="1"/>
  <c r="S86" i="12"/>
  <c r="AF86" i="12" s="1"/>
  <c r="S88" i="12"/>
  <c r="AF88" i="12" s="1"/>
  <c r="S90" i="12"/>
  <c r="AF90" i="12" s="1"/>
  <c r="S93" i="12"/>
  <c r="AF93" i="12" s="1"/>
  <c r="S95" i="12"/>
  <c r="AF95" i="12" s="1"/>
  <c r="S97" i="12"/>
  <c r="AF97" i="12" s="1"/>
  <c r="S99" i="12"/>
  <c r="AF99" i="12" s="1"/>
  <c r="S101" i="12"/>
  <c r="AF101" i="12" s="1"/>
  <c r="S103" i="12"/>
  <c r="AF103" i="12" s="1"/>
  <c r="S105" i="12"/>
  <c r="AF105" i="12" s="1"/>
  <c r="S107" i="12"/>
  <c r="AF107" i="12" s="1"/>
  <c r="S109" i="12"/>
  <c r="AF109" i="12" s="1"/>
  <c r="S111" i="12"/>
  <c r="AF111" i="12" s="1"/>
  <c r="S113" i="12"/>
  <c r="AF113" i="12" s="1"/>
  <c r="S118" i="12"/>
  <c r="AF118" i="12" s="1"/>
  <c r="S119" i="12"/>
  <c r="AF119" i="12" s="1"/>
  <c r="S121" i="12"/>
  <c r="AF121" i="12" s="1"/>
  <c r="U19" i="12"/>
  <c r="AG19" i="12" s="1"/>
  <c r="S9" i="12"/>
  <c r="AF9" i="12" s="1"/>
  <c r="S11" i="12"/>
  <c r="AF11" i="12" s="1"/>
  <c r="S13" i="12"/>
  <c r="AF13" i="12" s="1"/>
  <c r="S15" i="12"/>
  <c r="AF15" i="12" s="1"/>
  <c r="S17" i="12"/>
  <c r="AF17" i="12" s="1"/>
  <c r="S19" i="12"/>
  <c r="AF19" i="12" s="1"/>
  <c r="S21" i="12"/>
  <c r="AF21" i="12" s="1"/>
  <c r="S23" i="12"/>
  <c r="AF23" i="12" s="1"/>
  <c r="S25" i="12"/>
  <c r="AF25" i="12" s="1"/>
  <c r="S27" i="12"/>
  <c r="AF27" i="12" s="1"/>
  <c r="S29" i="12"/>
  <c r="AF29" i="12" s="1"/>
  <c r="S32" i="12"/>
  <c r="AF32" i="12" s="1"/>
  <c r="S34" i="12"/>
  <c r="AF34" i="12" s="1"/>
  <c r="S36" i="12"/>
  <c r="AF36" i="12" s="1"/>
  <c r="S38" i="12"/>
  <c r="AF38" i="12" s="1"/>
  <c r="S40" i="12"/>
  <c r="AF40" i="12" s="1"/>
  <c r="S42" i="12"/>
  <c r="AF42" i="12" s="1"/>
  <c r="S44" i="12"/>
  <c r="AF44" i="12" s="1"/>
  <c r="S46" i="12"/>
  <c r="AF46" i="12" s="1"/>
  <c r="S49" i="12"/>
  <c r="AF49" i="12" s="1"/>
  <c r="S52" i="12"/>
  <c r="AF52" i="12" s="1"/>
  <c r="S54" i="12"/>
  <c r="AF54" i="12" s="1"/>
  <c r="S56" i="12"/>
  <c r="AF56" i="12" s="1"/>
  <c r="S58" i="12"/>
  <c r="AF58" i="12" s="1"/>
  <c r="S60" i="12"/>
  <c r="AF60" i="12" s="1"/>
  <c r="S62" i="12"/>
  <c r="AF62" i="12" s="1"/>
  <c r="S64" i="12"/>
  <c r="AF64" i="12" s="1"/>
  <c r="S66" i="12"/>
  <c r="AF66" i="12" s="1"/>
  <c r="S68" i="12"/>
  <c r="AF68" i="12" s="1"/>
  <c r="S71" i="12"/>
  <c r="AF71" i="12" s="1"/>
  <c r="S73" i="12"/>
  <c r="AF73" i="12" s="1"/>
  <c r="S75" i="12"/>
  <c r="AF75" i="12" s="1"/>
  <c r="S77" i="12"/>
  <c r="AF77" i="12" s="1"/>
  <c r="S79" i="12"/>
  <c r="AF79" i="12" s="1"/>
  <c r="S81" i="12"/>
  <c r="AF81" i="12" s="1"/>
  <c r="S83" i="12"/>
  <c r="AF83" i="12" s="1"/>
  <c r="S87" i="12"/>
  <c r="AF87" i="12" s="1"/>
  <c r="S89" i="12"/>
  <c r="AF89" i="12" s="1"/>
  <c r="S91" i="12"/>
  <c r="AF91" i="12" s="1"/>
  <c r="S92" i="12"/>
  <c r="AF92" i="12" s="1"/>
  <c r="S94" i="12"/>
  <c r="AF94" i="12" s="1"/>
  <c r="S96" i="12"/>
  <c r="AF96" i="12" s="1"/>
  <c r="S98" i="12"/>
  <c r="AF98" i="12" s="1"/>
  <c r="S100" i="12"/>
  <c r="AF100" i="12" s="1"/>
  <c r="S102" i="12"/>
  <c r="AF102" i="12" s="1"/>
  <c r="S104" i="12"/>
  <c r="AF104" i="12" s="1"/>
  <c r="S106" i="12"/>
  <c r="AF106" i="12" s="1"/>
  <c r="S108" i="12"/>
  <c r="AF108" i="12" s="1"/>
  <c r="S110" i="12"/>
  <c r="AF110" i="12" s="1"/>
  <c r="S112" i="12"/>
  <c r="AF112" i="12" s="1"/>
  <c r="S117" i="12"/>
  <c r="AF117" i="12" s="1"/>
  <c r="S120" i="12"/>
  <c r="AF120" i="12" s="1"/>
  <c r="S123" i="12"/>
  <c r="AF123" i="12" s="1"/>
  <c r="W61" i="12"/>
  <c r="AH61" i="12" s="1"/>
  <c r="W12" i="12"/>
  <c r="AH12" i="12" s="1"/>
  <c r="W62" i="12"/>
  <c r="AH62" i="12" s="1"/>
  <c r="W65" i="12"/>
  <c r="AH65" i="12" s="1"/>
  <c r="W66" i="12"/>
  <c r="AH66" i="12" s="1"/>
  <c r="W67" i="12"/>
  <c r="AH67" i="12" s="1"/>
  <c r="W68" i="12"/>
  <c r="AH68" i="12" s="1"/>
  <c r="W69" i="12"/>
  <c r="AH69" i="12" s="1"/>
  <c r="W71" i="12"/>
  <c r="AH71" i="12" s="1"/>
  <c r="W74" i="12"/>
  <c r="AH74" i="12" s="1"/>
  <c r="W76" i="12"/>
  <c r="AH76" i="12" s="1"/>
  <c r="W77" i="12"/>
  <c r="AH77" i="12" s="1"/>
  <c r="W78" i="12"/>
  <c r="AH78" i="12" s="1"/>
  <c r="W79" i="12"/>
  <c r="AH79" i="12" s="1"/>
  <c r="W80" i="12"/>
  <c r="AH80" i="12" s="1"/>
  <c r="W81" i="12"/>
  <c r="AH81" i="12" s="1"/>
  <c r="W82" i="12"/>
  <c r="AH82" i="12" s="1"/>
  <c r="W83" i="12"/>
  <c r="AH83" i="12" s="1"/>
  <c r="W84" i="12"/>
  <c r="AH84" i="12" s="1"/>
  <c r="W86" i="12"/>
  <c r="AH86" i="12" s="1"/>
  <c r="W93" i="12"/>
  <c r="AH93" i="12" s="1"/>
  <c r="W94" i="12"/>
  <c r="AH94" i="12" s="1"/>
  <c r="W95" i="12"/>
  <c r="AH95" i="12" s="1"/>
  <c r="W98" i="12"/>
  <c r="AH98" i="12" s="1"/>
  <c r="W99" i="12"/>
  <c r="AH99" i="12" s="1"/>
  <c r="W100" i="12"/>
  <c r="AH100" i="12" s="1"/>
  <c r="W101" i="12"/>
  <c r="AH101" i="12" s="1"/>
  <c r="W102" i="12"/>
  <c r="AH102" i="12" s="1"/>
  <c r="W104" i="12"/>
  <c r="AH104" i="12" s="1"/>
  <c r="W105" i="12"/>
  <c r="AH105" i="12" s="1"/>
  <c r="W119" i="12"/>
  <c r="AH119" i="12" s="1"/>
  <c r="S122" i="12"/>
  <c r="AF122" i="12" s="1"/>
  <c r="W122" i="12"/>
  <c r="AH122" i="12" s="1"/>
  <c r="W123" i="12"/>
  <c r="AH123" i="12" s="1"/>
  <c r="Q61" i="12"/>
  <c r="AE61" i="12" s="1"/>
  <c r="Q60" i="12"/>
  <c r="AE60" i="12" s="1"/>
  <c r="Q58" i="12"/>
  <c r="AE58" i="12" s="1"/>
  <c r="Q55" i="12"/>
  <c r="AE55" i="12" s="1"/>
  <c r="Q45" i="12"/>
  <c r="AE45" i="12" s="1"/>
  <c r="Q44" i="12"/>
  <c r="AE44" i="12" s="1"/>
  <c r="Q41" i="12"/>
  <c r="AE41" i="12" s="1"/>
  <c r="Q39" i="12"/>
  <c r="AE39" i="12" s="1"/>
  <c r="Q36" i="12"/>
  <c r="AE36" i="12" s="1"/>
  <c r="Q35" i="12"/>
  <c r="AE35" i="12" s="1"/>
  <c r="Q34" i="12"/>
  <c r="AE34" i="12" s="1"/>
  <c r="Q30" i="12"/>
  <c r="AE30" i="12" s="1"/>
  <c r="Q27" i="12"/>
  <c r="AE27" i="12" s="1"/>
  <c r="Q26" i="12"/>
  <c r="AE26" i="12" s="1"/>
  <c r="Q25" i="12"/>
  <c r="AE25" i="12" s="1"/>
  <c r="Q24" i="12"/>
  <c r="AE24" i="12" s="1"/>
  <c r="Q17" i="12"/>
  <c r="AE17" i="12" s="1"/>
  <c r="M61" i="12"/>
  <c r="AC61" i="12" s="1"/>
  <c r="M60" i="12"/>
  <c r="AC60" i="12" s="1"/>
  <c r="M59" i="12"/>
  <c r="AC59" i="12" s="1"/>
  <c r="M58" i="12"/>
  <c r="AC58" i="12" s="1"/>
  <c r="M57" i="12"/>
  <c r="AC57" i="12" s="1"/>
  <c r="M56" i="12"/>
  <c r="AC56" i="12" s="1"/>
  <c r="M55" i="12"/>
  <c r="AC55" i="12" s="1"/>
  <c r="M54" i="12"/>
  <c r="AC54" i="12" s="1"/>
  <c r="M53" i="12"/>
  <c r="AC53" i="12" s="1"/>
  <c r="M52" i="12"/>
  <c r="AC52" i="12" s="1"/>
  <c r="M51" i="12"/>
  <c r="AC51" i="12" s="1"/>
  <c r="M49" i="12"/>
  <c r="AC49" i="12" s="1"/>
  <c r="M48" i="12"/>
  <c r="AC48" i="12" s="1"/>
  <c r="M47" i="12"/>
  <c r="AC47" i="12" s="1"/>
  <c r="M46" i="12"/>
  <c r="AC46" i="12" s="1"/>
  <c r="M45" i="12"/>
  <c r="AC45" i="12" s="1"/>
  <c r="M44" i="12"/>
  <c r="AC44" i="12" s="1"/>
  <c r="M43" i="12"/>
  <c r="AC43" i="12" s="1"/>
  <c r="M42" i="12"/>
  <c r="AC42" i="12" s="1"/>
  <c r="M41" i="12"/>
  <c r="AC41" i="12" s="1"/>
  <c r="M40" i="12"/>
  <c r="AC40" i="12" s="1"/>
  <c r="M39" i="12"/>
  <c r="AC39" i="12" s="1"/>
  <c r="M38" i="12"/>
  <c r="AC38" i="12" s="1"/>
  <c r="M37" i="12"/>
  <c r="AC37" i="12" s="1"/>
  <c r="M36" i="12"/>
  <c r="AC36" i="12" s="1"/>
  <c r="M35" i="12"/>
  <c r="AC35" i="12" s="1"/>
  <c r="M34" i="12"/>
  <c r="AC34" i="12" s="1"/>
  <c r="M33" i="12"/>
  <c r="AC33" i="12" s="1"/>
  <c r="M32" i="12"/>
  <c r="AC32" i="12" s="1"/>
  <c r="M30" i="12"/>
  <c r="AC30" i="12" s="1"/>
  <c r="M29" i="12"/>
  <c r="AC29" i="12" s="1"/>
  <c r="M28" i="12"/>
  <c r="AC28" i="12" s="1"/>
  <c r="M27" i="12"/>
  <c r="AC27" i="12" s="1"/>
  <c r="M26" i="12"/>
  <c r="AC26" i="12" s="1"/>
  <c r="M25" i="12"/>
  <c r="AC25" i="12" s="1"/>
  <c r="M24" i="12"/>
  <c r="AC24" i="12" s="1"/>
  <c r="M23" i="12"/>
  <c r="AC23" i="12" s="1"/>
  <c r="M22" i="12"/>
  <c r="AC22" i="12" s="1"/>
  <c r="M21" i="12"/>
  <c r="AC21" i="12" s="1"/>
  <c r="M20" i="12"/>
  <c r="AC20" i="12" s="1"/>
  <c r="M19" i="12"/>
  <c r="AC19" i="12" s="1"/>
  <c r="M18" i="12"/>
  <c r="AC18" i="12" s="1"/>
  <c r="M17" i="12"/>
  <c r="AC17" i="12" s="1"/>
  <c r="M16" i="12"/>
  <c r="AC16" i="12" s="1"/>
  <c r="M15" i="12"/>
  <c r="AC15" i="12" s="1"/>
  <c r="M14" i="12"/>
  <c r="AC14" i="12" s="1"/>
  <c r="M12" i="12"/>
  <c r="AC12" i="12" s="1"/>
  <c r="M11" i="12"/>
  <c r="AC11" i="12" s="1"/>
  <c r="M10" i="12"/>
  <c r="AC10" i="12" s="1"/>
  <c r="M9" i="12"/>
  <c r="AC9" i="12" s="1"/>
  <c r="DC127" i="17" l="1"/>
  <c r="DD125" i="17" s="1"/>
  <c r="D118" i="12"/>
  <c r="DG6" i="17"/>
  <c r="H6" i="12" s="1"/>
  <c r="J6" i="12"/>
  <c r="DE6" i="17"/>
  <c r="CY6" i="17"/>
  <c r="DC6" i="17" s="1"/>
  <c r="D6" i="12" s="1"/>
  <c r="J7" i="12"/>
  <c r="D7" i="12"/>
  <c r="M7" i="12"/>
  <c r="AC7" i="12" s="1"/>
  <c r="S7" i="12"/>
  <c r="AF7" i="12" s="1"/>
  <c r="U119" i="12"/>
  <c r="AG119" i="12" s="1"/>
  <c r="U41" i="12"/>
  <c r="AG41" i="12" s="1"/>
  <c r="U33" i="12"/>
  <c r="AG33" i="12" s="1"/>
  <c r="U24" i="12"/>
  <c r="AG24" i="12" s="1"/>
  <c r="U112" i="12"/>
  <c r="AG112" i="12" s="1"/>
  <c r="U108" i="12"/>
  <c r="AG108" i="12" s="1"/>
  <c r="U104" i="12"/>
  <c r="AG104" i="12" s="1"/>
  <c r="U100" i="12"/>
  <c r="AG100" i="12" s="1"/>
  <c r="U96" i="12"/>
  <c r="AG96" i="12" s="1"/>
  <c r="U92" i="12"/>
  <c r="AG92" i="12" s="1"/>
  <c r="U89" i="12"/>
  <c r="AG89" i="12" s="1"/>
  <c r="U81" i="12"/>
  <c r="AG81" i="12" s="1"/>
  <c r="U77" i="12"/>
  <c r="AG77" i="12" s="1"/>
  <c r="U73" i="12"/>
  <c r="AG73" i="12" s="1"/>
  <c r="U68" i="12"/>
  <c r="AG68" i="12" s="1"/>
  <c r="U64" i="12"/>
  <c r="AG64" i="12" s="1"/>
  <c r="U60" i="12"/>
  <c r="AG60" i="12" s="1"/>
  <c r="U56" i="12"/>
  <c r="AG56" i="12" s="1"/>
  <c r="U52" i="12"/>
  <c r="AG52" i="12" s="1"/>
  <c r="U44" i="12"/>
  <c r="AG44" i="12" s="1"/>
  <c r="U36" i="12"/>
  <c r="AG36" i="12" s="1"/>
  <c r="U25" i="12"/>
  <c r="AG25" i="12" s="1"/>
  <c r="U17" i="12"/>
  <c r="AG17" i="12" s="1"/>
  <c r="U13" i="12"/>
  <c r="AG13" i="12" s="1"/>
  <c r="U9" i="12"/>
  <c r="AG9" i="12" s="1"/>
  <c r="U105" i="12"/>
  <c r="AG105" i="12" s="1"/>
  <c r="U90" i="12"/>
  <c r="AG90" i="12" s="1"/>
  <c r="U74" i="12"/>
  <c r="AG74" i="12" s="1"/>
  <c r="U57" i="12"/>
  <c r="AG57" i="12" s="1"/>
  <c r="U16" i="12"/>
  <c r="AG16" i="12" s="1"/>
  <c r="U121" i="12"/>
  <c r="AG121" i="12" s="1"/>
  <c r="U111" i="12"/>
  <c r="AG111" i="12" s="1"/>
  <c r="U103" i="12"/>
  <c r="AG103" i="12" s="1"/>
  <c r="U95" i="12"/>
  <c r="AG95" i="12" s="1"/>
  <c r="U88" i="12"/>
  <c r="AG88" i="12" s="1"/>
  <c r="U80" i="12"/>
  <c r="AG80" i="12" s="1"/>
  <c r="U72" i="12"/>
  <c r="AG72" i="12" s="1"/>
  <c r="U63" i="12"/>
  <c r="AG63" i="12" s="1"/>
  <c r="U55" i="12"/>
  <c r="AG55" i="12" s="1"/>
  <c r="U47" i="12"/>
  <c r="AG47" i="12" s="1"/>
  <c r="U39" i="12"/>
  <c r="AG39" i="12" s="1"/>
  <c r="U30" i="12"/>
  <c r="AG30" i="12" s="1"/>
  <c r="U22" i="12"/>
  <c r="AG22" i="12" s="1"/>
  <c r="U14" i="12"/>
  <c r="AG14" i="12" s="1"/>
  <c r="U109" i="12"/>
  <c r="AG109" i="12" s="1"/>
  <c r="U93" i="12"/>
  <c r="AG93" i="12" s="1"/>
  <c r="U69" i="12"/>
  <c r="AG69" i="12" s="1"/>
  <c r="U53" i="12"/>
  <c r="AG53" i="12" s="1"/>
  <c r="U12" i="12"/>
  <c r="AG12" i="12" s="1"/>
  <c r="U122" i="12"/>
  <c r="AG122" i="12" s="1"/>
  <c r="U42" i="12"/>
  <c r="AG42" i="12" s="1"/>
  <c r="U34" i="12"/>
  <c r="AG34" i="12" s="1"/>
  <c r="U27" i="12"/>
  <c r="AG27" i="12" s="1"/>
  <c r="M62" i="12"/>
  <c r="AC62" i="12" s="1"/>
  <c r="M63" i="12"/>
  <c r="AC63" i="12" s="1"/>
  <c r="M64" i="12"/>
  <c r="AC64" i="12" s="1"/>
  <c r="M65" i="12"/>
  <c r="AC65" i="12" s="1"/>
  <c r="M66" i="12"/>
  <c r="AC66" i="12" s="1"/>
  <c r="M67" i="12"/>
  <c r="AC67" i="12" s="1"/>
  <c r="M68" i="12"/>
  <c r="AC68" i="12" s="1"/>
  <c r="M69" i="12"/>
  <c r="AC69" i="12" s="1"/>
  <c r="M71" i="12"/>
  <c r="AC71" i="12" s="1"/>
  <c r="M72" i="12"/>
  <c r="AC72" i="12" s="1"/>
  <c r="M73" i="12"/>
  <c r="AC73" i="12" s="1"/>
  <c r="M74" i="12"/>
  <c r="AC74" i="12" s="1"/>
  <c r="M75" i="12"/>
  <c r="AC75" i="12" s="1"/>
  <c r="M76" i="12"/>
  <c r="AC76" i="12" s="1"/>
  <c r="M77" i="12"/>
  <c r="AC77" i="12" s="1"/>
  <c r="M78" i="12"/>
  <c r="AC78" i="12" s="1"/>
  <c r="M79" i="12"/>
  <c r="AC79" i="12" s="1"/>
  <c r="M80" i="12"/>
  <c r="AC80" i="12" s="1"/>
  <c r="M81" i="12"/>
  <c r="AC81" i="12" s="1"/>
  <c r="M82" i="12"/>
  <c r="AC82" i="12" s="1"/>
  <c r="M83" i="12"/>
  <c r="AC83" i="12" s="1"/>
  <c r="M84" i="12"/>
  <c r="AC84" i="12" s="1"/>
  <c r="M86" i="12"/>
  <c r="AC86" i="12" s="1"/>
  <c r="M87" i="12"/>
  <c r="AC87" i="12" s="1"/>
  <c r="M88" i="12"/>
  <c r="AC88" i="12" s="1"/>
  <c r="M89" i="12"/>
  <c r="AC89" i="12" s="1"/>
  <c r="M90" i="12"/>
  <c r="AC90" i="12" s="1"/>
  <c r="M91" i="12"/>
  <c r="AC91" i="12" s="1"/>
  <c r="M92" i="12"/>
  <c r="AC92" i="12" s="1"/>
  <c r="M93" i="12"/>
  <c r="AC93" i="12" s="1"/>
  <c r="M94" i="12"/>
  <c r="AC94" i="12" s="1"/>
  <c r="M95" i="12"/>
  <c r="AC95" i="12" s="1"/>
  <c r="M96" i="12"/>
  <c r="AC96" i="12" s="1"/>
  <c r="M97" i="12"/>
  <c r="AC97" i="12" s="1"/>
  <c r="M98" i="12"/>
  <c r="AC98" i="12" s="1"/>
  <c r="M99" i="12"/>
  <c r="AC99" i="12" s="1"/>
  <c r="M100" i="12"/>
  <c r="AC100" i="12" s="1"/>
  <c r="M101" i="12"/>
  <c r="AC101" i="12" s="1"/>
  <c r="M102" i="12"/>
  <c r="AC102" i="12" s="1"/>
  <c r="M103" i="12"/>
  <c r="AC103" i="12" s="1"/>
  <c r="M104" i="12"/>
  <c r="AC104" i="12" s="1"/>
  <c r="M105" i="12"/>
  <c r="AC105" i="12" s="1"/>
  <c r="M106" i="12"/>
  <c r="AC106" i="12" s="1"/>
  <c r="M107" i="12"/>
  <c r="AC107" i="12" s="1"/>
  <c r="M108" i="12"/>
  <c r="AC108" i="12" s="1"/>
  <c r="M109" i="12"/>
  <c r="AC109" i="12" s="1"/>
  <c r="M110" i="12"/>
  <c r="AC110" i="12" s="1"/>
  <c r="M111" i="12"/>
  <c r="AC111" i="12" s="1"/>
  <c r="M112" i="12"/>
  <c r="AC112" i="12" s="1"/>
  <c r="M113" i="12"/>
  <c r="AC113" i="12" s="1"/>
  <c r="M117" i="12"/>
  <c r="AC117" i="12" s="1"/>
  <c r="M118" i="12"/>
  <c r="AC118" i="12" s="1"/>
  <c r="M119" i="12"/>
  <c r="AC119" i="12" s="1"/>
  <c r="M120" i="12"/>
  <c r="AC120" i="12" s="1"/>
  <c r="M121" i="12"/>
  <c r="AC121" i="12" s="1"/>
  <c r="M122" i="12"/>
  <c r="AC122" i="12" s="1"/>
  <c r="M123" i="12"/>
  <c r="AC123" i="12" s="1"/>
  <c r="Q13" i="12"/>
  <c r="AE13" i="12" s="1"/>
  <c r="Q62" i="12"/>
  <c r="AE62" i="12" s="1"/>
  <c r="Q65" i="12"/>
  <c r="AE65" i="12" s="1"/>
  <c r="Q68" i="12"/>
  <c r="AE68" i="12" s="1"/>
  <c r="Q93" i="12"/>
  <c r="AE93" i="12" s="1"/>
  <c r="Q94" i="12"/>
  <c r="AE94" i="12" s="1"/>
  <c r="Q104" i="12"/>
  <c r="AE104" i="12" s="1"/>
  <c r="Q122" i="12"/>
  <c r="AE122" i="12" s="1"/>
  <c r="Q123" i="12"/>
  <c r="AE123" i="12" s="1"/>
  <c r="Q83" i="12"/>
  <c r="AE83" i="12" s="1"/>
  <c r="Q82" i="12"/>
  <c r="AE82" i="12" s="1"/>
  <c r="Q80" i="12"/>
  <c r="AE80" i="12" s="1"/>
  <c r="Q79" i="12"/>
  <c r="AE79" i="12" s="1"/>
  <c r="Q77" i="12"/>
  <c r="AE77" i="12" s="1"/>
  <c r="Q74" i="12"/>
  <c r="AE74" i="12" s="1"/>
  <c r="Q71" i="12"/>
  <c r="AE71" i="12" s="1"/>
  <c r="M13" i="12"/>
  <c r="AC13" i="12" s="1"/>
  <c r="DD116" i="17" l="1"/>
  <c r="DD115" i="17"/>
  <c r="J15" i="12"/>
  <c r="J19" i="12"/>
  <c r="J20" i="12"/>
  <c r="J23" i="12"/>
  <c r="J26" i="12"/>
  <c r="J30" i="12"/>
  <c r="J31" i="12"/>
  <c r="J33" i="12"/>
  <c r="J41" i="12"/>
  <c r="J42" i="12"/>
  <c r="J45" i="12"/>
  <c r="J37" i="12"/>
  <c r="J52" i="12"/>
  <c r="J58" i="12"/>
  <c r="J60" i="12"/>
  <c r="J62" i="12"/>
  <c r="J54" i="12"/>
  <c r="J65" i="12"/>
  <c r="J69" i="12"/>
  <c r="J73" i="12"/>
  <c r="J74" i="12"/>
  <c r="J76" i="12"/>
  <c r="J78" i="12"/>
  <c r="J80" i="12"/>
  <c r="J82" i="12"/>
  <c r="J90" i="12"/>
  <c r="J93" i="12"/>
  <c r="J96" i="12"/>
  <c r="J100" i="12"/>
  <c r="J106" i="12"/>
  <c r="J110" i="12"/>
  <c r="J112" i="12"/>
  <c r="J114" i="12"/>
  <c r="J120" i="12"/>
  <c r="J119" i="12"/>
  <c r="J11" i="12"/>
  <c r="J12" i="12"/>
  <c r="J14" i="12"/>
  <c r="J16" i="12"/>
  <c r="J126" i="12"/>
  <c r="J25" i="12"/>
  <c r="J27" i="12"/>
  <c r="J38" i="12"/>
  <c r="J34" i="12"/>
  <c r="J44" i="12"/>
  <c r="J46" i="12"/>
  <c r="J49" i="12"/>
  <c r="J53" i="12"/>
  <c r="J56" i="12"/>
  <c r="J63" i="12"/>
  <c r="J64" i="12"/>
  <c r="J68" i="12"/>
  <c r="J72" i="12"/>
  <c r="J75" i="12"/>
  <c r="J77" i="12"/>
  <c r="J79" i="12"/>
  <c r="J84" i="12"/>
  <c r="J85" i="12"/>
  <c r="J89" i="12"/>
  <c r="J92" i="12"/>
  <c r="J97" i="12"/>
  <c r="J99" i="12"/>
  <c r="J103" i="12"/>
  <c r="J105" i="12"/>
  <c r="J107" i="12"/>
  <c r="J109" i="12"/>
  <c r="J111" i="12"/>
  <c r="J113" i="12"/>
  <c r="J121" i="12"/>
  <c r="J122" i="12"/>
  <c r="J124" i="12"/>
  <c r="Q121" i="12"/>
  <c r="AE121" i="12" s="1"/>
  <c r="Q119" i="12"/>
  <c r="AE119" i="12" s="1"/>
  <c r="Q118" i="12"/>
  <c r="AE118" i="12" s="1"/>
  <c r="Q113" i="12"/>
  <c r="AE113" i="12" s="1"/>
  <c r="Q111" i="12"/>
  <c r="AE111" i="12" s="1"/>
  <c r="Q109" i="12"/>
  <c r="AE109" i="12" s="1"/>
  <c r="Q107" i="12"/>
  <c r="AE107" i="12" s="1"/>
  <c r="Q105" i="12"/>
  <c r="AE105" i="12" s="1"/>
  <c r="Q103" i="12"/>
  <c r="AE103" i="12" s="1"/>
  <c r="Q101" i="12"/>
  <c r="AE101" i="12" s="1"/>
  <c r="Q99" i="12"/>
  <c r="AE99" i="12" s="1"/>
  <c r="Q97" i="12"/>
  <c r="AE97" i="12" s="1"/>
  <c r="Q95" i="12"/>
  <c r="AE95" i="12" s="1"/>
  <c r="Q90" i="12"/>
  <c r="AE90" i="12" s="1"/>
  <c r="Q88" i="12"/>
  <c r="AE88" i="12" s="1"/>
  <c r="Q86" i="12"/>
  <c r="AE86" i="12" s="1"/>
  <c r="Q84" i="12"/>
  <c r="AE84" i="12" s="1"/>
  <c r="Q78" i="12"/>
  <c r="AE78" i="12" s="1"/>
  <c r="Q76" i="12"/>
  <c r="AE76" i="12" s="1"/>
  <c r="O73" i="12"/>
  <c r="AD73" i="12" s="1"/>
  <c r="O72" i="12"/>
  <c r="AD72" i="12" s="1"/>
  <c r="Q72" i="12"/>
  <c r="AE72" i="12" s="1"/>
  <c r="O71" i="12"/>
  <c r="AD71" i="12" s="1"/>
  <c r="Q69" i="12"/>
  <c r="AE69" i="12" s="1"/>
  <c r="Q67" i="12"/>
  <c r="AE67" i="12" s="1"/>
  <c r="Q63" i="12"/>
  <c r="AE63" i="12" s="1"/>
  <c r="Q59" i="12"/>
  <c r="AE59" i="12" s="1"/>
  <c r="Q57" i="12"/>
  <c r="AE57" i="12" s="1"/>
  <c r="Q53" i="12"/>
  <c r="AE53" i="12" s="1"/>
  <c r="Q51" i="12"/>
  <c r="AE51" i="12" s="1"/>
  <c r="Q48" i="12"/>
  <c r="AE48" i="12" s="1"/>
  <c r="Q47" i="12"/>
  <c r="AE47" i="12" s="1"/>
  <c r="Q43" i="12"/>
  <c r="AE43" i="12" s="1"/>
  <c r="Q37" i="12"/>
  <c r="AE37" i="12" s="1"/>
  <c r="Q33" i="12"/>
  <c r="AE33" i="12" s="1"/>
  <c r="Q28" i="12"/>
  <c r="AE28" i="12" s="1"/>
  <c r="Q22" i="12"/>
  <c r="AE22" i="12" s="1"/>
  <c r="Q20" i="12"/>
  <c r="AE20" i="12" s="1"/>
  <c r="Q18" i="12"/>
  <c r="AE18" i="12" s="1"/>
  <c r="Q16" i="12"/>
  <c r="AE16" i="12" s="1"/>
  <c r="Q14" i="12"/>
  <c r="AE14" i="12" s="1"/>
  <c r="Q12" i="12"/>
  <c r="AE12" i="12" s="1"/>
  <c r="Q10" i="12"/>
  <c r="AE10" i="12" s="1"/>
  <c r="J13" i="12" l="1"/>
  <c r="DG13" i="17"/>
  <c r="H13" i="12" s="1"/>
  <c r="DG10" i="17"/>
  <c r="DG12" i="17"/>
  <c r="H12" i="12" s="1"/>
  <c r="DG11" i="17"/>
  <c r="H11" i="12" s="1"/>
  <c r="DG14" i="17"/>
  <c r="H14" i="12" s="1"/>
  <c r="DG15" i="17"/>
  <c r="H15" i="12" s="1"/>
  <c r="DG16" i="17"/>
  <c r="H16" i="12" s="1"/>
  <c r="DG17" i="17"/>
  <c r="H17" i="12" s="1"/>
  <c r="DG126" i="17"/>
  <c r="H126" i="12" s="1"/>
  <c r="DG19" i="17"/>
  <c r="H19" i="12" s="1"/>
  <c r="DG22" i="17"/>
  <c r="H22" i="12" s="1"/>
  <c r="DG20" i="17"/>
  <c r="H20" i="12" s="1"/>
  <c r="DG24" i="17"/>
  <c r="H24" i="12" s="1"/>
  <c r="DG23" i="17"/>
  <c r="H23" i="12" s="1"/>
  <c r="DG25" i="17"/>
  <c r="H25" i="12" s="1"/>
  <c r="DG26" i="17"/>
  <c r="H26" i="12" s="1"/>
  <c r="DG27" i="17"/>
  <c r="H27" i="12" s="1"/>
  <c r="DG28" i="17"/>
  <c r="H28" i="12" s="1"/>
  <c r="DG29" i="17"/>
  <c r="H29" i="12" s="1"/>
  <c r="DG30" i="17"/>
  <c r="H30" i="12" s="1"/>
  <c r="DG21" i="17"/>
  <c r="H21" i="12" s="1"/>
  <c r="DG31" i="17"/>
  <c r="H31" i="12" s="1"/>
  <c r="DG36" i="17"/>
  <c r="H36" i="12" s="1"/>
  <c r="DG33" i="17"/>
  <c r="H33" i="12" s="1"/>
  <c r="DG38" i="17"/>
  <c r="H38" i="12" s="1"/>
  <c r="DG39" i="17"/>
  <c r="H39" i="12" s="1"/>
  <c r="DG40" i="17"/>
  <c r="H40" i="12" s="1"/>
  <c r="DG41" i="17"/>
  <c r="H41" i="12" s="1"/>
  <c r="DG35" i="17"/>
  <c r="H35" i="12" s="1"/>
  <c r="DG42" i="17"/>
  <c r="H42" i="12" s="1"/>
  <c r="DG34" i="17"/>
  <c r="H34" i="12" s="1"/>
  <c r="DG43" i="17"/>
  <c r="H43" i="12" s="1"/>
  <c r="DG44" i="17"/>
  <c r="H44" i="12" s="1"/>
  <c r="DG45" i="17"/>
  <c r="H45" i="12" s="1"/>
  <c r="DG46" i="17"/>
  <c r="H46" i="12" s="1"/>
  <c r="DG47" i="17"/>
  <c r="H47" i="12" s="1"/>
  <c r="DG48" i="17"/>
  <c r="H48" i="12" s="1"/>
  <c r="DG49" i="17"/>
  <c r="H49" i="12" s="1"/>
  <c r="DG37" i="17"/>
  <c r="H37" i="12" s="1"/>
  <c r="DG50" i="17"/>
  <c r="H50" i="12" s="1"/>
  <c r="DG52" i="17"/>
  <c r="H52" i="12" s="1"/>
  <c r="DG55" i="17"/>
  <c r="H55" i="12" s="1"/>
  <c r="DG58" i="17"/>
  <c r="H58" i="12" s="1"/>
  <c r="DG53" i="17"/>
  <c r="H53" i="12" s="1"/>
  <c r="DG59" i="17"/>
  <c r="DG56" i="17"/>
  <c r="H56" i="12" s="1"/>
  <c r="DG57" i="17"/>
  <c r="H57" i="12" s="1"/>
  <c r="DG70" i="17"/>
  <c r="H70" i="12" s="1"/>
  <c r="DG60" i="17"/>
  <c r="DG61" i="17"/>
  <c r="DG62" i="17"/>
  <c r="H62" i="12" s="1"/>
  <c r="DG63" i="17"/>
  <c r="H63" i="12" s="1"/>
  <c r="DG54" i="17"/>
  <c r="H54" i="12" s="1"/>
  <c r="DG64" i="17"/>
  <c r="H64" i="12" s="1"/>
  <c r="DG65" i="17"/>
  <c r="H65" i="12" s="1"/>
  <c r="DG66" i="17"/>
  <c r="H66" i="12" s="1"/>
  <c r="DG67" i="17"/>
  <c r="H67" i="12" s="1"/>
  <c r="DG68" i="17"/>
  <c r="H68" i="12" s="1"/>
  <c r="DG69" i="17"/>
  <c r="DG83" i="17"/>
  <c r="H83" i="12" s="1"/>
  <c r="DG73" i="17"/>
  <c r="H73" i="12" s="1"/>
  <c r="DG72" i="17"/>
  <c r="H72" i="12" s="1"/>
  <c r="DG74" i="17"/>
  <c r="H74" i="12" s="1"/>
  <c r="DG75" i="17"/>
  <c r="H75" i="12" s="1"/>
  <c r="DG76" i="17"/>
  <c r="H76" i="12" s="1"/>
  <c r="DG77" i="17"/>
  <c r="H77" i="12" s="1"/>
  <c r="DG78" i="17"/>
  <c r="H78" i="12" s="1"/>
  <c r="DG79" i="17"/>
  <c r="H79" i="12" s="1"/>
  <c r="DG80" i="17"/>
  <c r="H80" i="12" s="1"/>
  <c r="DG81" i="17"/>
  <c r="H81" i="12" s="1"/>
  <c r="DG82" i="17"/>
  <c r="H82" i="12" s="1"/>
  <c r="DG84" i="17"/>
  <c r="H84" i="12" s="1"/>
  <c r="DG85" i="17"/>
  <c r="H85" i="12" s="1"/>
  <c r="DG95" i="17"/>
  <c r="H95" i="12" s="1"/>
  <c r="DG87" i="17"/>
  <c r="H87" i="12" s="1"/>
  <c r="DG88" i="17"/>
  <c r="H88" i="12" s="1"/>
  <c r="DG89" i="17"/>
  <c r="H89" i="12" s="1"/>
  <c r="DG90" i="17"/>
  <c r="H90" i="12" s="1"/>
  <c r="DG91" i="17"/>
  <c r="H91" i="12" s="1"/>
  <c r="DG92" i="17"/>
  <c r="H92" i="12" s="1"/>
  <c r="DG93" i="17"/>
  <c r="H93" i="12" s="1"/>
  <c r="DG94" i="17"/>
  <c r="H94" i="12" s="1"/>
  <c r="DG96" i="17"/>
  <c r="H96" i="12" s="1"/>
  <c r="DG97" i="17"/>
  <c r="H97" i="12" s="1"/>
  <c r="DG98" i="17"/>
  <c r="H98" i="12" s="1"/>
  <c r="DG99" i="17"/>
  <c r="H99" i="12" s="1"/>
  <c r="DG100" i="17"/>
  <c r="H100" i="12" s="1"/>
  <c r="DG101" i="17"/>
  <c r="H101" i="12" s="1"/>
  <c r="DG103" i="17"/>
  <c r="H103" i="12" s="1"/>
  <c r="DG104" i="17"/>
  <c r="H104" i="12" s="1"/>
  <c r="DG105" i="17"/>
  <c r="H105" i="12" s="1"/>
  <c r="DG106" i="17"/>
  <c r="H106" i="12" s="1"/>
  <c r="DG107" i="17"/>
  <c r="H107" i="12" s="1"/>
  <c r="DG108" i="17"/>
  <c r="H108" i="12" s="1"/>
  <c r="DG109" i="17"/>
  <c r="H109" i="12" s="1"/>
  <c r="H110" i="12"/>
  <c r="DG111" i="17"/>
  <c r="H111" i="12" s="1"/>
  <c r="DG112" i="17"/>
  <c r="H112" i="12" s="1"/>
  <c r="DG113" i="17"/>
  <c r="H113" i="12" s="1"/>
  <c r="DG114" i="17"/>
  <c r="H114" i="12" s="1"/>
  <c r="DG118" i="17"/>
  <c r="DG120" i="17"/>
  <c r="H120" i="12" s="1"/>
  <c r="DG121" i="17"/>
  <c r="H121" i="12" s="1"/>
  <c r="DG122" i="17"/>
  <c r="H122" i="12" s="1"/>
  <c r="DG119" i="17"/>
  <c r="H119" i="12" s="1"/>
  <c r="DG123" i="17"/>
  <c r="H123" i="12" s="1"/>
  <c r="DG124" i="17"/>
  <c r="H124" i="12" s="1"/>
  <c r="J118" i="12"/>
  <c r="DG32" i="17"/>
  <c r="H32" i="12" s="1"/>
  <c r="J8" i="12"/>
  <c r="Q7" i="12"/>
  <c r="AE7" i="12" s="1"/>
  <c r="Q9" i="12"/>
  <c r="AE9" i="12" s="1"/>
  <c r="O7" i="12"/>
  <c r="AD7" i="12" s="1"/>
  <c r="Q11" i="12"/>
  <c r="AE11" i="12" s="1"/>
  <c r="O11" i="12"/>
  <c r="AD11" i="12" s="1"/>
  <c r="Q15" i="12"/>
  <c r="AE15" i="12" s="1"/>
  <c r="O17" i="12"/>
  <c r="AD17" i="12" s="1"/>
  <c r="Q19" i="12"/>
  <c r="AE19" i="12" s="1"/>
  <c r="O19" i="12"/>
  <c r="AD19" i="12" s="1"/>
  <c r="Q21" i="12"/>
  <c r="AE21" i="12" s="1"/>
  <c r="O21" i="12"/>
  <c r="AD21" i="12" s="1"/>
  <c r="Q23" i="12"/>
  <c r="AE23" i="12" s="1"/>
  <c r="O23" i="12"/>
  <c r="AD23" i="12" s="1"/>
  <c r="O27" i="12"/>
  <c r="AD27" i="12" s="1"/>
  <c r="Q29" i="12"/>
  <c r="AE29" i="12" s="1"/>
  <c r="O29" i="12"/>
  <c r="AD29" i="12" s="1"/>
  <c r="Q32" i="12"/>
  <c r="AE32" i="12" s="1"/>
  <c r="O32" i="12"/>
  <c r="AD32" i="12" s="1"/>
  <c r="O36" i="12"/>
  <c r="AD36" i="12" s="1"/>
  <c r="Q38" i="12"/>
  <c r="AE38" i="12" s="1"/>
  <c r="O38" i="12"/>
  <c r="AD38" i="12" s="1"/>
  <c r="Q40" i="12"/>
  <c r="AE40" i="12" s="1"/>
  <c r="O40" i="12"/>
  <c r="AD40" i="12" s="1"/>
  <c r="Q42" i="12"/>
  <c r="AE42" i="12" s="1"/>
  <c r="O42" i="12"/>
  <c r="AD42" i="12" s="1"/>
  <c r="Q46" i="12"/>
  <c r="AE46" i="12" s="1"/>
  <c r="Q49" i="12"/>
  <c r="AE49" i="12" s="1"/>
  <c r="Q52" i="12"/>
  <c r="AE52" i="12" s="1"/>
  <c r="Q54" i="12"/>
  <c r="AE54" i="12" s="1"/>
  <c r="Q56" i="12"/>
  <c r="AE56" i="12" s="1"/>
  <c r="O58" i="12"/>
  <c r="AD58" i="12" s="1"/>
  <c r="O62" i="12"/>
  <c r="AD62" i="12" s="1"/>
  <c r="Q64" i="12"/>
  <c r="AE64" i="12" s="1"/>
  <c r="O64" i="12"/>
  <c r="AD64" i="12" s="1"/>
  <c r="Q66" i="12"/>
  <c r="AE66" i="12" s="1"/>
  <c r="O66" i="12"/>
  <c r="AD66" i="12" s="1"/>
  <c r="Q73" i="12"/>
  <c r="AE73" i="12" s="1"/>
  <c r="Q75" i="12"/>
  <c r="AE75" i="12" s="1"/>
  <c r="O75" i="12"/>
  <c r="AD75" i="12" s="1"/>
  <c r="O79" i="12"/>
  <c r="AD79" i="12" s="1"/>
  <c r="Q81" i="12"/>
  <c r="AE81" i="12" s="1"/>
  <c r="O81" i="12"/>
  <c r="AD81" i="12" s="1"/>
  <c r="Q87" i="12"/>
  <c r="AE87" i="12" s="1"/>
  <c r="Q89" i="12"/>
  <c r="AE89" i="12" s="1"/>
  <c r="Q91" i="12"/>
  <c r="AE91" i="12" s="1"/>
  <c r="Q92" i="12"/>
  <c r="AE92" i="12" s="1"/>
  <c r="O94" i="12"/>
  <c r="AD94" i="12" s="1"/>
  <c r="Q96" i="12"/>
  <c r="AE96" i="12" s="1"/>
  <c r="O96" i="12"/>
  <c r="AD96" i="12" s="1"/>
  <c r="Q98" i="12"/>
  <c r="AE98" i="12" s="1"/>
  <c r="O98" i="12"/>
  <c r="AD98" i="12" s="1"/>
  <c r="Q100" i="12"/>
  <c r="AE100" i="12" s="1"/>
  <c r="O100" i="12"/>
  <c r="AD100" i="12" s="1"/>
  <c r="Q102" i="12"/>
  <c r="AE102" i="12" s="1"/>
  <c r="O102" i="12"/>
  <c r="AD102" i="12" s="1"/>
  <c r="Q106" i="12"/>
  <c r="AE106" i="12" s="1"/>
  <c r="Q108" i="12"/>
  <c r="AE108" i="12" s="1"/>
  <c r="Q110" i="12"/>
  <c r="AE110" i="12" s="1"/>
  <c r="Q112" i="12"/>
  <c r="AE112" i="12" s="1"/>
  <c r="Q117" i="12"/>
  <c r="AE117" i="12" s="1"/>
  <c r="Q120" i="12"/>
  <c r="AE120" i="12" s="1"/>
  <c r="O120" i="12"/>
  <c r="AD120" i="12" s="1"/>
  <c r="O123" i="12"/>
  <c r="AD123" i="12" s="1"/>
  <c r="O10" i="12"/>
  <c r="AD10" i="12" s="1"/>
  <c r="O16" i="12"/>
  <c r="AD16" i="12" s="1"/>
  <c r="O24" i="12"/>
  <c r="AD24" i="12" s="1"/>
  <c r="O28" i="12"/>
  <c r="AD28" i="12" s="1"/>
  <c r="O33" i="12"/>
  <c r="AD33" i="12" s="1"/>
  <c r="O37" i="12"/>
  <c r="AD37" i="12" s="1"/>
  <c r="O43" i="12"/>
  <c r="AD43" i="12" s="1"/>
  <c r="O48" i="12"/>
  <c r="AD48" i="12" s="1"/>
  <c r="O55" i="12"/>
  <c r="AD55" i="12" s="1"/>
  <c r="O59" i="12"/>
  <c r="AD59" i="12" s="1"/>
  <c r="O74" i="12"/>
  <c r="AD74" i="12" s="1"/>
  <c r="O82" i="12"/>
  <c r="AD82" i="12" s="1"/>
  <c r="O95" i="12"/>
  <c r="AD95" i="12" s="1"/>
  <c r="O99" i="12"/>
  <c r="AD99" i="12" s="1"/>
  <c r="O103" i="12"/>
  <c r="AD103" i="12" s="1"/>
  <c r="O107" i="12"/>
  <c r="AD107" i="12" s="1"/>
  <c r="O111" i="12"/>
  <c r="AD111" i="12" s="1"/>
  <c r="O118" i="12"/>
  <c r="AD118" i="12" s="1"/>
  <c r="O121" i="12"/>
  <c r="AD121" i="12" s="1"/>
  <c r="DG127" i="17" l="1"/>
  <c r="DH125" i="17" s="1"/>
  <c r="H118" i="12"/>
  <c r="H102" i="12"/>
  <c r="H10" i="12"/>
  <c r="H117" i="12"/>
  <c r="DE9" i="17"/>
  <c r="J18" i="12"/>
  <c r="F18" i="12"/>
  <c r="J51" i="12"/>
  <c r="J71" i="12"/>
  <c r="DE71" i="17"/>
  <c r="F71" i="12" s="1"/>
  <c r="J86" i="12"/>
  <c r="F86" i="12"/>
  <c r="DG86" i="17"/>
  <c r="H86" i="12" s="1"/>
  <c r="DG71" i="17"/>
  <c r="H71" i="12" s="1"/>
  <c r="DG51" i="17"/>
  <c r="H51" i="12" s="1"/>
  <c r="DG18" i="17"/>
  <c r="H18" i="12" s="1"/>
  <c r="J32" i="12"/>
  <c r="DE32" i="17"/>
  <c r="F32" i="12" s="1"/>
  <c r="J117" i="12"/>
  <c r="DG8" i="17"/>
  <c r="H8" i="12" s="1"/>
  <c r="F8" i="12"/>
  <c r="DE13" i="17"/>
  <c r="F13" i="12" s="1"/>
  <c r="DE33" i="17"/>
  <c r="F33" i="12" s="1"/>
  <c r="O119" i="12"/>
  <c r="AD119" i="12" s="1"/>
  <c r="O113" i="12"/>
  <c r="AD113" i="12" s="1"/>
  <c r="O109" i="12"/>
  <c r="AD109" i="12" s="1"/>
  <c r="O105" i="12"/>
  <c r="AD105" i="12" s="1"/>
  <c r="O101" i="12"/>
  <c r="AD101" i="12" s="1"/>
  <c r="O97" i="12"/>
  <c r="AD97" i="12" s="1"/>
  <c r="O93" i="12"/>
  <c r="AD93" i="12" s="1"/>
  <c r="O88" i="12"/>
  <c r="AD88" i="12" s="1"/>
  <c r="O80" i="12"/>
  <c r="AD80" i="12" s="1"/>
  <c r="O65" i="12"/>
  <c r="AD65" i="12" s="1"/>
  <c r="O57" i="12"/>
  <c r="AD57" i="12" s="1"/>
  <c r="O53" i="12"/>
  <c r="AD53" i="12" s="1"/>
  <c r="O47" i="12"/>
  <c r="AD47" i="12" s="1"/>
  <c r="O41" i="12"/>
  <c r="AD41" i="12" s="1"/>
  <c r="O35" i="12"/>
  <c r="AD35" i="12" s="1"/>
  <c r="O30" i="12"/>
  <c r="AD30" i="12" s="1"/>
  <c r="O26" i="12"/>
  <c r="AD26" i="12" s="1"/>
  <c r="O18" i="12"/>
  <c r="AD18" i="12" s="1"/>
  <c r="O12" i="12"/>
  <c r="AD12" i="12" s="1"/>
  <c r="O122" i="12"/>
  <c r="AD122" i="12" s="1"/>
  <c r="O117" i="12"/>
  <c r="AD117" i="12" s="1"/>
  <c r="O112" i="12"/>
  <c r="AD112" i="12" s="1"/>
  <c r="O110" i="12"/>
  <c r="AD110" i="12" s="1"/>
  <c r="O108" i="12"/>
  <c r="AD108" i="12" s="1"/>
  <c r="O106" i="12"/>
  <c r="AD106" i="12" s="1"/>
  <c r="O104" i="12"/>
  <c r="AD104" i="12" s="1"/>
  <c r="O92" i="12"/>
  <c r="AD92" i="12" s="1"/>
  <c r="O91" i="12"/>
  <c r="AD91" i="12" s="1"/>
  <c r="O89" i="12"/>
  <c r="AD89" i="12" s="1"/>
  <c r="O87" i="12"/>
  <c r="AD87" i="12" s="1"/>
  <c r="O83" i="12"/>
  <c r="AD83" i="12" s="1"/>
  <c r="O77" i="12"/>
  <c r="AD77" i="12" s="1"/>
  <c r="O68" i="12"/>
  <c r="AD68" i="12" s="1"/>
  <c r="O60" i="12"/>
  <c r="AD60" i="12" s="1"/>
  <c r="O56" i="12"/>
  <c r="AD56" i="12" s="1"/>
  <c r="O54" i="12"/>
  <c r="AD54" i="12" s="1"/>
  <c r="O52" i="12"/>
  <c r="AD52" i="12" s="1"/>
  <c r="O49" i="12"/>
  <c r="AD49" i="12" s="1"/>
  <c r="O46" i="12"/>
  <c r="AD46" i="12" s="1"/>
  <c r="O44" i="12"/>
  <c r="AD44" i="12" s="1"/>
  <c r="O34" i="12"/>
  <c r="AD34" i="12" s="1"/>
  <c r="O25" i="12"/>
  <c r="AD25" i="12" s="1"/>
  <c r="O15" i="12"/>
  <c r="AD15" i="12" s="1"/>
  <c r="O13" i="12"/>
  <c r="AD13" i="12" s="1"/>
  <c r="O9" i="12"/>
  <c r="AD9" i="12" s="1"/>
  <c r="O86" i="12"/>
  <c r="AD86" i="12" s="1"/>
  <c r="O78" i="12"/>
  <c r="AD78" i="12" s="1"/>
  <c r="O69" i="12"/>
  <c r="AD69" i="12" s="1"/>
  <c r="O63" i="12"/>
  <c r="AD63" i="12" s="1"/>
  <c r="O51" i="12"/>
  <c r="AD51" i="12" s="1"/>
  <c r="O39" i="12"/>
  <c r="AD39" i="12" s="1"/>
  <c r="O20" i="12"/>
  <c r="AD20" i="12" s="1"/>
  <c r="O90" i="12"/>
  <c r="AD90" i="12" s="1"/>
  <c r="O84" i="12"/>
  <c r="AD84" i="12" s="1"/>
  <c r="O76" i="12"/>
  <c r="AD76" i="12" s="1"/>
  <c r="O67" i="12"/>
  <c r="AD67" i="12" s="1"/>
  <c r="O61" i="12"/>
  <c r="AD61" i="12" s="1"/>
  <c r="O45" i="12"/>
  <c r="AD45" i="12" s="1"/>
  <c r="O22" i="12"/>
  <c r="AD22" i="12" s="1"/>
  <c r="O14" i="12"/>
  <c r="AD14" i="12" s="1"/>
  <c r="DH116" i="17" l="1"/>
  <c r="DH115" i="17"/>
  <c r="F9" i="12"/>
  <c r="H127" i="12"/>
  <c r="J127" i="12"/>
  <c r="J129" i="12" s="1"/>
  <c r="DJ7" i="17"/>
  <c r="DJ65" i="17"/>
  <c r="DJ107" i="17"/>
  <c r="DJ40" i="17"/>
  <c r="DJ6" i="17"/>
  <c r="DJ55" i="17"/>
  <c r="DJ17" i="17"/>
  <c r="DJ44" i="17"/>
  <c r="DJ94" i="17"/>
  <c r="DJ14" i="17"/>
  <c r="DJ75" i="17"/>
  <c r="DJ112" i="17"/>
  <c r="DJ19" i="17"/>
  <c r="DJ81" i="17"/>
  <c r="DJ118" i="17"/>
  <c r="DJ52" i="17"/>
  <c r="DJ100" i="17"/>
  <c r="DJ78" i="17"/>
  <c r="DJ45" i="17"/>
  <c r="DJ13" i="17"/>
  <c r="DJ57" i="17"/>
  <c r="DJ103" i="17"/>
  <c r="DJ30" i="17"/>
  <c r="DJ88" i="17"/>
  <c r="DJ119" i="17"/>
  <c r="DJ64" i="17"/>
  <c r="DJ21" i="17"/>
  <c r="DJ25" i="17"/>
  <c r="DJ70" i="17"/>
  <c r="DJ95" i="17"/>
  <c r="DJ26" i="17"/>
  <c r="DJ101" i="17"/>
  <c r="DJ58" i="17"/>
  <c r="DJ22" i="17"/>
  <c r="DJ53" i="17"/>
  <c r="DJ123" i="17"/>
  <c r="DJ90" i="17"/>
  <c r="DJ36" i="17"/>
  <c r="DJ105" i="17"/>
  <c r="DJ62" i="17"/>
  <c r="DJ56" i="17"/>
  <c r="DJ24" i="17"/>
  <c r="DJ33" i="17"/>
  <c r="DJ66" i="17"/>
  <c r="DJ110" i="17"/>
  <c r="DJ83" i="17"/>
  <c r="DJ10" i="17"/>
  <c r="DJ92" i="17"/>
  <c r="DJ35" i="17"/>
  <c r="DJ29" i="17"/>
  <c r="DJ63" i="17"/>
  <c r="DJ114" i="17"/>
  <c r="DJ79" i="17"/>
  <c r="DJ126" i="17"/>
  <c r="DJ97" i="17"/>
  <c r="DD7" i="17"/>
  <c r="DD12" i="17"/>
  <c r="DD16" i="17"/>
  <c r="DD13" i="17"/>
  <c r="DD17" i="17"/>
  <c r="DD24" i="17"/>
  <c r="DD27" i="17"/>
  <c r="DD21" i="17"/>
  <c r="DD38" i="17"/>
  <c r="DD35" i="17"/>
  <c r="DD44" i="17"/>
  <c r="DD50" i="17"/>
  <c r="DD53" i="17"/>
  <c r="DD70" i="17"/>
  <c r="DD63" i="17"/>
  <c r="DD66" i="17"/>
  <c r="DD83" i="17"/>
  <c r="DD75" i="17"/>
  <c r="DD79" i="17"/>
  <c r="DD84" i="17"/>
  <c r="DD87" i="17"/>
  <c r="DD91" i="17"/>
  <c r="DD94" i="17"/>
  <c r="DD99" i="17"/>
  <c r="DD103" i="17"/>
  <c r="DD107" i="17"/>
  <c r="DD111" i="17"/>
  <c r="DD118" i="17"/>
  <c r="DD122" i="17"/>
  <c r="DD124" i="17"/>
  <c r="DD15" i="17"/>
  <c r="DD20" i="17"/>
  <c r="DD26" i="17"/>
  <c r="DD30" i="17"/>
  <c r="DD33" i="17"/>
  <c r="DD41" i="17"/>
  <c r="DD43" i="17"/>
  <c r="DD47" i="17"/>
  <c r="DD37" i="17"/>
  <c r="DD58" i="17"/>
  <c r="DD57" i="17"/>
  <c r="DD62" i="17"/>
  <c r="DD65" i="17"/>
  <c r="DD69" i="17"/>
  <c r="DD74" i="17"/>
  <c r="DD78" i="17"/>
  <c r="DD82" i="17"/>
  <c r="DD95" i="17"/>
  <c r="DD100" i="17"/>
  <c r="DD108" i="17"/>
  <c r="DD120" i="17"/>
  <c r="DD6" i="17"/>
  <c r="DD93" i="17"/>
  <c r="DD102" i="17"/>
  <c r="DD110" i="17"/>
  <c r="DD10" i="17"/>
  <c r="DD14" i="17"/>
  <c r="DD126" i="17"/>
  <c r="DD11" i="17"/>
  <c r="DD22" i="17"/>
  <c r="DD25" i="17"/>
  <c r="DD29" i="17"/>
  <c r="DD36" i="17"/>
  <c r="DD40" i="17"/>
  <c r="DD34" i="17"/>
  <c r="DD46" i="17"/>
  <c r="DD49" i="17"/>
  <c r="DD55" i="17"/>
  <c r="DD56" i="17"/>
  <c r="DD61" i="17"/>
  <c r="DD64" i="17"/>
  <c r="DD68" i="17"/>
  <c r="DD72" i="17"/>
  <c r="DD77" i="17"/>
  <c r="DD81" i="17"/>
  <c r="DD85" i="17"/>
  <c r="DD89" i="17"/>
  <c r="DD92" i="17"/>
  <c r="DD97" i="17"/>
  <c r="DD101" i="17"/>
  <c r="DD105" i="17"/>
  <c r="DD109" i="17"/>
  <c r="DD113" i="17"/>
  <c r="DD121" i="17"/>
  <c r="DD9" i="17"/>
  <c r="DD19" i="17"/>
  <c r="DD23" i="17"/>
  <c r="DD28" i="17"/>
  <c r="DD31" i="17"/>
  <c r="DD39" i="17"/>
  <c r="DD42" i="17"/>
  <c r="DD45" i="17"/>
  <c r="DD48" i="17"/>
  <c r="DD52" i="17"/>
  <c r="DD59" i="17"/>
  <c r="DD60" i="17"/>
  <c r="DD54" i="17"/>
  <c r="DD67" i="17"/>
  <c r="DD73" i="17"/>
  <c r="DD76" i="17"/>
  <c r="DD80" i="17"/>
  <c r="DD88" i="17"/>
  <c r="DD96" i="17"/>
  <c r="DD104" i="17"/>
  <c r="DD112" i="17"/>
  <c r="DD119" i="17"/>
  <c r="DD90" i="17"/>
  <c r="DD98" i="17"/>
  <c r="DD106" i="17"/>
  <c r="DD114" i="17"/>
  <c r="DD123" i="17"/>
  <c r="DH16" i="17"/>
  <c r="DH36" i="17"/>
  <c r="DH49" i="17"/>
  <c r="DH64" i="17"/>
  <c r="DH81" i="17"/>
  <c r="DH97" i="17"/>
  <c r="DH113" i="17"/>
  <c r="DH11" i="17"/>
  <c r="DH30" i="17"/>
  <c r="DH47" i="17"/>
  <c r="DH62" i="17"/>
  <c r="DH6" i="17"/>
  <c r="DH93" i="17"/>
  <c r="DH10" i="17"/>
  <c r="DH27" i="17"/>
  <c r="DH44" i="17"/>
  <c r="DH70" i="17"/>
  <c r="DH75" i="17"/>
  <c r="DH91" i="17"/>
  <c r="DH107" i="17"/>
  <c r="DH124" i="17"/>
  <c r="DH23" i="17"/>
  <c r="DH42" i="17"/>
  <c r="DH59" i="17"/>
  <c r="DH80" i="17"/>
  <c r="DH112" i="17"/>
  <c r="DH82" i="17"/>
  <c r="DH114" i="17"/>
  <c r="DH22" i="17"/>
  <c r="DH40" i="17"/>
  <c r="DH55" i="17"/>
  <c r="DH68" i="17"/>
  <c r="DH85" i="17"/>
  <c r="DH101" i="17"/>
  <c r="DH121" i="17"/>
  <c r="DH17" i="17"/>
  <c r="DH33" i="17"/>
  <c r="DH37" i="17"/>
  <c r="DH67" i="17"/>
  <c r="DH100" i="17"/>
  <c r="DH69" i="17"/>
  <c r="DH102" i="17"/>
  <c r="DH14" i="17"/>
  <c r="DH21" i="17"/>
  <c r="DH63" i="17"/>
  <c r="DH79" i="17"/>
  <c r="DH94" i="17"/>
  <c r="DH111" i="17"/>
  <c r="DH9" i="17"/>
  <c r="DH28" i="17"/>
  <c r="DH45" i="17"/>
  <c r="DH60" i="17"/>
  <c r="DH88" i="17"/>
  <c r="DH119" i="17"/>
  <c r="DH90" i="17"/>
  <c r="DH123" i="17"/>
  <c r="F6" i="12"/>
  <c r="DE94" i="17"/>
  <c r="F94" i="12" s="1"/>
  <c r="DE88" i="17"/>
  <c r="DE64" i="17"/>
  <c r="F64" i="12" s="1"/>
  <c r="DE122" i="17"/>
  <c r="DE57" i="17"/>
  <c r="F57" i="12" s="1"/>
  <c r="D127" i="12"/>
  <c r="DE111" i="17"/>
  <c r="DE80" i="17"/>
  <c r="DE37" i="17"/>
  <c r="F37" i="12" s="1"/>
  <c r="DE104" i="17"/>
  <c r="F104" i="12" s="1"/>
  <c r="DE72" i="17"/>
  <c r="DE44" i="17"/>
  <c r="F44" i="12" s="1"/>
  <c r="DE103" i="17"/>
  <c r="F103" i="12" s="1"/>
  <c r="DE87" i="17"/>
  <c r="F87" i="12" s="1"/>
  <c r="DE73" i="17"/>
  <c r="F73" i="12" s="1"/>
  <c r="DE56" i="17"/>
  <c r="DE43" i="17"/>
  <c r="DE27" i="17"/>
  <c r="F27" i="12" s="1"/>
  <c r="F10" i="12"/>
  <c r="DE112" i="17"/>
  <c r="DE96" i="17"/>
  <c r="F96" i="12" s="1"/>
  <c r="DE81" i="17"/>
  <c r="F81" i="12" s="1"/>
  <c r="DE65" i="17"/>
  <c r="F65" i="12" s="1"/>
  <c r="DE50" i="17"/>
  <c r="F50" i="12" s="1"/>
  <c r="DE30" i="17"/>
  <c r="F30" i="12" s="1"/>
  <c r="DE12" i="17"/>
  <c r="DE126" i="17"/>
  <c r="DE26" i="17"/>
  <c r="F26" i="12" s="1"/>
  <c r="DE36" i="17"/>
  <c r="DE34" i="17"/>
  <c r="F34" i="12" s="1"/>
  <c r="DE46" i="17"/>
  <c r="DE49" i="17"/>
  <c r="F49" i="12" s="1"/>
  <c r="DE52" i="17"/>
  <c r="F52" i="12" s="1"/>
  <c r="DE59" i="17"/>
  <c r="F59" i="12" s="1"/>
  <c r="DE60" i="17"/>
  <c r="F60" i="12" s="1"/>
  <c r="DE54" i="17"/>
  <c r="DE67" i="17"/>
  <c r="DE83" i="17"/>
  <c r="F83" i="12" s="1"/>
  <c r="DE75" i="17"/>
  <c r="DE79" i="17"/>
  <c r="F79" i="12" s="1"/>
  <c r="DE84" i="17"/>
  <c r="DE95" i="17"/>
  <c r="F95" i="12" s="1"/>
  <c r="DE90" i="17"/>
  <c r="F90" i="12" s="1"/>
  <c r="DE93" i="17"/>
  <c r="F93" i="12" s="1"/>
  <c r="DE98" i="17"/>
  <c r="F98" i="12" s="1"/>
  <c r="DE102" i="17"/>
  <c r="F102" i="12" s="1"/>
  <c r="DE106" i="17"/>
  <c r="F106" i="12" s="1"/>
  <c r="DE110" i="17"/>
  <c r="F110" i="12" s="1"/>
  <c r="DE114" i="17"/>
  <c r="F114" i="12" s="1"/>
  <c r="DE121" i="17"/>
  <c r="F121" i="12" s="1"/>
  <c r="DE11" i="17"/>
  <c r="DE17" i="17"/>
  <c r="F17" i="12" s="1"/>
  <c r="DE22" i="17"/>
  <c r="DE25" i="17"/>
  <c r="F25" i="12" s="1"/>
  <c r="DE29" i="17"/>
  <c r="F29" i="12" s="1"/>
  <c r="DE39" i="17"/>
  <c r="F39" i="12" s="1"/>
  <c r="DE42" i="17"/>
  <c r="F42" i="12" s="1"/>
  <c r="DE45" i="17"/>
  <c r="F45" i="12" s="1"/>
  <c r="DE48" i="17"/>
  <c r="F48" i="12" s="1"/>
  <c r="DE53" i="17"/>
  <c r="DE70" i="17"/>
  <c r="F70" i="12" s="1"/>
  <c r="DE63" i="17"/>
  <c r="F63" i="12" s="1"/>
  <c r="DE66" i="17"/>
  <c r="DE74" i="17"/>
  <c r="F74" i="12" s="1"/>
  <c r="DE78" i="17"/>
  <c r="F78" i="12" s="1"/>
  <c r="DE82" i="17"/>
  <c r="F82" i="12" s="1"/>
  <c r="DE89" i="17"/>
  <c r="F89" i="12" s="1"/>
  <c r="DE92" i="17"/>
  <c r="F92" i="12" s="1"/>
  <c r="DE97" i="17"/>
  <c r="F97" i="12" s="1"/>
  <c r="DE101" i="17"/>
  <c r="F101" i="12" s="1"/>
  <c r="DE105" i="17"/>
  <c r="F105" i="12" s="1"/>
  <c r="DE109" i="17"/>
  <c r="F109" i="12" s="1"/>
  <c r="DE113" i="17"/>
  <c r="F113" i="12" s="1"/>
  <c r="DE120" i="17"/>
  <c r="F120" i="12" s="1"/>
  <c r="DE119" i="17"/>
  <c r="F119" i="12" s="1"/>
  <c r="DE123" i="17"/>
  <c r="F123" i="12" s="1"/>
  <c r="DE107" i="17"/>
  <c r="DE99" i="17"/>
  <c r="DE91" i="17"/>
  <c r="DE76" i="17"/>
  <c r="DE68" i="17"/>
  <c r="F68" i="12" s="1"/>
  <c r="DE61" i="17"/>
  <c r="F61" i="12" s="1"/>
  <c r="DE55" i="17"/>
  <c r="DE47" i="17"/>
  <c r="F47" i="12" s="1"/>
  <c r="DE41" i="17"/>
  <c r="DE21" i="17"/>
  <c r="F21" i="12" s="1"/>
  <c r="DE24" i="17"/>
  <c r="DE15" i="17"/>
  <c r="DE118" i="17"/>
  <c r="DE108" i="17"/>
  <c r="F108" i="12" s="1"/>
  <c r="DE100" i="17"/>
  <c r="DE85" i="17"/>
  <c r="DE77" i="17"/>
  <c r="F77" i="12" s="1"/>
  <c r="DE69" i="17"/>
  <c r="DE62" i="17"/>
  <c r="DE58" i="17"/>
  <c r="F58" i="12" s="1"/>
  <c r="DE40" i="17"/>
  <c r="F40" i="12" s="1"/>
  <c r="DE20" i="17"/>
  <c r="DE35" i="17"/>
  <c r="DE38" i="17"/>
  <c r="F38" i="12" s="1"/>
  <c r="DE31" i="17"/>
  <c r="DE28" i="17"/>
  <c r="DE23" i="17"/>
  <c r="DE19" i="17"/>
  <c r="DE14" i="17"/>
  <c r="F14" i="12" s="1"/>
  <c r="DE16" i="17"/>
  <c r="F16" i="12" s="1"/>
  <c r="DE127" i="17" l="1"/>
  <c r="DF125" i="17" s="1"/>
  <c r="J130" i="12"/>
  <c r="DH106" i="17"/>
  <c r="DH74" i="17"/>
  <c r="DH104" i="17"/>
  <c r="DH73" i="17"/>
  <c r="DH52" i="17"/>
  <c r="DH39" i="17"/>
  <c r="DH19" i="17"/>
  <c r="DH122" i="17"/>
  <c r="DH103" i="17"/>
  <c r="DH87" i="17"/>
  <c r="DH83" i="17"/>
  <c r="DH53" i="17"/>
  <c r="DH35" i="17"/>
  <c r="DH24" i="17"/>
  <c r="DH95" i="17"/>
  <c r="DH120" i="17"/>
  <c r="DH57" i="17"/>
  <c r="DH43" i="17"/>
  <c r="DH26" i="17"/>
  <c r="DH13" i="17"/>
  <c r="DH109" i="17"/>
  <c r="DH92" i="17"/>
  <c r="DH77" i="17"/>
  <c r="DH61" i="17"/>
  <c r="DH46" i="17"/>
  <c r="DH29" i="17"/>
  <c r="DH12" i="17"/>
  <c r="DH98" i="17"/>
  <c r="DH65" i="17"/>
  <c r="DH96" i="17"/>
  <c r="DH54" i="17"/>
  <c r="DH48" i="17"/>
  <c r="DH31" i="17"/>
  <c r="DH15" i="17"/>
  <c r="DH118" i="17"/>
  <c r="DH99" i="17"/>
  <c r="DH84" i="17"/>
  <c r="DH66" i="17"/>
  <c r="DH50" i="17"/>
  <c r="DH38" i="17"/>
  <c r="DH126" i="17"/>
  <c r="DH110" i="17"/>
  <c r="DH78" i="17"/>
  <c r="DH108" i="17"/>
  <c r="DH76" i="17"/>
  <c r="DH58" i="17"/>
  <c r="DH41" i="17"/>
  <c r="DH20" i="17"/>
  <c r="DH105" i="17"/>
  <c r="DH89" i="17"/>
  <c r="DH72" i="17"/>
  <c r="DH56" i="17"/>
  <c r="DH34" i="17"/>
  <c r="DH25" i="17"/>
  <c r="DH7" i="17"/>
  <c r="DJ16" i="17"/>
  <c r="DJ77" i="17"/>
  <c r="DJ113" i="17"/>
  <c r="DJ49" i="17"/>
  <c r="DJ98" i="17"/>
  <c r="DJ80" i="17"/>
  <c r="DJ47" i="17"/>
  <c r="DJ9" i="17"/>
  <c r="DJ69" i="17"/>
  <c r="DJ109" i="17"/>
  <c r="DJ34" i="17"/>
  <c r="DJ93" i="17"/>
  <c r="DJ37" i="17"/>
  <c r="DJ15" i="17"/>
  <c r="DJ42" i="17"/>
  <c r="DJ31" i="17"/>
  <c r="DJ89" i="17"/>
  <c r="DJ54" i="17"/>
  <c r="DJ106" i="17"/>
  <c r="DJ73" i="17"/>
  <c r="DJ41" i="17"/>
  <c r="DJ23" i="17"/>
  <c r="DJ85" i="17"/>
  <c r="DJ121" i="17"/>
  <c r="DJ59" i="17"/>
  <c r="DJ102" i="17"/>
  <c r="DJ76" i="17"/>
  <c r="DJ43" i="17"/>
  <c r="DJ11" i="17"/>
  <c r="DJ48" i="17"/>
  <c r="DJ74" i="17"/>
  <c r="DJ104" i="17"/>
  <c r="DJ60" i="17"/>
  <c r="DJ122" i="17"/>
  <c r="DJ87" i="17"/>
  <c r="DJ28" i="17"/>
  <c r="DJ27" i="17"/>
  <c r="DJ61" i="17"/>
  <c r="DJ120" i="17"/>
  <c r="DJ84" i="17"/>
  <c r="DJ20" i="17"/>
  <c r="DJ99" i="17"/>
  <c r="DJ50" i="17"/>
  <c r="DJ82" i="17"/>
  <c r="DJ96" i="17"/>
  <c r="DJ46" i="17"/>
  <c r="DJ111" i="17"/>
  <c r="DJ72" i="17"/>
  <c r="DJ12" i="17"/>
  <c r="DJ39" i="17"/>
  <c r="DJ68" i="17"/>
  <c r="DJ108" i="17"/>
  <c r="DJ67" i="17"/>
  <c r="DJ124" i="17"/>
  <c r="DJ91" i="17"/>
  <c r="DJ38" i="17"/>
  <c r="J128" i="12"/>
  <c r="K125" i="12" s="1"/>
  <c r="AB125" i="12" s="1"/>
  <c r="F23" i="12"/>
  <c r="F31" i="12"/>
  <c r="F35" i="12"/>
  <c r="F69" i="12"/>
  <c r="F85" i="12"/>
  <c r="F100" i="12"/>
  <c r="F118" i="12"/>
  <c r="F15" i="12"/>
  <c r="F76" i="12"/>
  <c r="F91" i="12"/>
  <c r="F107" i="12"/>
  <c r="F66" i="12"/>
  <c r="F22" i="12"/>
  <c r="F11" i="12"/>
  <c r="F54" i="12"/>
  <c r="F12" i="12"/>
  <c r="F112" i="12"/>
  <c r="F56" i="12"/>
  <c r="F80" i="12"/>
  <c r="F122" i="12"/>
  <c r="F88" i="12"/>
  <c r="F19" i="12"/>
  <c r="F28" i="12"/>
  <c r="F20" i="12"/>
  <c r="F62" i="12"/>
  <c r="F24" i="12"/>
  <c r="F41" i="12"/>
  <c r="F55" i="12"/>
  <c r="F99" i="12"/>
  <c r="F53" i="12"/>
  <c r="F84" i="12"/>
  <c r="F75" i="12"/>
  <c r="F67" i="12"/>
  <c r="F46" i="12"/>
  <c r="F36" i="12"/>
  <c r="F126" i="12"/>
  <c r="F43" i="12"/>
  <c r="F72" i="12"/>
  <c r="F111" i="12"/>
  <c r="H130" i="12"/>
  <c r="H128" i="12"/>
  <c r="H129" i="12"/>
  <c r="D129" i="12"/>
  <c r="D130" i="12"/>
  <c r="W9" i="12"/>
  <c r="AH9" i="12" s="1"/>
  <c r="W11" i="12"/>
  <c r="AH11" i="12" s="1"/>
  <c r="W17" i="12"/>
  <c r="AH17" i="12" s="1"/>
  <c r="W18" i="12"/>
  <c r="AH18" i="12" s="1"/>
  <c r="W20" i="12"/>
  <c r="AH20" i="12" s="1"/>
  <c r="W22" i="12"/>
  <c r="AH22" i="12" s="1"/>
  <c r="W29" i="12"/>
  <c r="AH29" i="12" s="1"/>
  <c r="W32" i="12"/>
  <c r="AH32" i="12" s="1"/>
  <c r="W49" i="12"/>
  <c r="AH49" i="12" s="1"/>
  <c r="W51" i="12"/>
  <c r="AH51" i="12" s="1"/>
  <c r="W52" i="12"/>
  <c r="AH52" i="12" s="1"/>
  <c r="W57" i="12"/>
  <c r="AH57" i="12" s="1"/>
  <c r="W63" i="12"/>
  <c r="AH63" i="12" s="1"/>
  <c r="W64" i="12"/>
  <c r="AH64" i="12" s="1"/>
  <c r="W72" i="12"/>
  <c r="AH72" i="12" s="1"/>
  <c r="W73" i="12"/>
  <c r="AH73" i="12" s="1"/>
  <c r="W75" i="12"/>
  <c r="AH75" i="12" s="1"/>
  <c r="W10" i="12"/>
  <c r="AH10" i="12" s="1"/>
  <c r="W19" i="12"/>
  <c r="AH19" i="12" s="1"/>
  <c r="Y125" i="12" s="1"/>
  <c r="I115" i="12"/>
  <c r="AA115" i="12" s="1"/>
  <c r="I125" i="12"/>
  <c r="AA125" i="12" s="1"/>
  <c r="Y116" i="12" s="1"/>
  <c r="Y115" i="12" s="1"/>
  <c r="K116" i="12"/>
  <c r="AB116" i="12" s="1"/>
  <c r="K115" i="12"/>
  <c r="AB115" i="12" s="1"/>
  <c r="DF116" i="17"/>
  <c r="DF115" i="17"/>
  <c r="I116" i="12"/>
  <c r="AA116" i="12" s="1"/>
  <c r="E6" i="12"/>
  <c r="Y6" i="12" s="1"/>
  <c r="I6" i="12"/>
  <c r="AA6" i="12" s="1"/>
  <c r="K16" i="12"/>
  <c r="AB16" i="12" s="1"/>
  <c r="K6" i="12"/>
  <c r="AB6" i="12" s="1"/>
  <c r="K12" i="12"/>
  <c r="AB12" i="12" s="1"/>
  <c r="K66" i="12"/>
  <c r="AB66" i="12" s="1"/>
  <c r="K122" i="12"/>
  <c r="AB122" i="12" s="1"/>
  <c r="K105" i="12"/>
  <c r="AB105" i="12" s="1"/>
  <c r="K68" i="12"/>
  <c r="AB68" i="12" s="1"/>
  <c r="K91" i="12"/>
  <c r="AB91" i="12" s="1"/>
  <c r="K38" i="12"/>
  <c r="AB38" i="12" s="1"/>
  <c r="K55" i="12"/>
  <c r="AB55" i="12" s="1"/>
  <c r="K9" i="12"/>
  <c r="AB9" i="12" s="1"/>
  <c r="K23" i="12"/>
  <c r="AB23" i="12" s="1"/>
  <c r="K57" i="12"/>
  <c r="AB57" i="12" s="1"/>
  <c r="K47" i="12"/>
  <c r="AB47" i="12" s="1"/>
  <c r="K99" i="12"/>
  <c r="AB99" i="12" s="1"/>
  <c r="K44" i="12"/>
  <c r="AB44" i="12" s="1"/>
  <c r="K50" i="12"/>
  <c r="AB50" i="12" s="1"/>
  <c r="K120" i="12"/>
  <c r="AB120" i="12" s="1"/>
  <c r="K45" i="12"/>
  <c r="AB45" i="12" s="1"/>
  <c r="K100" i="12"/>
  <c r="AB100" i="12" s="1"/>
  <c r="K92" i="12"/>
  <c r="AB92" i="12" s="1"/>
  <c r="K88" i="12"/>
  <c r="AB88" i="12" s="1"/>
  <c r="K26" i="12"/>
  <c r="AB26" i="12" s="1"/>
  <c r="K108" i="12"/>
  <c r="AB108" i="12" s="1"/>
  <c r="K41" i="12"/>
  <c r="AB41" i="12" s="1"/>
  <c r="K56" i="12"/>
  <c r="AB56" i="12" s="1"/>
  <c r="K69" i="12"/>
  <c r="AB69" i="12" s="1"/>
  <c r="K13" i="12"/>
  <c r="AB13" i="12" s="1"/>
  <c r="K75" i="12"/>
  <c r="AB75" i="12" s="1"/>
  <c r="K80" i="12"/>
  <c r="AB80" i="12" s="1"/>
  <c r="K24" i="12"/>
  <c r="AB24" i="12" s="1"/>
  <c r="K86" i="12"/>
  <c r="AB86" i="12" s="1"/>
  <c r="K96" i="12"/>
  <c r="AB96" i="12" s="1"/>
  <c r="K104" i="12"/>
  <c r="AB104" i="12" s="1"/>
  <c r="K118" i="12"/>
  <c r="AB118" i="12" s="1"/>
  <c r="K31" i="12"/>
  <c r="AB31" i="12" s="1"/>
  <c r="K87" i="12"/>
  <c r="AB87" i="12" s="1"/>
  <c r="K54" i="12"/>
  <c r="AB54" i="12" s="1"/>
  <c r="K72" i="12"/>
  <c r="AB72" i="12" s="1"/>
  <c r="K103" i="12"/>
  <c r="AB103" i="12" s="1"/>
  <c r="K73" i="12"/>
  <c r="AB73" i="12" s="1"/>
  <c r="K42" i="12"/>
  <c r="AB42" i="12" s="1"/>
  <c r="K11" i="12"/>
  <c r="AB11" i="12" s="1"/>
  <c r="K29" i="12"/>
  <c r="AB29" i="12" s="1"/>
  <c r="K52" i="12"/>
  <c r="AB52" i="12" s="1"/>
  <c r="K7" i="12"/>
  <c r="AB7" i="12" s="1"/>
  <c r="K19" i="12"/>
  <c r="AB19" i="12" s="1"/>
  <c r="K53" i="12"/>
  <c r="AB53" i="12" s="1"/>
  <c r="K22" i="12"/>
  <c r="AB22" i="12" s="1"/>
  <c r="K28" i="12"/>
  <c r="AB28" i="12" s="1"/>
  <c r="K59" i="12"/>
  <c r="AB59" i="12" s="1"/>
  <c r="K90" i="12"/>
  <c r="AB90" i="12" s="1"/>
  <c r="K123" i="12"/>
  <c r="AB123" i="12" s="1"/>
  <c r="K89" i="12"/>
  <c r="AB89" i="12" s="1"/>
  <c r="K8" i="12"/>
  <c r="AB8" i="12" s="1"/>
  <c r="K40" i="12"/>
  <c r="AB40" i="12" s="1"/>
  <c r="K71" i="12"/>
  <c r="AB71" i="12" s="1"/>
  <c r="K101" i="12"/>
  <c r="AB101" i="12" s="1"/>
  <c r="K64" i="12"/>
  <c r="AB64" i="12" s="1"/>
  <c r="K58" i="12"/>
  <c r="AB58" i="12" s="1"/>
  <c r="E7" i="12"/>
  <c r="Y7" i="12" s="1"/>
  <c r="K121" i="12"/>
  <c r="AB121" i="12" s="1"/>
  <c r="K76" i="12"/>
  <c r="AB76" i="12" s="1"/>
  <c r="K14" i="12"/>
  <c r="AB14" i="12" s="1"/>
  <c r="K98" i="12"/>
  <c r="AB98" i="12" s="1"/>
  <c r="K37" i="12"/>
  <c r="AB37" i="12" s="1"/>
  <c r="K62" i="12"/>
  <c r="AB62" i="12" s="1"/>
  <c r="K110" i="12"/>
  <c r="AB110" i="12" s="1"/>
  <c r="K25" i="12"/>
  <c r="AB25" i="12" s="1"/>
  <c r="K35" i="12"/>
  <c r="AB35" i="12" s="1"/>
  <c r="K74" i="12"/>
  <c r="AB74" i="12" s="1"/>
  <c r="K114" i="12"/>
  <c r="AB114" i="12" s="1"/>
  <c r="K33" i="12"/>
  <c r="AB33" i="12" s="1"/>
  <c r="K111" i="12"/>
  <c r="AB111" i="12" s="1"/>
  <c r="K95" i="12"/>
  <c r="AB95" i="12" s="1"/>
  <c r="K81" i="12"/>
  <c r="AB81" i="12" s="1"/>
  <c r="K65" i="12"/>
  <c r="AB65" i="12" s="1"/>
  <c r="K49" i="12"/>
  <c r="AB49" i="12" s="1"/>
  <c r="K34" i="12"/>
  <c r="AB34" i="12" s="1"/>
  <c r="K18" i="12"/>
  <c r="AB18" i="12" s="1"/>
  <c r="K112" i="12"/>
  <c r="AB112" i="12" s="1"/>
  <c r="K60" i="12"/>
  <c r="AB60" i="12" s="1"/>
  <c r="K124" i="12"/>
  <c r="AB124" i="12" s="1"/>
  <c r="K84" i="12"/>
  <c r="AB84" i="12" s="1"/>
  <c r="K21" i="12"/>
  <c r="AB21" i="12" s="1"/>
  <c r="K85" i="12"/>
  <c r="AB85" i="12" s="1"/>
  <c r="K102" i="12"/>
  <c r="AB102" i="12" s="1"/>
  <c r="K113" i="12"/>
  <c r="AB113" i="12" s="1"/>
  <c r="K43" i="12"/>
  <c r="AB43" i="12" s="1"/>
  <c r="K82" i="12"/>
  <c r="AB82" i="12" s="1"/>
  <c r="K94" i="12"/>
  <c r="AB94" i="12" s="1"/>
  <c r="K10" i="12"/>
  <c r="AB10" i="12" s="1"/>
  <c r="K107" i="12"/>
  <c r="AB107" i="12" s="1"/>
  <c r="K77" i="12"/>
  <c r="AB77" i="12" s="1"/>
  <c r="K61" i="12"/>
  <c r="AB61" i="12" s="1"/>
  <c r="K46" i="12"/>
  <c r="AB46" i="12" s="1"/>
  <c r="K30" i="12"/>
  <c r="AB30" i="12" s="1"/>
  <c r="K15" i="12"/>
  <c r="AB15" i="12" s="1"/>
  <c r="K20" i="12"/>
  <c r="AB20" i="12" s="1"/>
  <c r="K36" i="12"/>
  <c r="AB36" i="12" s="1"/>
  <c r="K51" i="12"/>
  <c r="AB51" i="12" s="1"/>
  <c r="K67" i="12"/>
  <c r="AB67" i="12" s="1"/>
  <c r="K83" i="12"/>
  <c r="AB83" i="12" s="1"/>
  <c r="K97" i="12"/>
  <c r="AB97" i="12" s="1"/>
  <c r="K117" i="12"/>
  <c r="AB117" i="12" s="1"/>
  <c r="K48" i="12"/>
  <c r="AB48" i="12" s="1"/>
  <c r="K119" i="12"/>
  <c r="AB119" i="12" s="1"/>
  <c r="K70" i="12"/>
  <c r="AB70" i="12" s="1"/>
  <c r="K27" i="12"/>
  <c r="AB27" i="12" s="1"/>
  <c r="K17" i="12"/>
  <c r="AB17" i="12" s="1"/>
  <c r="K32" i="12"/>
  <c r="AB32" i="12" s="1"/>
  <c r="K63" i="12"/>
  <c r="AB63" i="12" s="1"/>
  <c r="K79" i="12"/>
  <c r="AB79" i="12" s="1"/>
  <c r="K93" i="12"/>
  <c r="AB93" i="12" s="1"/>
  <c r="K109" i="12"/>
  <c r="AB109" i="12" s="1"/>
  <c r="K126" i="12"/>
  <c r="AB126" i="12" s="1"/>
  <c r="K106" i="12"/>
  <c r="AB106" i="12" s="1"/>
  <c r="K78" i="12"/>
  <c r="AB78" i="12" s="1"/>
  <c r="K39" i="12"/>
  <c r="AB39" i="12" s="1"/>
  <c r="I124" i="12"/>
  <c r="AA124" i="12" s="1"/>
  <c r="I121" i="12"/>
  <c r="AA121" i="12" s="1"/>
  <c r="I118" i="12"/>
  <c r="AA118" i="12" s="1"/>
  <c r="I112" i="12"/>
  <c r="AA112" i="12" s="1"/>
  <c r="I108" i="12"/>
  <c r="AA108" i="12" s="1"/>
  <c r="I104" i="12"/>
  <c r="AA104" i="12" s="1"/>
  <c r="I100" i="12"/>
  <c r="AA100" i="12" s="1"/>
  <c r="I96" i="12"/>
  <c r="AA96" i="12" s="1"/>
  <c r="I92" i="12"/>
  <c r="AA92" i="12" s="1"/>
  <c r="I89" i="12"/>
  <c r="AA89" i="12" s="1"/>
  <c r="I85" i="12"/>
  <c r="AA85" i="12" s="1"/>
  <c r="I82" i="12"/>
  <c r="AA82" i="12" s="1"/>
  <c r="I78" i="12"/>
  <c r="AA78" i="12" s="1"/>
  <c r="I74" i="12"/>
  <c r="AA74" i="12" s="1"/>
  <c r="I70" i="12"/>
  <c r="AA70" i="12" s="1"/>
  <c r="I66" i="12"/>
  <c r="AA66" i="12" s="1"/>
  <c r="I62" i="12"/>
  <c r="AA62" i="12" s="1"/>
  <c r="I58" i="12"/>
  <c r="AA58" i="12" s="1"/>
  <c r="I54" i="12"/>
  <c r="AA54" i="12" s="1"/>
  <c r="I50" i="12"/>
  <c r="AA50" i="12" s="1"/>
  <c r="I47" i="12"/>
  <c r="AA47" i="12" s="1"/>
  <c r="I43" i="12"/>
  <c r="AA43" i="12" s="1"/>
  <c r="I39" i="12"/>
  <c r="AA39" i="12" s="1"/>
  <c r="I35" i="12"/>
  <c r="AA35" i="12" s="1"/>
  <c r="I31" i="12"/>
  <c r="AA31" i="12" s="1"/>
  <c r="I27" i="12"/>
  <c r="AA27" i="12" s="1"/>
  <c r="I23" i="12"/>
  <c r="AA23" i="12" s="1"/>
  <c r="I19" i="12"/>
  <c r="AA19" i="12" s="1"/>
  <c r="I16" i="12"/>
  <c r="AA16" i="12" s="1"/>
  <c r="I12" i="12"/>
  <c r="AA12" i="12" s="1"/>
  <c r="I8" i="12"/>
  <c r="AA8" i="12" s="1"/>
  <c r="I7" i="12"/>
  <c r="AA7" i="12" s="1"/>
  <c r="I122" i="12"/>
  <c r="AA122" i="12" s="1"/>
  <c r="I113" i="12"/>
  <c r="AA113" i="12" s="1"/>
  <c r="I109" i="12"/>
  <c r="AA109" i="12" s="1"/>
  <c r="I105" i="12"/>
  <c r="AA105" i="12" s="1"/>
  <c r="I101" i="12"/>
  <c r="AA101" i="12" s="1"/>
  <c r="I97" i="12"/>
  <c r="AA97" i="12" s="1"/>
  <c r="I93" i="12"/>
  <c r="AA93" i="12" s="1"/>
  <c r="I90" i="12"/>
  <c r="AA90" i="12" s="1"/>
  <c r="I86" i="12"/>
  <c r="AA86" i="12" s="1"/>
  <c r="I83" i="12"/>
  <c r="AA83" i="12" s="1"/>
  <c r="I79" i="12"/>
  <c r="AA79" i="12" s="1"/>
  <c r="I75" i="12"/>
  <c r="AA75" i="12" s="1"/>
  <c r="I71" i="12"/>
  <c r="AA71" i="12" s="1"/>
  <c r="I67" i="12"/>
  <c r="AA67" i="12" s="1"/>
  <c r="I63" i="12"/>
  <c r="AA63" i="12" s="1"/>
  <c r="I59" i="12"/>
  <c r="AA59" i="12" s="1"/>
  <c r="I55" i="12"/>
  <c r="AA55" i="12" s="1"/>
  <c r="I44" i="12"/>
  <c r="AA44" i="12" s="1"/>
  <c r="I40" i="12"/>
  <c r="AA40" i="12" s="1"/>
  <c r="I36" i="12"/>
  <c r="AA36" i="12" s="1"/>
  <c r="I28" i="12"/>
  <c r="AA28" i="12" s="1"/>
  <c r="I20" i="12"/>
  <c r="AA20" i="12" s="1"/>
  <c r="I13" i="12"/>
  <c r="AA13" i="12" s="1"/>
  <c r="I119" i="12"/>
  <c r="AA119" i="12" s="1"/>
  <c r="I114" i="12"/>
  <c r="AA114" i="12" s="1"/>
  <c r="I110" i="12"/>
  <c r="AA110" i="12" s="1"/>
  <c r="I106" i="12"/>
  <c r="AA106" i="12" s="1"/>
  <c r="I102" i="12"/>
  <c r="AA102" i="12" s="1"/>
  <c r="I98" i="12"/>
  <c r="AA98" i="12" s="1"/>
  <c r="I94" i="12"/>
  <c r="AA94" i="12" s="1"/>
  <c r="I91" i="12"/>
  <c r="AA91" i="12" s="1"/>
  <c r="I87" i="12"/>
  <c r="AA87" i="12" s="1"/>
  <c r="I84" i="12"/>
  <c r="AA84" i="12" s="1"/>
  <c r="I80" i="12"/>
  <c r="AA80" i="12" s="1"/>
  <c r="I76" i="12"/>
  <c r="AA76" i="12" s="1"/>
  <c r="I72" i="12"/>
  <c r="AA72" i="12" s="1"/>
  <c r="I68" i="12"/>
  <c r="AA68" i="12" s="1"/>
  <c r="I64" i="12"/>
  <c r="AA64" i="12" s="1"/>
  <c r="I60" i="12"/>
  <c r="AA60" i="12" s="1"/>
  <c r="I56" i="12"/>
  <c r="AA56" i="12" s="1"/>
  <c r="I52" i="12"/>
  <c r="AA52" i="12" s="1"/>
  <c r="I48" i="12"/>
  <c r="AA48" i="12" s="1"/>
  <c r="I45" i="12"/>
  <c r="AA45" i="12" s="1"/>
  <c r="I41" i="12"/>
  <c r="AA41" i="12" s="1"/>
  <c r="I37" i="12"/>
  <c r="AA37" i="12" s="1"/>
  <c r="I33" i="12"/>
  <c r="AA33" i="12" s="1"/>
  <c r="I29" i="12"/>
  <c r="AA29" i="12" s="1"/>
  <c r="I25" i="12"/>
  <c r="AA25" i="12" s="1"/>
  <c r="I21" i="12"/>
  <c r="AA21" i="12" s="1"/>
  <c r="I126" i="12"/>
  <c r="AA126" i="12" s="1"/>
  <c r="I14" i="12"/>
  <c r="AA14" i="12" s="1"/>
  <c r="I10" i="12"/>
  <c r="AA10" i="12" s="1"/>
  <c r="I123" i="12"/>
  <c r="AA123" i="12" s="1"/>
  <c r="I120" i="12"/>
  <c r="AA120" i="12" s="1"/>
  <c r="I117" i="12"/>
  <c r="AA117" i="12" s="1"/>
  <c r="I111" i="12"/>
  <c r="AA111" i="12" s="1"/>
  <c r="I107" i="12"/>
  <c r="AA107" i="12" s="1"/>
  <c r="I103" i="12"/>
  <c r="AA103" i="12" s="1"/>
  <c r="I99" i="12"/>
  <c r="AA99" i="12" s="1"/>
  <c r="I95" i="12"/>
  <c r="AA95" i="12" s="1"/>
  <c r="I88" i="12"/>
  <c r="AA88" i="12" s="1"/>
  <c r="I81" i="12"/>
  <c r="AA81" i="12" s="1"/>
  <c r="I77" i="12"/>
  <c r="AA77" i="12" s="1"/>
  <c r="I73" i="12"/>
  <c r="AA73" i="12" s="1"/>
  <c r="I69" i="12"/>
  <c r="AA69" i="12" s="1"/>
  <c r="I65" i="12"/>
  <c r="AA65" i="12" s="1"/>
  <c r="I61" i="12"/>
  <c r="AA61" i="12" s="1"/>
  <c r="I57" i="12"/>
  <c r="AA57" i="12" s="1"/>
  <c r="I53" i="12"/>
  <c r="AA53" i="12" s="1"/>
  <c r="I49" i="12"/>
  <c r="AA49" i="12" s="1"/>
  <c r="I46" i="12"/>
  <c r="AA46" i="12" s="1"/>
  <c r="I42" i="12"/>
  <c r="AA42" i="12" s="1"/>
  <c r="I38" i="12"/>
  <c r="AA38" i="12" s="1"/>
  <c r="I34" i="12"/>
  <c r="AA34" i="12" s="1"/>
  <c r="I30" i="12"/>
  <c r="AA30" i="12" s="1"/>
  <c r="I26" i="12"/>
  <c r="AA26" i="12" s="1"/>
  <c r="I22" i="12"/>
  <c r="AA22" i="12" s="1"/>
  <c r="I18" i="12"/>
  <c r="AA18" i="12" s="1"/>
  <c r="I15" i="12"/>
  <c r="AA15" i="12" s="1"/>
  <c r="I11" i="12"/>
  <c r="AA11" i="12" s="1"/>
  <c r="I51" i="12"/>
  <c r="AA51" i="12" s="1"/>
  <c r="I32" i="12"/>
  <c r="AA32" i="12" s="1"/>
  <c r="I24" i="12"/>
  <c r="AA24" i="12" s="1"/>
  <c r="I17" i="12"/>
  <c r="AA17" i="12" s="1"/>
  <c r="I9" i="12"/>
  <c r="AA9" i="12" s="1"/>
  <c r="E9" i="12"/>
  <c r="Y9" i="12" s="1"/>
  <c r="E20" i="12"/>
  <c r="Y20" i="12" s="1"/>
  <c r="E30" i="12"/>
  <c r="Y30" i="12" s="1"/>
  <c r="E42" i="12"/>
  <c r="Y42" i="12" s="1"/>
  <c r="E48" i="12"/>
  <c r="Y48" i="12" s="1"/>
  <c r="E62" i="12"/>
  <c r="Y62" i="12" s="1"/>
  <c r="E11" i="12"/>
  <c r="Y11" i="12" s="1"/>
  <c r="E57" i="12"/>
  <c r="Y57" i="12" s="1"/>
  <c r="E95" i="12"/>
  <c r="Y95" i="12" s="1"/>
  <c r="E76" i="12"/>
  <c r="Y76" i="12" s="1"/>
  <c r="E93" i="12"/>
  <c r="Y93" i="12" s="1"/>
  <c r="Y102" i="12" s="1"/>
  <c r="Y110" i="12" s="1"/>
  <c r="Y123" i="12" s="1"/>
  <c r="E25" i="12"/>
  <c r="Y25" i="12" s="1"/>
  <c r="E38" i="12"/>
  <c r="Y38" i="12" s="1"/>
  <c r="E61" i="12"/>
  <c r="Y61" i="12" s="1"/>
  <c r="E68" i="12"/>
  <c r="Y68" i="12" s="1"/>
  <c r="E24" i="12"/>
  <c r="Y24" i="12" s="1"/>
  <c r="E53" i="12"/>
  <c r="Y53" i="12" s="1"/>
  <c r="E72" i="12"/>
  <c r="Y72" i="12" s="1"/>
  <c r="E81" i="12"/>
  <c r="Y81" i="12" s="1"/>
  <c r="E89" i="12"/>
  <c r="Y89" i="12" s="1"/>
  <c r="E97" i="12"/>
  <c r="Y97" i="12" s="1"/>
  <c r="Y105" i="12" s="1"/>
  <c r="Y113" i="12" s="1"/>
  <c r="E19" i="12"/>
  <c r="Y19" i="12" s="1"/>
  <c r="E28" i="12"/>
  <c r="Y28" i="12" s="1"/>
  <c r="E41" i="12"/>
  <c r="Y41" i="12" s="1"/>
  <c r="E47" i="12"/>
  <c r="Y47" i="12" s="1"/>
  <c r="E60" i="12"/>
  <c r="Y60" i="12" s="1"/>
  <c r="E10" i="12"/>
  <c r="Y10" i="12" s="1"/>
  <c r="E58" i="12"/>
  <c r="Y58" i="12" s="1"/>
  <c r="E73" i="12"/>
  <c r="Y73" i="12" s="1"/>
  <c r="E74" i="12"/>
  <c r="Y74" i="12" s="1"/>
  <c r="E82" i="12"/>
  <c r="Y82" i="12" s="1"/>
  <c r="Y100" i="12" s="1"/>
  <c r="Y108" i="12" s="1"/>
  <c r="Y120" i="12" s="1"/>
  <c r="Y126" i="12" s="1"/>
  <c r="E36" i="12"/>
  <c r="Y36" i="12" s="1"/>
  <c r="E46" i="12"/>
  <c r="Y46" i="12" s="1"/>
  <c r="E55" i="12"/>
  <c r="Y55" i="12" s="1"/>
  <c r="E66" i="12"/>
  <c r="Y66" i="12" s="1"/>
  <c r="E22" i="12"/>
  <c r="Y22" i="12" s="1"/>
  <c r="E34" i="12"/>
  <c r="Y34" i="12" s="1"/>
  <c r="E83" i="12"/>
  <c r="Y83" i="12" s="1"/>
  <c r="E79" i="12"/>
  <c r="Y79" i="12" s="1"/>
  <c r="E87" i="12"/>
  <c r="Y87" i="12" s="1"/>
  <c r="E94" i="12"/>
  <c r="Y94" i="12" s="1"/>
  <c r="Y103" i="12" s="1"/>
  <c r="Y111" i="12" s="1"/>
  <c r="Y122" i="12" s="1"/>
  <c r="E17" i="12"/>
  <c r="Y17" i="12" s="1"/>
  <c r="E26" i="12"/>
  <c r="Y26" i="12" s="1"/>
  <c r="E39" i="12"/>
  <c r="Y39" i="12" s="1"/>
  <c r="Y45" i="12"/>
  <c r="E59" i="12"/>
  <c r="Y59" i="12" s="1"/>
  <c r="E67" i="12"/>
  <c r="Y67" i="12" s="1"/>
  <c r="E37" i="12"/>
  <c r="Y37" i="12" s="1"/>
  <c r="E69" i="12"/>
  <c r="Y69" i="12" s="1"/>
  <c r="Y119" i="12" s="1"/>
  <c r="E80" i="12"/>
  <c r="Y80" i="12" s="1"/>
  <c r="E90" i="12"/>
  <c r="Y90" i="12" s="1"/>
  <c r="E98" i="12"/>
  <c r="Y98" i="12" s="1"/>
  <c r="Y106" i="12" s="1"/>
  <c r="Y114" i="12" s="1"/>
  <c r="E16" i="12"/>
  <c r="Y16" i="12" s="1"/>
  <c r="E29" i="12"/>
  <c r="Y29" i="12" s="1"/>
  <c r="E44" i="12"/>
  <c r="Y44" i="12" s="1"/>
  <c r="E50" i="12"/>
  <c r="Y50" i="12" s="1"/>
  <c r="E64" i="12"/>
  <c r="Y64" i="12" s="1"/>
  <c r="E12" i="12"/>
  <c r="Y12" i="12" s="1"/>
  <c r="E35" i="12"/>
  <c r="Y35" i="12" s="1"/>
  <c r="E70" i="12"/>
  <c r="Y70" i="12" s="1"/>
  <c r="E77" i="12"/>
  <c r="Y77" i="12" s="1"/>
  <c r="E85" i="12"/>
  <c r="Y85" i="12" s="1"/>
  <c r="E92" i="12"/>
  <c r="Y92" i="12" s="1"/>
  <c r="Y101" i="12" s="1"/>
  <c r="Y109" i="12" s="1"/>
  <c r="Y121" i="12" s="1"/>
  <c r="E15" i="12"/>
  <c r="Y15" i="12" s="1"/>
  <c r="E23" i="12"/>
  <c r="Y23" i="12" s="1"/>
  <c r="E31" i="12"/>
  <c r="Y31" i="12" s="1"/>
  <c r="E43" i="12"/>
  <c r="Y43" i="12" s="1"/>
  <c r="E52" i="12"/>
  <c r="Y52" i="12" s="1"/>
  <c r="E65" i="12"/>
  <c r="Y65" i="12" s="1"/>
  <c r="E33" i="12"/>
  <c r="Y33" i="12" s="1"/>
  <c r="E54" i="12"/>
  <c r="Y54" i="12" s="1"/>
  <c r="E78" i="12"/>
  <c r="Y78" i="12" s="1"/>
  <c r="E88" i="12"/>
  <c r="Y88" i="12" s="1"/>
  <c r="E96" i="12"/>
  <c r="Y96" i="12" s="1"/>
  <c r="Y104" i="12" s="1"/>
  <c r="Y112" i="12" s="1"/>
  <c r="E14" i="12"/>
  <c r="Y14" i="12" s="1"/>
  <c r="E27" i="12"/>
  <c r="Y27" i="12" s="1"/>
  <c r="E40" i="12"/>
  <c r="Y40" i="12" s="1"/>
  <c r="E49" i="12"/>
  <c r="Y49" i="12" s="1"/>
  <c r="E63" i="12"/>
  <c r="Y63" i="12" s="1"/>
  <c r="E13" i="12"/>
  <c r="Y13" i="12" s="1"/>
  <c r="E21" i="12"/>
  <c r="Y21" i="12" s="1"/>
  <c r="E56" i="12"/>
  <c r="Y56" i="12" s="1"/>
  <c r="E75" i="12"/>
  <c r="Y75" i="12" s="1"/>
  <c r="E84" i="12"/>
  <c r="Y84" i="12" s="1"/>
  <c r="E91" i="12"/>
  <c r="Y91" i="12" s="1"/>
  <c r="Y99" i="12" s="1"/>
  <c r="Y107" i="12" s="1"/>
  <c r="Y118" i="12" s="1"/>
  <c r="Y124" i="12" s="1"/>
  <c r="E51" i="12"/>
  <c r="Y51" i="12" s="1"/>
  <c r="Y117" i="12" s="1"/>
  <c r="E86" i="12"/>
  <c r="Y86" i="12" s="1"/>
  <c r="E71" i="12"/>
  <c r="Y71" i="12" s="1"/>
  <c r="E8" i="12"/>
  <c r="Y8" i="12" s="1"/>
  <c r="E18" i="12"/>
  <c r="Y18" i="12" s="1"/>
  <c r="E32" i="12"/>
  <c r="Y32" i="12" s="1"/>
  <c r="DF13" i="17"/>
  <c r="DF124" i="17"/>
  <c r="DF122" i="17"/>
  <c r="DF113" i="17"/>
  <c r="DF109" i="17"/>
  <c r="DF105" i="17"/>
  <c r="DF101" i="17"/>
  <c r="DF97" i="17"/>
  <c r="DF92" i="17"/>
  <c r="DF89" i="17"/>
  <c r="DF85" i="17"/>
  <c r="DF81" i="17"/>
  <c r="DF77" i="17"/>
  <c r="DF72" i="17"/>
  <c r="DF68" i="17"/>
  <c r="DF64" i="17"/>
  <c r="DF61" i="17"/>
  <c r="DF56" i="17"/>
  <c r="DF55" i="17"/>
  <c r="DF49" i="17"/>
  <c r="DF46" i="17"/>
  <c r="DF34" i="17"/>
  <c r="DF40" i="17"/>
  <c r="DF36" i="17"/>
  <c r="DF29" i="17"/>
  <c r="DF25" i="17"/>
  <c r="DF22" i="17"/>
  <c r="DF16" i="17"/>
  <c r="DF12" i="17"/>
  <c r="DF7" i="17"/>
  <c r="DF6" i="17"/>
  <c r="DF119" i="17"/>
  <c r="DF120" i="17"/>
  <c r="DF112" i="17"/>
  <c r="DF108" i="17"/>
  <c r="DF104" i="17"/>
  <c r="DF100" i="17"/>
  <c r="DF96" i="17"/>
  <c r="DF88" i="17"/>
  <c r="DF80" i="17"/>
  <c r="DF76" i="17"/>
  <c r="DF73" i="17"/>
  <c r="DF67" i="17"/>
  <c r="DF54" i="17"/>
  <c r="DF60" i="17"/>
  <c r="DF59" i="17"/>
  <c r="DF52" i="17"/>
  <c r="DF48" i="17"/>
  <c r="DF45" i="17"/>
  <c r="DF42" i="17"/>
  <c r="DF39" i="17"/>
  <c r="DF31" i="17"/>
  <c r="DF28" i="17"/>
  <c r="DF23" i="17"/>
  <c r="DF19" i="17"/>
  <c r="DF15" i="17"/>
  <c r="DF9" i="17"/>
  <c r="DF118" i="17"/>
  <c r="DF111" i="17"/>
  <c r="DF107" i="17"/>
  <c r="DF103" i="17"/>
  <c r="DF99" i="17"/>
  <c r="DF94" i="17"/>
  <c r="DF91" i="17"/>
  <c r="DF87" i="17"/>
  <c r="DF84" i="17"/>
  <c r="DF79" i="17"/>
  <c r="DF75" i="17"/>
  <c r="DF83" i="17"/>
  <c r="DF66" i="17"/>
  <c r="DF63" i="17"/>
  <c r="DF70" i="17"/>
  <c r="DF53" i="17"/>
  <c r="DF50" i="17"/>
  <c r="DF44" i="17"/>
  <c r="DF35" i="17"/>
  <c r="DF38" i="17"/>
  <c r="DF21" i="17"/>
  <c r="DF27" i="17"/>
  <c r="DF24" i="17"/>
  <c r="DF126" i="17"/>
  <c r="DF14" i="17"/>
  <c r="DF10" i="17"/>
  <c r="DF121" i="17"/>
  <c r="DF123" i="17"/>
  <c r="DF114" i="17"/>
  <c r="DF110" i="17"/>
  <c r="DF106" i="17"/>
  <c r="DF102" i="17"/>
  <c r="DF98" i="17"/>
  <c r="DF93" i="17"/>
  <c r="DF90" i="17"/>
  <c r="DF95" i="17"/>
  <c r="DF82" i="17"/>
  <c r="DF78" i="17"/>
  <c r="DF74" i="17"/>
  <c r="DF69" i="17"/>
  <c r="DF65" i="17"/>
  <c r="DF62" i="17"/>
  <c r="DF57" i="17"/>
  <c r="DF58" i="17"/>
  <c r="DF37" i="17"/>
  <c r="DF47" i="17"/>
  <c r="DF43" i="17"/>
  <c r="DF41" i="17"/>
  <c r="DF33" i="17"/>
  <c r="DF30" i="17"/>
  <c r="DF26" i="17"/>
  <c r="DF20" i="17"/>
  <c r="DF17" i="17"/>
  <c r="DF11" i="17"/>
  <c r="W121" i="12"/>
  <c r="AH121" i="12" s="1"/>
  <c r="W118" i="12"/>
  <c r="AH118" i="12" s="1"/>
  <c r="W113" i="12"/>
  <c r="AH113" i="12" s="1"/>
  <c r="W111" i="12"/>
  <c r="AH111" i="12" s="1"/>
  <c r="W109" i="12"/>
  <c r="AH109" i="12" s="1"/>
  <c r="W107" i="12"/>
  <c r="AH107" i="12" s="1"/>
  <c r="W103" i="12"/>
  <c r="AH103" i="12" s="1"/>
  <c r="W96" i="12"/>
  <c r="AH96" i="12" s="1"/>
  <c r="W90" i="12"/>
  <c r="AH90" i="12" s="1"/>
  <c r="W88" i="12"/>
  <c r="AH88" i="12" s="1"/>
  <c r="W120" i="12"/>
  <c r="AH120" i="12" s="1"/>
  <c r="W117" i="12"/>
  <c r="AH117" i="12" s="1"/>
  <c r="W112" i="12"/>
  <c r="AH112" i="12" s="1"/>
  <c r="W110" i="12"/>
  <c r="AH110" i="12" s="1"/>
  <c r="W108" i="12"/>
  <c r="AH108" i="12" s="1"/>
  <c r="W106" i="12"/>
  <c r="AH106" i="12" s="1"/>
  <c r="W97" i="12"/>
  <c r="AH97" i="12" s="1"/>
  <c r="W92" i="12"/>
  <c r="AH92" i="12" s="1"/>
  <c r="W91" i="12"/>
  <c r="AH91" i="12" s="1"/>
  <c r="W89" i="12"/>
  <c r="AH89" i="12" s="1"/>
  <c r="W87" i="12"/>
  <c r="AH87" i="12" s="1"/>
  <c r="F127" i="12" l="1"/>
  <c r="F129" i="12" l="1"/>
  <c r="F130" i="12"/>
  <c r="F128" i="12"/>
  <c r="G115" i="12" l="1"/>
  <c r="Z115" i="12" s="1"/>
  <c r="AI115" i="12" s="1"/>
  <c r="X115" i="12" s="1"/>
  <c r="G125" i="12"/>
  <c r="Z125" i="12" s="1"/>
  <c r="AI125" i="12" s="1"/>
  <c r="X125" i="12" s="1"/>
  <c r="G116" i="12"/>
  <c r="Z116" i="12" s="1"/>
  <c r="AI116" i="12" s="1"/>
  <c r="X116" i="12" s="1"/>
  <c r="G6" i="12"/>
  <c r="Z6" i="12" s="1"/>
  <c r="AI6" i="12" s="1"/>
  <c r="X6" i="12" s="1"/>
  <c r="G124" i="12"/>
  <c r="Z124" i="12" s="1"/>
  <c r="AI124" i="12" s="1"/>
  <c r="X124" i="12" s="1"/>
  <c r="G121" i="12"/>
  <c r="Z121" i="12" s="1"/>
  <c r="AI121" i="12" s="1"/>
  <c r="X121" i="12" s="1"/>
  <c r="G118" i="12"/>
  <c r="Z118" i="12" s="1"/>
  <c r="AI118" i="12" s="1"/>
  <c r="X118" i="12" s="1"/>
  <c r="G112" i="12"/>
  <c r="Z112" i="12" s="1"/>
  <c r="AI112" i="12" s="1"/>
  <c r="X112" i="12" s="1"/>
  <c r="G108" i="12"/>
  <c r="Z108" i="12" s="1"/>
  <c r="AI108" i="12" s="1"/>
  <c r="X108" i="12" s="1"/>
  <c r="G104" i="12"/>
  <c r="Z104" i="12" s="1"/>
  <c r="AI104" i="12" s="1"/>
  <c r="X104" i="12" s="1"/>
  <c r="G100" i="12"/>
  <c r="Z100" i="12" s="1"/>
  <c r="AI100" i="12" s="1"/>
  <c r="X100" i="12" s="1"/>
  <c r="G96" i="12"/>
  <c r="Z96" i="12" s="1"/>
  <c r="AI96" i="12" s="1"/>
  <c r="X96" i="12" s="1"/>
  <c r="G92" i="12"/>
  <c r="Z92" i="12" s="1"/>
  <c r="AI92" i="12" s="1"/>
  <c r="X92" i="12" s="1"/>
  <c r="G89" i="12"/>
  <c r="Z89" i="12" s="1"/>
  <c r="AI89" i="12" s="1"/>
  <c r="X89" i="12" s="1"/>
  <c r="G85" i="12"/>
  <c r="Z85" i="12" s="1"/>
  <c r="G82" i="12"/>
  <c r="Z82" i="12" s="1"/>
  <c r="AI82" i="12" s="1"/>
  <c r="X82" i="12" s="1"/>
  <c r="G78" i="12"/>
  <c r="Z78" i="12" s="1"/>
  <c r="AI78" i="12" s="1"/>
  <c r="X78" i="12" s="1"/>
  <c r="G74" i="12"/>
  <c r="Z74" i="12" s="1"/>
  <c r="AI74" i="12" s="1"/>
  <c r="X74" i="12" s="1"/>
  <c r="G123" i="12"/>
  <c r="Z123" i="12" s="1"/>
  <c r="AI123" i="12" s="1"/>
  <c r="X123" i="12" s="1"/>
  <c r="G120" i="12"/>
  <c r="Z120" i="12" s="1"/>
  <c r="AI120" i="12" s="1"/>
  <c r="X120" i="12" s="1"/>
  <c r="G117" i="12"/>
  <c r="Z117" i="12" s="1"/>
  <c r="AI117" i="12" s="1"/>
  <c r="X117" i="12" s="1"/>
  <c r="G111" i="12"/>
  <c r="Z111" i="12" s="1"/>
  <c r="AI111" i="12" s="1"/>
  <c r="X111" i="12" s="1"/>
  <c r="G107" i="12"/>
  <c r="Z107" i="12" s="1"/>
  <c r="AI107" i="12" s="1"/>
  <c r="X107" i="12" s="1"/>
  <c r="G103" i="12"/>
  <c r="Z103" i="12" s="1"/>
  <c r="AI103" i="12" s="1"/>
  <c r="X103" i="12" s="1"/>
  <c r="G99" i="12"/>
  <c r="Z99" i="12" s="1"/>
  <c r="AI99" i="12" s="1"/>
  <c r="X99" i="12" s="1"/>
  <c r="G95" i="12"/>
  <c r="Z95" i="12" s="1"/>
  <c r="AI95" i="12" s="1"/>
  <c r="X95" i="12" s="1"/>
  <c r="G88" i="12"/>
  <c r="Z88" i="12" s="1"/>
  <c r="AI88" i="12" s="1"/>
  <c r="X88" i="12" s="1"/>
  <c r="G81" i="12"/>
  <c r="Z81" i="12" s="1"/>
  <c r="AI81" i="12" s="1"/>
  <c r="X81" i="12" s="1"/>
  <c r="G77" i="12"/>
  <c r="Z77" i="12" s="1"/>
  <c r="AI77" i="12" s="1"/>
  <c r="X77" i="12" s="1"/>
  <c r="G73" i="12"/>
  <c r="Z73" i="12" s="1"/>
  <c r="AI73" i="12" s="1"/>
  <c r="X73" i="12" s="1"/>
  <c r="G69" i="12"/>
  <c r="Z69" i="12" s="1"/>
  <c r="AI69" i="12" s="1"/>
  <c r="X69" i="12" s="1"/>
  <c r="G65" i="12"/>
  <c r="Z65" i="12" s="1"/>
  <c r="AI65" i="12" s="1"/>
  <c r="X65" i="12" s="1"/>
  <c r="G61" i="12"/>
  <c r="Z61" i="12" s="1"/>
  <c r="AI61" i="12" s="1"/>
  <c r="X61" i="12" s="1"/>
  <c r="G57" i="12"/>
  <c r="Z57" i="12" s="1"/>
  <c r="AI57" i="12" s="1"/>
  <c r="X57" i="12" s="1"/>
  <c r="G53" i="12"/>
  <c r="Z53" i="12" s="1"/>
  <c r="AI53" i="12" s="1"/>
  <c r="X53" i="12" s="1"/>
  <c r="G49" i="12"/>
  <c r="Z49" i="12" s="1"/>
  <c r="AI49" i="12" s="1"/>
  <c r="X49" i="12" s="1"/>
  <c r="G46" i="12"/>
  <c r="Z46" i="12" s="1"/>
  <c r="AI46" i="12" s="1"/>
  <c r="X46" i="12" s="1"/>
  <c r="G42" i="12"/>
  <c r="Z42" i="12" s="1"/>
  <c r="AI42" i="12" s="1"/>
  <c r="X42" i="12" s="1"/>
  <c r="G38" i="12"/>
  <c r="Z38" i="12" s="1"/>
  <c r="AI38" i="12" s="1"/>
  <c r="X38" i="12" s="1"/>
  <c r="G34" i="12"/>
  <c r="Z34" i="12" s="1"/>
  <c r="AI34" i="12" s="1"/>
  <c r="X34" i="12" s="1"/>
  <c r="G30" i="12"/>
  <c r="Z30" i="12" s="1"/>
  <c r="AI30" i="12" s="1"/>
  <c r="X30" i="12" s="1"/>
  <c r="G26" i="12"/>
  <c r="Z26" i="12" s="1"/>
  <c r="AI26" i="12" s="1"/>
  <c r="X26" i="12" s="1"/>
  <c r="G22" i="12"/>
  <c r="Z22" i="12" s="1"/>
  <c r="AI22" i="12" s="1"/>
  <c r="X22" i="12" s="1"/>
  <c r="G18" i="12"/>
  <c r="Z18" i="12" s="1"/>
  <c r="AI18" i="12" s="1"/>
  <c r="X18" i="12" s="1"/>
  <c r="G15" i="12"/>
  <c r="Z15" i="12" s="1"/>
  <c r="AI15" i="12" s="1"/>
  <c r="X15" i="12" s="1"/>
  <c r="G11" i="12"/>
  <c r="Z11" i="12" s="1"/>
  <c r="AI11" i="12" s="1"/>
  <c r="X11" i="12" s="1"/>
  <c r="G72" i="12"/>
  <c r="Z72" i="12" s="1"/>
  <c r="AI72" i="12" s="1"/>
  <c r="X72" i="12" s="1"/>
  <c r="G68" i="12"/>
  <c r="Z68" i="12" s="1"/>
  <c r="AI68" i="12" s="1"/>
  <c r="X68" i="12" s="1"/>
  <c r="G64" i="12"/>
  <c r="Z64" i="12" s="1"/>
  <c r="AI64" i="12" s="1"/>
  <c r="X64" i="12" s="1"/>
  <c r="G60" i="12"/>
  <c r="Z60" i="12" s="1"/>
  <c r="AI60" i="12" s="1"/>
  <c r="X60" i="12" s="1"/>
  <c r="G56" i="12"/>
  <c r="Z56" i="12" s="1"/>
  <c r="AI56" i="12" s="1"/>
  <c r="X56" i="12" s="1"/>
  <c r="G52" i="12"/>
  <c r="Z52" i="12" s="1"/>
  <c r="AI52" i="12" s="1"/>
  <c r="X52" i="12" s="1"/>
  <c r="G48" i="12"/>
  <c r="Z48" i="12" s="1"/>
  <c r="AI48" i="12" s="1"/>
  <c r="X48" i="12" s="1"/>
  <c r="G45" i="12"/>
  <c r="Z45" i="12" s="1"/>
  <c r="AI45" i="12" s="1"/>
  <c r="X45" i="12" s="1"/>
  <c r="G41" i="12"/>
  <c r="Z41" i="12" s="1"/>
  <c r="AI41" i="12" s="1"/>
  <c r="X41" i="12" s="1"/>
  <c r="G37" i="12"/>
  <c r="Z37" i="12" s="1"/>
  <c r="AI37" i="12" s="1"/>
  <c r="X37" i="12" s="1"/>
  <c r="G33" i="12"/>
  <c r="Z33" i="12" s="1"/>
  <c r="AI33" i="12" s="1"/>
  <c r="X33" i="12" s="1"/>
  <c r="G29" i="12"/>
  <c r="Z29" i="12" s="1"/>
  <c r="AI29" i="12" s="1"/>
  <c r="X29" i="12" s="1"/>
  <c r="G25" i="12"/>
  <c r="Z25" i="12" s="1"/>
  <c r="AI25" i="12" s="1"/>
  <c r="X25" i="12" s="1"/>
  <c r="G21" i="12"/>
  <c r="Z21" i="12" s="1"/>
  <c r="AI21" i="12" s="1"/>
  <c r="X21" i="12" s="1"/>
  <c r="G126" i="12"/>
  <c r="Z126" i="12" s="1"/>
  <c r="G14" i="12"/>
  <c r="Z14" i="12" s="1"/>
  <c r="AI14" i="12" s="1"/>
  <c r="X14" i="12" s="1"/>
  <c r="G10" i="12"/>
  <c r="Z10" i="12" s="1"/>
  <c r="AI10" i="12" s="1"/>
  <c r="X10" i="12" s="1"/>
  <c r="G119" i="12"/>
  <c r="Z119" i="12" s="1"/>
  <c r="AI119" i="12" s="1"/>
  <c r="X119" i="12" s="1"/>
  <c r="G114" i="12"/>
  <c r="Z114" i="12" s="1"/>
  <c r="G110" i="12"/>
  <c r="Z110" i="12" s="1"/>
  <c r="AI110" i="12" s="1"/>
  <c r="X110" i="12" s="1"/>
  <c r="G106" i="12"/>
  <c r="Z106" i="12" s="1"/>
  <c r="AI106" i="12" s="1"/>
  <c r="X106" i="12" s="1"/>
  <c r="G102" i="12"/>
  <c r="Z102" i="12" s="1"/>
  <c r="AI102" i="12" s="1"/>
  <c r="X102" i="12" s="1"/>
  <c r="G98" i="12"/>
  <c r="Z98" i="12" s="1"/>
  <c r="AI98" i="12" s="1"/>
  <c r="X98" i="12" s="1"/>
  <c r="G94" i="12"/>
  <c r="Z94" i="12" s="1"/>
  <c r="AI94" i="12" s="1"/>
  <c r="X94" i="12" s="1"/>
  <c r="G91" i="12"/>
  <c r="Z91" i="12" s="1"/>
  <c r="AI91" i="12" s="1"/>
  <c r="X91" i="12" s="1"/>
  <c r="G87" i="12"/>
  <c r="Z87" i="12" s="1"/>
  <c r="AI87" i="12" s="1"/>
  <c r="X87" i="12" s="1"/>
  <c r="G84" i="12"/>
  <c r="Z84" i="12" s="1"/>
  <c r="AI84" i="12" s="1"/>
  <c r="X84" i="12" s="1"/>
  <c r="G80" i="12"/>
  <c r="Z80" i="12" s="1"/>
  <c r="AI80" i="12" s="1"/>
  <c r="X80" i="12" s="1"/>
  <c r="G76" i="12"/>
  <c r="Z76" i="12" s="1"/>
  <c r="AI76" i="12" s="1"/>
  <c r="X76" i="12" s="1"/>
  <c r="G7" i="12"/>
  <c r="Z7" i="12" s="1"/>
  <c r="AI7" i="12" s="1"/>
  <c r="X7" i="12" s="1"/>
  <c r="G122" i="12"/>
  <c r="Z122" i="12" s="1"/>
  <c r="AI122" i="12" s="1"/>
  <c r="X122" i="12" s="1"/>
  <c r="G113" i="12"/>
  <c r="Z113" i="12" s="1"/>
  <c r="AI113" i="12" s="1"/>
  <c r="X113" i="12" s="1"/>
  <c r="G109" i="12"/>
  <c r="Z109" i="12" s="1"/>
  <c r="AI109" i="12" s="1"/>
  <c r="X109" i="12" s="1"/>
  <c r="G105" i="12"/>
  <c r="Z105" i="12" s="1"/>
  <c r="AI105" i="12" s="1"/>
  <c r="X105" i="12" s="1"/>
  <c r="G101" i="12"/>
  <c r="Z101" i="12" s="1"/>
  <c r="AI101" i="12" s="1"/>
  <c r="X101" i="12" s="1"/>
  <c r="G97" i="12"/>
  <c r="Z97" i="12" s="1"/>
  <c r="AI97" i="12" s="1"/>
  <c r="X97" i="12" s="1"/>
  <c r="G93" i="12"/>
  <c r="Z93" i="12" s="1"/>
  <c r="AI93" i="12" s="1"/>
  <c r="X93" i="12" s="1"/>
  <c r="G90" i="12"/>
  <c r="Z90" i="12" s="1"/>
  <c r="AI90" i="12" s="1"/>
  <c r="X90" i="12" s="1"/>
  <c r="G86" i="12"/>
  <c r="Z86" i="12" s="1"/>
  <c r="AI86" i="12" s="1"/>
  <c r="X86" i="12" s="1"/>
  <c r="G83" i="12"/>
  <c r="Z83" i="12" s="1"/>
  <c r="AI83" i="12" s="1"/>
  <c r="X83" i="12" s="1"/>
  <c r="G79" i="12"/>
  <c r="Z79" i="12" s="1"/>
  <c r="AI79" i="12" s="1"/>
  <c r="X79" i="12" s="1"/>
  <c r="G75" i="12"/>
  <c r="Z75" i="12" s="1"/>
  <c r="AI75" i="12" s="1"/>
  <c r="X75" i="12" s="1"/>
  <c r="G71" i="12"/>
  <c r="Z71" i="12" s="1"/>
  <c r="AI71" i="12" s="1"/>
  <c r="X71" i="12" s="1"/>
  <c r="G67" i="12"/>
  <c r="Z67" i="12" s="1"/>
  <c r="AI67" i="12" s="1"/>
  <c r="X67" i="12" s="1"/>
  <c r="G63" i="12"/>
  <c r="Z63" i="12" s="1"/>
  <c r="AI63" i="12" s="1"/>
  <c r="X63" i="12" s="1"/>
  <c r="G59" i="12"/>
  <c r="Z59" i="12" s="1"/>
  <c r="AI59" i="12" s="1"/>
  <c r="X59" i="12" s="1"/>
  <c r="G55" i="12"/>
  <c r="Z55" i="12" s="1"/>
  <c r="AI55" i="12" s="1"/>
  <c r="X55" i="12" s="1"/>
  <c r="G51" i="12"/>
  <c r="Z51" i="12" s="1"/>
  <c r="AI51" i="12" s="1"/>
  <c r="X51" i="12" s="1"/>
  <c r="G44" i="12"/>
  <c r="Z44" i="12" s="1"/>
  <c r="AI44" i="12" s="1"/>
  <c r="X44" i="12" s="1"/>
  <c r="G40" i="12"/>
  <c r="Z40" i="12" s="1"/>
  <c r="AI40" i="12" s="1"/>
  <c r="X40" i="12" s="1"/>
  <c r="G36" i="12"/>
  <c r="Z36" i="12" s="1"/>
  <c r="AI36" i="12" s="1"/>
  <c r="X36" i="12" s="1"/>
  <c r="G32" i="12"/>
  <c r="Z32" i="12" s="1"/>
  <c r="AI32" i="12" s="1"/>
  <c r="X32" i="12" s="1"/>
  <c r="G28" i="12"/>
  <c r="Z28" i="12" s="1"/>
  <c r="AI28" i="12" s="1"/>
  <c r="X28" i="12" s="1"/>
  <c r="G24" i="12"/>
  <c r="Z24" i="12" s="1"/>
  <c r="AI24" i="12" s="1"/>
  <c r="X24" i="12" s="1"/>
  <c r="G20" i="12"/>
  <c r="Z20" i="12" s="1"/>
  <c r="AI20" i="12" s="1"/>
  <c r="X20" i="12" s="1"/>
  <c r="G17" i="12"/>
  <c r="Z17" i="12" s="1"/>
  <c r="AI17" i="12" s="1"/>
  <c r="X17" i="12" s="1"/>
  <c r="G13" i="12"/>
  <c r="Z13" i="12" s="1"/>
  <c r="AI13" i="12" s="1"/>
  <c r="X13" i="12" s="1"/>
  <c r="G9" i="12"/>
  <c r="Z9" i="12" s="1"/>
  <c r="AI9" i="12" s="1"/>
  <c r="X9" i="12" s="1"/>
  <c r="G70" i="12"/>
  <c r="Z70" i="12" s="1"/>
  <c r="G66" i="12"/>
  <c r="Z66" i="12" s="1"/>
  <c r="AI66" i="12" s="1"/>
  <c r="X66" i="12" s="1"/>
  <c r="G62" i="12"/>
  <c r="Z62" i="12" s="1"/>
  <c r="AI62" i="12" s="1"/>
  <c r="X62" i="12" s="1"/>
  <c r="G58" i="12"/>
  <c r="Z58" i="12" s="1"/>
  <c r="AI58" i="12" s="1"/>
  <c r="X58" i="12" s="1"/>
  <c r="G54" i="12"/>
  <c r="Z54" i="12" s="1"/>
  <c r="AI54" i="12" s="1"/>
  <c r="X54" i="12" s="1"/>
  <c r="G50" i="12"/>
  <c r="Z50" i="12" s="1"/>
  <c r="G47" i="12"/>
  <c r="Z47" i="12" s="1"/>
  <c r="AI47" i="12" s="1"/>
  <c r="X47" i="12" s="1"/>
  <c r="G43" i="12"/>
  <c r="Z43" i="12" s="1"/>
  <c r="AI43" i="12" s="1"/>
  <c r="X43" i="12" s="1"/>
  <c r="G39" i="12"/>
  <c r="Z39" i="12" s="1"/>
  <c r="AI39" i="12" s="1"/>
  <c r="X39" i="12" s="1"/>
  <c r="G35" i="12"/>
  <c r="Z35" i="12" s="1"/>
  <c r="AI35" i="12" s="1"/>
  <c r="X35" i="12" s="1"/>
  <c r="G31" i="12"/>
  <c r="Z31" i="12" s="1"/>
  <c r="G27" i="12"/>
  <c r="Z27" i="12" s="1"/>
  <c r="AI27" i="12" s="1"/>
  <c r="X27" i="12" s="1"/>
  <c r="G23" i="12"/>
  <c r="Z23" i="12" s="1"/>
  <c r="AI23" i="12" s="1"/>
  <c r="X23" i="12" s="1"/>
  <c r="G19" i="12"/>
  <c r="Z19" i="12" s="1"/>
  <c r="AI19" i="12" s="1"/>
  <c r="X19" i="12" s="1"/>
  <c r="G16" i="12"/>
  <c r="Z16" i="12" s="1"/>
  <c r="AI16" i="12" s="1"/>
  <c r="X16" i="12" s="1"/>
  <c r="G12" i="12"/>
  <c r="Z12" i="12" s="1"/>
  <c r="AI12" i="12" s="1"/>
  <c r="X12" i="12" s="1"/>
  <c r="G8" i="12"/>
  <c r="Z8" i="12" s="1"/>
  <c r="W114" i="12" l="1"/>
  <c r="AH114" i="12" s="1"/>
  <c r="U114" i="12"/>
  <c r="AG114" i="12" s="1"/>
  <c r="S114" i="12"/>
  <c r="AF114" i="12" s="1"/>
  <c r="W31" i="12"/>
  <c r="AH31" i="12" s="1"/>
  <c r="W126" i="12"/>
  <c r="AH126" i="12" s="1"/>
  <c r="U31" i="12"/>
  <c r="AG31" i="12" s="1"/>
  <c r="U126" i="12"/>
  <c r="AG126" i="12" s="1"/>
  <c r="S31" i="12"/>
  <c r="AF31" i="12" s="1"/>
  <c r="S126" i="12"/>
  <c r="AF126" i="12" s="1"/>
  <c r="W70" i="12" l="1"/>
  <c r="AH70" i="12" s="1"/>
  <c r="U70" i="12"/>
  <c r="AG70" i="12" s="1"/>
  <c r="S70" i="12"/>
  <c r="AF70" i="12" s="1"/>
  <c r="M126" i="12"/>
  <c r="AC126" i="12" s="1"/>
  <c r="M31" i="12"/>
  <c r="AC31" i="12" s="1"/>
  <c r="O126" i="12"/>
  <c r="AD126" i="12" s="1"/>
  <c r="O31" i="12"/>
  <c r="AD31" i="12" s="1"/>
  <c r="Q70" i="12"/>
  <c r="AE70" i="12" s="1"/>
  <c r="Q126" i="12"/>
  <c r="AE126" i="12" s="1"/>
  <c r="Q31" i="12"/>
  <c r="AE31" i="12" s="1"/>
  <c r="Q8" i="12"/>
  <c r="AE8" i="12" s="1"/>
  <c r="AI31" i="12" l="1"/>
  <c r="X31" i="12" s="1"/>
  <c r="AI126" i="12"/>
  <c r="X126" i="12" s="1"/>
  <c r="M114" i="12"/>
  <c r="AC114" i="12" s="1"/>
  <c r="Q114" i="12"/>
  <c r="AE114" i="12" s="1"/>
  <c r="M70" i="12"/>
  <c r="AC70" i="12" s="1"/>
  <c r="O114" i="12"/>
  <c r="AD114" i="12" s="1"/>
  <c r="O70" i="12"/>
  <c r="AD70" i="12" s="1"/>
  <c r="Q50" i="12"/>
  <c r="AE50" i="12" s="1"/>
  <c r="O50" i="12"/>
  <c r="AD50" i="12" s="1"/>
  <c r="M50" i="12"/>
  <c r="AC50" i="12" s="1"/>
  <c r="Q85" i="12"/>
  <c r="AE85" i="12" s="1"/>
  <c r="M8" i="12"/>
  <c r="AC8" i="12" s="1"/>
  <c r="S50" i="12"/>
  <c r="AF50" i="12" s="1"/>
  <c r="U50" i="12"/>
  <c r="AG50" i="12" s="1"/>
  <c r="W50" i="12"/>
  <c r="AH50" i="12" s="1"/>
  <c r="AI114" i="12" l="1"/>
  <c r="X114" i="12" s="1"/>
  <c r="AI70" i="12"/>
  <c r="X70" i="12" s="1"/>
  <c r="AI50" i="12"/>
  <c r="X50" i="12" s="1"/>
  <c r="W8" i="12"/>
  <c r="AH8" i="12" s="1"/>
  <c r="W85" i="12"/>
  <c r="AH85" i="12" s="1"/>
  <c r="U8" i="12"/>
  <c r="AG8" i="12" s="1"/>
  <c r="U85" i="12"/>
  <c r="AG85" i="12" s="1"/>
  <c r="S8" i="12"/>
  <c r="AF8" i="12" s="1"/>
  <c r="S85" i="12"/>
  <c r="AF85" i="12" s="1"/>
  <c r="M85" i="12"/>
  <c r="AC85" i="12" s="1"/>
  <c r="O8" i="12"/>
  <c r="AD8" i="12" s="1"/>
  <c r="AI8" i="12" l="1"/>
  <c r="X8" i="12" s="1"/>
  <c r="O85" i="12"/>
  <c r="AD85" i="12" s="1"/>
  <c r="AI85" i="12" s="1"/>
  <c r="X85" i="12" s="1"/>
  <c r="AD127" i="12" l="1"/>
</calcChain>
</file>

<file path=xl/sharedStrings.xml><?xml version="1.0" encoding="utf-8"?>
<sst xmlns="http://schemas.openxmlformats.org/spreadsheetml/2006/main" count="850" uniqueCount="252">
  <si>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</si>
  <si>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</si>
  <si>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</si>
  <si>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</si>
  <si>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</si>
  <si>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</si>
  <si>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</si>
  <si>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</si>
  <si>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</si>
  <si>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</si>
  <si>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</si>
  <si>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</si>
  <si>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</si>
  <si>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</si>
  <si>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</si>
  <si>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</si>
  <si>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</si>
  <si>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</si>
  <si>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</si>
  <si>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</si>
  <si>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</si>
  <si>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</si>
  <si>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</si>
  <si>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</si>
  <si>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</si>
  <si>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</si>
  <si>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</si>
  <si>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</si>
  <si>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</si>
  <si>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</si>
  <si>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</si>
  <si>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</si>
  <si>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</si>
  <si>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</si>
  <si>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</si>
  <si>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</si>
  <si>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</si>
  <si>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</si>
  <si>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</si>
  <si>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</si>
  <si>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</si>
  <si>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</si>
  <si>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</si>
  <si>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</si>
  <si>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</si>
  <si>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</si>
  <si>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</si>
  <si>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</si>
  <si>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</si>
  <si>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</si>
  <si>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</si>
  <si>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</si>
  <si>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</si>
  <si>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</si>
  <si>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</si>
  <si>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</si>
  <si>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</si>
  <si>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</si>
  <si>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</si>
  <si>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</si>
  <si>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</si>
  <si>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</si>
  <si>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</si>
  <si>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</si>
  <si>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</si>
  <si>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</si>
  <si>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</si>
  <si>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</si>
  <si>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</si>
  <si>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</si>
  <si>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</si>
  <si>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</si>
  <si>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</si>
  <si>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</si>
  <si>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</si>
  <si>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</si>
  <si>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</si>
  <si>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</si>
  <si>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</si>
  <si>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</si>
  <si>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</si>
  <si>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</si>
  <si>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</si>
  <si>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</si>
  <si>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</si>
  <si>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</si>
  <si>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</si>
  <si>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</si>
  <si>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</si>
  <si>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</si>
  <si>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</si>
  <si>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</si>
  <si>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</si>
  <si>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</si>
  <si>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</si>
  <si>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</si>
  <si>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</si>
  <si>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</si>
  <si>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</si>
  <si>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</si>
  <si>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</si>
  <si>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</si>
  <si>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</si>
  <si>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</si>
  <si>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</si>
  <si>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</si>
  <si>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</si>
  <si>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</si>
  <si>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</si>
  <si>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</si>
  <si>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</si>
  <si>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</si>
  <si>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</si>
  <si>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</si>
  <si>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МАОУ СШ № 22</t>
  </si>
  <si>
    <t>A</t>
  </si>
  <si>
    <t>C</t>
  </si>
  <si>
    <t>B</t>
  </si>
  <si>
    <t>D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</si>
  <si>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</si>
  <si>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</si>
  <si>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</si>
  <si>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</si>
  <si>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</si>
  <si>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</si>
  <si>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МБОУ СШ № 14</t>
  </si>
  <si>
    <t>Среднее значение по городу</t>
  </si>
  <si>
    <t>- отлично</t>
  </si>
  <si>
    <t>- хорошо</t>
  </si>
  <si>
    <t>- критично</t>
  </si>
  <si>
    <t>Количество победителей</t>
  </si>
  <si>
    <t>Количество призёров</t>
  </si>
  <si>
    <t xml:space="preserve">Итого </t>
  </si>
  <si>
    <t>Всего участников</t>
  </si>
  <si>
    <t>Показатель участия</t>
  </si>
  <si>
    <t>МУНИЦИПАЛЬНЫЕ МЕРОПРИЯТИЯ</t>
  </si>
  <si>
    <t>РЕГИОНАЛЬНЫЕ МЕРОПРИЯТИЯ</t>
  </si>
  <si>
    <t>ФЕДЕРАЛЬНЫЕ МЕРОПРИЯТИЯ</t>
  </si>
  <si>
    <t>МАОУ СШ № 152</t>
  </si>
  <si>
    <t>МБОУ Гимназия № 12 "МиТ"</t>
  </si>
  <si>
    <t>по городу Красноярску</t>
  </si>
  <si>
    <t>Внеучебные достижения муниципального уровня</t>
  </si>
  <si>
    <t>МБОУ Прогимназия № 131</t>
  </si>
  <si>
    <t>среднее значение</t>
  </si>
  <si>
    <t>Среднее по городу</t>
  </si>
  <si>
    <t>МЕРОПРИЯТИЯ МУНИЦИПАЛЬНОГО УРОВНЯ</t>
  </si>
  <si>
    <t>Всероссийский конкурс сочинений (4-11 кл.)</t>
  </si>
  <si>
    <t>Всероссийский конкурс юных чтецов "Живая классика" (5-11 кл.)</t>
  </si>
  <si>
    <t>Общероссийская олимпиада "Основы православной культуры" (4-11 кл.)</t>
  </si>
  <si>
    <t>Городская олимпиада по литературе (5-6 кл.)</t>
  </si>
  <si>
    <t xml:space="preserve"> Городская олимпиада по русскому языку и математике (4 кл.)</t>
  </si>
  <si>
    <t>Городская научно-практическая конференция «Взгляд в будущее" (1-11 кл.)</t>
  </si>
  <si>
    <t>Городской конкурс "Грамотей" (5-11 кл.)</t>
  </si>
  <si>
    <t>Городской конкурс публицистических работ «Супер-перо» (2-11 кл.)</t>
  </si>
  <si>
    <t>Городской фестиваль художественного слова «Прямая речь» (5-11 кл.)</t>
  </si>
  <si>
    <t>Городской фестиваль художественного творчества «Колесо фортуны» (1-11 кл.)</t>
  </si>
  <si>
    <t>Всероссийская межпредметная олимпиада "Наше наследие" (1-11 кл.)</t>
  </si>
  <si>
    <t>Городской конкурс "Умники и умницы" (5-6 кл.) +"Speaker's contest" английский язык (8-10 кл.)</t>
  </si>
  <si>
    <t>Городской открытый театральный конкурс «Премьера» (1-11 кл.)</t>
  </si>
  <si>
    <t>МАОУ Гимназия № 9</t>
  </si>
  <si>
    <t>- нормально</t>
  </si>
  <si>
    <t>Внеучебные достижения регионального уровня</t>
  </si>
  <si>
    <t>Конкурс творческих произведений "Код Сибири: взгляд изнутри" (5-11 кл.)</t>
  </si>
  <si>
    <t>Внеучебные достижения федерального уровня</t>
  </si>
  <si>
    <t>Межрегиональная олимпиада "Будущие исследователи - будущее науки" (7-11 кл.)</t>
  </si>
  <si>
    <t>Всесибирская олимпиада (7-11 кл.)</t>
  </si>
  <si>
    <t>МЕРОПРИЯТИЯ РЕГИОНАЛЬНОГО УРОВНЯ</t>
  </si>
  <si>
    <t>проверка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</si>
  <si>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ур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</si>
  <si>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аур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</si>
  <si>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рур</t>
    </r>
  </si>
  <si>
    <t>Внеучебные достижения учащихся</t>
  </si>
  <si>
    <t>Цифра 1</t>
  </si>
  <si>
    <t>Цифра 2</t>
  </si>
  <si>
    <t>Цифра 3</t>
  </si>
  <si>
    <t>Цифра 4</t>
  </si>
  <si>
    <t>Среднее значение</t>
  </si>
  <si>
    <t>Вспомогательные значения</t>
  </si>
  <si>
    <t>Цифра 5</t>
  </si>
  <si>
    <t>Цифра 6</t>
  </si>
  <si>
    <t>Цифра 7</t>
  </si>
  <si>
    <t>Цифра 8</t>
  </si>
  <si>
    <t>Цифра 9</t>
  </si>
  <si>
    <t>Цифра 10</t>
  </si>
  <si>
    <r>
      <t xml:space="preserve">Коэффициент участия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уф</t>
    </r>
  </si>
  <si>
    <r>
      <t xml:space="preserve">Коэффициент активности </t>
    </r>
    <r>
      <rPr>
        <b/>
        <sz val="11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ауф</t>
    </r>
  </si>
  <si>
    <r>
      <t xml:space="preserve">Коэффициент результативности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руф</t>
    </r>
  </si>
  <si>
    <t>МЕРОПРИЯТИЯ ФЕДЕРАЛЬНОГО УРОВНЯ</t>
  </si>
  <si>
    <t>По городу Красноярску</t>
  </si>
  <si>
    <t xml:space="preserve"> - от среднего значения до 1,5 среднего значения по городу</t>
  </si>
  <si>
    <t xml:space="preserve"> - от 0,5 среднего значения до среднего значения по городу</t>
  </si>
  <si>
    <t xml:space="preserve"> - ниже 0,5 среднего значения по городу</t>
  </si>
  <si>
    <t xml:space="preserve"> - от 1,5 среднего значения по городу и выше</t>
  </si>
  <si>
    <t>Граница А-В</t>
  </si>
  <si>
    <t>Граница В-С</t>
  </si>
  <si>
    <t>Граница С-D</t>
  </si>
  <si>
    <t>Чемпионат Juniorskills по основам профессиональных компетенций (5-11 кл.) и чемпионат "Молодые профессионалы" (World Skills Russia)</t>
  </si>
  <si>
    <t>МБОУ СШ № 154</t>
  </si>
  <si>
    <t>база</t>
  </si>
  <si>
    <r>
      <t xml:space="preserve">Коэффициент участия </t>
    </r>
    <r>
      <rPr>
        <b/>
        <sz val="11"/>
        <rFont val="Calibri"/>
        <family val="2"/>
        <scheme val="minor"/>
      </rPr>
      <t>К</t>
    </r>
    <r>
      <rPr>
        <b/>
        <sz val="10"/>
        <rFont val="Calibri"/>
        <family val="2"/>
        <scheme val="minor"/>
      </rPr>
      <t>ум</t>
    </r>
  </si>
  <si>
    <r>
      <t xml:space="preserve">Коэффициент активности </t>
    </r>
    <r>
      <rPr>
        <b/>
        <sz val="11"/>
        <rFont val="Calibri"/>
        <family val="2"/>
        <scheme val="minor"/>
      </rPr>
      <t>К</t>
    </r>
    <r>
      <rPr>
        <b/>
        <sz val="10"/>
        <rFont val="Calibri"/>
        <family val="2"/>
        <scheme val="minor"/>
      </rPr>
      <t>аум</t>
    </r>
  </si>
  <si>
    <r>
      <t xml:space="preserve">Коэффициент результативности </t>
    </r>
    <r>
      <rPr>
        <b/>
        <sz val="11"/>
        <rFont val="Calibri"/>
        <family val="2"/>
        <scheme val="minor"/>
      </rPr>
      <t xml:space="preserve"> К</t>
    </r>
    <r>
      <rPr>
        <b/>
        <sz val="10"/>
        <rFont val="Calibri"/>
        <family val="2"/>
        <scheme val="minor"/>
      </rPr>
      <t>рум</t>
    </r>
  </si>
  <si>
    <r>
      <t xml:space="preserve">Коэффициент вовлечённости </t>
    </r>
    <r>
      <rPr>
        <b/>
        <sz val="11"/>
        <rFont val="Calibri"/>
        <family val="2"/>
        <scheme val="minor"/>
      </rPr>
      <t xml:space="preserve"> Кв</t>
    </r>
    <r>
      <rPr>
        <b/>
        <sz val="10"/>
        <rFont val="Calibri"/>
        <family val="2"/>
        <scheme val="minor"/>
      </rPr>
      <t>ум</t>
    </r>
  </si>
  <si>
    <t>Всероссийская олимпиада школьников (7-11 кл.)</t>
  </si>
  <si>
    <t>Городская олимпиада по русскому языку                    (5-6 кл.)</t>
  </si>
  <si>
    <t>Информация из базы КИАСУО  на 01 октября</t>
  </si>
  <si>
    <t>Университетская олимпиада "Бельчонок"                  (2-11 кл.)</t>
  </si>
  <si>
    <t>Всероссийская олимпиада школьников (9-11 кл.)</t>
  </si>
  <si>
    <t>2019-2020 учебный год</t>
  </si>
  <si>
    <t>- число мероприятий на 31.05.2020</t>
  </si>
  <si>
    <t>МБОУ СШ № 156</t>
  </si>
  <si>
    <t>МАОУ СШ "Комплекс "Покровский"</t>
  </si>
  <si>
    <t>МАОУ СШ № 155</t>
  </si>
  <si>
    <t>Городская олимпиада по математике им. Арнольда В. И. (3-4, 5-6 кл.)</t>
  </si>
  <si>
    <t>Городской конкурс чтецов "Любимое" (5-11 кл.) отменен</t>
  </si>
  <si>
    <t>Олимпиада "Эрудиты избирательного права"</t>
  </si>
  <si>
    <t>Неделя высоких технологий (1-11 кл.) проведена частично</t>
  </si>
  <si>
    <t>Городская научно-практическая конференция "Космотех XXI век" (7-11 кл.) нет данных</t>
  </si>
  <si>
    <t>Городская межпредметная интеллектуальная игра "Эрудит-Премьер" (5-11 кл.) нет данных</t>
  </si>
  <si>
    <t>Городская олимпиада по  биологии (5-6 кл.) не проводилась</t>
  </si>
  <si>
    <t>Городская олимпиада по математике им. Софьи Ковалевской (для девочек 7-9 кл.) не проводилась</t>
  </si>
  <si>
    <t>Математический турнир "Кубок города Красноярска" (7-11 кл.) не проводился</t>
  </si>
  <si>
    <t>Городской турнир юных физиков (7-8 кл.) не проводился</t>
  </si>
  <si>
    <r>
      <rPr>
        <b/>
        <sz val="11"/>
        <color rgb="FFFF0000"/>
        <rFont val="Calibri"/>
        <family val="2"/>
        <charset val="204"/>
        <scheme val="minor"/>
      </rPr>
      <t>Чемпионат Juniorskills по основам профессиональных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компетенций (5-11 кл.)</t>
    </r>
    <r>
      <rPr>
        <b/>
        <sz val="11"/>
        <color theme="3" tint="0.39997558519241921"/>
        <rFont val="Calibri"/>
        <family val="2"/>
        <scheme val="minor"/>
      </rPr>
      <t xml:space="preserve">         и чемпионат "Молодые профессионалы" (World Skills Russia)</t>
    </r>
  </si>
  <si>
    <r>
      <t xml:space="preserve">Краевой форум "Молодежь и наука" (6-11 кл.) </t>
    </r>
    <r>
      <rPr>
        <b/>
        <sz val="11"/>
        <color rgb="FFFF0000"/>
        <rFont val="Calibri"/>
        <family val="2"/>
        <charset val="204"/>
        <scheme val="minor"/>
      </rPr>
      <t>Краевой молодежный форум «Научно-технический потенциал Сибири»</t>
    </r>
  </si>
  <si>
    <r>
      <t xml:space="preserve">Коэффициент участия </t>
    </r>
    <r>
      <rPr>
        <b/>
        <sz val="10"/>
        <color theme="1"/>
        <rFont val="Calibri"/>
        <family val="2"/>
        <charset val="204"/>
        <scheme val="minor"/>
      </rPr>
      <t>Куф</t>
    </r>
  </si>
  <si>
    <r>
      <t xml:space="preserve">Коэффициент участия </t>
    </r>
    <r>
      <rPr>
        <b/>
        <sz val="10"/>
        <color rgb="FF000000"/>
        <rFont val="Calibri"/>
        <family val="2"/>
        <charset val="204"/>
        <scheme val="minor"/>
      </rPr>
      <t>Кур</t>
    </r>
  </si>
  <si>
    <r>
      <t xml:space="preserve">Индекс участия  </t>
    </r>
    <r>
      <rPr>
        <b/>
        <sz val="10"/>
        <color rgb="FF000000"/>
        <rFont val="Calibri"/>
        <family val="2"/>
        <charset val="204"/>
        <scheme val="minor"/>
      </rPr>
      <t>Iур</t>
    </r>
  </si>
  <si>
    <r>
      <t xml:space="preserve">Коэффициент активности    </t>
    </r>
    <r>
      <rPr>
        <b/>
        <sz val="10"/>
        <color rgb="FF000000"/>
        <rFont val="Calibri"/>
        <family val="2"/>
        <charset val="204"/>
        <scheme val="minor"/>
      </rPr>
      <t>Каур</t>
    </r>
  </si>
  <si>
    <r>
      <t xml:space="preserve">Индекс активности   </t>
    </r>
    <r>
      <rPr>
        <b/>
        <sz val="10"/>
        <color rgb="FF000000"/>
        <rFont val="Calibri"/>
        <family val="2"/>
        <charset val="204"/>
        <scheme val="minor"/>
      </rPr>
      <t>Iaур</t>
    </r>
  </si>
  <si>
    <r>
      <t xml:space="preserve">Коэффициент результативности   </t>
    </r>
    <r>
      <rPr>
        <b/>
        <sz val="10"/>
        <color rgb="FF000000"/>
        <rFont val="Calibri"/>
        <family val="2"/>
        <charset val="204"/>
        <scheme val="minor"/>
      </rPr>
      <t>Крур</t>
    </r>
  </si>
  <si>
    <r>
      <t xml:space="preserve">Индекс результативности  </t>
    </r>
    <r>
      <rPr>
        <b/>
        <sz val="10"/>
        <color rgb="FF000000"/>
        <rFont val="Calibri"/>
        <family val="2"/>
        <charset val="204"/>
        <scheme val="minor"/>
      </rPr>
      <t>Iрур</t>
    </r>
  </si>
  <si>
    <r>
      <t xml:space="preserve">Коэффициент участия </t>
    </r>
    <r>
      <rPr>
        <b/>
        <sz val="10"/>
        <color theme="1"/>
        <rFont val="Calibri"/>
        <family val="2"/>
        <charset val="204"/>
        <scheme val="minor"/>
      </rPr>
      <t>Кум</t>
    </r>
  </si>
  <si>
    <r>
      <t xml:space="preserve">Индекс участия  </t>
    </r>
    <r>
      <rPr>
        <b/>
        <sz val="10"/>
        <color rgb="FF000000"/>
        <rFont val="Calibri"/>
        <family val="2"/>
        <charset val="204"/>
        <scheme val="minor"/>
      </rPr>
      <t>Iум</t>
    </r>
  </si>
  <si>
    <r>
      <t xml:space="preserve">Коэффициент активности    </t>
    </r>
    <r>
      <rPr>
        <b/>
        <sz val="10"/>
        <color rgb="FF000000"/>
        <rFont val="Calibri"/>
        <family val="2"/>
        <charset val="204"/>
        <scheme val="minor"/>
      </rPr>
      <t>Каум</t>
    </r>
  </si>
  <si>
    <r>
      <t xml:space="preserve">Индекс активности   </t>
    </r>
    <r>
      <rPr>
        <b/>
        <sz val="10"/>
        <color rgb="FF000000"/>
        <rFont val="Calibri"/>
        <family val="2"/>
        <charset val="204"/>
        <scheme val="minor"/>
      </rPr>
      <t>Iaум</t>
    </r>
  </si>
  <si>
    <r>
      <t xml:space="preserve">Коэффициент результативности   </t>
    </r>
    <r>
      <rPr>
        <b/>
        <sz val="10"/>
        <color rgb="FF000000"/>
        <rFont val="Calibri"/>
        <family val="2"/>
        <charset val="204"/>
        <scheme val="minor"/>
      </rPr>
      <t>Крум</t>
    </r>
  </si>
  <si>
    <r>
      <t xml:space="preserve">Индекс результативности  </t>
    </r>
    <r>
      <rPr>
        <b/>
        <sz val="10"/>
        <color rgb="FF000000"/>
        <rFont val="Calibri"/>
        <family val="2"/>
        <charset val="204"/>
        <scheme val="minor"/>
      </rPr>
      <t>Iрум</t>
    </r>
  </si>
  <si>
    <r>
      <t xml:space="preserve">Коэффициент вовлечённости </t>
    </r>
    <r>
      <rPr>
        <b/>
        <sz val="10"/>
        <color rgb="FF000000"/>
        <rFont val="Calibri"/>
        <family val="2"/>
        <charset val="204"/>
        <scheme val="minor"/>
      </rPr>
      <t>Квум</t>
    </r>
  </si>
  <si>
    <r>
      <t xml:space="preserve">Индекс вовлечённости </t>
    </r>
    <r>
      <rPr>
        <b/>
        <sz val="10"/>
        <color rgb="FF000000"/>
        <rFont val="Calibri"/>
        <family val="2"/>
        <charset val="204"/>
        <scheme val="minor"/>
      </rPr>
      <t>Iвум</t>
    </r>
  </si>
  <si>
    <r>
      <t xml:space="preserve">Индекс участия  </t>
    </r>
    <r>
      <rPr>
        <b/>
        <sz val="10"/>
        <color rgb="FF000000"/>
        <rFont val="Calibri"/>
        <family val="2"/>
        <charset val="204"/>
        <scheme val="minor"/>
      </rPr>
      <t>Iуф</t>
    </r>
  </si>
  <si>
    <r>
      <t xml:space="preserve">Коэффициент активности    </t>
    </r>
    <r>
      <rPr>
        <b/>
        <sz val="10"/>
        <color rgb="FF000000"/>
        <rFont val="Calibri"/>
        <family val="2"/>
        <charset val="204"/>
        <scheme val="minor"/>
      </rPr>
      <t>Кауф</t>
    </r>
  </si>
  <si>
    <r>
      <t xml:space="preserve">Индекс активности   </t>
    </r>
    <r>
      <rPr>
        <b/>
        <sz val="10"/>
        <color rgb="FF000000"/>
        <rFont val="Calibri"/>
        <family val="2"/>
        <charset val="204"/>
        <scheme val="minor"/>
      </rPr>
      <t>Iaуф</t>
    </r>
  </si>
  <si>
    <r>
      <t xml:space="preserve">Коэффициент результативности   </t>
    </r>
    <r>
      <rPr>
        <b/>
        <sz val="10"/>
        <color rgb="FF000000"/>
        <rFont val="Calibri"/>
        <family val="2"/>
        <charset val="204"/>
        <scheme val="minor"/>
      </rPr>
      <t>Круф</t>
    </r>
  </si>
  <si>
    <r>
      <t xml:space="preserve">Индекс результативности  </t>
    </r>
    <r>
      <rPr>
        <b/>
        <sz val="10"/>
        <color rgb="FF000000"/>
        <rFont val="Calibri"/>
        <family val="2"/>
        <charset val="204"/>
        <scheme val="minor"/>
      </rPr>
      <t>Iруф</t>
    </r>
  </si>
  <si>
    <t>Всероссийский конкурс юных чтецов "Живая классика" (5-11 кл.) нет участников</t>
  </si>
  <si>
    <t xml:space="preserve">Всероссийский конкурс сочинений (4-11 кл.)    нет участников </t>
  </si>
  <si>
    <t>Общероссийская олимпиада "Основы православной культуры" (4-11 кл.)                             не проводилась</t>
  </si>
  <si>
    <t>Межпредметная полипредметная олимпиада "Высшая проба" (7-11 кл.) результаты обезличены</t>
  </si>
  <si>
    <t>Университетская олимпиада "Бельчонок" (математика, информатика, физика, химия         2-11 кл.)</t>
  </si>
  <si>
    <t>Олимпиада "Надежда энергетики" (математика. физика, информатика 7-11 кл.)</t>
  </si>
  <si>
    <t>Турнир им. М.В.Ломоносова (6-11 кл.) + олимпиада "Ломоносов" (1-11 кл.) данные обезличены, либо указаны без указания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</si>
</sst>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icrosoft Sans Serif"/>
      <family val="2"/>
      <charset val="204"/>
    </font>
    <font>
      <b/>
      <sz val="14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4"/>
      <color theme="3" tint="0.59999389629810485"/>
      <name val="Calibri"/>
      <family val="2"/>
      <scheme val="minor"/>
    </font>
    <font>
      <b/>
      <sz val="12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3" fillId="0" borderId="0"/>
    <xf numFmtId="0" fontId="23" fillId="0" borderId="0"/>
    <xf numFmtId="0" fontId="29" fillId="0" borderId="0" applyNumberFormat="0" applyFont="0" applyBorder="0" applyProtection="0"/>
    <xf numFmtId="0" fontId="28" fillId="0" borderId="0"/>
    <xf numFmtId="0" fontId="23" fillId="0" borderId="0"/>
    <xf numFmtId="0" fontId="14" fillId="0" borderId="0"/>
    <xf numFmtId="0" fontId="23" fillId="0" borderId="0"/>
    <xf numFmtId="0" fontId="13" fillId="0" borderId="0"/>
    <xf numFmtId="0" fontId="31" fillId="0" borderId="0"/>
    <xf numFmtId="0" fontId="32" fillId="0" borderId="0"/>
    <xf numFmtId="0" fontId="47" fillId="0" borderId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62">
    <xf numFmtId="0" fontId="0" fillId="0" borderId="0" xfId="0"/>
    <xf numFmtId="0" fontId="0" fillId="0" borderId="0" xfId="0" applyFill="1" applyBorder="1" applyAlignment="1">
      <alignment horizontal="left"/>
    </xf>
    <xf numFmtId="0" fontId="20" fillId="3" borderId="4" xfId="0" applyFont="1" applyFill="1" applyBorder="1" applyAlignment="1">
      <alignment wrapText="1"/>
    </xf>
    <xf numFmtId="0" fontId="22" fillId="4" borderId="0" xfId="0" applyFont="1" applyFill="1" applyAlignment="1">
      <alignment horizontal="center"/>
    </xf>
    <xf numFmtId="2" fontId="17" fillId="0" borderId="0" xfId="0" applyNumberFormat="1" applyFont="1" applyBorder="1"/>
    <xf numFmtId="4" fontId="17" fillId="0" borderId="0" xfId="0" applyNumberFormat="1" applyFont="1" applyBorder="1"/>
    <xf numFmtId="0" fontId="20" fillId="0" borderId="0" xfId="0" applyFont="1"/>
    <xf numFmtId="0" fontId="16" fillId="0" borderId="12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0" fillId="2" borderId="21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20" fillId="3" borderId="6" xfId="0" applyFont="1" applyFill="1" applyBorder="1" applyAlignment="1">
      <alignment wrapText="1"/>
    </xf>
    <xf numFmtId="0" fontId="20" fillId="3" borderId="3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0" fillId="0" borderId="2" xfId="0" applyFont="1" applyBorder="1"/>
    <xf numFmtId="0" fontId="20" fillId="3" borderId="3" xfId="0" applyFont="1" applyFill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4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2" fontId="0" fillId="0" borderId="0" xfId="0" applyNumberFormat="1"/>
    <xf numFmtId="0" fontId="17" fillId="0" borderId="4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20" fillId="2" borderId="0" xfId="0" applyFont="1" applyFill="1"/>
    <xf numFmtId="0" fontId="33" fillId="0" borderId="0" xfId="0" applyFont="1" applyBorder="1" applyAlignment="1"/>
    <xf numFmtId="0" fontId="21" fillId="0" borderId="0" xfId="0" applyFont="1" applyBorder="1" applyAlignment="1"/>
    <xf numFmtId="4" fontId="1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/>
    <xf numFmtId="2" fontId="37" fillId="0" borderId="0" xfId="0" applyNumberFormat="1" applyFont="1"/>
    <xf numFmtId="0" fontId="37" fillId="0" borderId="0" xfId="0" applyFont="1"/>
    <xf numFmtId="0" fontId="25" fillId="0" borderId="18" xfId="0" applyFont="1" applyBorder="1" applyAlignment="1"/>
    <xf numFmtId="0" fontId="25" fillId="0" borderId="5" xfId="0" applyFont="1" applyBorder="1" applyAlignment="1"/>
    <xf numFmtId="0" fontId="25" fillId="0" borderId="18" xfId="0" applyFont="1" applyFill="1" applyBorder="1" applyAlignment="1"/>
    <xf numFmtId="0" fontId="25" fillId="0" borderId="5" xfId="0" applyFont="1" applyFill="1" applyBorder="1" applyAlignment="1"/>
    <xf numFmtId="0" fontId="34" fillId="0" borderId="54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43" xfId="0" applyFont="1" applyFill="1" applyBorder="1" applyAlignment="1">
      <alignment horizontal="left"/>
    </xf>
    <xf numFmtId="0" fontId="0" fillId="0" borderId="27" xfId="0" applyFont="1" applyBorder="1" applyAlignment="1">
      <alignment horizontal="right"/>
    </xf>
    <xf numFmtId="0" fontId="20" fillId="2" borderId="7" xfId="0" applyFont="1" applyFill="1" applyBorder="1" applyAlignment="1">
      <alignment horizontal="center" wrapText="1"/>
    </xf>
    <xf numFmtId="0" fontId="20" fillId="3" borderId="40" xfId="0" applyFont="1" applyFill="1" applyBorder="1" applyAlignment="1">
      <alignment wrapText="1"/>
    </xf>
    <xf numFmtId="0" fontId="38" fillId="0" borderId="0" xfId="0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0" fillId="0" borderId="15" xfId="0" applyFont="1" applyBorder="1"/>
    <xf numFmtId="0" fontId="30" fillId="0" borderId="1" xfId="0" applyFont="1" applyFill="1" applyBorder="1" applyAlignment="1" applyProtection="1"/>
    <xf numFmtId="0" fontId="30" fillId="0" borderId="16" xfId="0" applyFont="1" applyFill="1" applyBorder="1" applyAlignment="1" applyProtection="1"/>
    <xf numFmtId="0" fontId="30" fillId="0" borderId="21" xfId="0" applyFont="1" applyFill="1" applyBorder="1" applyAlignment="1" applyProtection="1"/>
    <xf numFmtId="0" fontId="30" fillId="0" borderId="17" xfId="0" applyFont="1" applyFill="1" applyBorder="1" applyAlignment="1" applyProtection="1"/>
    <xf numFmtId="0" fontId="30" fillId="0" borderId="9" xfId="0" applyFont="1" applyFill="1" applyBorder="1" applyAlignment="1" applyProtection="1"/>
    <xf numFmtId="0" fontId="30" fillId="0" borderId="22" xfId="0" applyFont="1" applyFill="1" applyBorder="1" applyAlignment="1" applyProtection="1"/>
    <xf numFmtId="2" fontId="17" fillId="0" borderId="2" xfId="0" applyNumberFormat="1" applyFont="1" applyBorder="1" applyAlignment="1">
      <alignment horizontal="center"/>
    </xf>
    <xf numFmtId="0" fontId="24" fillId="0" borderId="0" xfId="0" applyFont="1" applyBorder="1" applyAlignment="1"/>
    <xf numFmtId="49" fontId="26" fillId="0" borderId="23" xfId="0" applyNumberFormat="1" applyFont="1" applyBorder="1" applyAlignment="1"/>
    <xf numFmtId="0" fontId="34" fillId="0" borderId="5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/>
    </xf>
    <xf numFmtId="1" fontId="17" fillId="0" borderId="49" xfId="0" applyNumberFormat="1" applyFont="1" applyBorder="1" applyAlignment="1">
      <alignment horizontal="center"/>
    </xf>
    <xf numFmtId="0" fontId="16" fillId="0" borderId="33" xfId="0" applyFont="1" applyBorder="1" applyAlignment="1">
      <alignment horizontal="right"/>
    </xf>
    <xf numFmtId="0" fontId="16" fillId="0" borderId="24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16" fillId="0" borderId="52" xfId="0" applyFont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right"/>
    </xf>
    <xf numFmtId="0" fontId="16" fillId="0" borderId="52" xfId="0" applyFont="1" applyFill="1" applyBorder="1" applyAlignment="1">
      <alignment horizontal="right"/>
    </xf>
    <xf numFmtId="0" fontId="16" fillId="0" borderId="46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2" xfId="0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0" fillId="0" borderId="0" xfId="0" applyFont="1" applyFill="1"/>
    <xf numFmtId="2" fontId="19" fillId="0" borderId="26" xfId="0" applyNumberFormat="1" applyFont="1" applyFill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/>
    </xf>
    <xf numFmtId="2" fontId="22" fillId="0" borderId="43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2" fontId="19" fillId="9" borderId="22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/>
    </xf>
    <xf numFmtId="2" fontId="19" fillId="0" borderId="31" xfId="0" applyNumberFormat="1" applyFont="1" applyFill="1" applyBorder="1" applyAlignment="1">
      <alignment horizontal="center" vertical="center"/>
    </xf>
    <xf numFmtId="2" fontId="19" fillId="9" borderId="35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6" fillId="8" borderId="29" xfId="0" applyNumberFormat="1" applyFont="1" applyFill="1" applyBorder="1" applyAlignment="1">
      <alignment horizontal="center"/>
    </xf>
    <xf numFmtId="2" fontId="16" fillId="8" borderId="28" xfId="0" applyNumberFormat="1" applyFont="1" applyFill="1" applyBorder="1" applyAlignment="1">
      <alignment horizontal="center"/>
    </xf>
    <xf numFmtId="2" fontId="16" fillId="8" borderId="26" xfId="0" applyNumberFormat="1" applyFont="1" applyFill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6" fillId="0" borderId="4" xfId="0" applyFont="1" applyBorder="1"/>
    <xf numFmtId="0" fontId="16" fillId="0" borderId="6" xfId="0" applyFont="1" applyBorder="1"/>
    <xf numFmtId="0" fontId="16" fillId="0" borderId="3" xfId="0" applyFont="1" applyBorder="1"/>
    <xf numFmtId="0" fontId="16" fillId="0" borderId="40" xfId="0" applyFont="1" applyBorder="1"/>
    <xf numFmtId="2" fontId="16" fillId="0" borderId="11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9" fillId="0" borderId="3" xfId="0" applyNumberFormat="1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horizontal="center" vertical="center"/>
    </xf>
    <xf numFmtId="2" fontId="19" fillId="0" borderId="66" xfId="0" applyNumberFormat="1" applyFont="1" applyFill="1" applyBorder="1" applyAlignment="1">
      <alignment horizontal="center" vertical="center"/>
    </xf>
    <xf numFmtId="2" fontId="19" fillId="0" borderId="8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/>
    </xf>
    <xf numFmtId="2" fontId="19" fillId="0" borderId="28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19" fillId="0" borderId="40" xfId="0" applyNumberFormat="1" applyFont="1" applyFill="1" applyBorder="1" applyAlignment="1">
      <alignment horizontal="center" vertical="center"/>
    </xf>
    <xf numFmtId="2" fontId="19" fillId="0" borderId="58" xfId="0" applyNumberFormat="1" applyFont="1" applyFill="1" applyBorder="1" applyAlignment="1">
      <alignment horizontal="center" vertical="center"/>
    </xf>
    <xf numFmtId="2" fontId="19" fillId="0" borderId="32" xfId="0" applyNumberFormat="1" applyFont="1" applyFill="1" applyBorder="1" applyAlignment="1">
      <alignment horizontal="center" vertical="center"/>
    </xf>
    <xf numFmtId="2" fontId="19" fillId="0" borderId="50" xfId="0" applyNumberFormat="1" applyFont="1" applyFill="1" applyBorder="1" applyAlignment="1">
      <alignment horizontal="center" vertical="center"/>
    </xf>
    <xf numFmtId="2" fontId="19" fillId="0" borderId="35" xfId="0" applyNumberFormat="1" applyFont="1" applyFill="1" applyBorder="1" applyAlignment="1">
      <alignment horizontal="center" vertical="center"/>
    </xf>
    <xf numFmtId="2" fontId="16" fillId="0" borderId="31" xfId="0" applyNumberFormat="1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2" fontId="16" fillId="8" borderId="32" xfId="0" applyNumberFormat="1" applyFont="1" applyFill="1" applyBorder="1" applyAlignment="1">
      <alignment horizontal="center"/>
    </xf>
    <xf numFmtId="0" fontId="30" fillId="0" borderId="34" xfId="0" applyFont="1" applyFill="1" applyBorder="1" applyAlignment="1" applyProtection="1"/>
    <xf numFmtId="0" fontId="30" fillId="0" borderId="35" xfId="0" applyFont="1" applyFill="1" applyBorder="1" applyAlignment="1" applyProtection="1"/>
    <xf numFmtId="2" fontId="19" fillId="0" borderId="56" xfId="0" applyNumberFormat="1" applyFont="1" applyFill="1" applyBorder="1" applyAlignment="1">
      <alignment horizontal="center" vertical="center"/>
    </xf>
    <xf numFmtId="2" fontId="19" fillId="0" borderId="72" xfId="0" applyNumberFormat="1" applyFont="1" applyFill="1" applyBorder="1" applyAlignment="1">
      <alignment horizontal="center" vertical="center"/>
    </xf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2" fontId="17" fillId="2" borderId="64" xfId="0" applyNumberFormat="1" applyFont="1" applyFill="1" applyBorder="1" applyAlignment="1">
      <alignment horizontal="center" vertical="center"/>
    </xf>
    <xf numFmtId="2" fontId="17" fillId="2" borderId="63" xfId="0" applyNumberFormat="1" applyFont="1" applyFill="1" applyBorder="1" applyAlignment="1">
      <alignment horizontal="center" vertical="center"/>
    </xf>
    <xf numFmtId="2" fontId="17" fillId="2" borderId="44" xfId="0" applyNumberFormat="1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6" fillId="0" borderId="49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20" fillId="2" borderId="45" xfId="0" applyFont="1" applyFill="1" applyBorder="1" applyAlignment="1">
      <alignment horizontal="center" wrapText="1"/>
    </xf>
    <xf numFmtId="0" fontId="20" fillId="3" borderId="73" xfId="0" applyFont="1" applyFill="1" applyBorder="1" applyAlignment="1">
      <alignment wrapText="1"/>
    </xf>
    <xf numFmtId="0" fontId="30" fillId="0" borderId="45" xfId="0" applyFont="1" applyFill="1" applyBorder="1" applyAlignment="1" applyProtection="1"/>
    <xf numFmtId="0" fontId="30" fillId="0" borderId="60" xfId="0" applyFont="1" applyFill="1" applyBorder="1" applyAlignment="1" applyProtection="1"/>
    <xf numFmtId="2" fontId="19" fillId="9" borderId="9" xfId="0" applyNumberFormat="1" applyFont="1" applyFill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2" fontId="19" fillId="9" borderId="55" xfId="0" applyNumberFormat="1" applyFont="1" applyFill="1" applyBorder="1" applyAlignment="1">
      <alignment horizontal="center" vertical="center"/>
    </xf>
    <xf numFmtId="2" fontId="16" fillId="8" borderId="58" xfId="0" applyNumberFormat="1" applyFont="1" applyFill="1" applyBorder="1" applyAlignment="1">
      <alignment horizontal="center"/>
    </xf>
    <xf numFmtId="2" fontId="19" fillId="0" borderId="54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2" fontId="17" fillId="2" borderId="67" xfId="0" applyNumberFormat="1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73" xfId="0" applyFont="1" applyBorder="1"/>
    <xf numFmtId="2" fontId="16" fillId="0" borderId="56" xfId="0" applyNumberFormat="1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4" fontId="15" fillId="0" borderId="56" xfId="0" applyNumberFormat="1" applyFont="1" applyBorder="1" applyAlignment="1">
      <alignment horizontal="center"/>
    </xf>
    <xf numFmtId="2" fontId="19" fillId="9" borderId="60" xfId="0" applyNumberFormat="1" applyFont="1" applyFill="1" applyBorder="1" applyAlignment="1">
      <alignment horizontal="center" vertical="center"/>
    </xf>
    <xf numFmtId="2" fontId="16" fillId="8" borderId="72" xfId="0" applyNumberFormat="1" applyFont="1" applyFill="1" applyBorder="1" applyAlignment="1">
      <alignment horizontal="center"/>
    </xf>
    <xf numFmtId="2" fontId="19" fillId="0" borderId="73" xfId="0" applyNumberFormat="1" applyFont="1" applyFill="1" applyBorder="1" applyAlignment="1">
      <alignment horizontal="center" vertical="center"/>
    </xf>
    <xf numFmtId="2" fontId="19" fillId="0" borderId="60" xfId="0" applyNumberFormat="1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/>
    </xf>
    <xf numFmtId="2" fontId="17" fillId="2" borderId="43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right"/>
    </xf>
    <xf numFmtId="2" fontId="17" fillId="0" borderId="30" xfId="0" applyNumberFormat="1" applyFont="1" applyBorder="1" applyAlignment="1">
      <alignment horizontal="center"/>
    </xf>
    <xf numFmtId="2" fontId="17" fillId="2" borderId="65" xfId="0" applyNumberFormat="1" applyFont="1" applyFill="1" applyBorder="1" applyAlignment="1">
      <alignment horizontal="center" vertical="center"/>
    </xf>
    <xf numFmtId="2" fontId="17" fillId="0" borderId="2" xfId="0" applyNumberFormat="1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4" fontId="17" fillId="0" borderId="2" xfId="0" applyNumberFormat="1" applyFont="1" applyBorder="1" applyAlignment="1">
      <alignment horizontal="left"/>
    </xf>
    <xf numFmtId="2" fontId="22" fillId="9" borderId="19" xfId="0" applyNumberFormat="1" applyFont="1" applyFill="1" applyBorder="1" applyAlignment="1">
      <alignment horizontal="left" vertical="center"/>
    </xf>
    <xf numFmtId="2" fontId="17" fillId="8" borderId="30" xfId="0" applyNumberFormat="1" applyFont="1" applyFill="1" applyBorder="1" applyAlignment="1">
      <alignment horizontal="left"/>
    </xf>
    <xf numFmtId="2" fontId="22" fillId="0" borderId="2" xfId="0" applyNumberFormat="1" applyFont="1" applyFill="1" applyBorder="1" applyAlignment="1">
      <alignment horizontal="left" vertical="center"/>
    </xf>
    <xf numFmtId="2" fontId="22" fillId="0" borderId="30" xfId="0" applyNumberFormat="1" applyFont="1" applyFill="1" applyBorder="1" applyAlignment="1">
      <alignment horizontal="left" vertical="center"/>
    </xf>
    <xf numFmtId="2" fontId="22" fillId="0" borderId="5" xfId="0" applyNumberFormat="1" applyFont="1" applyFill="1" applyBorder="1" applyAlignment="1">
      <alignment horizontal="left" vertical="center"/>
    </xf>
    <xf numFmtId="2" fontId="22" fillId="0" borderId="19" xfId="0" applyNumberFormat="1" applyFont="1" applyFill="1" applyBorder="1" applyAlignment="1">
      <alignment horizontal="left" vertical="center"/>
    </xf>
    <xf numFmtId="2" fontId="17" fillId="2" borderId="59" xfId="0" applyNumberFormat="1" applyFont="1" applyFill="1" applyBorder="1" applyAlignment="1">
      <alignment horizontal="left" vertical="center"/>
    </xf>
    <xf numFmtId="2" fontId="22" fillId="0" borderId="62" xfId="0" applyNumberFormat="1" applyFont="1" applyFill="1" applyBorder="1" applyAlignment="1">
      <alignment horizontal="left" vertical="center"/>
    </xf>
    <xf numFmtId="2" fontId="22" fillId="0" borderId="51" xfId="0" applyNumberFormat="1" applyFont="1" applyFill="1" applyBorder="1" applyAlignment="1">
      <alignment horizontal="left" vertical="center"/>
    </xf>
    <xf numFmtId="2" fontId="22" fillId="0" borderId="54" xfId="0" applyNumberFormat="1" applyFont="1" applyFill="1" applyBorder="1" applyAlignment="1">
      <alignment horizontal="left" vertical="center"/>
    </xf>
    <xf numFmtId="2" fontId="22" fillId="0" borderId="55" xfId="0" applyNumberFormat="1" applyFont="1" applyFill="1" applyBorder="1" applyAlignment="1">
      <alignment horizontal="left" vertical="center"/>
    </xf>
    <xf numFmtId="0" fontId="18" fillId="1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8" fillId="0" borderId="0" xfId="0" applyFont="1"/>
    <xf numFmtId="0" fontId="43" fillId="0" borderId="0" xfId="0" applyFont="1"/>
    <xf numFmtId="0" fontId="46" fillId="0" borderId="2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8" fillId="0" borderId="0" xfId="0" applyFont="1" applyBorder="1" applyAlignment="1"/>
    <xf numFmtId="0" fontId="50" fillId="0" borderId="0" xfId="0" applyFont="1"/>
    <xf numFmtId="49" fontId="51" fillId="0" borderId="0" xfId="0" applyNumberFormat="1" applyFont="1" applyBorder="1" applyAlignment="1"/>
    <xf numFmtId="0" fontId="49" fillId="0" borderId="0" xfId="0" applyFont="1" applyBorder="1" applyAlignment="1"/>
    <xf numFmtId="0" fontId="52" fillId="0" borderId="0" xfId="0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54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45" fillId="0" borderId="0" xfId="0" applyFont="1"/>
    <xf numFmtId="0" fontId="54" fillId="0" borderId="62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6" fillId="0" borderId="0" xfId="0" applyFont="1" applyBorder="1" applyAlignment="1"/>
    <xf numFmtId="0" fontId="57" fillId="0" borderId="0" xfId="0" applyFont="1" applyBorder="1" applyAlignment="1"/>
    <xf numFmtId="0" fontId="46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16" fillId="11" borderId="3" xfId="0" applyFont="1" applyFill="1" applyBorder="1"/>
    <xf numFmtId="0" fontId="46" fillId="0" borderId="0" xfId="0" applyFont="1" applyFill="1" applyBorder="1" applyAlignment="1">
      <alignment horizontal="center"/>
    </xf>
    <xf numFmtId="49" fontId="59" fillId="0" borderId="0" xfId="0" applyNumberFormat="1" applyFont="1" applyBorder="1" applyAlignment="1"/>
    <xf numFmtId="0" fontId="46" fillId="0" borderId="5" xfId="0" applyFont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45" fillId="0" borderId="0" xfId="0" applyFont="1" applyBorder="1"/>
    <xf numFmtId="0" fontId="16" fillId="0" borderId="6" xfId="0" applyFont="1" applyFill="1" applyBorder="1"/>
    <xf numFmtId="0" fontId="16" fillId="0" borderId="3" xfId="0" applyFont="1" applyFill="1" applyBorder="1"/>
    <xf numFmtId="0" fontId="16" fillId="0" borderId="4" xfId="0" applyFont="1" applyFill="1" applyBorder="1"/>
    <xf numFmtId="0" fontId="53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0" fontId="20" fillId="2" borderId="34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wrapText="1"/>
    </xf>
    <xf numFmtId="0" fontId="45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62" fillId="0" borderId="0" xfId="0" applyFont="1" applyBorder="1" applyAlignment="1"/>
    <xf numFmtId="0" fontId="63" fillId="0" borderId="0" xfId="0" applyFont="1" applyBorder="1" applyAlignment="1"/>
    <xf numFmtId="0" fontId="64" fillId="0" borderId="0" xfId="0" applyFont="1"/>
    <xf numFmtId="0" fontId="46" fillId="0" borderId="12" xfId="0" applyFont="1" applyBorder="1" applyAlignment="1">
      <alignment horizontal="center"/>
    </xf>
    <xf numFmtId="1" fontId="39" fillId="0" borderId="0" xfId="0" applyNumberFormat="1" applyFont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/>
    </xf>
    <xf numFmtId="2" fontId="46" fillId="0" borderId="2" xfId="0" applyNumberFormat="1" applyFont="1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2" fontId="46" fillId="0" borderId="15" xfId="0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5" fillId="0" borderId="47" xfId="0" applyNumberFormat="1" applyFont="1" applyBorder="1" applyAlignment="1">
      <alignment horizontal="center"/>
    </xf>
    <xf numFmtId="0" fontId="65" fillId="0" borderId="0" xfId="0" applyFont="1" applyBorder="1" applyAlignment="1">
      <alignment horizontal="right"/>
    </xf>
    <xf numFmtId="1" fontId="46" fillId="0" borderId="49" xfId="0" applyNumberFormat="1" applyFont="1" applyBorder="1" applyAlignment="1">
      <alignment horizontal="center"/>
    </xf>
    <xf numFmtId="2" fontId="46" fillId="0" borderId="43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2" fontId="46" fillId="0" borderId="0" xfId="0" applyNumberFormat="1" applyFont="1" applyBorder="1"/>
    <xf numFmtId="0" fontId="45" fillId="0" borderId="0" xfId="0" applyFont="1" applyBorder="1" applyAlignment="1">
      <alignment horizontal="right"/>
    </xf>
    <xf numFmtId="2" fontId="45" fillId="0" borderId="0" xfId="0" applyNumberFormat="1" applyFont="1" applyBorder="1"/>
    <xf numFmtId="0" fontId="66" fillId="0" borderId="2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1" fontId="66" fillId="0" borderId="19" xfId="0" applyNumberFormat="1" applyFont="1" applyBorder="1" applyAlignment="1">
      <alignment horizontal="center"/>
    </xf>
    <xf numFmtId="2" fontId="66" fillId="0" borderId="54" xfId="0" applyNumberFormat="1" applyFont="1" applyBorder="1" applyAlignment="1">
      <alignment horizontal="center"/>
    </xf>
    <xf numFmtId="2" fontId="66" fillId="0" borderId="2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5" fillId="0" borderId="31" xfId="0" applyFont="1" applyBorder="1" applyAlignment="1">
      <alignment horizontal="right"/>
    </xf>
    <xf numFmtId="0" fontId="45" fillId="0" borderId="34" xfId="0" applyFont="1" applyBorder="1" applyAlignment="1">
      <alignment horizontal="right"/>
    </xf>
    <xf numFmtId="0" fontId="45" fillId="0" borderId="35" xfId="0" applyFont="1" applyBorder="1" applyAlignment="1">
      <alignment horizontal="right"/>
    </xf>
    <xf numFmtId="0" fontId="45" fillId="0" borderId="50" xfId="0" applyFont="1" applyBorder="1" applyAlignment="1">
      <alignment horizontal="right"/>
    </xf>
    <xf numFmtId="0" fontId="45" fillId="3" borderId="11" xfId="0" applyFont="1" applyFill="1" applyBorder="1" applyAlignment="1">
      <alignment horizontal="right" wrapText="1"/>
    </xf>
    <xf numFmtId="0" fontId="45" fillId="3" borderId="16" xfId="0" applyFont="1" applyFill="1" applyBorder="1" applyAlignment="1">
      <alignment horizontal="right" wrapText="1"/>
    </xf>
    <xf numFmtId="0" fontId="45" fillId="0" borderId="10" xfId="0" applyFont="1" applyFill="1" applyBorder="1" applyAlignment="1">
      <alignment horizontal="right" wrapText="1"/>
    </xf>
    <xf numFmtId="0" fontId="45" fillId="0" borderId="21" xfId="0" applyFont="1" applyFill="1" applyBorder="1" applyAlignment="1">
      <alignment horizontal="right" wrapText="1"/>
    </xf>
    <xf numFmtId="0" fontId="46" fillId="0" borderId="31" xfId="0" applyFont="1" applyBorder="1" applyAlignment="1">
      <alignment horizontal="right"/>
    </xf>
    <xf numFmtId="0" fontId="44" fillId="0" borderId="32" xfId="0" applyFont="1" applyBorder="1" applyAlignment="1">
      <alignment horizontal="right"/>
    </xf>
    <xf numFmtId="1" fontId="45" fillId="0" borderId="35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2" fontId="45" fillId="0" borderId="36" xfId="0" applyNumberFormat="1" applyFont="1" applyBorder="1" applyAlignment="1">
      <alignment horizontal="right"/>
    </xf>
    <xf numFmtId="2" fontId="45" fillId="0" borderId="11" xfId="0" applyNumberFormat="1" applyFont="1" applyBorder="1" applyAlignment="1">
      <alignment horizontal="right"/>
    </xf>
    <xf numFmtId="0" fontId="44" fillId="3" borderId="11" xfId="0" applyFont="1" applyFill="1" applyBorder="1" applyAlignment="1">
      <alignment horizontal="right" wrapText="1"/>
    </xf>
    <xf numFmtId="0" fontId="44" fillId="3" borderId="16" xfId="0" applyFont="1" applyFill="1" applyBorder="1" applyAlignment="1">
      <alignment horizontal="right" wrapText="1"/>
    </xf>
    <xf numFmtId="0" fontId="44" fillId="0" borderId="17" xfId="0" applyFont="1" applyBorder="1" applyAlignment="1">
      <alignment horizontal="right"/>
    </xf>
    <xf numFmtId="0" fontId="44" fillId="3" borderId="28" xfId="0" applyFont="1" applyFill="1" applyBorder="1" applyAlignment="1">
      <alignment horizontal="right" wrapText="1"/>
    </xf>
    <xf numFmtId="0" fontId="44" fillId="0" borderId="6" xfId="0" applyFont="1" applyBorder="1" applyAlignment="1">
      <alignment horizontal="right"/>
    </xf>
    <xf numFmtId="0" fontId="44" fillId="0" borderId="10" xfId="0" applyFont="1" applyFill="1" applyBorder="1" applyAlignment="1">
      <alignment horizontal="right" wrapText="1"/>
    </xf>
    <xf numFmtId="0" fontId="44" fillId="0" borderId="21" xfId="0" applyFont="1" applyFill="1" applyBorder="1" applyAlignment="1">
      <alignment horizontal="right" wrapText="1"/>
    </xf>
    <xf numFmtId="0" fontId="44" fillId="0" borderId="11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1" fontId="44" fillId="0" borderId="17" xfId="0" applyNumberFormat="1" applyFont="1" applyBorder="1" applyAlignment="1">
      <alignment horizontal="right"/>
    </xf>
    <xf numFmtId="2" fontId="44" fillId="0" borderId="31" xfId="0" applyNumberFormat="1" applyFont="1" applyBorder="1" applyAlignment="1">
      <alignment horizontal="right"/>
    </xf>
    <xf numFmtId="2" fontId="44" fillId="0" borderId="41" xfId="0" applyNumberFormat="1" applyFont="1" applyBorder="1" applyAlignment="1">
      <alignment horizontal="right"/>
    </xf>
    <xf numFmtId="2" fontId="44" fillId="0" borderId="11" xfId="0" applyNumberFormat="1" applyFont="1" applyBorder="1" applyAlignment="1">
      <alignment horizontal="right"/>
    </xf>
    <xf numFmtId="2" fontId="44" fillId="0" borderId="70" xfId="0" applyNumberFormat="1" applyFont="1" applyBorder="1" applyAlignment="1">
      <alignment horizontal="right"/>
    </xf>
    <xf numFmtId="0" fontId="44" fillId="3" borderId="8" xfId="0" applyFont="1" applyFill="1" applyBorder="1" applyAlignment="1">
      <alignment horizontal="right" wrapText="1"/>
    </xf>
    <xf numFmtId="0" fontId="44" fillId="3" borderId="1" xfId="0" applyFont="1" applyFill="1" applyBorder="1" applyAlignment="1">
      <alignment horizontal="right" wrapText="1"/>
    </xf>
    <xf numFmtId="0" fontId="44" fillId="0" borderId="9" xfId="0" applyFont="1" applyBorder="1" applyAlignment="1">
      <alignment horizontal="right"/>
    </xf>
    <xf numFmtId="0" fontId="44" fillId="0" borderId="3" xfId="0" applyFont="1" applyBorder="1" applyAlignment="1">
      <alignment horizontal="right"/>
    </xf>
    <xf numFmtId="0" fontId="44" fillId="0" borderId="8" xfId="0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1" fontId="44" fillId="0" borderId="9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2" fontId="44" fillId="0" borderId="42" xfId="0" applyNumberFormat="1" applyFont="1" applyBorder="1" applyAlignment="1">
      <alignment horizontal="right"/>
    </xf>
    <xf numFmtId="2" fontId="44" fillId="0" borderId="8" xfId="0" applyNumberFormat="1" applyFont="1" applyBorder="1" applyAlignment="1">
      <alignment horizontal="right"/>
    </xf>
    <xf numFmtId="2" fontId="44" fillId="0" borderId="69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29" xfId="0" applyFont="1" applyBorder="1" applyAlignment="1">
      <alignment horizontal="right"/>
    </xf>
    <xf numFmtId="1" fontId="44" fillId="0" borderId="22" xfId="0" applyNumberFormat="1" applyFont="1" applyBorder="1" applyAlignment="1">
      <alignment horizontal="right"/>
    </xf>
    <xf numFmtId="0" fontId="44" fillId="0" borderId="22" xfId="0" applyFont="1" applyBorder="1" applyAlignment="1">
      <alignment horizontal="right"/>
    </xf>
    <xf numFmtId="0" fontId="44" fillId="0" borderId="4" xfId="0" applyFont="1" applyBorder="1" applyAlignment="1">
      <alignment horizontal="right"/>
    </xf>
    <xf numFmtId="2" fontId="44" fillId="0" borderId="14" xfId="0" applyNumberFormat="1" applyFont="1" applyBorder="1" applyAlignment="1">
      <alignment horizontal="right"/>
    </xf>
    <xf numFmtId="2" fontId="44" fillId="0" borderId="71" xfId="0" applyNumberFormat="1" applyFont="1" applyBorder="1" applyAlignment="1">
      <alignment horizontal="right"/>
    </xf>
    <xf numFmtId="0" fontId="44" fillId="0" borderId="8" xfId="0" applyFont="1" applyFill="1" applyBorder="1" applyAlignment="1">
      <alignment horizontal="right" wrapText="1"/>
    </xf>
    <xf numFmtId="0" fontId="44" fillId="0" borderId="1" xfId="0" applyFont="1" applyFill="1" applyBorder="1" applyAlignment="1">
      <alignment horizontal="right" wrapText="1"/>
    </xf>
    <xf numFmtId="0" fontId="44" fillId="3" borderId="10" xfId="0" applyFont="1" applyFill="1" applyBorder="1" applyAlignment="1">
      <alignment horizontal="right" wrapText="1"/>
    </xf>
    <xf numFmtId="0" fontId="44" fillId="3" borderId="21" xfId="0" applyFont="1" applyFill="1" applyBorder="1" applyAlignment="1">
      <alignment horizontal="right" wrapText="1"/>
    </xf>
    <xf numFmtId="0" fontId="44" fillId="3" borderId="27" xfId="0" applyFont="1" applyFill="1" applyBorder="1" applyAlignment="1">
      <alignment horizontal="right" wrapText="1"/>
    </xf>
    <xf numFmtId="0" fontId="44" fillId="3" borderId="7" xfId="0" applyFont="1" applyFill="1" applyBorder="1" applyAlignment="1">
      <alignment horizontal="right" wrapText="1"/>
    </xf>
    <xf numFmtId="0" fontId="44" fillId="0" borderId="66" xfId="0" applyFont="1" applyBorder="1" applyAlignment="1">
      <alignment horizontal="right"/>
    </xf>
    <xf numFmtId="2" fontId="44" fillId="0" borderId="61" xfId="0" applyNumberFormat="1" applyFont="1" applyBorder="1" applyAlignment="1">
      <alignment horizontal="right"/>
    </xf>
    <xf numFmtId="2" fontId="44" fillId="0" borderId="27" xfId="0" applyNumberFormat="1" applyFont="1" applyBorder="1" applyAlignment="1">
      <alignment horizontal="right"/>
    </xf>
    <xf numFmtId="2" fontId="44" fillId="0" borderId="68" xfId="0" applyNumberFormat="1" applyFont="1" applyBorder="1" applyAlignment="1">
      <alignment horizontal="right"/>
    </xf>
    <xf numFmtId="0" fontId="67" fillId="0" borderId="9" xfId="0" applyFont="1" applyBorder="1" applyAlignment="1">
      <alignment horizontal="right"/>
    </xf>
    <xf numFmtId="0" fontId="44" fillId="0" borderId="56" xfId="0" applyFont="1" applyFill="1" applyBorder="1" applyAlignment="1">
      <alignment horizontal="right" wrapText="1"/>
    </xf>
    <xf numFmtId="0" fontId="44" fillId="0" borderId="45" xfId="0" applyFont="1" applyFill="1" applyBorder="1" applyAlignment="1">
      <alignment horizontal="right" wrapText="1"/>
    </xf>
    <xf numFmtId="0" fontId="44" fillId="0" borderId="60" xfId="0" applyFont="1" applyBorder="1" applyAlignment="1">
      <alignment horizontal="right"/>
    </xf>
    <xf numFmtId="0" fontId="44" fillId="3" borderId="45" xfId="0" applyFont="1" applyFill="1" applyBorder="1" applyAlignment="1">
      <alignment horizontal="right" wrapText="1"/>
    </xf>
    <xf numFmtId="0" fontId="44" fillId="0" borderId="73" xfId="0" applyFont="1" applyBorder="1" applyAlignment="1">
      <alignment horizontal="right"/>
    </xf>
    <xf numFmtId="0" fontId="44" fillId="3" borderId="56" xfId="0" applyFont="1" applyFill="1" applyBorder="1" applyAlignment="1">
      <alignment horizontal="right" wrapText="1"/>
    </xf>
    <xf numFmtId="0" fontId="44" fillId="0" borderId="56" xfId="0" applyFont="1" applyBorder="1" applyAlignment="1">
      <alignment horizontal="right"/>
    </xf>
    <xf numFmtId="0" fontId="44" fillId="0" borderId="72" xfId="0" applyFont="1" applyBorder="1" applyAlignment="1">
      <alignment horizontal="right"/>
    </xf>
    <xf numFmtId="2" fontId="44" fillId="0" borderId="56" xfId="0" applyNumberFormat="1" applyFont="1" applyBorder="1" applyAlignment="1">
      <alignment horizontal="right"/>
    </xf>
    <xf numFmtId="2" fontId="44" fillId="0" borderId="23" xfId="0" applyNumberFormat="1" applyFont="1" applyBorder="1" applyAlignment="1">
      <alignment horizontal="right"/>
    </xf>
    <xf numFmtId="2" fontId="44" fillId="0" borderId="48" xfId="0" applyNumberFormat="1" applyFont="1" applyBorder="1" applyAlignment="1">
      <alignment horizontal="right"/>
    </xf>
    <xf numFmtId="0" fontId="0" fillId="0" borderId="15" xfId="0" applyFont="1" applyBorder="1" applyAlignment="1"/>
    <xf numFmtId="0" fontId="0" fillId="0" borderId="2" xfId="0" applyFont="1" applyBorder="1" applyAlignment="1"/>
    <xf numFmtId="2" fontId="44" fillId="0" borderId="3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30" fillId="2" borderId="32" xfId="0" applyFont="1" applyFill="1" applyBorder="1" applyAlignment="1" applyProtection="1"/>
    <xf numFmtId="0" fontId="30" fillId="2" borderId="26" xfId="0" applyFont="1" applyFill="1" applyBorder="1" applyAlignment="1" applyProtection="1"/>
    <xf numFmtId="0" fontId="30" fillId="2" borderId="28" xfId="0" applyFont="1" applyFill="1" applyBorder="1" applyAlignment="1" applyProtection="1"/>
    <xf numFmtId="0" fontId="30" fillId="2" borderId="29" xfId="0" applyFont="1" applyFill="1" applyBorder="1" applyAlignment="1" applyProtection="1"/>
    <xf numFmtId="0" fontId="30" fillId="2" borderId="72" xfId="0" applyFont="1" applyFill="1" applyBorder="1" applyAlignment="1" applyProtection="1"/>
    <xf numFmtId="0" fontId="30" fillId="2" borderId="58" xfId="0" applyFont="1" applyFill="1" applyBorder="1" applyAlignment="1" applyProtection="1"/>
    <xf numFmtId="0" fontId="30" fillId="0" borderId="7" xfId="0" applyFont="1" applyFill="1" applyBorder="1" applyAlignment="1" applyProtection="1"/>
    <xf numFmtId="0" fontId="30" fillId="0" borderId="66" xfId="0" applyFont="1" applyFill="1" applyBorder="1" applyAlignment="1" applyProtection="1"/>
    <xf numFmtId="0" fontId="30" fillId="2" borderId="74" xfId="0" applyFont="1" applyFill="1" applyBorder="1" applyAlignment="1" applyProtection="1"/>
    <xf numFmtId="0" fontId="30" fillId="0" borderId="13" xfId="0" applyFont="1" applyFill="1" applyBorder="1" applyAlignment="1" applyProtection="1"/>
    <xf numFmtId="0" fontId="30" fillId="0" borderId="57" xfId="0" applyFont="1" applyFill="1" applyBorder="1" applyAlignment="1" applyProtection="1"/>
    <xf numFmtId="0" fontId="0" fillId="0" borderId="8" xfId="0" applyFont="1" applyFill="1" applyBorder="1" applyAlignment="1">
      <alignment horizontal="right"/>
    </xf>
    <xf numFmtId="2" fontId="66" fillId="0" borderId="20" xfId="0" applyNumberFormat="1" applyFont="1" applyBorder="1" applyAlignment="1">
      <alignment horizontal="center"/>
    </xf>
    <xf numFmtId="2" fontId="66" fillId="0" borderId="15" xfId="0" applyNumberFormat="1" applyFont="1" applyBorder="1" applyAlignment="1">
      <alignment horizontal="center"/>
    </xf>
    <xf numFmtId="0" fontId="24" fillId="0" borderId="5" xfId="0" applyFont="1" applyBorder="1" applyAlignment="1"/>
    <xf numFmtId="0" fontId="24" fillId="0" borderId="5" xfId="0" applyFont="1" applyFill="1" applyBorder="1" applyAlignment="1"/>
    <xf numFmtId="0" fontId="55" fillId="0" borderId="2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18" fillId="0" borderId="5" xfId="0" applyFont="1" applyBorder="1" applyAlignment="1"/>
    <xf numFmtId="0" fontId="55" fillId="0" borderId="30" xfId="0" applyFont="1" applyBorder="1" applyAlignment="1">
      <alignment horizontal="center"/>
    </xf>
    <xf numFmtId="0" fontId="17" fillId="0" borderId="18" xfId="0" applyFont="1" applyFill="1" applyBorder="1" applyAlignment="1"/>
    <xf numFmtId="0" fontId="18" fillId="0" borderId="5" xfId="0" applyFont="1" applyFill="1" applyBorder="1" applyAlignment="1"/>
    <xf numFmtId="0" fontId="55" fillId="0" borderId="2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3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8" xfId="0" applyFont="1" applyBorder="1" applyAlignment="1"/>
    <xf numFmtId="0" fontId="9" fillId="0" borderId="11" xfId="0" applyFont="1" applyBorder="1" applyAlignment="1">
      <alignment horizontal="right"/>
    </xf>
    <xf numFmtId="0" fontId="19" fillId="2" borderId="1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wrapText="1"/>
    </xf>
    <xf numFmtId="0" fontId="19" fillId="2" borderId="16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wrapText="1"/>
    </xf>
    <xf numFmtId="0" fontId="19" fillId="2" borderId="21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wrapText="1"/>
    </xf>
    <xf numFmtId="0" fontId="9" fillId="0" borderId="2" xfId="0" applyFont="1" applyFill="1" applyBorder="1" applyAlignment="1">
      <alignment horizontal="right"/>
    </xf>
    <xf numFmtId="0" fontId="9" fillId="0" borderId="18" xfId="0" applyFont="1" applyFill="1" applyBorder="1" applyAlignment="1"/>
    <xf numFmtId="0" fontId="9" fillId="0" borderId="11" xfId="0" applyFont="1" applyFill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19" fillId="2" borderId="34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right"/>
    </xf>
    <xf numFmtId="0" fontId="19" fillId="2" borderId="7" xfId="0" applyFont="1" applyFill="1" applyBorder="1" applyAlignment="1">
      <alignment horizontal="center" wrapText="1"/>
    </xf>
    <xf numFmtId="0" fontId="19" fillId="3" borderId="40" xfId="0" applyFont="1" applyFill="1" applyBorder="1" applyAlignment="1">
      <alignment wrapText="1"/>
    </xf>
    <xf numFmtId="0" fontId="9" fillId="0" borderId="56" xfId="0" applyFont="1" applyBorder="1" applyAlignment="1">
      <alignment horizontal="right"/>
    </xf>
    <xf numFmtId="0" fontId="19" fillId="2" borderId="45" xfId="0" applyFont="1" applyFill="1" applyBorder="1" applyAlignment="1">
      <alignment horizontal="center" wrapText="1"/>
    </xf>
    <xf numFmtId="0" fontId="19" fillId="3" borderId="73" xfId="0" applyFont="1" applyFill="1" applyBorder="1" applyAlignment="1">
      <alignment wrapText="1"/>
    </xf>
    <xf numFmtId="0" fontId="9" fillId="0" borderId="15" xfId="0" applyFont="1" applyBorder="1" applyAlignment="1"/>
    <xf numFmtId="2" fontId="9" fillId="0" borderId="31" xfId="0" applyNumberFormat="1" applyFont="1" applyBorder="1" applyAlignment="1"/>
    <xf numFmtId="0" fontId="9" fillId="0" borderId="2" xfId="0" applyFont="1" applyBorder="1" applyAlignment="1"/>
    <xf numFmtId="0" fontId="9" fillId="0" borderId="11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1" fontId="9" fillId="0" borderId="17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2" fontId="9" fillId="0" borderId="68" xfId="0" applyNumberFormat="1" applyFont="1" applyBorder="1" applyAlignment="1">
      <alignment horizontal="right"/>
    </xf>
    <xf numFmtId="2" fontId="9" fillId="0" borderId="61" xfId="0" applyNumberFormat="1" applyFont="1" applyBorder="1" applyAlignment="1">
      <alignment horizontal="right"/>
    </xf>
    <xf numFmtId="0" fontId="9" fillId="0" borderId="8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9" fillId="0" borderId="69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right"/>
    </xf>
    <xf numFmtId="0" fontId="9" fillId="0" borderId="56" xfId="0" applyNumberFormat="1" applyFont="1" applyBorder="1" applyAlignment="1">
      <alignment horizontal="right"/>
    </xf>
    <xf numFmtId="0" fontId="9" fillId="0" borderId="45" xfId="0" applyNumberFormat="1" applyFont="1" applyBorder="1" applyAlignment="1">
      <alignment horizontal="right"/>
    </xf>
    <xf numFmtId="2" fontId="9" fillId="0" borderId="56" xfId="0" applyNumberFormat="1" applyFont="1" applyBorder="1" applyAlignment="1">
      <alignment horizontal="right"/>
    </xf>
    <xf numFmtId="2" fontId="9" fillId="0" borderId="48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70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4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  <xf numFmtId="1" fontId="9" fillId="0" borderId="22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71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1" fontId="38" fillId="0" borderId="19" xfId="0" applyNumberFormat="1" applyFont="1" applyBorder="1" applyAlignment="1">
      <alignment horizontal="center"/>
    </xf>
    <xf numFmtId="2" fontId="38" fillId="0" borderId="54" xfId="0" applyNumberFormat="1" applyFont="1" applyBorder="1" applyAlignment="1">
      <alignment horizontal="center"/>
    </xf>
    <xf numFmtId="2" fontId="38" fillId="0" borderId="20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0" xfId="0" applyFont="1"/>
    <xf numFmtId="0" fontId="44" fillId="0" borderId="31" xfId="0" applyFont="1" applyBorder="1" applyAlignment="1"/>
    <xf numFmtId="0" fontId="44" fillId="0" borderId="34" xfId="0" applyFont="1" applyBorder="1" applyAlignment="1"/>
    <xf numFmtId="0" fontId="44" fillId="0" borderId="35" xfId="0" applyFont="1" applyBorder="1" applyAlignment="1"/>
    <xf numFmtId="0" fontId="9" fillId="0" borderId="31" xfId="0" applyNumberFormat="1" applyFont="1" applyBorder="1" applyAlignment="1"/>
    <xf numFmtId="0" fontId="9" fillId="0" borderId="34" xfId="0" applyNumberFormat="1" applyFont="1" applyBorder="1" applyAlignment="1"/>
    <xf numFmtId="1" fontId="9" fillId="0" borderId="35" xfId="0" applyNumberFormat="1" applyFont="1" applyBorder="1" applyAlignment="1"/>
    <xf numFmtId="2" fontId="9" fillId="0" borderId="54" xfId="0" applyNumberFormat="1" applyFont="1" applyBorder="1" applyAlignment="1"/>
    <xf numFmtId="2" fontId="9" fillId="0" borderId="36" xfId="0" applyNumberFormat="1" applyFont="1" applyBorder="1" applyAlignment="1"/>
    <xf numFmtId="2" fontId="9" fillId="0" borderId="0" xfId="0" applyNumberFormat="1" applyFont="1" applyBorder="1" applyAlignment="1"/>
    <xf numFmtId="0" fontId="9" fillId="0" borderId="27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right"/>
    </xf>
    <xf numFmtId="1" fontId="9" fillId="0" borderId="66" xfId="0" applyNumberFormat="1" applyFont="1" applyBorder="1" applyAlignment="1">
      <alignment horizontal="right"/>
    </xf>
    <xf numFmtId="2" fontId="38" fillId="0" borderId="30" xfId="0" applyNumberFormat="1" applyFont="1" applyBorder="1" applyAlignment="1">
      <alignment horizontal="center"/>
    </xf>
    <xf numFmtId="0" fontId="20" fillId="3" borderId="9" xfId="0" applyFont="1" applyFill="1" applyBorder="1" applyAlignment="1">
      <alignment wrapText="1"/>
    </xf>
    <xf numFmtId="0" fontId="8" fillId="0" borderId="1" xfId="0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" fontId="8" fillId="0" borderId="66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7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41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2" fontId="8" fillId="0" borderId="69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8" fillId="0" borderId="42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2" fontId="8" fillId="0" borderId="71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1" fontId="8" fillId="0" borderId="35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1" fontId="8" fillId="0" borderId="60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44" fillId="0" borderId="3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2" fontId="8" fillId="0" borderId="36" xfId="0" applyNumberFormat="1" applyFont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8" fillId="0" borderId="55" xfId="0" applyNumberFormat="1" applyFont="1" applyBorder="1" applyAlignment="1">
      <alignment horizontal="right"/>
    </xf>
    <xf numFmtId="0" fontId="44" fillId="3" borderId="31" xfId="0" applyFont="1" applyFill="1" applyBorder="1" applyAlignment="1">
      <alignment horizontal="right" wrapText="1"/>
    </xf>
    <xf numFmtId="0" fontId="44" fillId="3" borderId="34" xfId="0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0" fontId="44" fillId="3" borderId="32" xfId="0" applyFont="1" applyFill="1" applyBorder="1" applyAlignment="1">
      <alignment horizontal="right" wrapText="1"/>
    </xf>
    <xf numFmtId="0" fontId="44" fillId="3" borderId="33" xfId="0" applyFont="1" applyFill="1" applyBorder="1" applyAlignment="1">
      <alignment horizontal="right" wrapText="1"/>
    </xf>
    <xf numFmtId="2" fontId="8" fillId="0" borderId="68" xfId="0" applyNumberFormat="1" applyFont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2" fontId="8" fillId="0" borderId="61" xfId="0" applyNumberFormat="1" applyFont="1" applyBorder="1" applyAlignment="1">
      <alignment horizontal="right"/>
    </xf>
    <xf numFmtId="2" fontId="8" fillId="0" borderId="48" xfId="0" applyNumberFormat="1" applyFont="1" applyBorder="1" applyAlignment="1">
      <alignment horizontal="right"/>
    </xf>
    <xf numFmtId="2" fontId="8" fillId="0" borderId="56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2" fontId="8" fillId="0" borderId="58" xfId="0" applyNumberFormat="1" applyFont="1" applyBorder="1" applyAlignment="1">
      <alignment horizontal="right"/>
    </xf>
    <xf numFmtId="2" fontId="8" fillId="0" borderId="72" xfId="0" applyNumberFormat="1" applyFont="1" applyBorder="1" applyAlignment="1">
      <alignment horizontal="right"/>
    </xf>
    <xf numFmtId="0" fontId="69" fillId="0" borderId="0" xfId="0" applyFont="1" applyBorder="1" applyAlignment="1"/>
    <xf numFmtId="0" fontId="70" fillId="0" borderId="0" xfId="0" applyFont="1"/>
    <xf numFmtId="0" fontId="40" fillId="0" borderId="54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0" fontId="16" fillId="0" borderId="50" xfId="0" applyFont="1" applyBorder="1"/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Fill="1" applyBorder="1"/>
    <xf numFmtId="0" fontId="38" fillId="0" borderId="15" xfId="0" applyFont="1" applyBorder="1" applyAlignment="1">
      <alignment horizontal="center" vertical="center" wrapText="1"/>
    </xf>
    <xf numFmtId="2" fontId="38" fillId="0" borderId="2" xfId="0" applyNumberFormat="1" applyFont="1" applyBorder="1" applyAlignment="1">
      <alignment horizontal="left"/>
    </xf>
    <xf numFmtId="0" fontId="38" fillId="0" borderId="5" xfId="0" applyFont="1" applyBorder="1" applyAlignment="1">
      <alignment horizontal="left"/>
    </xf>
    <xf numFmtId="4" fontId="38" fillId="0" borderId="2" xfId="0" applyNumberFormat="1" applyFont="1" applyBorder="1" applyAlignment="1">
      <alignment horizontal="left"/>
    </xf>
    <xf numFmtId="2" fontId="71" fillId="9" borderId="19" xfId="0" applyNumberFormat="1" applyFont="1" applyFill="1" applyBorder="1" applyAlignment="1">
      <alignment horizontal="left" vertical="center"/>
    </xf>
    <xf numFmtId="2" fontId="38" fillId="8" borderId="30" xfId="0" applyNumberFormat="1" applyFont="1" applyFill="1" applyBorder="1" applyAlignment="1">
      <alignment horizontal="left"/>
    </xf>
    <xf numFmtId="2" fontId="71" fillId="0" borderId="2" xfId="0" applyNumberFormat="1" applyFont="1" applyFill="1" applyBorder="1" applyAlignment="1">
      <alignment horizontal="left" vertical="center"/>
    </xf>
    <xf numFmtId="2" fontId="71" fillId="0" borderId="30" xfId="0" applyNumberFormat="1" applyFont="1" applyFill="1" applyBorder="1" applyAlignment="1">
      <alignment horizontal="left" vertical="center"/>
    </xf>
    <xf numFmtId="2" fontId="71" fillId="0" borderId="5" xfId="0" applyNumberFormat="1" applyFont="1" applyFill="1" applyBorder="1" applyAlignment="1">
      <alignment horizontal="left" vertical="center"/>
    </xf>
    <xf numFmtId="2" fontId="71" fillId="0" borderId="19" xfId="0" applyNumberFormat="1" applyFont="1" applyFill="1" applyBorder="1" applyAlignment="1">
      <alignment horizontal="left" vertical="center"/>
    </xf>
    <xf numFmtId="2" fontId="38" fillId="2" borderId="59" xfId="0" applyNumberFormat="1" applyFont="1" applyFill="1" applyBorder="1" applyAlignment="1">
      <alignment horizontal="left" vertical="center"/>
    </xf>
    <xf numFmtId="164" fontId="72" fillId="0" borderId="30" xfId="0" applyNumberFormat="1" applyFont="1" applyBorder="1" applyAlignment="1">
      <alignment horizontal="right"/>
    </xf>
    <xf numFmtId="164" fontId="72" fillId="0" borderId="18" xfId="0" applyNumberFormat="1" applyFont="1" applyBorder="1" applyAlignment="1">
      <alignment horizontal="right"/>
    </xf>
    <xf numFmtId="164" fontId="72" fillId="0" borderId="28" xfId="0" applyNumberFormat="1" applyFont="1" applyBorder="1" applyAlignment="1">
      <alignment horizontal="right"/>
    </xf>
    <xf numFmtId="164" fontId="72" fillId="0" borderId="16" xfId="0" applyNumberFormat="1" applyFont="1" applyBorder="1" applyAlignment="1">
      <alignment horizontal="right"/>
    </xf>
    <xf numFmtId="164" fontId="72" fillId="0" borderId="26" xfId="0" applyNumberFormat="1" applyFont="1" applyBorder="1" applyAlignment="1">
      <alignment horizontal="right"/>
    </xf>
    <xf numFmtId="164" fontId="72" fillId="0" borderId="1" xfId="0" applyNumberFormat="1" applyFont="1" applyBorder="1" applyAlignment="1">
      <alignment horizontal="right"/>
    </xf>
    <xf numFmtId="2" fontId="73" fillId="0" borderId="19" xfId="0" applyNumberFormat="1" applyFont="1" applyBorder="1" applyAlignment="1">
      <alignment horizontal="right"/>
    </xf>
    <xf numFmtId="2" fontId="73" fillId="0" borderId="16" xfId="0" applyNumberFormat="1" applyFont="1" applyBorder="1" applyAlignment="1">
      <alignment horizontal="right"/>
    </xf>
    <xf numFmtId="2" fontId="73" fillId="0" borderId="1" xfId="0" applyNumberFormat="1" applyFont="1" applyBorder="1" applyAlignment="1">
      <alignment horizontal="right"/>
    </xf>
    <xf numFmtId="0" fontId="74" fillId="0" borderId="29" xfId="0" applyFont="1" applyBorder="1" applyAlignment="1">
      <alignment textRotation="90"/>
    </xf>
    <xf numFmtId="0" fontId="74" fillId="0" borderId="21" xfId="0" applyFont="1" applyBorder="1" applyAlignment="1">
      <alignment textRotation="90"/>
    </xf>
    <xf numFmtId="0" fontId="74" fillId="0" borderId="21" xfId="0" applyFont="1" applyBorder="1" applyAlignment="1">
      <alignment textRotation="90" wrapText="1"/>
    </xf>
    <xf numFmtId="0" fontId="46" fillId="0" borderId="12" xfId="0" applyFont="1" applyFill="1" applyBorder="1" applyAlignment="1">
      <alignment horizontal="center"/>
    </xf>
    <xf numFmtId="0" fontId="44" fillId="0" borderId="50" xfId="0" applyFont="1" applyBorder="1" applyAlignment="1">
      <alignment horizontal="right"/>
    </xf>
    <xf numFmtId="0" fontId="44" fillId="0" borderId="31" xfId="0" applyFont="1" applyBorder="1" applyAlignment="1">
      <alignment horizontal="right"/>
    </xf>
    <xf numFmtId="1" fontId="44" fillId="0" borderId="35" xfId="0" applyNumberFormat="1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" fontId="44" fillId="0" borderId="60" xfId="0" applyNumberFormat="1" applyFont="1" applyBorder="1" applyAlignment="1">
      <alignment horizontal="right"/>
    </xf>
    <xf numFmtId="0" fontId="19" fillId="3" borderId="50" xfId="0" applyFont="1" applyFill="1" applyBorder="1" applyAlignment="1">
      <alignment wrapText="1"/>
    </xf>
    <xf numFmtId="0" fontId="9" fillId="0" borderId="31" xfId="0" applyNumberFormat="1" applyFont="1" applyBorder="1" applyAlignment="1">
      <alignment horizontal="right"/>
    </xf>
    <xf numFmtId="0" fontId="9" fillId="0" borderId="34" xfId="0" applyNumberFormat="1" applyFont="1" applyBorder="1" applyAlignment="1">
      <alignment horizontal="right"/>
    </xf>
    <xf numFmtId="1" fontId="9" fillId="0" borderId="35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0" borderId="36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" fontId="9" fillId="0" borderId="60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65" fillId="0" borderId="2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9" xfId="0" applyFont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45" fillId="3" borderId="8" xfId="0" applyFont="1" applyFill="1" applyBorder="1" applyAlignment="1">
      <alignment horizontal="right" wrapText="1"/>
    </xf>
    <xf numFmtId="0" fontId="45" fillId="3" borderId="1" xfId="0" applyFont="1" applyFill="1" applyBorder="1" applyAlignment="1">
      <alignment horizontal="right" wrapText="1"/>
    </xf>
    <xf numFmtId="0" fontId="45" fillId="3" borderId="56" xfId="0" applyFont="1" applyFill="1" applyBorder="1" applyAlignment="1">
      <alignment horizontal="right" wrapText="1"/>
    </xf>
    <xf numFmtId="0" fontId="45" fillId="3" borderId="45" xfId="0" applyFont="1" applyFill="1" applyBorder="1" applyAlignment="1">
      <alignment horizontal="right" wrapText="1"/>
    </xf>
    <xf numFmtId="0" fontId="45" fillId="0" borderId="60" xfId="0" applyFont="1" applyBorder="1" applyAlignment="1">
      <alignment horizontal="right"/>
    </xf>
    <xf numFmtId="0" fontId="45" fillId="2" borderId="0" xfId="0" applyFont="1" applyFill="1"/>
    <xf numFmtId="0" fontId="64" fillId="2" borderId="0" xfId="0" applyFont="1" applyFill="1"/>
    <xf numFmtId="0" fontId="0" fillId="2" borderId="0" xfId="0" applyFill="1"/>
    <xf numFmtId="2" fontId="0" fillId="2" borderId="0" xfId="0" applyNumberFormat="1" applyFill="1"/>
    <xf numFmtId="0" fontId="45" fillId="0" borderId="16" xfId="0" applyFont="1" applyFill="1" applyBorder="1" applyAlignment="1">
      <alignment horizontal="right" wrapText="1"/>
    </xf>
    <xf numFmtId="0" fontId="44" fillId="0" borderId="41" xfId="0" applyFont="1" applyBorder="1" applyAlignment="1">
      <alignment horizontal="right"/>
    </xf>
    <xf numFmtId="0" fontId="45" fillId="0" borderId="41" xfId="0" applyFont="1" applyBorder="1" applyAlignment="1">
      <alignment horizontal="right"/>
    </xf>
    <xf numFmtId="0" fontId="44" fillId="3" borderId="24" xfId="0" applyFont="1" applyFill="1" applyBorder="1" applyAlignment="1">
      <alignment horizontal="right" wrapText="1"/>
    </xf>
    <xf numFmtId="2" fontId="8" fillId="0" borderId="26" xfId="0" applyNumberFormat="1" applyFont="1" applyBorder="1" applyAlignment="1">
      <alignment horizontal="right"/>
    </xf>
    <xf numFmtId="0" fontId="20" fillId="3" borderId="42" xfId="0" applyFont="1" applyFill="1" applyBorder="1" applyAlignment="1">
      <alignment wrapText="1"/>
    </xf>
    <xf numFmtId="0" fontId="9" fillId="2" borderId="72" xfId="0" applyFont="1" applyFill="1" applyBorder="1" applyAlignment="1">
      <alignment horizontal="center" vertical="center" wrapText="1"/>
    </xf>
    <xf numFmtId="0" fontId="20" fillId="9" borderId="58" xfId="0" applyFont="1" applyFill="1" applyBorder="1" applyAlignment="1">
      <alignment wrapText="1"/>
    </xf>
    <xf numFmtId="0" fontId="20" fillId="9" borderId="26" xfId="0" applyFont="1" applyFill="1" applyBorder="1" applyAlignment="1">
      <alignment wrapText="1"/>
    </xf>
    <xf numFmtId="0" fontId="20" fillId="9" borderId="28" xfId="0" applyFont="1" applyFill="1" applyBorder="1" applyAlignment="1">
      <alignment wrapText="1"/>
    </xf>
    <xf numFmtId="0" fontId="0" fillId="2" borderId="26" xfId="0" applyFill="1" applyBorder="1"/>
    <xf numFmtId="0" fontId="0" fillId="2" borderId="74" xfId="0" applyFill="1" applyBorder="1"/>
    <xf numFmtId="0" fontId="20" fillId="9" borderId="74" xfId="0" applyFont="1" applyFill="1" applyBorder="1" applyAlignment="1">
      <alignment wrapText="1"/>
    </xf>
    <xf numFmtId="0" fontId="20" fillId="9" borderId="29" xfId="0" applyFont="1" applyFill="1" applyBorder="1" applyAlignment="1">
      <alignment wrapText="1"/>
    </xf>
    <xf numFmtId="0" fontId="20" fillId="9" borderId="26" xfId="0" applyFont="1" applyFill="1" applyBorder="1" applyAlignment="1">
      <alignment vertical="top" wrapText="1"/>
    </xf>
    <xf numFmtId="0" fontId="20" fillId="9" borderId="32" xfId="0" applyFont="1" applyFill="1" applyBorder="1" applyAlignment="1">
      <alignment wrapText="1"/>
    </xf>
    <xf numFmtId="0" fontId="20" fillId="9" borderId="72" xfId="0" applyFont="1" applyFill="1" applyBorder="1" applyAlignment="1">
      <alignment wrapText="1"/>
    </xf>
    <xf numFmtId="0" fontId="0" fillId="2" borderId="30" xfId="0" applyFont="1" applyFill="1" applyBorder="1"/>
    <xf numFmtId="0" fontId="30" fillId="2" borderId="30" xfId="0" applyFont="1" applyFill="1" applyBorder="1" applyAlignment="1" applyProtection="1"/>
    <xf numFmtId="0" fontId="30" fillId="0" borderId="18" xfId="0" applyFont="1" applyFill="1" applyBorder="1" applyAlignment="1" applyProtection="1"/>
    <xf numFmtId="0" fontId="30" fillId="0" borderId="19" xfId="0" applyFont="1" applyFill="1" applyBorder="1" applyAlignment="1" applyProtection="1"/>
    <xf numFmtId="0" fontId="20" fillId="3" borderId="6" xfId="0" applyFont="1" applyFill="1" applyBorder="1" applyAlignment="1">
      <alignment vertical="center" wrapText="1"/>
    </xf>
    <xf numFmtId="0" fontId="0" fillId="0" borderId="0" xfId="0"/>
    <xf numFmtId="0" fontId="20" fillId="2" borderId="1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right"/>
    </xf>
    <xf numFmtId="0" fontId="0" fillId="0" borderId="0" xfId="0"/>
    <xf numFmtId="0" fontId="0" fillId="0" borderId="11" xfId="0" applyFont="1" applyBorder="1" applyAlignment="1">
      <alignment horizontal="right"/>
    </xf>
    <xf numFmtId="0" fontId="20" fillId="2" borderId="7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right"/>
    </xf>
    <xf numFmtId="0" fontId="20" fillId="2" borderId="1" xfId="0" applyFont="1" applyFill="1" applyBorder="1" applyAlignment="1">
      <alignment horizontal="center" wrapText="1"/>
    </xf>
    <xf numFmtId="0" fontId="20" fillId="3" borderId="13" xfId="0" applyFont="1" applyFill="1" applyBorder="1" applyAlignment="1">
      <alignment vertical="center" wrapText="1"/>
    </xf>
    <xf numFmtId="0" fontId="0" fillId="0" borderId="0" xfId="0"/>
    <xf numFmtId="0" fontId="20" fillId="2" borderId="1" xfId="0" applyFont="1" applyFill="1" applyBorder="1" applyAlignment="1">
      <alignment horizontal="center" wrapText="1"/>
    </xf>
    <xf numFmtId="2" fontId="17" fillId="2" borderId="44" xfId="0" applyNumberFormat="1" applyFont="1" applyFill="1" applyBorder="1" applyAlignment="1">
      <alignment horizontal="center" vertical="center"/>
    </xf>
    <xf numFmtId="0" fontId="7" fillId="0" borderId="50" xfId="0" applyFont="1" applyBorder="1"/>
    <xf numFmtId="0" fontId="18" fillId="0" borderId="48" xfId="0" applyFont="1" applyBorder="1" applyAlignment="1">
      <alignment horizontal="right"/>
    </xf>
    <xf numFmtId="0" fontId="75" fillId="3" borderId="8" xfId="0" applyFont="1" applyFill="1" applyBorder="1" applyAlignment="1">
      <alignment horizontal="right" wrapText="1"/>
    </xf>
    <xf numFmtId="0" fontId="75" fillId="3" borderId="28" xfId="0" applyFont="1" applyFill="1" applyBorder="1" applyAlignment="1">
      <alignment horizontal="right" wrapText="1"/>
    </xf>
    <xf numFmtId="0" fontId="75" fillId="3" borderId="16" xfId="0" applyFont="1" applyFill="1" applyBorder="1" applyAlignment="1">
      <alignment horizontal="right" wrapText="1"/>
    </xf>
    <xf numFmtId="0" fontId="75" fillId="0" borderId="3" xfId="0" applyFont="1" applyBorder="1" applyAlignment="1">
      <alignment horizontal="right"/>
    </xf>
    <xf numFmtId="0" fontId="75" fillId="3" borderId="1" xfId="0" applyFont="1" applyFill="1" applyBorder="1" applyAlignment="1">
      <alignment horizontal="right" wrapText="1"/>
    </xf>
    <xf numFmtId="0" fontId="75" fillId="3" borderId="11" xfId="0" applyFont="1" applyFill="1" applyBorder="1" applyAlignment="1">
      <alignment horizontal="right" wrapText="1"/>
    </xf>
    <xf numFmtId="0" fontId="75" fillId="0" borderId="9" xfId="0" applyFont="1" applyBorder="1" applyAlignment="1">
      <alignment horizontal="right"/>
    </xf>
    <xf numFmtId="0" fontId="75" fillId="3" borderId="26" xfId="0" applyFont="1" applyFill="1" applyBorder="1" applyAlignment="1">
      <alignment horizontal="right" wrapText="1"/>
    </xf>
    <xf numFmtId="0" fontId="50" fillId="0" borderId="0" xfId="0" applyFont="1"/>
    <xf numFmtId="0" fontId="50" fillId="0" borderId="0" xfId="0" applyFont="1" applyBorder="1"/>
    <xf numFmtId="0" fontId="44" fillId="0" borderId="56" xfId="0" applyFont="1" applyFill="1" applyBorder="1" applyAlignment="1">
      <alignment horizontal="center" wrapText="1"/>
    </xf>
    <xf numFmtId="0" fontId="44" fillId="0" borderId="45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/>
    </xf>
    <xf numFmtId="0" fontId="75" fillId="0" borderId="31" xfId="0" applyFont="1" applyBorder="1" applyAlignment="1">
      <alignment horizontal="right"/>
    </xf>
    <xf numFmtId="0" fontId="76" fillId="0" borderId="30" xfId="0" applyFont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45" fillId="3" borderId="74" xfId="0" applyFont="1" applyFill="1" applyBorder="1" applyAlignment="1">
      <alignment horizontal="center" wrapText="1"/>
    </xf>
    <xf numFmtId="0" fontId="76" fillId="0" borderId="18" xfId="0" applyFont="1" applyBorder="1" applyAlignment="1">
      <alignment horizontal="center"/>
    </xf>
    <xf numFmtId="0" fontId="45" fillId="3" borderId="75" xfId="0" applyFont="1" applyFill="1" applyBorder="1" applyAlignment="1">
      <alignment horizontal="center" wrapText="1"/>
    </xf>
    <xf numFmtId="0" fontId="76" fillId="0" borderId="19" xfId="0" applyFont="1" applyBorder="1" applyAlignment="1">
      <alignment horizontal="center"/>
    </xf>
    <xf numFmtId="0" fontId="75" fillId="0" borderId="34" xfId="0" applyFont="1" applyBorder="1" applyAlignment="1">
      <alignment horizontal="right"/>
    </xf>
    <xf numFmtId="0" fontId="75" fillId="0" borderId="35" xfId="0" applyFont="1" applyBorder="1" applyAlignment="1">
      <alignment horizontal="right"/>
    </xf>
    <xf numFmtId="0" fontId="75" fillId="0" borderId="32" xfId="0" applyFont="1" applyBorder="1" applyAlignment="1">
      <alignment horizontal="right"/>
    </xf>
    <xf numFmtId="0" fontId="75" fillId="0" borderId="50" xfId="0" applyFont="1" applyBorder="1" applyAlignment="1">
      <alignment horizontal="right"/>
    </xf>
    <xf numFmtId="0" fontId="60" fillId="0" borderId="2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75" fillId="0" borderId="17" xfId="0" applyFont="1" applyBorder="1" applyAlignment="1">
      <alignment horizontal="right"/>
    </xf>
    <xf numFmtId="0" fontId="75" fillId="0" borderId="6" xfId="0" applyFont="1" applyBorder="1" applyAlignment="1">
      <alignment horizontal="right"/>
    </xf>
    <xf numFmtId="0" fontId="60" fillId="0" borderId="30" xfId="0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75" fillId="0" borderId="10" xfId="0" applyFont="1" applyFill="1" applyBorder="1" applyAlignment="1">
      <alignment horizontal="right" wrapText="1"/>
    </xf>
    <xf numFmtId="0" fontId="75" fillId="0" borderId="21" xfId="0" applyFont="1" applyFill="1" applyBorder="1" applyAlignment="1">
      <alignment horizontal="right" wrapText="1"/>
    </xf>
    <xf numFmtId="0" fontId="75" fillId="0" borderId="22" xfId="0" applyFont="1" applyBorder="1" applyAlignment="1">
      <alignment horizontal="right"/>
    </xf>
    <xf numFmtId="0" fontId="75" fillId="0" borderId="4" xfId="0" applyFont="1" applyBorder="1" applyAlignment="1">
      <alignment horizontal="right"/>
    </xf>
    <xf numFmtId="0" fontId="75" fillId="0" borderId="8" xfId="0" applyFont="1" applyFill="1" applyBorder="1" applyAlignment="1">
      <alignment horizontal="right" wrapText="1"/>
    </xf>
    <xf numFmtId="0" fontId="75" fillId="0" borderId="1" xfId="0" applyFont="1" applyFill="1" applyBorder="1" applyAlignment="1">
      <alignment horizontal="right" wrapText="1"/>
    </xf>
    <xf numFmtId="0" fontId="75" fillId="3" borderId="10" xfId="0" applyFont="1" applyFill="1" applyBorder="1" applyAlignment="1">
      <alignment horizontal="right" wrapText="1"/>
    </xf>
    <xf numFmtId="0" fontId="75" fillId="3" borderId="21" xfId="0" applyFont="1" applyFill="1" applyBorder="1" applyAlignment="1">
      <alignment horizontal="right" wrapText="1"/>
    </xf>
    <xf numFmtId="0" fontId="75" fillId="3" borderId="29" xfId="0" applyFont="1" applyFill="1" applyBorder="1" applyAlignment="1">
      <alignment horizontal="right" wrapText="1"/>
    </xf>
    <xf numFmtId="0" fontId="60" fillId="0" borderId="2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75" fillId="3" borderId="32" xfId="0" applyFont="1" applyFill="1" applyBorder="1" applyAlignment="1">
      <alignment horizontal="right" wrapText="1"/>
    </xf>
    <xf numFmtId="0" fontId="75" fillId="3" borderId="34" xfId="0" applyFont="1" applyFill="1" applyBorder="1" applyAlignment="1">
      <alignment horizontal="right" wrapText="1"/>
    </xf>
    <xf numFmtId="0" fontId="75" fillId="3" borderId="31" xfId="0" applyFont="1" applyFill="1" applyBorder="1" applyAlignment="1">
      <alignment horizontal="right" wrapText="1"/>
    </xf>
    <xf numFmtId="0" fontId="75" fillId="0" borderId="56" xfId="0" applyFont="1" applyFill="1" applyBorder="1" applyAlignment="1">
      <alignment horizontal="right" wrapText="1"/>
    </xf>
    <xf numFmtId="0" fontId="75" fillId="0" borderId="45" xfId="0" applyFont="1" applyFill="1" applyBorder="1" applyAlignment="1">
      <alignment horizontal="right" wrapText="1"/>
    </xf>
    <xf numFmtId="0" fontId="75" fillId="0" borderId="60" xfId="0" applyFont="1" applyBorder="1" applyAlignment="1">
      <alignment horizontal="right"/>
    </xf>
    <xf numFmtId="0" fontId="75" fillId="3" borderId="72" xfId="0" applyFont="1" applyFill="1" applyBorder="1" applyAlignment="1">
      <alignment horizontal="right" wrapText="1"/>
    </xf>
    <xf numFmtId="0" fontId="75" fillId="3" borderId="45" xfId="0" applyFont="1" applyFill="1" applyBorder="1" applyAlignment="1">
      <alignment horizontal="right" wrapText="1"/>
    </xf>
    <xf numFmtId="0" fontId="75" fillId="0" borderId="73" xfId="0" applyFont="1" applyBorder="1" applyAlignment="1">
      <alignment horizontal="right"/>
    </xf>
    <xf numFmtId="0" fontId="75" fillId="3" borderId="27" xfId="0" applyFont="1" applyFill="1" applyBorder="1" applyAlignment="1">
      <alignment horizontal="right" wrapText="1"/>
    </xf>
    <xf numFmtId="0" fontId="75" fillId="3" borderId="7" xfId="0" applyFont="1" applyFill="1" applyBorder="1" applyAlignment="1">
      <alignment horizontal="right" wrapText="1"/>
    </xf>
    <xf numFmtId="0" fontId="75" fillId="0" borderId="66" xfId="0" applyFont="1" applyBorder="1" applyAlignment="1">
      <alignment horizontal="right"/>
    </xf>
    <xf numFmtId="0" fontId="75" fillId="3" borderId="56" xfId="0" applyFont="1" applyFill="1" applyBorder="1" applyAlignment="1">
      <alignment horizontal="right" wrapText="1"/>
    </xf>
    <xf numFmtId="0" fontId="46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44" fillId="3" borderId="45" xfId="0" applyFont="1" applyFill="1" applyBorder="1" applyAlignment="1">
      <alignment horizontal="center" wrapText="1"/>
    </xf>
    <xf numFmtId="0" fontId="45" fillId="3" borderId="8" xfId="0" applyFont="1" applyFill="1" applyBorder="1" applyAlignment="1">
      <alignment wrapText="1"/>
    </xf>
    <xf numFmtId="0" fontId="44" fillId="3" borderId="56" xfId="0" applyFont="1" applyFill="1" applyBorder="1" applyAlignment="1">
      <alignment horizontal="center" wrapText="1"/>
    </xf>
    <xf numFmtId="2" fontId="45" fillId="0" borderId="54" xfId="0" applyNumberFormat="1" applyFont="1" applyBorder="1" applyAlignment="1">
      <alignment horizontal="right"/>
    </xf>
    <xf numFmtId="2" fontId="45" fillId="0" borderId="31" xfId="0" applyNumberFormat="1" applyFont="1" applyBorder="1" applyAlignment="1">
      <alignment horizontal="right"/>
    </xf>
    <xf numFmtId="0" fontId="45" fillId="9" borderId="8" xfId="0" applyFont="1" applyFill="1" applyBorder="1" applyAlignment="1">
      <alignment horizontal="right" wrapText="1"/>
    </xf>
    <xf numFmtId="0" fontId="45" fillId="9" borderId="1" xfId="0" applyFont="1" applyFill="1" applyBorder="1" applyAlignment="1">
      <alignment horizontal="right" wrapText="1"/>
    </xf>
    <xf numFmtId="0" fontId="46" fillId="0" borderId="2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 horizontal="right"/>
    </xf>
    <xf numFmtId="0" fontId="45" fillId="3" borderId="25" xfId="0" applyFont="1" applyFill="1" applyBorder="1" applyAlignment="1">
      <alignment horizontal="right" wrapText="1"/>
    </xf>
    <xf numFmtId="0" fontId="45" fillId="3" borderId="26" xfId="0" applyFont="1" applyFill="1" applyBorder="1" applyAlignment="1">
      <alignment horizontal="right" wrapText="1"/>
    </xf>
    <xf numFmtId="0" fontId="45" fillId="0" borderId="8" xfId="0" applyFont="1" applyFill="1" applyBorder="1" applyAlignment="1">
      <alignment horizontal="right" wrapText="1"/>
    </xf>
    <xf numFmtId="0" fontId="45" fillId="0" borderId="1" xfId="0" applyFont="1" applyFill="1" applyBorder="1" applyAlignment="1">
      <alignment horizontal="right" wrapText="1"/>
    </xf>
    <xf numFmtId="0" fontId="45" fillId="3" borderId="10" xfId="0" applyFont="1" applyFill="1" applyBorder="1" applyAlignment="1">
      <alignment horizontal="right" wrapText="1"/>
    </xf>
    <xf numFmtId="0" fontId="45" fillId="3" borderId="21" xfId="0" applyFont="1" applyFill="1" applyBorder="1" applyAlignment="1">
      <alignment horizontal="right" wrapText="1"/>
    </xf>
    <xf numFmtId="0" fontId="45" fillId="3" borderId="24" xfId="0" applyFont="1" applyFill="1" applyBorder="1" applyAlignment="1">
      <alignment horizontal="right" wrapText="1"/>
    </xf>
    <xf numFmtId="0" fontId="45" fillId="3" borderId="7" xfId="0" applyFont="1" applyFill="1" applyBorder="1" applyAlignment="1">
      <alignment horizontal="right" wrapText="1"/>
    </xf>
    <xf numFmtId="0" fontId="45" fillId="3" borderId="28" xfId="0" applyFont="1" applyFill="1" applyBorder="1" applyAlignment="1">
      <alignment horizontal="right" wrapText="1"/>
    </xf>
    <xf numFmtId="0" fontId="45" fillId="3" borderId="27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77" fillId="0" borderId="2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0" fillId="0" borderId="0" xfId="0"/>
    <xf numFmtId="0" fontId="50" fillId="0" borderId="0" xfId="0" applyFont="1"/>
    <xf numFmtId="0" fontId="45" fillId="0" borderId="0" xfId="0" applyFont="1"/>
    <xf numFmtId="0" fontId="50" fillId="0" borderId="0" xfId="0" applyFont="1"/>
    <xf numFmtId="0" fontId="0" fillId="0" borderId="11" xfId="0" applyFont="1" applyFill="1" applyBorder="1" applyAlignment="1">
      <alignment horizontal="right"/>
    </xf>
    <xf numFmtId="0" fontId="58" fillId="0" borderId="2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78" fillId="3" borderId="11" xfId="0" applyFont="1" applyFill="1" applyBorder="1" applyAlignment="1">
      <alignment horizontal="right" wrapText="1"/>
    </xf>
    <xf numFmtId="0" fontId="78" fillId="3" borderId="16" xfId="0" applyFont="1" applyFill="1" applyBorder="1" applyAlignment="1">
      <alignment horizontal="right" wrapText="1"/>
    </xf>
    <xf numFmtId="0" fontId="78" fillId="0" borderId="17" xfId="0" applyFont="1" applyBorder="1" applyAlignment="1">
      <alignment horizontal="right"/>
    </xf>
    <xf numFmtId="0" fontId="78" fillId="0" borderId="9" xfId="0" applyFont="1" applyBorder="1" applyAlignment="1">
      <alignment horizontal="right"/>
    </xf>
    <xf numFmtId="0" fontId="58" fillId="0" borderId="19" xfId="0" applyFont="1" applyBorder="1" applyAlignment="1">
      <alignment horizontal="center"/>
    </xf>
    <xf numFmtId="0" fontId="78" fillId="0" borderId="22" xfId="0" applyFont="1" applyBorder="1" applyAlignment="1">
      <alignment horizontal="right"/>
    </xf>
    <xf numFmtId="0" fontId="58" fillId="0" borderId="2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78" fillId="3" borderId="8" xfId="0" applyFont="1" applyFill="1" applyBorder="1" applyAlignment="1">
      <alignment horizontal="right" wrapText="1"/>
    </xf>
    <xf numFmtId="0" fontId="78" fillId="3" borderId="1" xfId="0" applyFont="1" applyFill="1" applyBorder="1" applyAlignment="1">
      <alignment horizontal="right" wrapText="1"/>
    </xf>
    <xf numFmtId="0" fontId="78" fillId="3" borderId="56" xfId="0" applyFont="1" applyFill="1" applyBorder="1" applyAlignment="1">
      <alignment horizontal="right" wrapText="1"/>
    </xf>
    <xf numFmtId="0" fontId="78" fillId="3" borderId="45" xfId="0" applyFont="1" applyFill="1" applyBorder="1" applyAlignment="1">
      <alignment horizontal="right" wrapText="1"/>
    </xf>
    <xf numFmtId="0" fontId="78" fillId="0" borderId="60" xfId="0" applyFont="1" applyBorder="1" applyAlignment="1">
      <alignment horizontal="right"/>
    </xf>
    <xf numFmtId="0" fontId="75" fillId="0" borderId="31" xfId="0" applyFont="1" applyBorder="1" applyAlignment="1"/>
    <xf numFmtId="0" fontId="75" fillId="0" borderId="34" xfId="0" applyFont="1" applyBorder="1" applyAlignment="1"/>
    <xf numFmtId="0" fontId="75" fillId="0" borderId="35" xfId="0" applyFont="1" applyBorder="1" applyAlignment="1"/>
    <xf numFmtId="0" fontId="38" fillId="0" borderId="15" xfId="0" applyFont="1" applyBorder="1" applyAlignment="1">
      <alignment horizontal="right"/>
    </xf>
    <xf numFmtId="0" fontId="38" fillId="2" borderId="30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25" fillId="2" borderId="30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2" borderId="30" xfId="0" applyFont="1" applyFill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75" fillId="0" borderId="41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50" fillId="0" borderId="0" xfId="0" applyFont="1"/>
    <xf numFmtId="2" fontId="50" fillId="0" borderId="0" xfId="0" applyNumberFormat="1" applyFont="1"/>
    <xf numFmtId="0" fontId="17" fillId="0" borderId="0" xfId="0" applyFont="1"/>
    <xf numFmtId="0" fontId="22" fillId="3" borderId="0" xfId="0" applyFont="1" applyFill="1" applyBorder="1" applyAlignment="1">
      <alignment wrapText="1"/>
    </xf>
    <xf numFmtId="0" fontId="55" fillId="2" borderId="0" xfId="0" applyFont="1" applyFill="1"/>
    <xf numFmtId="0" fontId="61" fillId="0" borderId="0" xfId="0" applyFont="1"/>
    <xf numFmtId="0" fontId="67" fillId="0" borderId="0" xfId="0" applyFont="1"/>
    <xf numFmtId="0" fontId="0" fillId="0" borderId="0" xfId="0"/>
    <xf numFmtId="0" fontId="50" fillId="0" borderId="0" xfId="0" applyFont="1"/>
    <xf numFmtId="0" fontId="55" fillId="0" borderId="0" xfId="0" applyFont="1"/>
    <xf numFmtId="0" fontId="50" fillId="0" borderId="0" xfId="0" applyFont="1"/>
    <xf numFmtId="0" fontId="1" fillId="0" borderId="3" xfId="0" applyFont="1" applyFill="1" applyBorder="1" applyAlignment="1"/>
    <xf numFmtId="0" fontId="78" fillId="3" borderId="31" xfId="0" applyFont="1" applyFill="1" applyBorder="1" applyAlignment="1">
      <alignment horizontal="right" wrapText="1"/>
    </xf>
    <xf numFmtId="0" fontId="20" fillId="3" borderId="3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right" vertical="center"/>
    </xf>
    <xf numFmtId="0" fontId="78" fillId="0" borderId="41" xfId="0" applyFont="1" applyBorder="1" applyAlignment="1">
      <alignment horizontal="right"/>
    </xf>
    <xf numFmtId="0" fontId="78" fillId="0" borderId="31" xfId="0" applyFont="1" applyBorder="1" applyAlignment="1">
      <alignment horizontal="right"/>
    </xf>
    <xf numFmtId="0" fontId="78" fillId="3" borderId="34" xfId="0" applyFont="1" applyFill="1" applyBorder="1" applyAlignment="1">
      <alignment horizontal="right" wrapText="1"/>
    </xf>
    <xf numFmtId="0" fontId="78" fillId="0" borderId="0" xfId="0" applyFont="1" applyBorder="1" applyAlignment="1">
      <alignment horizontal="right"/>
    </xf>
    <xf numFmtId="0" fontId="78" fillId="0" borderId="35" xfId="0" applyFont="1" applyBorder="1" applyAlignment="1">
      <alignment horizontal="right"/>
    </xf>
    <xf numFmtId="0" fontId="78" fillId="0" borderId="34" xfId="0" applyFont="1" applyBorder="1" applyAlignment="1">
      <alignment horizontal="right"/>
    </xf>
    <xf numFmtId="0" fontId="20" fillId="2" borderId="1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/>
    </xf>
    <xf numFmtId="0" fontId="0" fillId="0" borderId="0" xfId="0"/>
    <xf numFmtId="1" fontId="17" fillId="0" borderId="43" xfId="0" applyNumberFormat="1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5" fillId="0" borderId="0" xfId="0" applyFont="1"/>
    <xf numFmtId="2" fontId="60" fillId="0" borderId="0" xfId="0" applyNumberFormat="1" applyFont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75" fillId="0" borderId="0" xfId="0" applyFont="1"/>
    <xf numFmtId="0" fontId="45" fillId="0" borderId="31" xfId="0" applyFont="1" applyBorder="1" applyAlignment="1"/>
    <xf numFmtId="0" fontId="45" fillId="0" borderId="34" xfId="0" applyFont="1" applyBorder="1" applyAlignment="1"/>
    <xf numFmtId="0" fontId="45" fillId="0" borderId="35" xfId="0" applyFont="1" applyBorder="1" applyAlignment="1"/>
    <xf numFmtId="0" fontId="55" fillId="0" borderId="0" xfId="0" applyFont="1"/>
    <xf numFmtId="0" fontId="7" fillId="12" borderId="74" xfId="0" applyFont="1" applyFill="1" applyBorder="1" applyAlignment="1">
      <alignment horizontal="center" vertical="center" wrapText="1"/>
    </xf>
    <xf numFmtId="0" fontId="38" fillId="12" borderId="30" xfId="0" applyFont="1" applyFill="1" applyBorder="1" applyAlignment="1">
      <alignment horizontal="left"/>
    </xf>
    <xf numFmtId="0" fontId="0" fillId="12" borderId="30" xfId="0" applyFont="1" applyFill="1" applyBorder="1"/>
    <xf numFmtId="0" fontId="25" fillId="12" borderId="30" xfId="0" applyFont="1" applyFill="1" applyBorder="1" applyAlignment="1">
      <alignment horizontal="left"/>
    </xf>
    <xf numFmtId="3" fontId="0" fillId="12" borderId="1" xfId="0" applyNumberFormat="1" applyFill="1" applyBorder="1" applyAlignment="1">
      <alignment horizontal="right"/>
    </xf>
    <xf numFmtId="3" fontId="0" fillId="12" borderId="21" xfId="0" applyNumberFormat="1" applyFill="1" applyBorder="1" applyAlignment="1">
      <alignment horizontal="right"/>
    </xf>
    <xf numFmtId="3" fontId="0" fillId="12" borderId="13" xfId="0" applyNumberFormat="1" applyFill="1" applyBorder="1" applyAlignment="1">
      <alignment horizontal="right"/>
    </xf>
    <xf numFmtId="3" fontId="0" fillId="12" borderId="7" xfId="0" applyNumberFormat="1" applyFont="1" applyFill="1" applyBorder="1" applyAlignment="1">
      <alignment horizontal="right"/>
    </xf>
    <xf numFmtId="3" fontId="0" fillId="12" borderId="1" xfId="0" applyNumberFormat="1" applyFont="1" applyFill="1" applyBorder="1" applyAlignment="1">
      <alignment horizontal="right"/>
    </xf>
    <xf numFmtId="3" fontId="0" fillId="12" borderId="13" xfId="0" applyNumberFormat="1" applyFont="1" applyFill="1" applyBorder="1" applyAlignment="1">
      <alignment horizontal="right"/>
    </xf>
    <xf numFmtId="3" fontId="0" fillId="12" borderId="21" xfId="0" applyNumberFormat="1" applyFont="1" applyFill="1" applyBorder="1" applyAlignment="1">
      <alignment horizontal="right"/>
    </xf>
    <xf numFmtId="3" fontId="0" fillId="12" borderId="16" xfId="0" applyNumberFormat="1" applyFont="1" applyFill="1" applyBorder="1" applyAlignment="1">
      <alignment horizontal="right"/>
    </xf>
    <xf numFmtId="0" fontId="20" fillId="13" borderId="26" xfId="0" applyFont="1" applyFill="1" applyBorder="1" applyAlignment="1">
      <alignment wrapText="1"/>
    </xf>
    <xf numFmtId="3" fontId="0" fillId="12" borderId="45" xfId="0" applyNumberFormat="1" applyFont="1" applyFill="1" applyBorder="1" applyAlignment="1">
      <alignment horizontal="right"/>
    </xf>
    <xf numFmtId="0" fontId="20" fillId="13" borderId="58" xfId="0" applyFont="1" applyFill="1" applyBorder="1" applyAlignment="1">
      <alignment wrapText="1"/>
    </xf>
    <xf numFmtId="0" fontId="20" fillId="13" borderId="26" xfId="0" applyFont="1" applyFill="1" applyBorder="1" applyAlignment="1">
      <alignment vertical="top" wrapText="1"/>
    </xf>
    <xf numFmtId="3" fontId="0" fillId="12" borderId="45" xfId="0" applyNumberFormat="1" applyFill="1" applyBorder="1" applyAlignment="1">
      <alignment horizontal="right"/>
    </xf>
    <xf numFmtId="0" fontId="73" fillId="0" borderId="42" xfId="0" applyFont="1" applyBorder="1" applyAlignment="1">
      <alignment horizontal="center"/>
    </xf>
    <xf numFmtId="0" fontId="73" fillId="0" borderId="26" xfId="0" applyFont="1" applyBorder="1" applyAlignment="1">
      <alignment horizontal="center"/>
    </xf>
    <xf numFmtId="0" fontId="27" fillId="0" borderId="53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5" xfId="0" applyFont="1" applyFill="1" applyBorder="1" applyAlignment="1">
      <alignment horizontal="center" vertical="center" wrapText="1"/>
    </xf>
    <xf numFmtId="0" fontId="58" fillId="2" borderId="2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58" fillId="0" borderId="20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24">
    <cellStyle name="Excel Built-in Excel Built-in Normal" xfId="10"/>
    <cellStyle name="Excel Built-in Normal" xfId="1"/>
    <cellStyle name="Excel Built-in Normal 1" xfId="5"/>
    <cellStyle name="Excel Built-in Normal 2" xfId="2"/>
    <cellStyle name="Excel Built-in Normal 3" xfId="3"/>
    <cellStyle name="Normal" xfId="11"/>
    <cellStyle name="Обычный" xfId="0" builtinId="0"/>
    <cellStyle name="Обычный 2" xfId="4"/>
    <cellStyle name="Обычный 2 2" xfId="7"/>
    <cellStyle name="Обычный 3" xfId="6"/>
    <cellStyle name="Обычный 3 2" xfId="8"/>
    <cellStyle name="Обычный 3 2 2" xfId="13"/>
    <cellStyle name="Обычный 3 2 3" xfId="15"/>
    <cellStyle name="Обычный 3 2 4" xfId="17"/>
    <cellStyle name="Обычный 3 2 5" xfId="19"/>
    <cellStyle name="Обычный 3 2 6" xfId="21"/>
    <cellStyle name="Обычный 3 2 7" xfId="23"/>
    <cellStyle name="Обычный 3 3" xfId="12"/>
    <cellStyle name="Обычный 3 4" xfId="14"/>
    <cellStyle name="Обычный 3 5" xfId="16"/>
    <cellStyle name="Обычный 3 6" xfId="18"/>
    <cellStyle name="Обычный 3 7" xfId="20"/>
    <cellStyle name="Обычный 3 8" xfId="22"/>
    <cellStyle name="Обычный 6 2" xfId="9"/>
  </cellStyles>
  <dxfs count="51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CCFF99"/>
      <color rgb="FFCCFFCC"/>
      <color rgb="FFFFFF66"/>
      <color rgb="FFB3FFB3"/>
      <color rgb="FFFFCCCC"/>
      <color rgb="FFFFCC99"/>
      <color rgb="FFFFFF00"/>
      <color rgb="FFFFFF3B"/>
      <color rgb="FFC5D9F1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endParaRPr lang="ru-RU" b="1"/>
          </a:p>
        </c:rich>
      </c:tx>
      <c:layout>
        <c:manualLayout>
          <c:xMode val="edge"/>
          <c:yMode val="edge"/>
          <c:x val="0.36183675737601206"/>
          <c:y val="5.16798945948489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316029087157497E-2"/>
          <c:y val="0.10510772158796358"/>
          <c:w val="0.96873421874564769"/>
          <c:h val="0.59995857606866909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'Мун- 2019-2020'!$DC$6:$DC$126</c:f>
              <c:numCache>
                <c:formatCode>0.00</c:formatCode>
                <c:ptCount val="121"/>
                <c:pt idx="0">
                  <c:v>0.43154606975533577</c:v>
                </c:pt>
                <c:pt idx="1">
                  <c:v>0.29411764705882354</c:v>
                </c:pt>
                <c:pt idx="2">
                  <c:v>0.4509803921568627</c:v>
                </c:pt>
                <c:pt idx="3">
                  <c:v>5.8823529411764705E-2</c:v>
                </c:pt>
                <c:pt idx="4">
                  <c:v>0.58823529411764708</c:v>
                </c:pt>
                <c:pt idx="5">
                  <c:v>0.47058823529411764</c:v>
                </c:pt>
                <c:pt idx="6">
                  <c:v>0.52941176470588236</c:v>
                </c:pt>
                <c:pt idx="7">
                  <c:v>0.52941176470588236</c:v>
                </c:pt>
                <c:pt idx="8">
                  <c:v>0.58823529411764708</c:v>
                </c:pt>
                <c:pt idx="9">
                  <c:v>0.58823529411764708</c:v>
                </c:pt>
                <c:pt idx="10">
                  <c:v>0.52941176470588236</c:v>
                </c:pt>
                <c:pt idx="11">
                  <c:v>0.17647058823529413</c:v>
                </c:pt>
                <c:pt idx="12">
                  <c:v>0.40723981900452488</c:v>
                </c:pt>
                <c:pt idx="13">
                  <c:v>0.58823529411764708</c:v>
                </c:pt>
                <c:pt idx="14">
                  <c:v>0.52941176470588236</c:v>
                </c:pt>
                <c:pt idx="15">
                  <c:v>0.52941176470588236</c:v>
                </c:pt>
                <c:pt idx="16">
                  <c:v>0.58823529411764708</c:v>
                </c:pt>
                <c:pt idx="17">
                  <c:v>0.52941176470588236</c:v>
                </c:pt>
                <c:pt idx="18">
                  <c:v>0.35294117647058826</c:v>
                </c:pt>
                <c:pt idx="19">
                  <c:v>0.35294117647058826</c:v>
                </c:pt>
                <c:pt idx="20">
                  <c:v>0.11764705882352941</c:v>
                </c:pt>
                <c:pt idx="21">
                  <c:v>0.47058823529411764</c:v>
                </c:pt>
                <c:pt idx="22">
                  <c:v>0.29411764705882354</c:v>
                </c:pt>
                <c:pt idx="23">
                  <c:v>0.29411764705882354</c:v>
                </c:pt>
                <c:pt idx="24">
                  <c:v>0.52941176470588236</c:v>
                </c:pt>
                <c:pt idx="25">
                  <c:v>0.11764705882352941</c:v>
                </c:pt>
                <c:pt idx="26">
                  <c:v>0.36601307189542481</c:v>
                </c:pt>
                <c:pt idx="27">
                  <c:v>0.52941176470588236</c:v>
                </c:pt>
                <c:pt idx="28">
                  <c:v>0.41176470588235292</c:v>
                </c:pt>
                <c:pt idx="29">
                  <c:v>0.29411764705882354</c:v>
                </c:pt>
                <c:pt idx="30">
                  <c:v>0.41176470588235292</c:v>
                </c:pt>
                <c:pt idx="31">
                  <c:v>0.52941176470588236</c:v>
                </c:pt>
                <c:pt idx="32">
                  <c:v>0.23529411764705882</c:v>
                </c:pt>
                <c:pt idx="33">
                  <c:v>0.35294117647058826</c:v>
                </c:pt>
                <c:pt idx="34">
                  <c:v>0.23529411764705882</c:v>
                </c:pt>
                <c:pt idx="35">
                  <c:v>0.29411764705882354</c:v>
                </c:pt>
                <c:pt idx="36">
                  <c:v>0.29411764705882354</c:v>
                </c:pt>
                <c:pt idx="37">
                  <c:v>0.23529411764705882</c:v>
                </c:pt>
                <c:pt idx="38">
                  <c:v>0.41176470588235292</c:v>
                </c:pt>
                <c:pt idx="39">
                  <c:v>0.6470588235294118</c:v>
                </c:pt>
                <c:pt idx="40">
                  <c:v>0.17647058823529413</c:v>
                </c:pt>
                <c:pt idx="41">
                  <c:v>0.23529411764705882</c:v>
                </c:pt>
                <c:pt idx="42">
                  <c:v>0.29411764705882354</c:v>
                </c:pt>
                <c:pt idx="43">
                  <c:v>0.47058823529411764</c:v>
                </c:pt>
                <c:pt idx="44">
                  <c:v>0.52941176470588236</c:v>
                </c:pt>
                <c:pt idx="45">
                  <c:v>0.4148606811145511</c:v>
                </c:pt>
                <c:pt idx="46">
                  <c:v>0.6470588235294118</c:v>
                </c:pt>
                <c:pt idx="47">
                  <c:v>0.52941176470588236</c:v>
                </c:pt>
                <c:pt idx="48">
                  <c:v>0.94117647058823528</c:v>
                </c:pt>
                <c:pt idx="49">
                  <c:v>0.47058823529411764</c:v>
                </c:pt>
                <c:pt idx="50">
                  <c:v>0.47058823529411764</c:v>
                </c:pt>
                <c:pt idx="51">
                  <c:v>0.47058823529411764</c:v>
                </c:pt>
                <c:pt idx="52">
                  <c:v>0.52941176470588236</c:v>
                </c:pt>
                <c:pt idx="53">
                  <c:v>0.23529411764705882</c:v>
                </c:pt>
                <c:pt idx="54">
                  <c:v>0.29411764705882354</c:v>
                </c:pt>
                <c:pt idx="55">
                  <c:v>5.8823529411764705E-2</c:v>
                </c:pt>
                <c:pt idx="56">
                  <c:v>0.23529411764705882</c:v>
                </c:pt>
                <c:pt idx="57">
                  <c:v>0.23529411764705882</c:v>
                </c:pt>
                <c:pt idx="58">
                  <c:v>0.52941176470588236</c:v>
                </c:pt>
                <c:pt idx="59">
                  <c:v>0.17647058823529413</c:v>
                </c:pt>
                <c:pt idx="60">
                  <c:v>0.52941176470588236</c:v>
                </c:pt>
                <c:pt idx="61">
                  <c:v>0.35294117647058826</c:v>
                </c:pt>
                <c:pt idx="62">
                  <c:v>0.23529411764705882</c:v>
                </c:pt>
                <c:pt idx="63">
                  <c:v>0.41176470588235292</c:v>
                </c:pt>
                <c:pt idx="64">
                  <c:v>0.52941176470588236</c:v>
                </c:pt>
                <c:pt idx="65">
                  <c:v>0.5</c:v>
                </c:pt>
                <c:pt idx="66">
                  <c:v>0.6470588235294118</c:v>
                </c:pt>
                <c:pt idx="67">
                  <c:v>0.52941176470588236</c:v>
                </c:pt>
                <c:pt idx="68">
                  <c:v>0.58823529411764708</c:v>
                </c:pt>
                <c:pt idx="69">
                  <c:v>0.58823529411764708</c:v>
                </c:pt>
                <c:pt idx="70">
                  <c:v>0.47058823529411764</c:v>
                </c:pt>
                <c:pt idx="71">
                  <c:v>0.35294117647058826</c:v>
                </c:pt>
                <c:pt idx="72">
                  <c:v>0.41176470588235292</c:v>
                </c:pt>
                <c:pt idx="73">
                  <c:v>0.58823529411764708</c:v>
                </c:pt>
                <c:pt idx="74">
                  <c:v>0.41176470588235292</c:v>
                </c:pt>
                <c:pt idx="75">
                  <c:v>0.52941176470588236</c:v>
                </c:pt>
                <c:pt idx="76">
                  <c:v>0.29411764705882354</c:v>
                </c:pt>
                <c:pt idx="77">
                  <c:v>0.35294117647058826</c:v>
                </c:pt>
                <c:pt idx="78">
                  <c:v>0.58823529411764708</c:v>
                </c:pt>
                <c:pt idx="79">
                  <c:v>0.6470588235294118</c:v>
                </c:pt>
                <c:pt idx="80">
                  <c:v>0.43529411764705883</c:v>
                </c:pt>
                <c:pt idx="81">
                  <c:v>0.35294117647058826</c:v>
                </c:pt>
                <c:pt idx="82">
                  <c:v>0.23529411764705882</c:v>
                </c:pt>
                <c:pt idx="83">
                  <c:v>0.47058823529411764</c:v>
                </c:pt>
                <c:pt idx="84">
                  <c:v>0.41176470588235292</c:v>
                </c:pt>
                <c:pt idx="85">
                  <c:v>0.47058823529411764</c:v>
                </c:pt>
                <c:pt idx="86">
                  <c:v>0.52941176470588236</c:v>
                </c:pt>
                <c:pt idx="87">
                  <c:v>0.29411764705882354</c:v>
                </c:pt>
                <c:pt idx="88">
                  <c:v>0.11764705882352941</c:v>
                </c:pt>
                <c:pt idx="89">
                  <c:v>0.58823529411764708</c:v>
                </c:pt>
                <c:pt idx="90">
                  <c:v>0.35294117647058826</c:v>
                </c:pt>
                <c:pt idx="91">
                  <c:v>0.35294117647058826</c:v>
                </c:pt>
                <c:pt idx="92">
                  <c:v>0.47058823529411764</c:v>
                </c:pt>
                <c:pt idx="93">
                  <c:v>0.58823529411764708</c:v>
                </c:pt>
                <c:pt idx="94">
                  <c:v>0.76470588235294112</c:v>
                </c:pt>
                <c:pt idx="95">
                  <c:v>0.35294117647058826</c:v>
                </c:pt>
                <c:pt idx="96">
                  <c:v>0.17647058823529413</c:v>
                </c:pt>
                <c:pt idx="97">
                  <c:v>0.17647058823529413</c:v>
                </c:pt>
                <c:pt idx="98">
                  <c:v>0.35294117647058826</c:v>
                </c:pt>
                <c:pt idx="99">
                  <c:v>0.17647058823529413</c:v>
                </c:pt>
                <c:pt idx="100">
                  <c:v>0.52941176470588236</c:v>
                </c:pt>
                <c:pt idx="101">
                  <c:v>0.6470588235294118</c:v>
                </c:pt>
                <c:pt idx="102">
                  <c:v>0.41176470588235292</c:v>
                </c:pt>
                <c:pt idx="103">
                  <c:v>0.6470588235294118</c:v>
                </c:pt>
                <c:pt idx="104">
                  <c:v>0.47058823529411764</c:v>
                </c:pt>
                <c:pt idx="105">
                  <c:v>0.52941176470588236</c:v>
                </c:pt>
                <c:pt idx="106">
                  <c:v>0.76470588235294112</c:v>
                </c:pt>
                <c:pt idx="107">
                  <c:v>0.76470588235294112</c:v>
                </c:pt>
                <c:pt idx="108">
                  <c:v>0.41176470588235292</c:v>
                </c:pt>
                <c:pt idx="109">
                  <c:v>0.29411764705882354</c:v>
                </c:pt>
                <c:pt idx="110">
                  <c:v>0.35294117647058826</c:v>
                </c:pt>
                <c:pt idx="111">
                  <c:v>0.50980392156862742</c:v>
                </c:pt>
                <c:pt idx="112">
                  <c:v>0.70588235294117652</c:v>
                </c:pt>
                <c:pt idx="113">
                  <c:v>0.52941176470588236</c:v>
                </c:pt>
                <c:pt idx="114">
                  <c:v>0.52941176470588236</c:v>
                </c:pt>
                <c:pt idx="115">
                  <c:v>0.35294117647058826</c:v>
                </c:pt>
                <c:pt idx="116">
                  <c:v>0.82352941176470584</c:v>
                </c:pt>
                <c:pt idx="117">
                  <c:v>0.41176470588235292</c:v>
                </c:pt>
                <c:pt idx="118">
                  <c:v>0.29411764705882354</c:v>
                </c:pt>
                <c:pt idx="119">
                  <c:v>0.58823529411764708</c:v>
                </c:pt>
                <c:pt idx="120">
                  <c:v>0.35294117647058826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'Мун- 2019-2020'!$DD$6:$DD$126</c:f>
              <c:numCache>
                <c:formatCode>0.00</c:formatCode>
                <c:ptCount val="121"/>
                <c:pt idx="0">
                  <c:v>0.43154606975533583</c:v>
                </c:pt>
                <c:pt idx="1">
                  <c:v>0.43154606975533583</c:v>
                </c:pt>
                <c:pt idx="3">
                  <c:v>0.43154606975533583</c:v>
                </c:pt>
                <c:pt idx="4">
                  <c:v>0.43154606975533583</c:v>
                </c:pt>
                <c:pt idx="5">
                  <c:v>0.43154606975533583</c:v>
                </c:pt>
                <c:pt idx="6">
                  <c:v>0.43154606975533583</c:v>
                </c:pt>
                <c:pt idx="7">
                  <c:v>0.43154606975533583</c:v>
                </c:pt>
                <c:pt idx="8">
                  <c:v>0.43154606975533583</c:v>
                </c:pt>
                <c:pt idx="9">
                  <c:v>0.43154606975533583</c:v>
                </c:pt>
                <c:pt idx="10">
                  <c:v>0.43154606975533583</c:v>
                </c:pt>
                <c:pt idx="11">
                  <c:v>0.43154606975533583</c:v>
                </c:pt>
                <c:pt idx="13">
                  <c:v>0.43154606975533583</c:v>
                </c:pt>
                <c:pt idx="14">
                  <c:v>0.43154606975533583</c:v>
                </c:pt>
                <c:pt idx="15">
                  <c:v>0.43154606975533583</c:v>
                </c:pt>
                <c:pt idx="16">
                  <c:v>0.43154606975533583</c:v>
                </c:pt>
                <c:pt idx="17">
                  <c:v>0.43154606975533583</c:v>
                </c:pt>
                <c:pt idx="18">
                  <c:v>0.43154606975533583</c:v>
                </c:pt>
                <c:pt idx="19">
                  <c:v>0.43154606975533583</c:v>
                </c:pt>
                <c:pt idx="20">
                  <c:v>0.43154606975533583</c:v>
                </c:pt>
                <c:pt idx="21">
                  <c:v>0.43154606975533583</c:v>
                </c:pt>
                <c:pt idx="22">
                  <c:v>0.43154606975533583</c:v>
                </c:pt>
                <c:pt idx="23">
                  <c:v>0.43154606975533583</c:v>
                </c:pt>
                <c:pt idx="24">
                  <c:v>0.43154606975533583</c:v>
                </c:pt>
                <c:pt idx="25">
                  <c:v>0.43154606975533583</c:v>
                </c:pt>
                <c:pt idx="27">
                  <c:v>0.43154606975533583</c:v>
                </c:pt>
                <c:pt idx="28">
                  <c:v>0.43154606975533583</c:v>
                </c:pt>
                <c:pt idx="29">
                  <c:v>0.43154606975533583</c:v>
                </c:pt>
                <c:pt idx="30">
                  <c:v>0.43154606975533583</c:v>
                </c:pt>
                <c:pt idx="31">
                  <c:v>0.43154606975533583</c:v>
                </c:pt>
                <c:pt idx="32">
                  <c:v>0.43154606975533583</c:v>
                </c:pt>
                <c:pt idx="33">
                  <c:v>0.43154606975533583</c:v>
                </c:pt>
                <c:pt idx="34">
                  <c:v>0.43154606975533583</c:v>
                </c:pt>
                <c:pt idx="35">
                  <c:v>0.43154606975533583</c:v>
                </c:pt>
                <c:pt idx="36">
                  <c:v>0.43154606975533583</c:v>
                </c:pt>
                <c:pt idx="37">
                  <c:v>0.43154606975533583</c:v>
                </c:pt>
                <c:pt idx="38">
                  <c:v>0.43154606975533583</c:v>
                </c:pt>
                <c:pt idx="39">
                  <c:v>0.43154606975533583</c:v>
                </c:pt>
                <c:pt idx="40">
                  <c:v>0.43154606975533583</c:v>
                </c:pt>
                <c:pt idx="41">
                  <c:v>0.43154606975533583</c:v>
                </c:pt>
                <c:pt idx="42">
                  <c:v>0.43154606975533583</c:v>
                </c:pt>
                <c:pt idx="43">
                  <c:v>0.43154606975533583</c:v>
                </c:pt>
                <c:pt idx="44">
                  <c:v>0.43154606975533583</c:v>
                </c:pt>
                <c:pt idx="46">
                  <c:v>0.43154606975533583</c:v>
                </c:pt>
                <c:pt idx="47">
                  <c:v>0.43154606975533583</c:v>
                </c:pt>
                <c:pt idx="48">
                  <c:v>0.43154606975533583</c:v>
                </c:pt>
                <c:pt idx="49">
                  <c:v>0.43154606975533583</c:v>
                </c:pt>
                <c:pt idx="50">
                  <c:v>0.43154606975533583</c:v>
                </c:pt>
                <c:pt idx="51">
                  <c:v>0.43154606975533583</c:v>
                </c:pt>
                <c:pt idx="52">
                  <c:v>0.43154606975533583</c:v>
                </c:pt>
                <c:pt idx="53">
                  <c:v>0.43154606975533583</c:v>
                </c:pt>
                <c:pt idx="54">
                  <c:v>0.43154606975533583</c:v>
                </c:pt>
                <c:pt idx="55">
                  <c:v>0.43154606975533583</c:v>
                </c:pt>
                <c:pt idx="56">
                  <c:v>0.43154606975533583</c:v>
                </c:pt>
                <c:pt idx="57">
                  <c:v>0.43154606975533583</c:v>
                </c:pt>
                <c:pt idx="58">
                  <c:v>0.43154606975533583</c:v>
                </c:pt>
                <c:pt idx="59">
                  <c:v>0.43154606975533583</c:v>
                </c:pt>
                <c:pt idx="60">
                  <c:v>0.43154606975533583</c:v>
                </c:pt>
                <c:pt idx="61">
                  <c:v>0.43154606975533583</c:v>
                </c:pt>
                <c:pt idx="62">
                  <c:v>0.43154606975533583</c:v>
                </c:pt>
                <c:pt idx="63">
                  <c:v>0.43154606975533583</c:v>
                </c:pt>
                <c:pt idx="64">
                  <c:v>0.43154606975533583</c:v>
                </c:pt>
                <c:pt idx="66">
                  <c:v>0.43154606975533583</c:v>
                </c:pt>
                <c:pt idx="67">
                  <c:v>0.43154606975533583</c:v>
                </c:pt>
                <c:pt idx="68">
                  <c:v>0.43154606975533583</c:v>
                </c:pt>
                <c:pt idx="69">
                  <c:v>0.43154606975533583</c:v>
                </c:pt>
                <c:pt idx="70">
                  <c:v>0.43154606975533583</c:v>
                </c:pt>
                <c:pt idx="71">
                  <c:v>0.43154606975533583</c:v>
                </c:pt>
                <c:pt idx="72">
                  <c:v>0.43154606975533583</c:v>
                </c:pt>
                <c:pt idx="73">
                  <c:v>0.43154606975533583</c:v>
                </c:pt>
                <c:pt idx="74">
                  <c:v>0.43154606975533583</c:v>
                </c:pt>
                <c:pt idx="75">
                  <c:v>0.43154606975533583</c:v>
                </c:pt>
                <c:pt idx="76">
                  <c:v>0.43154606975533583</c:v>
                </c:pt>
                <c:pt idx="77">
                  <c:v>0.43154606975533583</c:v>
                </c:pt>
                <c:pt idx="78">
                  <c:v>0.43154606975533583</c:v>
                </c:pt>
                <c:pt idx="79">
                  <c:v>0.43154606975533583</c:v>
                </c:pt>
                <c:pt idx="81">
                  <c:v>0.43154606975533583</c:v>
                </c:pt>
                <c:pt idx="82">
                  <c:v>0.43154606975533583</c:v>
                </c:pt>
                <c:pt idx="83">
                  <c:v>0.43154606975533583</c:v>
                </c:pt>
                <c:pt idx="84">
                  <c:v>0.43154606975533583</c:v>
                </c:pt>
                <c:pt idx="85">
                  <c:v>0.43154606975533583</c:v>
                </c:pt>
                <c:pt idx="86">
                  <c:v>0.43154606975533583</c:v>
                </c:pt>
                <c:pt idx="87">
                  <c:v>0.43154606975533583</c:v>
                </c:pt>
                <c:pt idx="88">
                  <c:v>0.43154606975533583</c:v>
                </c:pt>
                <c:pt idx="89">
                  <c:v>0.43154606975533583</c:v>
                </c:pt>
                <c:pt idx="90">
                  <c:v>0.43154606975533583</c:v>
                </c:pt>
                <c:pt idx="91">
                  <c:v>0.43154606975533583</c:v>
                </c:pt>
                <c:pt idx="92">
                  <c:v>0.43154606975533583</c:v>
                </c:pt>
                <c:pt idx="93">
                  <c:v>0.43154606975533583</c:v>
                </c:pt>
                <c:pt idx="94">
                  <c:v>0.43154606975533583</c:v>
                </c:pt>
                <c:pt idx="95">
                  <c:v>0.43154606975533583</c:v>
                </c:pt>
                <c:pt idx="96">
                  <c:v>0.43154606975533583</c:v>
                </c:pt>
                <c:pt idx="97">
                  <c:v>0.43154606975533583</c:v>
                </c:pt>
                <c:pt idx="98">
                  <c:v>0.43154606975533583</c:v>
                </c:pt>
                <c:pt idx="99">
                  <c:v>0.43154606975533583</c:v>
                </c:pt>
                <c:pt idx="100">
                  <c:v>0.43154606975533583</c:v>
                </c:pt>
                <c:pt idx="101">
                  <c:v>0.43154606975533583</c:v>
                </c:pt>
                <c:pt idx="102">
                  <c:v>0.43154606975533583</c:v>
                </c:pt>
                <c:pt idx="103">
                  <c:v>0.43154606975533583</c:v>
                </c:pt>
                <c:pt idx="104">
                  <c:v>0.43154606975533583</c:v>
                </c:pt>
                <c:pt idx="105">
                  <c:v>0.43154606975533583</c:v>
                </c:pt>
                <c:pt idx="106">
                  <c:v>0.43154606975533583</c:v>
                </c:pt>
                <c:pt idx="107">
                  <c:v>0.43154606975533583</c:v>
                </c:pt>
                <c:pt idx="108">
                  <c:v>0.43154606975533583</c:v>
                </c:pt>
                <c:pt idx="109">
                  <c:v>0.43154606975533583</c:v>
                </c:pt>
                <c:pt idx="110">
                  <c:v>0.43154606975533583</c:v>
                </c:pt>
                <c:pt idx="112">
                  <c:v>0.43154606975533583</c:v>
                </c:pt>
                <c:pt idx="113">
                  <c:v>0.43154606975533583</c:v>
                </c:pt>
                <c:pt idx="114">
                  <c:v>0.43154606975533583</c:v>
                </c:pt>
                <c:pt idx="115">
                  <c:v>0.43154606975533583</c:v>
                </c:pt>
                <c:pt idx="116">
                  <c:v>0.43154606975533583</c:v>
                </c:pt>
                <c:pt idx="117">
                  <c:v>0.43154606975533583</c:v>
                </c:pt>
                <c:pt idx="118">
                  <c:v>0.43154606975533583</c:v>
                </c:pt>
                <c:pt idx="119">
                  <c:v>0.43154606975533583</c:v>
                </c:pt>
                <c:pt idx="120">
                  <c:v>0.43154606975533583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70272"/>
        <c:axId val="79721600"/>
      </c:lineChart>
      <c:catAx>
        <c:axId val="7967027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721600"/>
        <c:crosses val="autoZero"/>
        <c:auto val="1"/>
        <c:lblAlgn val="ctr"/>
        <c:lblOffset val="100"/>
        <c:noMultiLvlLbl val="0"/>
      </c:catAx>
      <c:valAx>
        <c:axId val="797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67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94186394453135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</a:t>
            </a:r>
            <a:r>
              <a:rPr lang="ru-RU" sz="1800" b="1" i="0" baseline="0">
                <a:effectLst/>
              </a:rPr>
              <a:t> </a:t>
            </a:r>
            <a:r>
              <a:rPr lang="ru-RU" b="1"/>
              <a:t> </a:t>
            </a:r>
          </a:p>
        </c:rich>
      </c:tx>
      <c:layout>
        <c:manualLayout>
          <c:xMode val="edge"/>
          <c:yMode val="edge"/>
          <c:x val="0.2744037382356494"/>
          <c:y val="1.50659133709981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754969795006679E-2"/>
          <c:y val="0.12943152454780363"/>
          <c:w val="0.96490760139561749"/>
          <c:h val="0.53403158815674356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'Фед- 2019-2020'!$BE$6:$BE$126</c:f>
              <c:numCache>
                <c:formatCode>0.00</c:formatCode>
                <c:ptCount val="121"/>
                <c:pt idx="0">
                  <c:v>0.99995867196863431</c:v>
                </c:pt>
                <c:pt idx="1">
                  <c:v>1.0152320748648308E-4</c:v>
                </c:pt>
                <c:pt idx="2">
                  <c:v>1.3423624100990541</c:v>
                </c:pt>
                <c:pt idx="3">
                  <c:v>0.40609282994593238</c:v>
                </c:pt>
                <c:pt idx="4">
                  <c:v>1.0152320748648308E-4</c:v>
                </c:pt>
                <c:pt idx="5">
                  <c:v>1.0152320748648308E-4</c:v>
                </c:pt>
                <c:pt idx="6">
                  <c:v>7.4111941465132656</c:v>
                </c:pt>
                <c:pt idx="7">
                  <c:v>0.81218565989186475</c:v>
                </c:pt>
                <c:pt idx="8">
                  <c:v>1.6243713197837295</c:v>
                </c:pt>
                <c:pt idx="9">
                  <c:v>1.6243713197837295</c:v>
                </c:pt>
                <c:pt idx="10">
                  <c:v>0.20304641497296619</c:v>
                </c:pt>
                <c:pt idx="11">
                  <c:v>1.0152320748648308E-4</c:v>
                </c:pt>
                <c:pt idx="12">
                  <c:v>0.40609282994593232</c:v>
                </c:pt>
                <c:pt idx="13">
                  <c:v>0.30456962245944924</c:v>
                </c:pt>
                <c:pt idx="14">
                  <c:v>0.60913924491889848</c:v>
                </c:pt>
                <c:pt idx="15">
                  <c:v>0.81218565989186475</c:v>
                </c:pt>
                <c:pt idx="16">
                  <c:v>2.5380801871620773</c:v>
                </c:pt>
                <c:pt idx="17">
                  <c:v>0.71066245240538162</c:v>
                </c:pt>
                <c:pt idx="18">
                  <c:v>1.0152320748648308E-4</c:v>
                </c:pt>
                <c:pt idx="19">
                  <c:v>1.0152320748648308E-4</c:v>
                </c:pt>
                <c:pt idx="20">
                  <c:v>1.0152320748648308E-4</c:v>
                </c:pt>
                <c:pt idx="21">
                  <c:v>1.0152320748648308E-4</c:v>
                </c:pt>
                <c:pt idx="22">
                  <c:v>1.0152320748648308E-4</c:v>
                </c:pt>
                <c:pt idx="23">
                  <c:v>1.0152320748648308E-4</c:v>
                </c:pt>
                <c:pt idx="24">
                  <c:v>0.20304641497296619</c:v>
                </c:pt>
                <c:pt idx="25">
                  <c:v>0.10152320748648309</c:v>
                </c:pt>
                <c:pt idx="26">
                  <c:v>0.13536427664864412</c:v>
                </c:pt>
                <c:pt idx="27">
                  <c:v>0.50761603743241546</c:v>
                </c:pt>
                <c:pt idx="28">
                  <c:v>0.10152320748648309</c:v>
                </c:pt>
                <c:pt idx="29">
                  <c:v>1.0152320748648308E-4</c:v>
                </c:pt>
                <c:pt idx="30">
                  <c:v>0.30456962245944924</c:v>
                </c:pt>
                <c:pt idx="31">
                  <c:v>0.30456962245944924</c:v>
                </c:pt>
                <c:pt idx="32">
                  <c:v>1.0152320748648308E-4</c:v>
                </c:pt>
                <c:pt idx="33">
                  <c:v>1.0152320748648308E-4</c:v>
                </c:pt>
                <c:pt idx="34">
                  <c:v>1.0152320748648308E-4</c:v>
                </c:pt>
                <c:pt idx="35">
                  <c:v>0.20304641497296619</c:v>
                </c:pt>
                <c:pt idx="36">
                  <c:v>1.0152320748648308E-4</c:v>
                </c:pt>
                <c:pt idx="37">
                  <c:v>1.0152320748648308E-4</c:v>
                </c:pt>
                <c:pt idx="38">
                  <c:v>0.20304641497296619</c:v>
                </c:pt>
                <c:pt idx="39">
                  <c:v>0.30456962245944924</c:v>
                </c:pt>
                <c:pt idx="40">
                  <c:v>1.0152320748648308E-4</c:v>
                </c:pt>
                <c:pt idx="41">
                  <c:v>1.0152320748648308E-4</c:v>
                </c:pt>
                <c:pt idx="42">
                  <c:v>1.0152320748648308E-4</c:v>
                </c:pt>
                <c:pt idx="43">
                  <c:v>1.0152320748648308E-4</c:v>
                </c:pt>
                <c:pt idx="44">
                  <c:v>0.50761603743241546</c:v>
                </c:pt>
                <c:pt idx="45">
                  <c:v>0.79615567976241997</c:v>
                </c:pt>
                <c:pt idx="46">
                  <c:v>1.7258945272702124</c:v>
                </c:pt>
                <c:pt idx="47">
                  <c:v>0.40609282994593238</c:v>
                </c:pt>
                <c:pt idx="48">
                  <c:v>4.5685443368917387</c:v>
                </c:pt>
                <c:pt idx="49">
                  <c:v>1.3198016973242801</c:v>
                </c:pt>
                <c:pt idx="50">
                  <c:v>0.60913924491889848</c:v>
                </c:pt>
                <c:pt idx="51">
                  <c:v>2.4365569796755939</c:v>
                </c:pt>
                <c:pt idx="52">
                  <c:v>0.81218565989186475</c:v>
                </c:pt>
                <c:pt idx="53">
                  <c:v>0.20304641497296619</c:v>
                </c:pt>
                <c:pt idx="54">
                  <c:v>0.20304641497296619</c:v>
                </c:pt>
                <c:pt idx="55">
                  <c:v>1.0152320748648308E-4</c:v>
                </c:pt>
                <c:pt idx="56">
                  <c:v>1.0152320748648308E-4</c:v>
                </c:pt>
                <c:pt idx="57">
                  <c:v>0.10152320748648309</c:v>
                </c:pt>
                <c:pt idx="58">
                  <c:v>0.40609282994593238</c:v>
                </c:pt>
                <c:pt idx="59">
                  <c:v>1.0152320748648308E-4</c:v>
                </c:pt>
                <c:pt idx="60">
                  <c:v>0.10152320748648309</c:v>
                </c:pt>
                <c:pt idx="61">
                  <c:v>1.0152320748648308E-4</c:v>
                </c:pt>
                <c:pt idx="62">
                  <c:v>0.50761603743241546</c:v>
                </c:pt>
                <c:pt idx="63">
                  <c:v>0.50761603743241546</c:v>
                </c:pt>
                <c:pt idx="64">
                  <c:v>1.218278489837797</c:v>
                </c:pt>
                <c:pt idx="65">
                  <c:v>0.50036437975480952</c:v>
                </c:pt>
                <c:pt idx="66">
                  <c:v>0.30456962245944924</c:v>
                </c:pt>
                <c:pt idx="67">
                  <c:v>4.4670211294052562</c:v>
                </c:pt>
                <c:pt idx="68">
                  <c:v>0.20304641497296619</c:v>
                </c:pt>
                <c:pt idx="69">
                  <c:v>1.0152320748648308E-4</c:v>
                </c:pt>
                <c:pt idx="70">
                  <c:v>1.0152320748648308E-4</c:v>
                </c:pt>
                <c:pt idx="71">
                  <c:v>1.0152320748648308E-4</c:v>
                </c:pt>
                <c:pt idx="72">
                  <c:v>1.0152320748648308E-4</c:v>
                </c:pt>
                <c:pt idx="73">
                  <c:v>0.20304641497296619</c:v>
                </c:pt>
                <c:pt idx="74">
                  <c:v>1.0152320748648308E-4</c:v>
                </c:pt>
                <c:pt idx="75">
                  <c:v>0.60913924491889848</c:v>
                </c:pt>
                <c:pt idx="76">
                  <c:v>1.0152320748648308E-4</c:v>
                </c:pt>
                <c:pt idx="77">
                  <c:v>1.0152320748648308E-4</c:v>
                </c:pt>
                <c:pt idx="78">
                  <c:v>0.20304641497296619</c:v>
                </c:pt>
                <c:pt idx="79">
                  <c:v>1.0152320748648309</c:v>
                </c:pt>
                <c:pt idx="80">
                  <c:v>2.1049145018864159</c:v>
                </c:pt>
                <c:pt idx="81">
                  <c:v>0.60913924491889848</c:v>
                </c:pt>
                <c:pt idx="82">
                  <c:v>0.30456962245944924</c:v>
                </c:pt>
                <c:pt idx="83">
                  <c:v>1.0152320748648308E-4</c:v>
                </c:pt>
                <c:pt idx="84">
                  <c:v>2.335033772189111</c:v>
                </c:pt>
                <c:pt idx="85">
                  <c:v>1.5228481122972464</c:v>
                </c:pt>
                <c:pt idx="86">
                  <c:v>0.81218565989186475</c:v>
                </c:pt>
                <c:pt idx="87">
                  <c:v>1.0152320748648308E-4</c:v>
                </c:pt>
                <c:pt idx="88">
                  <c:v>1.0152320748648308E-4</c:v>
                </c:pt>
                <c:pt idx="89">
                  <c:v>1.0152320748648308E-4</c:v>
                </c:pt>
                <c:pt idx="90">
                  <c:v>0.10152320748648309</c:v>
                </c:pt>
                <c:pt idx="91">
                  <c:v>1.0152320748648308E-4</c:v>
                </c:pt>
                <c:pt idx="92">
                  <c:v>1.0152320748648308E-4</c:v>
                </c:pt>
                <c:pt idx="93">
                  <c:v>0.40609282994593238</c:v>
                </c:pt>
                <c:pt idx="94">
                  <c:v>1.0152320748648308E-4</c:v>
                </c:pt>
                <c:pt idx="95">
                  <c:v>1.0152320748648308E-4</c:v>
                </c:pt>
                <c:pt idx="96">
                  <c:v>0.10152320748648309</c:v>
                </c:pt>
                <c:pt idx="97">
                  <c:v>1.0152320748648308E-4</c:v>
                </c:pt>
                <c:pt idx="98">
                  <c:v>1.0152320748648308E-4</c:v>
                </c:pt>
                <c:pt idx="99">
                  <c:v>0.10152320748648309</c:v>
                </c:pt>
                <c:pt idx="100">
                  <c:v>0.10152320748648309</c:v>
                </c:pt>
                <c:pt idx="101">
                  <c:v>0.40609282994593238</c:v>
                </c:pt>
                <c:pt idx="102">
                  <c:v>43.451932804214763</c:v>
                </c:pt>
                <c:pt idx="103">
                  <c:v>1.0152320748648309</c:v>
                </c:pt>
                <c:pt idx="104">
                  <c:v>1.0152320748648308E-4</c:v>
                </c:pt>
                <c:pt idx="105">
                  <c:v>2.335033772189111</c:v>
                </c:pt>
                <c:pt idx="106">
                  <c:v>2.0304641497296618</c:v>
                </c:pt>
                <c:pt idx="107">
                  <c:v>2.2335105647026281</c:v>
                </c:pt>
                <c:pt idx="108">
                  <c:v>4.5685443368917387</c:v>
                </c:pt>
                <c:pt idx="109">
                  <c:v>0.71066245240538162</c:v>
                </c:pt>
                <c:pt idx="110">
                  <c:v>1.0152320748648308E-4</c:v>
                </c:pt>
                <c:pt idx="111">
                  <c:v>7.0077966229607797E-2</c:v>
                </c:pt>
                <c:pt idx="112">
                  <c:v>2.5380801871620773</c:v>
                </c:pt>
                <c:pt idx="113">
                  <c:v>0.50761603743241546</c:v>
                </c:pt>
                <c:pt idx="114">
                  <c:v>0.60913924491889848</c:v>
                </c:pt>
                <c:pt idx="115">
                  <c:v>1.0152320748648308E-4</c:v>
                </c:pt>
                <c:pt idx="116">
                  <c:v>3.8578818844863574</c:v>
                </c:pt>
                <c:pt idx="117">
                  <c:v>0.10152320748648309</c:v>
                </c:pt>
                <c:pt idx="118">
                  <c:v>1.0152320748648308E-4</c:v>
                </c:pt>
                <c:pt idx="119">
                  <c:v>0.30456962245944924</c:v>
                </c:pt>
                <c:pt idx="120">
                  <c:v>1.0152320748648308E-4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'Фед- 2019-2020'!$BF$6:$BF$126</c:f>
              <c:numCache>
                <c:formatCode>0.00</c:formatCode>
                <c:ptCount val="121"/>
                <c:pt idx="0">
                  <c:v>1.0000000000000002</c:v>
                </c:pt>
                <c:pt idx="1">
                  <c:v>1.0000000000000002</c:v>
                </c:pt>
                <c:pt idx="3">
                  <c:v>1.0000000000000002</c:v>
                </c:pt>
                <c:pt idx="4">
                  <c:v>1.0000000000000002</c:v>
                </c:pt>
                <c:pt idx="5">
                  <c:v>1.0000000000000002</c:v>
                </c:pt>
                <c:pt idx="6">
                  <c:v>1.0000000000000002</c:v>
                </c:pt>
                <c:pt idx="7">
                  <c:v>1.0000000000000002</c:v>
                </c:pt>
                <c:pt idx="8">
                  <c:v>1.0000000000000002</c:v>
                </c:pt>
                <c:pt idx="9">
                  <c:v>1.0000000000000002</c:v>
                </c:pt>
                <c:pt idx="10">
                  <c:v>1.0000000000000002</c:v>
                </c:pt>
                <c:pt idx="11">
                  <c:v>1.0000000000000002</c:v>
                </c:pt>
                <c:pt idx="13">
                  <c:v>1.0000000000000002</c:v>
                </c:pt>
                <c:pt idx="14">
                  <c:v>1.0000000000000002</c:v>
                </c:pt>
                <c:pt idx="15">
                  <c:v>1.0000000000000002</c:v>
                </c:pt>
                <c:pt idx="16">
                  <c:v>1.0000000000000002</c:v>
                </c:pt>
                <c:pt idx="17">
                  <c:v>1.0000000000000002</c:v>
                </c:pt>
                <c:pt idx="18">
                  <c:v>1.0000000000000002</c:v>
                </c:pt>
                <c:pt idx="19">
                  <c:v>1.0000000000000002</c:v>
                </c:pt>
                <c:pt idx="20">
                  <c:v>1.0000000000000002</c:v>
                </c:pt>
                <c:pt idx="21">
                  <c:v>1.0000000000000002</c:v>
                </c:pt>
                <c:pt idx="22">
                  <c:v>1.0000000000000002</c:v>
                </c:pt>
                <c:pt idx="23">
                  <c:v>1.0000000000000002</c:v>
                </c:pt>
                <c:pt idx="24">
                  <c:v>1.0000000000000002</c:v>
                </c:pt>
                <c:pt idx="25">
                  <c:v>1.0000000000000002</c:v>
                </c:pt>
                <c:pt idx="27">
                  <c:v>1.0000000000000002</c:v>
                </c:pt>
                <c:pt idx="28">
                  <c:v>1.0000000000000002</c:v>
                </c:pt>
                <c:pt idx="29">
                  <c:v>1.0000000000000002</c:v>
                </c:pt>
                <c:pt idx="30">
                  <c:v>1.0000000000000002</c:v>
                </c:pt>
                <c:pt idx="31">
                  <c:v>1.0000000000000002</c:v>
                </c:pt>
                <c:pt idx="32">
                  <c:v>1.0000000000000002</c:v>
                </c:pt>
                <c:pt idx="33">
                  <c:v>1.0000000000000002</c:v>
                </c:pt>
                <c:pt idx="34">
                  <c:v>1.0000000000000002</c:v>
                </c:pt>
                <c:pt idx="35">
                  <c:v>1.0000000000000002</c:v>
                </c:pt>
                <c:pt idx="36">
                  <c:v>1.0000000000000002</c:v>
                </c:pt>
                <c:pt idx="37">
                  <c:v>1.0000000000000002</c:v>
                </c:pt>
                <c:pt idx="38">
                  <c:v>1.0000000000000002</c:v>
                </c:pt>
                <c:pt idx="39">
                  <c:v>1.0000000000000002</c:v>
                </c:pt>
                <c:pt idx="40">
                  <c:v>1.0000000000000002</c:v>
                </c:pt>
                <c:pt idx="41">
                  <c:v>1.0000000000000002</c:v>
                </c:pt>
                <c:pt idx="42">
                  <c:v>1.0000000000000002</c:v>
                </c:pt>
                <c:pt idx="43">
                  <c:v>1.0000000000000002</c:v>
                </c:pt>
                <c:pt idx="44">
                  <c:v>1.0000000000000002</c:v>
                </c:pt>
                <c:pt idx="46">
                  <c:v>1.0000000000000002</c:v>
                </c:pt>
                <c:pt idx="47">
                  <c:v>1.0000000000000002</c:v>
                </c:pt>
                <c:pt idx="48">
                  <c:v>1.0000000000000002</c:v>
                </c:pt>
                <c:pt idx="49">
                  <c:v>1.0000000000000002</c:v>
                </c:pt>
                <c:pt idx="50">
                  <c:v>1.0000000000000002</c:v>
                </c:pt>
                <c:pt idx="51">
                  <c:v>1.0000000000000002</c:v>
                </c:pt>
                <c:pt idx="52">
                  <c:v>1.0000000000000002</c:v>
                </c:pt>
                <c:pt idx="53">
                  <c:v>1.0000000000000002</c:v>
                </c:pt>
                <c:pt idx="54">
                  <c:v>1.0000000000000002</c:v>
                </c:pt>
                <c:pt idx="55">
                  <c:v>1.0000000000000002</c:v>
                </c:pt>
                <c:pt idx="56">
                  <c:v>1.0000000000000002</c:v>
                </c:pt>
                <c:pt idx="57">
                  <c:v>1.0000000000000002</c:v>
                </c:pt>
                <c:pt idx="58">
                  <c:v>1.0000000000000002</c:v>
                </c:pt>
                <c:pt idx="59">
                  <c:v>1.0000000000000002</c:v>
                </c:pt>
                <c:pt idx="60">
                  <c:v>1.0000000000000002</c:v>
                </c:pt>
                <c:pt idx="61">
                  <c:v>1.0000000000000002</c:v>
                </c:pt>
                <c:pt idx="62">
                  <c:v>1.0000000000000002</c:v>
                </c:pt>
                <c:pt idx="63">
                  <c:v>1.0000000000000002</c:v>
                </c:pt>
                <c:pt idx="64">
                  <c:v>1.0000000000000002</c:v>
                </c:pt>
                <c:pt idx="66">
                  <c:v>1.0000000000000002</c:v>
                </c:pt>
                <c:pt idx="67">
                  <c:v>1.0000000000000002</c:v>
                </c:pt>
                <c:pt idx="68">
                  <c:v>1.0000000000000002</c:v>
                </c:pt>
                <c:pt idx="69">
                  <c:v>1.0000000000000002</c:v>
                </c:pt>
                <c:pt idx="70">
                  <c:v>1.0000000000000002</c:v>
                </c:pt>
                <c:pt idx="71">
                  <c:v>1.0000000000000002</c:v>
                </c:pt>
                <c:pt idx="72">
                  <c:v>1.0000000000000002</c:v>
                </c:pt>
                <c:pt idx="73">
                  <c:v>1.0000000000000002</c:v>
                </c:pt>
                <c:pt idx="74">
                  <c:v>1.0000000000000002</c:v>
                </c:pt>
                <c:pt idx="75">
                  <c:v>1.0000000000000002</c:v>
                </c:pt>
                <c:pt idx="76">
                  <c:v>1.0000000000000002</c:v>
                </c:pt>
                <c:pt idx="77">
                  <c:v>1.0000000000000002</c:v>
                </c:pt>
                <c:pt idx="78">
                  <c:v>1.0000000000000002</c:v>
                </c:pt>
                <c:pt idx="79">
                  <c:v>1.0000000000000002</c:v>
                </c:pt>
                <c:pt idx="81">
                  <c:v>1.0000000000000002</c:v>
                </c:pt>
                <c:pt idx="82">
                  <c:v>1.0000000000000002</c:v>
                </c:pt>
                <c:pt idx="83">
                  <c:v>1.0000000000000002</c:v>
                </c:pt>
                <c:pt idx="84">
                  <c:v>1.0000000000000002</c:v>
                </c:pt>
                <c:pt idx="85">
                  <c:v>1.0000000000000002</c:v>
                </c:pt>
                <c:pt idx="86">
                  <c:v>1.0000000000000002</c:v>
                </c:pt>
                <c:pt idx="87">
                  <c:v>1.0000000000000002</c:v>
                </c:pt>
                <c:pt idx="88">
                  <c:v>1.0000000000000002</c:v>
                </c:pt>
                <c:pt idx="89">
                  <c:v>1.0000000000000002</c:v>
                </c:pt>
                <c:pt idx="90">
                  <c:v>1.0000000000000002</c:v>
                </c:pt>
                <c:pt idx="91">
                  <c:v>1.0000000000000002</c:v>
                </c:pt>
                <c:pt idx="92">
                  <c:v>1.0000000000000002</c:v>
                </c:pt>
                <c:pt idx="93">
                  <c:v>1.0000000000000002</c:v>
                </c:pt>
                <c:pt idx="94">
                  <c:v>1.0000000000000002</c:v>
                </c:pt>
                <c:pt idx="95">
                  <c:v>1.0000000000000002</c:v>
                </c:pt>
                <c:pt idx="96">
                  <c:v>1.0000000000000002</c:v>
                </c:pt>
                <c:pt idx="97">
                  <c:v>1.0000000000000002</c:v>
                </c:pt>
                <c:pt idx="98">
                  <c:v>1.0000000000000002</c:v>
                </c:pt>
                <c:pt idx="99">
                  <c:v>1.0000000000000002</c:v>
                </c:pt>
                <c:pt idx="100">
                  <c:v>1.0000000000000002</c:v>
                </c:pt>
                <c:pt idx="101">
                  <c:v>1.0000000000000002</c:v>
                </c:pt>
                <c:pt idx="102">
                  <c:v>1.0000000000000002</c:v>
                </c:pt>
                <c:pt idx="103">
                  <c:v>1.0000000000000002</c:v>
                </c:pt>
                <c:pt idx="104">
                  <c:v>1.0000000000000002</c:v>
                </c:pt>
                <c:pt idx="105">
                  <c:v>1.0000000000000002</c:v>
                </c:pt>
                <c:pt idx="106">
                  <c:v>1.0000000000000002</c:v>
                </c:pt>
                <c:pt idx="107">
                  <c:v>1.0000000000000002</c:v>
                </c:pt>
                <c:pt idx="108">
                  <c:v>1.0000000000000002</c:v>
                </c:pt>
                <c:pt idx="109">
                  <c:v>1.0000000000000002</c:v>
                </c:pt>
                <c:pt idx="110">
                  <c:v>1.0000000000000002</c:v>
                </c:pt>
                <c:pt idx="112">
                  <c:v>1.0000000000000002</c:v>
                </c:pt>
                <c:pt idx="113">
                  <c:v>1.0000000000000002</c:v>
                </c:pt>
                <c:pt idx="114">
                  <c:v>1.0000000000000002</c:v>
                </c:pt>
                <c:pt idx="115">
                  <c:v>1.0000000000000002</c:v>
                </c:pt>
                <c:pt idx="116">
                  <c:v>1.0000000000000002</c:v>
                </c:pt>
                <c:pt idx="117">
                  <c:v>1.0000000000000002</c:v>
                </c:pt>
                <c:pt idx="118">
                  <c:v>1.0000000000000002</c:v>
                </c:pt>
                <c:pt idx="119">
                  <c:v>1.0000000000000002</c:v>
                </c:pt>
                <c:pt idx="120">
                  <c:v>1.0000000000000002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48928"/>
        <c:axId val="101159296"/>
      </c:lineChart>
      <c:catAx>
        <c:axId val="10114892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159296"/>
        <c:crosses val="autoZero"/>
        <c:auto val="1"/>
        <c:lblAlgn val="ctr"/>
        <c:lblOffset val="100"/>
        <c:noMultiLvlLbl val="0"/>
      </c:catAx>
      <c:valAx>
        <c:axId val="10115929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148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муниципального уровня</a:t>
            </a:r>
            <a:endParaRPr lang="ru-RU" b="1"/>
          </a:p>
        </c:rich>
      </c:tx>
      <c:layout>
        <c:manualLayout>
          <c:xMode val="edge"/>
          <c:yMode val="edge"/>
          <c:x val="0.31765076223543565"/>
          <c:y val="1.06241699867197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439470283134348E-2"/>
          <c:y val="0.11433593709152889"/>
          <c:w val="0.97823127857390924"/>
          <c:h val="0.54062647422355503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'Мун- 2019-2020'!$DG$6:$DG$126</c:f>
              <c:numCache>
                <c:formatCode>0.00</c:formatCode>
                <c:ptCount val="121"/>
                <c:pt idx="0">
                  <c:v>0.18729796539266019</c:v>
                </c:pt>
                <c:pt idx="1">
                  <c:v>0.15</c:v>
                </c:pt>
                <c:pt idx="2">
                  <c:v>0.18662519440124417</c:v>
                </c:pt>
                <c:pt idx="3">
                  <c:v>0.33333333333333331</c:v>
                </c:pt>
                <c:pt idx="4">
                  <c:v>0.21621621621621623</c:v>
                </c:pt>
                <c:pt idx="5">
                  <c:v>8.6956521739130432E-2</c:v>
                </c:pt>
                <c:pt idx="6">
                  <c:v>0.27659574468085107</c:v>
                </c:pt>
                <c:pt idx="7">
                  <c:v>9.375E-2</c:v>
                </c:pt>
                <c:pt idx="8">
                  <c:v>0.11666666666666667</c:v>
                </c:pt>
                <c:pt idx="9">
                  <c:v>0.18181818181818182</c:v>
                </c:pt>
                <c:pt idx="10">
                  <c:v>0.10204081632653061</c:v>
                </c:pt>
                <c:pt idx="11">
                  <c:v>7.1428571428571425E-2</c:v>
                </c:pt>
                <c:pt idx="12">
                  <c:v>0.16393442622950818</c:v>
                </c:pt>
                <c:pt idx="13">
                  <c:v>0.1125</c:v>
                </c:pt>
                <c:pt idx="14">
                  <c:v>0.36170212765957449</c:v>
                </c:pt>
                <c:pt idx="15">
                  <c:v>0.26315789473684209</c:v>
                </c:pt>
                <c:pt idx="16">
                  <c:v>0.20560747663551401</c:v>
                </c:pt>
                <c:pt idx="17">
                  <c:v>0.17171717171717171</c:v>
                </c:pt>
                <c:pt idx="18">
                  <c:v>0.1111111111111111</c:v>
                </c:pt>
                <c:pt idx="19">
                  <c:v>0.13333333333333333</c:v>
                </c:pt>
                <c:pt idx="20">
                  <c:v>0</c:v>
                </c:pt>
                <c:pt idx="21">
                  <c:v>0.06</c:v>
                </c:pt>
                <c:pt idx="22">
                  <c:v>7.1428571428571425E-2</c:v>
                </c:pt>
                <c:pt idx="23">
                  <c:v>0</c:v>
                </c:pt>
                <c:pt idx="24">
                  <c:v>0.1111111111111111</c:v>
                </c:pt>
                <c:pt idx="25">
                  <c:v>0.125</c:v>
                </c:pt>
                <c:pt idx="26">
                  <c:v>0.15839694656488548</c:v>
                </c:pt>
                <c:pt idx="27">
                  <c:v>0.2978723404255319</c:v>
                </c:pt>
                <c:pt idx="28">
                  <c:v>0.1388888888888889</c:v>
                </c:pt>
                <c:pt idx="29">
                  <c:v>0.25</c:v>
                </c:pt>
                <c:pt idx="30">
                  <c:v>0.1951219512195122</c:v>
                </c:pt>
                <c:pt idx="31">
                  <c:v>0.11764705882352941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0.26923076923076922</c:v>
                </c:pt>
                <c:pt idx="36">
                  <c:v>0</c:v>
                </c:pt>
                <c:pt idx="37">
                  <c:v>0</c:v>
                </c:pt>
                <c:pt idx="38">
                  <c:v>0.10526315789473684</c:v>
                </c:pt>
                <c:pt idx="39">
                  <c:v>0.16666666666666666</c:v>
                </c:pt>
                <c:pt idx="40">
                  <c:v>0.1</c:v>
                </c:pt>
                <c:pt idx="41">
                  <c:v>0.2</c:v>
                </c:pt>
                <c:pt idx="42">
                  <c:v>8.3333333333333329E-2</c:v>
                </c:pt>
                <c:pt idx="43">
                  <c:v>0.1111111111111111</c:v>
                </c:pt>
                <c:pt idx="44">
                  <c:v>9.8039215686274508E-2</c:v>
                </c:pt>
                <c:pt idx="45">
                  <c:v>0.16568627450980392</c:v>
                </c:pt>
                <c:pt idx="46">
                  <c:v>0.2389937106918239</c:v>
                </c:pt>
                <c:pt idx="47">
                  <c:v>0.16161616161616163</c:v>
                </c:pt>
                <c:pt idx="48">
                  <c:v>0.18666666666666668</c:v>
                </c:pt>
                <c:pt idx="49">
                  <c:v>0.16842105263157894</c:v>
                </c:pt>
                <c:pt idx="50">
                  <c:v>7.0422535211267609E-2</c:v>
                </c:pt>
                <c:pt idx="51">
                  <c:v>0.23255813953488372</c:v>
                </c:pt>
                <c:pt idx="52">
                  <c:v>0.41379310344827586</c:v>
                </c:pt>
                <c:pt idx="53">
                  <c:v>0.15</c:v>
                </c:pt>
                <c:pt idx="54">
                  <c:v>5.8823529411764705E-2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0.125</c:v>
                </c:pt>
                <c:pt idx="59">
                  <c:v>0</c:v>
                </c:pt>
                <c:pt idx="60">
                  <c:v>0.23529411764705882</c:v>
                </c:pt>
                <c:pt idx="61">
                  <c:v>3.125E-2</c:v>
                </c:pt>
                <c:pt idx="62">
                  <c:v>8.3333333333333329E-2</c:v>
                </c:pt>
                <c:pt idx="63">
                  <c:v>0.14814814814814814</c:v>
                </c:pt>
                <c:pt idx="64">
                  <c:v>6.4516129032258063E-2</c:v>
                </c:pt>
                <c:pt idx="65">
                  <c:v>0.16169544740973313</c:v>
                </c:pt>
                <c:pt idx="66">
                  <c:v>0.18421052631578946</c:v>
                </c:pt>
                <c:pt idx="67">
                  <c:v>0.15306122448979592</c:v>
                </c:pt>
                <c:pt idx="68">
                  <c:v>8.8888888888888892E-2</c:v>
                </c:pt>
                <c:pt idx="69">
                  <c:v>0.13953488372093023</c:v>
                </c:pt>
                <c:pt idx="70">
                  <c:v>0.171875</c:v>
                </c:pt>
                <c:pt idx="71">
                  <c:v>5.2631578947368418E-2</c:v>
                </c:pt>
                <c:pt idx="72">
                  <c:v>0.125</c:v>
                </c:pt>
                <c:pt idx="73">
                  <c:v>0.22222222222222221</c:v>
                </c:pt>
                <c:pt idx="74">
                  <c:v>0.3</c:v>
                </c:pt>
                <c:pt idx="75">
                  <c:v>0.30434782608695654</c:v>
                </c:pt>
                <c:pt idx="76">
                  <c:v>0.1</c:v>
                </c:pt>
                <c:pt idx="77">
                  <c:v>3.125E-2</c:v>
                </c:pt>
                <c:pt idx="78">
                  <c:v>0.125</c:v>
                </c:pt>
                <c:pt idx="79">
                  <c:v>0.29032258064516131</c:v>
                </c:pt>
                <c:pt idx="80">
                  <c:v>0.21879936808846762</c:v>
                </c:pt>
                <c:pt idx="81">
                  <c:v>8.5714285714285715E-2</c:v>
                </c:pt>
                <c:pt idx="82">
                  <c:v>0.1111111111111111</c:v>
                </c:pt>
                <c:pt idx="83">
                  <c:v>0.3</c:v>
                </c:pt>
                <c:pt idx="84">
                  <c:v>0.27058823529411763</c:v>
                </c:pt>
                <c:pt idx="85">
                  <c:v>0.33333333333333331</c:v>
                </c:pt>
                <c:pt idx="86">
                  <c:v>0.25773195876288657</c:v>
                </c:pt>
                <c:pt idx="87">
                  <c:v>0</c:v>
                </c:pt>
                <c:pt idx="88">
                  <c:v>0</c:v>
                </c:pt>
                <c:pt idx="89">
                  <c:v>0.12195121951219512</c:v>
                </c:pt>
                <c:pt idx="90">
                  <c:v>0.28000000000000003</c:v>
                </c:pt>
                <c:pt idx="91">
                  <c:v>7.1428571428571425E-2</c:v>
                </c:pt>
                <c:pt idx="92">
                  <c:v>0.20588235294117646</c:v>
                </c:pt>
                <c:pt idx="93">
                  <c:v>0.22222222222222221</c:v>
                </c:pt>
                <c:pt idx="94">
                  <c:v>0.16326530612244897</c:v>
                </c:pt>
                <c:pt idx="95">
                  <c:v>0.15789473684210525</c:v>
                </c:pt>
                <c:pt idx="96">
                  <c:v>0</c:v>
                </c:pt>
                <c:pt idx="97">
                  <c:v>0</c:v>
                </c:pt>
                <c:pt idx="98">
                  <c:v>0.1</c:v>
                </c:pt>
                <c:pt idx="99">
                  <c:v>0.15384615384615385</c:v>
                </c:pt>
                <c:pt idx="100">
                  <c:v>0.20689655172413793</c:v>
                </c:pt>
                <c:pt idx="101">
                  <c:v>0.28358208955223879</c:v>
                </c:pt>
                <c:pt idx="102">
                  <c:v>0.16494845360824742</c:v>
                </c:pt>
                <c:pt idx="103">
                  <c:v>0.22033898305084745</c:v>
                </c:pt>
                <c:pt idx="104">
                  <c:v>0.2857142857142857</c:v>
                </c:pt>
                <c:pt idx="105">
                  <c:v>0.5</c:v>
                </c:pt>
                <c:pt idx="106">
                  <c:v>0.25714285714285712</c:v>
                </c:pt>
                <c:pt idx="107">
                  <c:v>0.21153846153846154</c:v>
                </c:pt>
                <c:pt idx="108">
                  <c:v>0.23076923076923078</c:v>
                </c:pt>
                <c:pt idx="109">
                  <c:v>0.15384615384615385</c:v>
                </c:pt>
                <c:pt idx="110">
                  <c:v>3.8461538461538464E-2</c:v>
                </c:pt>
                <c:pt idx="111">
                  <c:v>0.23333333333333334</c:v>
                </c:pt>
                <c:pt idx="112">
                  <c:v>0.23943661971830985</c:v>
                </c:pt>
                <c:pt idx="113">
                  <c:v>0.30434782608695654</c:v>
                </c:pt>
                <c:pt idx="114">
                  <c:v>0.1</c:v>
                </c:pt>
                <c:pt idx="115">
                  <c:v>0.17857142857142858</c:v>
                </c:pt>
                <c:pt idx="116">
                  <c:v>0.32800000000000001</c:v>
                </c:pt>
                <c:pt idx="117">
                  <c:v>0.20689655172413793</c:v>
                </c:pt>
                <c:pt idx="118">
                  <c:v>8.3333333333333329E-2</c:v>
                </c:pt>
                <c:pt idx="119">
                  <c:v>0.21739130434782608</c:v>
                </c:pt>
                <c:pt idx="120">
                  <c:v>7.6923076923076927E-2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'Мун- 2019-2020'!$DH$6:$DH$126</c:f>
              <c:numCache>
                <c:formatCode>0.00</c:formatCode>
                <c:ptCount val="121"/>
                <c:pt idx="0">
                  <c:v>0.15282246845271741</c:v>
                </c:pt>
                <c:pt idx="1">
                  <c:v>0.15282246845271741</c:v>
                </c:pt>
                <c:pt idx="3">
                  <c:v>0.15282246845271741</c:v>
                </c:pt>
                <c:pt idx="4">
                  <c:v>0.15282246845271741</c:v>
                </c:pt>
                <c:pt idx="5">
                  <c:v>0.15282246845271741</c:v>
                </c:pt>
                <c:pt idx="6">
                  <c:v>0.15282246845271741</c:v>
                </c:pt>
                <c:pt idx="7">
                  <c:v>0.15282246845271741</c:v>
                </c:pt>
                <c:pt idx="8">
                  <c:v>0.15282246845271741</c:v>
                </c:pt>
                <c:pt idx="9">
                  <c:v>0.15282246845271741</c:v>
                </c:pt>
                <c:pt idx="10">
                  <c:v>0.15282246845271741</c:v>
                </c:pt>
                <c:pt idx="11">
                  <c:v>0.15282246845271741</c:v>
                </c:pt>
                <c:pt idx="13">
                  <c:v>0.15282246845271741</c:v>
                </c:pt>
                <c:pt idx="14">
                  <c:v>0.15282246845271741</c:v>
                </c:pt>
                <c:pt idx="15">
                  <c:v>0.15282246845271741</c:v>
                </c:pt>
                <c:pt idx="16">
                  <c:v>0.15282246845271741</c:v>
                </c:pt>
                <c:pt idx="17">
                  <c:v>0.15282246845271741</c:v>
                </c:pt>
                <c:pt idx="18">
                  <c:v>0.15282246845271741</c:v>
                </c:pt>
                <c:pt idx="19">
                  <c:v>0.15282246845271741</c:v>
                </c:pt>
                <c:pt idx="20">
                  <c:v>0.15282246845271741</c:v>
                </c:pt>
                <c:pt idx="21">
                  <c:v>0.15282246845271741</c:v>
                </c:pt>
                <c:pt idx="22">
                  <c:v>0.15282246845271741</c:v>
                </c:pt>
                <c:pt idx="23">
                  <c:v>0.15282246845271741</c:v>
                </c:pt>
                <c:pt idx="24">
                  <c:v>0.15282246845271741</c:v>
                </c:pt>
                <c:pt idx="25">
                  <c:v>0.15282246845271741</c:v>
                </c:pt>
                <c:pt idx="27">
                  <c:v>0.15282246845271741</c:v>
                </c:pt>
                <c:pt idx="28">
                  <c:v>0.15282246845271741</c:v>
                </c:pt>
                <c:pt idx="29">
                  <c:v>0.15282246845271741</c:v>
                </c:pt>
                <c:pt idx="30">
                  <c:v>0.15282246845271741</c:v>
                </c:pt>
                <c:pt idx="31">
                  <c:v>0.15282246845271741</c:v>
                </c:pt>
                <c:pt idx="32">
                  <c:v>0.15282246845271741</c:v>
                </c:pt>
                <c:pt idx="33">
                  <c:v>0.15282246845271741</c:v>
                </c:pt>
                <c:pt idx="34">
                  <c:v>0.15282246845271741</c:v>
                </c:pt>
                <c:pt idx="35">
                  <c:v>0.15282246845271741</c:v>
                </c:pt>
                <c:pt idx="36">
                  <c:v>0.15282246845271741</c:v>
                </c:pt>
                <c:pt idx="37">
                  <c:v>0.15282246845271741</c:v>
                </c:pt>
                <c:pt idx="38">
                  <c:v>0.15282246845271741</c:v>
                </c:pt>
                <c:pt idx="39">
                  <c:v>0.15282246845271741</c:v>
                </c:pt>
                <c:pt idx="40">
                  <c:v>0.15282246845271741</c:v>
                </c:pt>
                <c:pt idx="41">
                  <c:v>0.15282246845271741</c:v>
                </c:pt>
                <c:pt idx="42">
                  <c:v>0.15282246845271741</c:v>
                </c:pt>
                <c:pt idx="43">
                  <c:v>0.15282246845271741</c:v>
                </c:pt>
                <c:pt idx="44">
                  <c:v>0.15282246845271741</c:v>
                </c:pt>
                <c:pt idx="46">
                  <c:v>0.15282246845271741</c:v>
                </c:pt>
                <c:pt idx="47">
                  <c:v>0.15282246845271741</c:v>
                </c:pt>
                <c:pt idx="48">
                  <c:v>0.15282246845271741</c:v>
                </c:pt>
                <c:pt idx="49">
                  <c:v>0.15282246845271741</c:v>
                </c:pt>
                <c:pt idx="50">
                  <c:v>0.15282246845271741</c:v>
                </c:pt>
                <c:pt idx="51">
                  <c:v>0.15282246845271741</c:v>
                </c:pt>
                <c:pt idx="52">
                  <c:v>0.15282246845271741</c:v>
                </c:pt>
                <c:pt idx="53">
                  <c:v>0.15282246845271741</c:v>
                </c:pt>
                <c:pt idx="54">
                  <c:v>0.15282246845271741</c:v>
                </c:pt>
                <c:pt idx="55">
                  <c:v>0.15282246845271741</c:v>
                </c:pt>
                <c:pt idx="56">
                  <c:v>0.15282246845271741</c:v>
                </c:pt>
                <c:pt idx="57">
                  <c:v>0.15282246845271741</c:v>
                </c:pt>
                <c:pt idx="58">
                  <c:v>0.15282246845271741</c:v>
                </c:pt>
                <c:pt idx="59">
                  <c:v>0.15282246845271741</c:v>
                </c:pt>
                <c:pt idx="60">
                  <c:v>0.15282246845271741</c:v>
                </c:pt>
                <c:pt idx="61">
                  <c:v>0.15282246845271741</c:v>
                </c:pt>
                <c:pt idx="62">
                  <c:v>0.15282246845271741</c:v>
                </c:pt>
                <c:pt idx="63">
                  <c:v>0.15282246845271741</c:v>
                </c:pt>
                <c:pt idx="64">
                  <c:v>0.15282246845271741</c:v>
                </c:pt>
                <c:pt idx="66">
                  <c:v>0.15282246845271741</c:v>
                </c:pt>
                <c:pt idx="67">
                  <c:v>0.15282246845271741</c:v>
                </c:pt>
                <c:pt idx="68">
                  <c:v>0.15282246845271741</c:v>
                </c:pt>
                <c:pt idx="69">
                  <c:v>0.15282246845271741</c:v>
                </c:pt>
                <c:pt idx="70">
                  <c:v>0.15282246845271741</c:v>
                </c:pt>
                <c:pt idx="71">
                  <c:v>0.15282246845271741</c:v>
                </c:pt>
                <c:pt idx="72">
                  <c:v>0.15282246845271741</c:v>
                </c:pt>
                <c:pt idx="73">
                  <c:v>0.15282246845271741</c:v>
                </c:pt>
                <c:pt idx="74">
                  <c:v>0.15282246845271741</c:v>
                </c:pt>
                <c:pt idx="75">
                  <c:v>0.15282246845271741</c:v>
                </c:pt>
                <c:pt idx="76">
                  <c:v>0.15282246845271741</c:v>
                </c:pt>
                <c:pt idx="77">
                  <c:v>0.15282246845271741</c:v>
                </c:pt>
                <c:pt idx="78">
                  <c:v>0.15282246845271741</c:v>
                </c:pt>
                <c:pt idx="79">
                  <c:v>0.15282246845271741</c:v>
                </c:pt>
                <c:pt idx="81">
                  <c:v>0.15282246845271741</c:v>
                </c:pt>
                <c:pt idx="82">
                  <c:v>0.15282246845271741</c:v>
                </c:pt>
                <c:pt idx="83">
                  <c:v>0.15282246845271741</c:v>
                </c:pt>
                <c:pt idx="84">
                  <c:v>0.15282246845271741</c:v>
                </c:pt>
                <c:pt idx="85">
                  <c:v>0.15282246845271741</c:v>
                </c:pt>
                <c:pt idx="86">
                  <c:v>0.15282246845271741</c:v>
                </c:pt>
                <c:pt idx="87">
                  <c:v>0.15282246845271741</c:v>
                </c:pt>
                <c:pt idx="88">
                  <c:v>0.15282246845271741</c:v>
                </c:pt>
                <c:pt idx="89">
                  <c:v>0.15282246845271741</c:v>
                </c:pt>
                <c:pt idx="90">
                  <c:v>0.15282246845271741</c:v>
                </c:pt>
                <c:pt idx="91">
                  <c:v>0.15282246845271741</c:v>
                </c:pt>
                <c:pt idx="92">
                  <c:v>0.15282246845271741</c:v>
                </c:pt>
                <c:pt idx="93">
                  <c:v>0.15282246845271741</c:v>
                </c:pt>
                <c:pt idx="94">
                  <c:v>0.15282246845271741</c:v>
                </c:pt>
                <c:pt idx="95">
                  <c:v>0.15282246845271741</c:v>
                </c:pt>
                <c:pt idx="96">
                  <c:v>0.15282246845271741</c:v>
                </c:pt>
                <c:pt idx="97">
                  <c:v>0.15282246845271741</c:v>
                </c:pt>
                <c:pt idx="98">
                  <c:v>0.15282246845271741</c:v>
                </c:pt>
                <c:pt idx="99">
                  <c:v>0.15282246845271741</c:v>
                </c:pt>
                <c:pt idx="100">
                  <c:v>0.15282246845271741</c:v>
                </c:pt>
                <c:pt idx="101">
                  <c:v>0.15282246845271741</c:v>
                </c:pt>
                <c:pt idx="102">
                  <c:v>0.15282246845271741</c:v>
                </c:pt>
                <c:pt idx="103">
                  <c:v>0.15282246845271741</c:v>
                </c:pt>
                <c:pt idx="104">
                  <c:v>0.15282246845271741</c:v>
                </c:pt>
                <c:pt idx="105">
                  <c:v>0.15282246845271741</c:v>
                </c:pt>
                <c:pt idx="106">
                  <c:v>0.15282246845271741</c:v>
                </c:pt>
                <c:pt idx="107">
                  <c:v>0.15282246845271741</c:v>
                </c:pt>
                <c:pt idx="108">
                  <c:v>0.15282246845271741</c:v>
                </c:pt>
                <c:pt idx="109">
                  <c:v>0.15282246845271741</c:v>
                </c:pt>
                <c:pt idx="110">
                  <c:v>0.15282246845271741</c:v>
                </c:pt>
                <c:pt idx="112">
                  <c:v>0.15282246845271741</c:v>
                </c:pt>
                <c:pt idx="113">
                  <c:v>0.15282246845271741</c:v>
                </c:pt>
                <c:pt idx="114">
                  <c:v>0.15282246845271741</c:v>
                </c:pt>
                <c:pt idx="115">
                  <c:v>0.15282246845271741</c:v>
                </c:pt>
                <c:pt idx="116">
                  <c:v>0.15282246845271741</c:v>
                </c:pt>
                <c:pt idx="117">
                  <c:v>0.15282246845271741</c:v>
                </c:pt>
                <c:pt idx="118">
                  <c:v>0.15282246845271741</c:v>
                </c:pt>
                <c:pt idx="119">
                  <c:v>0.15282246845271741</c:v>
                </c:pt>
                <c:pt idx="120">
                  <c:v>0.15282246845271741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3616"/>
        <c:axId val="99265536"/>
      </c:lineChart>
      <c:catAx>
        <c:axId val="9926361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65536"/>
        <c:crosses val="autoZero"/>
        <c:auto val="1"/>
        <c:lblAlgn val="ctr"/>
        <c:lblOffset val="100"/>
        <c:noMultiLvlLbl val="0"/>
      </c:catAx>
      <c:valAx>
        <c:axId val="9926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6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10508366497574"/>
          <c:y val="7.3836305171046848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муниципального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656658145744812E-2"/>
          <c:y val="0.12943152454780363"/>
          <c:w val="0.96976172766677782"/>
          <c:h val="0.56710992207055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'Мун- 2019-2020'!$DE$6:$DE$126</c:f>
              <c:numCache>
                <c:formatCode>0.00</c:formatCode>
                <c:ptCount val="121"/>
                <c:pt idx="0">
                  <c:v>1</c:v>
                </c:pt>
                <c:pt idx="1">
                  <c:v>0.42973949420041829</c:v>
                </c:pt>
                <c:pt idx="2">
                  <c:v>1.535124970949272</c:v>
                </c:pt>
                <c:pt idx="3">
                  <c:v>6.4460924130062741E-2</c:v>
                </c:pt>
                <c:pt idx="4">
                  <c:v>1.5900361285415479</c:v>
                </c:pt>
                <c:pt idx="5">
                  <c:v>0.98840083666096212</c:v>
                </c:pt>
                <c:pt idx="6">
                  <c:v>5.049439056854915</c:v>
                </c:pt>
                <c:pt idx="7">
                  <c:v>2.0627495721620077</c:v>
                </c:pt>
                <c:pt idx="8">
                  <c:v>1.2892184826012549</c:v>
                </c:pt>
                <c:pt idx="9">
                  <c:v>1.4181403308613805</c:v>
                </c:pt>
                <c:pt idx="10">
                  <c:v>1.0528617607910249</c:v>
                </c:pt>
                <c:pt idx="11">
                  <c:v>0.30081764594029281</c:v>
                </c:pt>
                <c:pt idx="12">
                  <c:v>0.90741147044626791</c:v>
                </c:pt>
                <c:pt idx="13">
                  <c:v>1.7189579768016732</c:v>
                </c:pt>
                <c:pt idx="14">
                  <c:v>1.009887811370983</c:v>
                </c:pt>
                <c:pt idx="15">
                  <c:v>0.81650503898079474</c:v>
                </c:pt>
                <c:pt idx="16">
                  <c:v>2.2991062939722378</c:v>
                </c:pt>
                <c:pt idx="17">
                  <c:v>2.1272104962920708</c:v>
                </c:pt>
                <c:pt idx="18">
                  <c:v>0.3867655447803765</c:v>
                </c:pt>
                <c:pt idx="19">
                  <c:v>0.32230462065031373</c:v>
                </c:pt>
                <c:pt idx="20">
                  <c:v>8.5947898840083664E-2</c:v>
                </c:pt>
                <c:pt idx="21">
                  <c:v>1.0743487355010457</c:v>
                </c:pt>
                <c:pt idx="22">
                  <c:v>0.30081764594029281</c:v>
                </c:pt>
                <c:pt idx="23">
                  <c:v>0.32230462065031373</c:v>
                </c:pt>
                <c:pt idx="24">
                  <c:v>1.1602966343411294</c:v>
                </c:pt>
                <c:pt idx="25">
                  <c:v>0.17189579768016733</c:v>
                </c:pt>
                <c:pt idx="26">
                  <c:v>0.62550970822505336</c:v>
                </c:pt>
                <c:pt idx="27">
                  <c:v>2.0197756227419661</c:v>
                </c:pt>
                <c:pt idx="28">
                  <c:v>0.773531089560753</c:v>
                </c:pt>
                <c:pt idx="29">
                  <c:v>0.42973949420041829</c:v>
                </c:pt>
                <c:pt idx="30">
                  <c:v>0.88096596311085751</c:v>
                </c:pt>
                <c:pt idx="31">
                  <c:v>1.0958357102110667</c:v>
                </c:pt>
                <c:pt idx="32">
                  <c:v>0.12892184826012548</c:v>
                </c:pt>
                <c:pt idx="33">
                  <c:v>0.34379159536033466</c:v>
                </c:pt>
                <c:pt idx="34">
                  <c:v>0.25784369652025096</c:v>
                </c:pt>
                <c:pt idx="35">
                  <c:v>0.55866134246054377</c:v>
                </c:pt>
                <c:pt idx="36">
                  <c:v>0.42973949420041829</c:v>
                </c:pt>
                <c:pt idx="37">
                  <c:v>0.12892184826012548</c:v>
                </c:pt>
                <c:pt idx="38">
                  <c:v>0.81650503898079474</c:v>
                </c:pt>
                <c:pt idx="39">
                  <c:v>1.0313747860810039</c:v>
                </c:pt>
                <c:pt idx="40">
                  <c:v>0.21486974710020915</c:v>
                </c:pt>
                <c:pt idx="41">
                  <c:v>0.21486974710020915</c:v>
                </c:pt>
                <c:pt idx="42">
                  <c:v>0.25784369652025096</c:v>
                </c:pt>
                <c:pt idx="43">
                  <c:v>0.5801483171705647</c:v>
                </c:pt>
                <c:pt idx="44">
                  <c:v>1.0958357102110667</c:v>
                </c:pt>
                <c:pt idx="45">
                  <c:v>1.1535112739063862</c:v>
                </c:pt>
                <c:pt idx="46">
                  <c:v>3.4164289788933258</c:v>
                </c:pt>
                <c:pt idx="47">
                  <c:v>2.1272104962920708</c:v>
                </c:pt>
                <c:pt idx="48">
                  <c:v>4.8345693097547064</c:v>
                </c:pt>
                <c:pt idx="49">
                  <c:v>2.0412625974519871</c:v>
                </c:pt>
                <c:pt idx="50">
                  <c:v>1.525575204411485</c:v>
                </c:pt>
                <c:pt idx="51">
                  <c:v>0.92393991253089935</c:v>
                </c:pt>
                <c:pt idx="52">
                  <c:v>0.62312226659060654</c:v>
                </c:pt>
                <c:pt idx="53">
                  <c:v>0.42973949420041829</c:v>
                </c:pt>
                <c:pt idx="54">
                  <c:v>0.36527857007035558</c:v>
                </c:pt>
                <c:pt idx="55">
                  <c:v>0.12892184826012548</c:v>
                </c:pt>
                <c:pt idx="56">
                  <c:v>0.60163529188058562</c:v>
                </c:pt>
                <c:pt idx="57">
                  <c:v>0.21486974710020915</c:v>
                </c:pt>
                <c:pt idx="58">
                  <c:v>1.0313747860810039</c:v>
                </c:pt>
                <c:pt idx="59">
                  <c:v>0.15040882297014641</c:v>
                </c:pt>
                <c:pt idx="60">
                  <c:v>0.73055714014071116</c:v>
                </c:pt>
                <c:pt idx="61">
                  <c:v>0.68758319072066931</c:v>
                </c:pt>
                <c:pt idx="62">
                  <c:v>0.25784369652025096</c:v>
                </c:pt>
                <c:pt idx="63">
                  <c:v>1.1602966343411294</c:v>
                </c:pt>
                <c:pt idx="64">
                  <c:v>0.66609621601064839</c:v>
                </c:pt>
                <c:pt idx="65">
                  <c:v>0.97765734930595172</c:v>
                </c:pt>
                <c:pt idx="66">
                  <c:v>1.6330100779615895</c:v>
                </c:pt>
                <c:pt idx="67">
                  <c:v>2.1057235215820498</c:v>
                </c:pt>
                <c:pt idx="68">
                  <c:v>1.9338277239018824</c:v>
                </c:pt>
                <c:pt idx="69">
                  <c:v>0.92393991253089935</c:v>
                </c:pt>
                <c:pt idx="70">
                  <c:v>1.3751663814413386</c:v>
                </c:pt>
                <c:pt idx="71">
                  <c:v>0.40825251949039737</c:v>
                </c:pt>
                <c:pt idx="72">
                  <c:v>1.0313747860810039</c:v>
                </c:pt>
                <c:pt idx="73">
                  <c:v>0.773531089560753</c:v>
                </c:pt>
                <c:pt idx="74">
                  <c:v>0.42973949420041829</c:v>
                </c:pt>
                <c:pt idx="75">
                  <c:v>0.98840083666096212</c:v>
                </c:pt>
                <c:pt idx="76">
                  <c:v>0.21486974710020915</c:v>
                </c:pt>
                <c:pt idx="77">
                  <c:v>0.68758319072066931</c:v>
                </c:pt>
                <c:pt idx="78">
                  <c:v>0.51568739304050193</c:v>
                </c:pt>
                <c:pt idx="79">
                  <c:v>0.66609621601064839</c:v>
                </c:pt>
                <c:pt idx="80">
                  <c:v>0.90675033276288264</c:v>
                </c:pt>
                <c:pt idx="81">
                  <c:v>0.75204411485073208</c:v>
                </c:pt>
                <c:pt idx="82">
                  <c:v>0.19338277239018825</c:v>
                </c:pt>
                <c:pt idx="83">
                  <c:v>0.64460924130062747</c:v>
                </c:pt>
                <c:pt idx="84">
                  <c:v>1.8263928503517779</c:v>
                </c:pt>
                <c:pt idx="85">
                  <c:v>0.51568739304050193</c:v>
                </c:pt>
                <c:pt idx="86">
                  <c:v>2.0842365468720288</c:v>
                </c:pt>
                <c:pt idx="87">
                  <c:v>0.27933067123027189</c:v>
                </c:pt>
                <c:pt idx="88">
                  <c:v>0.19338277239018825</c:v>
                </c:pt>
                <c:pt idx="89">
                  <c:v>0.88096596311085751</c:v>
                </c:pt>
                <c:pt idx="90">
                  <c:v>0.53717436775052285</c:v>
                </c:pt>
                <c:pt idx="91">
                  <c:v>0.60163529188058562</c:v>
                </c:pt>
                <c:pt idx="92">
                  <c:v>0.73055714014071116</c:v>
                </c:pt>
                <c:pt idx="93">
                  <c:v>0.773531089560753</c:v>
                </c:pt>
                <c:pt idx="94">
                  <c:v>1.0528617607910249</c:v>
                </c:pt>
                <c:pt idx="95">
                  <c:v>0.40825251949039737</c:v>
                </c:pt>
                <c:pt idx="96">
                  <c:v>0.23635672181023007</c:v>
                </c:pt>
                <c:pt idx="97">
                  <c:v>0.12892184826012548</c:v>
                </c:pt>
                <c:pt idx="98">
                  <c:v>0.42973949420041829</c:v>
                </c:pt>
                <c:pt idx="99">
                  <c:v>0.27933067123027189</c:v>
                </c:pt>
                <c:pt idx="100">
                  <c:v>0.62312226659060654</c:v>
                </c:pt>
                <c:pt idx="101">
                  <c:v>1.4396273055714013</c:v>
                </c:pt>
                <c:pt idx="102">
                  <c:v>2.0842365468720288</c:v>
                </c:pt>
                <c:pt idx="103">
                  <c:v>2.5354630157824682</c:v>
                </c:pt>
                <c:pt idx="104">
                  <c:v>0.75204411485073208</c:v>
                </c:pt>
                <c:pt idx="105">
                  <c:v>1.2462445331812131</c:v>
                </c:pt>
                <c:pt idx="106">
                  <c:v>1.5040882297014642</c:v>
                </c:pt>
                <c:pt idx="107">
                  <c:v>1.1173226849210875</c:v>
                </c:pt>
                <c:pt idx="108">
                  <c:v>2.2346453698421751</c:v>
                </c:pt>
                <c:pt idx="109">
                  <c:v>0.55866134246054377</c:v>
                </c:pt>
                <c:pt idx="110">
                  <c:v>0.55866134246054377</c:v>
                </c:pt>
                <c:pt idx="111">
                  <c:v>1.4324649806680609</c:v>
                </c:pt>
                <c:pt idx="112">
                  <c:v>3.05115040882297</c:v>
                </c:pt>
                <c:pt idx="113">
                  <c:v>1.9768016733219242</c:v>
                </c:pt>
                <c:pt idx="114">
                  <c:v>1.9338277239018824</c:v>
                </c:pt>
                <c:pt idx="115">
                  <c:v>0.60163529188058562</c:v>
                </c:pt>
                <c:pt idx="116">
                  <c:v>2.6858718387526146</c:v>
                </c:pt>
                <c:pt idx="117">
                  <c:v>0.62312226659060654</c:v>
                </c:pt>
                <c:pt idx="118">
                  <c:v>0.25784369652025096</c:v>
                </c:pt>
                <c:pt idx="119">
                  <c:v>1.4826012549914431</c:v>
                </c:pt>
                <c:pt idx="120">
                  <c:v>0.27933067123027189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'Мун- 2019-2020'!$DF$6:$DF$126</c:f>
              <c:numCache>
                <c:formatCode>0.00</c:formatCode>
                <c:ptCount val="121"/>
                <c:pt idx="0">
                  <c:v>1.0000000000000004</c:v>
                </c:pt>
                <c:pt idx="1">
                  <c:v>1.0000000000000004</c:v>
                </c:pt>
                <c:pt idx="3">
                  <c:v>1.0000000000000004</c:v>
                </c:pt>
                <c:pt idx="4">
                  <c:v>1.0000000000000004</c:v>
                </c:pt>
                <c:pt idx="5">
                  <c:v>1.0000000000000004</c:v>
                </c:pt>
                <c:pt idx="6">
                  <c:v>1.0000000000000004</c:v>
                </c:pt>
                <c:pt idx="7">
                  <c:v>1.0000000000000004</c:v>
                </c:pt>
                <c:pt idx="8">
                  <c:v>1.0000000000000004</c:v>
                </c:pt>
                <c:pt idx="9">
                  <c:v>1.0000000000000004</c:v>
                </c:pt>
                <c:pt idx="10">
                  <c:v>1.0000000000000004</c:v>
                </c:pt>
                <c:pt idx="11">
                  <c:v>1.0000000000000004</c:v>
                </c:pt>
                <c:pt idx="13">
                  <c:v>1.0000000000000004</c:v>
                </c:pt>
                <c:pt idx="14">
                  <c:v>1.0000000000000004</c:v>
                </c:pt>
                <c:pt idx="15">
                  <c:v>1.0000000000000004</c:v>
                </c:pt>
                <c:pt idx="16">
                  <c:v>1.0000000000000004</c:v>
                </c:pt>
                <c:pt idx="17">
                  <c:v>1.0000000000000004</c:v>
                </c:pt>
                <c:pt idx="18">
                  <c:v>1.0000000000000004</c:v>
                </c:pt>
                <c:pt idx="19">
                  <c:v>1.0000000000000004</c:v>
                </c:pt>
                <c:pt idx="20">
                  <c:v>1.0000000000000004</c:v>
                </c:pt>
                <c:pt idx="21">
                  <c:v>1.0000000000000004</c:v>
                </c:pt>
                <c:pt idx="22">
                  <c:v>1.0000000000000004</c:v>
                </c:pt>
                <c:pt idx="23">
                  <c:v>1.0000000000000004</c:v>
                </c:pt>
                <c:pt idx="24">
                  <c:v>1.0000000000000004</c:v>
                </c:pt>
                <c:pt idx="25">
                  <c:v>1.0000000000000004</c:v>
                </c:pt>
                <c:pt idx="27">
                  <c:v>1.0000000000000004</c:v>
                </c:pt>
                <c:pt idx="28">
                  <c:v>1.0000000000000004</c:v>
                </c:pt>
                <c:pt idx="29">
                  <c:v>1.0000000000000004</c:v>
                </c:pt>
                <c:pt idx="30">
                  <c:v>1.0000000000000004</c:v>
                </c:pt>
                <c:pt idx="31">
                  <c:v>1.0000000000000004</c:v>
                </c:pt>
                <c:pt idx="32">
                  <c:v>1.0000000000000004</c:v>
                </c:pt>
                <c:pt idx="33">
                  <c:v>1.0000000000000004</c:v>
                </c:pt>
                <c:pt idx="34">
                  <c:v>1.0000000000000004</c:v>
                </c:pt>
                <c:pt idx="35">
                  <c:v>1.0000000000000004</c:v>
                </c:pt>
                <c:pt idx="36">
                  <c:v>1.0000000000000004</c:v>
                </c:pt>
                <c:pt idx="37">
                  <c:v>1.0000000000000004</c:v>
                </c:pt>
                <c:pt idx="38">
                  <c:v>1.0000000000000004</c:v>
                </c:pt>
                <c:pt idx="39">
                  <c:v>1.0000000000000004</c:v>
                </c:pt>
                <c:pt idx="40">
                  <c:v>1.0000000000000004</c:v>
                </c:pt>
                <c:pt idx="41">
                  <c:v>1.0000000000000004</c:v>
                </c:pt>
                <c:pt idx="42">
                  <c:v>1.0000000000000004</c:v>
                </c:pt>
                <c:pt idx="43">
                  <c:v>1.0000000000000004</c:v>
                </c:pt>
                <c:pt idx="44">
                  <c:v>1.0000000000000004</c:v>
                </c:pt>
                <c:pt idx="46">
                  <c:v>1.0000000000000004</c:v>
                </c:pt>
                <c:pt idx="47">
                  <c:v>1.0000000000000004</c:v>
                </c:pt>
                <c:pt idx="48">
                  <c:v>1.0000000000000004</c:v>
                </c:pt>
                <c:pt idx="49">
                  <c:v>1.0000000000000004</c:v>
                </c:pt>
                <c:pt idx="50">
                  <c:v>1.0000000000000004</c:v>
                </c:pt>
                <c:pt idx="51">
                  <c:v>1.0000000000000004</c:v>
                </c:pt>
                <c:pt idx="52">
                  <c:v>1.0000000000000004</c:v>
                </c:pt>
                <c:pt idx="53">
                  <c:v>1.0000000000000004</c:v>
                </c:pt>
                <c:pt idx="54">
                  <c:v>1.0000000000000004</c:v>
                </c:pt>
                <c:pt idx="55">
                  <c:v>1.0000000000000004</c:v>
                </c:pt>
                <c:pt idx="56">
                  <c:v>1.0000000000000004</c:v>
                </c:pt>
                <c:pt idx="57">
                  <c:v>1.0000000000000004</c:v>
                </c:pt>
                <c:pt idx="58">
                  <c:v>1.0000000000000004</c:v>
                </c:pt>
                <c:pt idx="59">
                  <c:v>1.0000000000000004</c:v>
                </c:pt>
                <c:pt idx="60">
                  <c:v>1.0000000000000004</c:v>
                </c:pt>
                <c:pt idx="61">
                  <c:v>1.0000000000000004</c:v>
                </c:pt>
                <c:pt idx="62">
                  <c:v>1.0000000000000004</c:v>
                </c:pt>
                <c:pt idx="63">
                  <c:v>1.0000000000000004</c:v>
                </c:pt>
                <c:pt idx="64">
                  <c:v>1.0000000000000004</c:v>
                </c:pt>
                <c:pt idx="66">
                  <c:v>1.0000000000000004</c:v>
                </c:pt>
                <c:pt idx="67">
                  <c:v>1.0000000000000004</c:v>
                </c:pt>
                <c:pt idx="68">
                  <c:v>1.0000000000000004</c:v>
                </c:pt>
                <c:pt idx="69">
                  <c:v>1.0000000000000004</c:v>
                </c:pt>
                <c:pt idx="70">
                  <c:v>1.0000000000000004</c:v>
                </c:pt>
                <c:pt idx="71">
                  <c:v>1.0000000000000004</c:v>
                </c:pt>
                <c:pt idx="72">
                  <c:v>1.0000000000000004</c:v>
                </c:pt>
                <c:pt idx="73">
                  <c:v>1.0000000000000004</c:v>
                </c:pt>
                <c:pt idx="74">
                  <c:v>1.0000000000000004</c:v>
                </c:pt>
                <c:pt idx="75">
                  <c:v>1.0000000000000004</c:v>
                </c:pt>
                <c:pt idx="76">
                  <c:v>1.0000000000000004</c:v>
                </c:pt>
                <c:pt idx="77">
                  <c:v>1.0000000000000004</c:v>
                </c:pt>
                <c:pt idx="78">
                  <c:v>1.0000000000000004</c:v>
                </c:pt>
                <c:pt idx="79">
                  <c:v>1.0000000000000004</c:v>
                </c:pt>
                <c:pt idx="81">
                  <c:v>1.0000000000000004</c:v>
                </c:pt>
                <c:pt idx="82">
                  <c:v>1.0000000000000004</c:v>
                </c:pt>
                <c:pt idx="83">
                  <c:v>1.0000000000000004</c:v>
                </c:pt>
                <c:pt idx="84">
                  <c:v>1.0000000000000004</c:v>
                </c:pt>
                <c:pt idx="85">
                  <c:v>1.0000000000000004</c:v>
                </c:pt>
                <c:pt idx="86">
                  <c:v>1.0000000000000004</c:v>
                </c:pt>
                <c:pt idx="87">
                  <c:v>1.0000000000000004</c:v>
                </c:pt>
                <c:pt idx="88">
                  <c:v>1.0000000000000004</c:v>
                </c:pt>
                <c:pt idx="89">
                  <c:v>1.0000000000000004</c:v>
                </c:pt>
                <c:pt idx="90">
                  <c:v>1.0000000000000004</c:v>
                </c:pt>
                <c:pt idx="91">
                  <c:v>1.0000000000000004</c:v>
                </c:pt>
                <c:pt idx="92">
                  <c:v>1.0000000000000004</c:v>
                </c:pt>
                <c:pt idx="93">
                  <c:v>1.0000000000000004</c:v>
                </c:pt>
                <c:pt idx="94">
                  <c:v>1.0000000000000004</c:v>
                </c:pt>
                <c:pt idx="95">
                  <c:v>1.0000000000000004</c:v>
                </c:pt>
                <c:pt idx="96">
                  <c:v>1.0000000000000004</c:v>
                </c:pt>
                <c:pt idx="97">
                  <c:v>1.0000000000000004</c:v>
                </c:pt>
                <c:pt idx="98">
                  <c:v>1.0000000000000004</c:v>
                </c:pt>
                <c:pt idx="99">
                  <c:v>1.0000000000000004</c:v>
                </c:pt>
                <c:pt idx="100">
                  <c:v>1.0000000000000004</c:v>
                </c:pt>
                <c:pt idx="101">
                  <c:v>1.0000000000000004</c:v>
                </c:pt>
                <c:pt idx="102">
                  <c:v>1.0000000000000004</c:v>
                </c:pt>
                <c:pt idx="103">
                  <c:v>1.0000000000000004</c:v>
                </c:pt>
                <c:pt idx="104">
                  <c:v>1.0000000000000004</c:v>
                </c:pt>
                <c:pt idx="105">
                  <c:v>1.0000000000000004</c:v>
                </c:pt>
                <c:pt idx="106">
                  <c:v>1.0000000000000004</c:v>
                </c:pt>
                <c:pt idx="107">
                  <c:v>1.0000000000000004</c:v>
                </c:pt>
                <c:pt idx="108">
                  <c:v>1.0000000000000004</c:v>
                </c:pt>
                <c:pt idx="109">
                  <c:v>1.0000000000000004</c:v>
                </c:pt>
                <c:pt idx="110">
                  <c:v>1.0000000000000004</c:v>
                </c:pt>
                <c:pt idx="112">
                  <c:v>1.0000000000000004</c:v>
                </c:pt>
                <c:pt idx="113">
                  <c:v>1.0000000000000004</c:v>
                </c:pt>
                <c:pt idx="114">
                  <c:v>1.0000000000000004</c:v>
                </c:pt>
                <c:pt idx="115">
                  <c:v>1.0000000000000004</c:v>
                </c:pt>
                <c:pt idx="116">
                  <c:v>1.0000000000000004</c:v>
                </c:pt>
                <c:pt idx="117">
                  <c:v>1.0000000000000004</c:v>
                </c:pt>
                <c:pt idx="118">
                  <c:v>1.0000000000000004</c:v>
                </c:pt>
                <c:pt idx="119">
                  <c:v>1.0000000000000004</c:v>
                </c:pt>
                <c:pt idx="120">
                  <c:v>1.0000000000000004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6640"/>
        <c:axId val="99058816"/>
      </c:lineChart>
      <c:catAx>
        <c:axId val="9905664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058816"/>
        <c:crosses val="autoZero"/>
        <c:auto val="1"/>
        <c:lblAlgn val="ctr"/>
        <c:lblOffset val="100"/>
        <c:noMultiLvlLbl val="0"/>
      </c:catAx>
      <c:valAx>
        <c:axId val="990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вовлечённости обучающихся</a:t>
            </a:r>
            <a:r>
              <a:rPr lang="ru-RU" sz="1400" b="1" i="0" u="none" strike="noStrike" baseline="0">
                <a:effectLst/>
              </a:rPr>
              <a:t> в мероприятия муниципального уровня</a:t>
            </a:r>
            <a:endParaRPr lang="ru-RU" b="1"/>
          </a:p>
        </c:rich>
      </c:tx>
      <c:layout>
        <c:manualLayout>
          <c:xMode val="edge"/>
          <c:yMode val="edge"/>
          <c:x val="0.31223546406644997"/>
          <c:y val="1.07095024276628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986630998019209E-2"/>
          <c:y val="0.12596785333921545"/>
          <c:w val="0.96601959963905315"/>
          <c:h val="0.57820140903439698"/>
        </c:manualLayout>
      </c:layout>
      <c:lineChart>
        <c:grouping val="standard"/>
        <c:varyColors val="0"/>
        <c:ser>
          <c:idx val="0"/>
          <c:order val="0"/>
          <c:tx>
            <c:v>Коэффициент вовлечённости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'Мун- 2019-2020'!$C$6:$C$126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'Мун- 2019-2020'!$DI$6:$DI$126</c:f>
              <c:numCache>
                <c:formatCode>0.00</c:formatCode>
                <c:ptCount val="121"/>
                <c:pt idx="0">
                  <c:v>4.6645911497831351E-2</c:v>
                </c:pt>
                <c:pt idx="1">
                  <c:v>2.3310023310023312E-2</c:v>
                </c:pt>
                <c:pt idx="2">
                  <c:v>7.5584812507346888E-2</c:v>
                </c:pt>
                <c:pt idx="3">
                  <c:v>1.2500000000000001E-2</c:v>
                </c:pt>
                <c:pt idx="4">
                  <c:v>6.5486725663716813E-2</c:v>
                </c:pt>
                <c:pt idx="5">
                  <c:v>2.8342575477510783E-2</c:v>
                </c:pt>
                <c:pt idx="6">
                  <c:v>0.17330383480825959</c:v>
                </c:pt>
                <c:pt idx="7">
                  <c:v>0.12834224598930483</c:v>
                </c:pt>
                <c:pt idx="8">
                  <c:v>7.5376884422110546E-2</c:v>
                </c:pt>
                <c:pt idx="9">
                  <c:v>5.6603773584905662E-2</c:v>
                </c:pt>
                <c:pt idx="10">
                  <c:v>5.5936073059360727E-2</c:v>
                </c:pt>
                <c:pt idx="11">
                  <c:v>1.5927189988623434E-2</c:v>
                </c:pt>
                <c:pt idx="12">
                  <c:v>4.5864661654135337E-2</c:v>
                </c:pt>
                <c:pt idx="13">
                  <c:v>7.407407407407407E-2</c:v>
                </c:pt>
                <c:pt idx="14">
                  <c:v>6.8313953488372089E-2</c:v>
                </c:pt>
                <c:pt idx="15">
                  <c:v>3.7886340977068791E-2</c:v>
                </c:pt>
                <c:pt idx="16">
                  <c:v>6.5483476132190938E-2</c:v>
                </c:pt>
                <c:pt idx="17">
                  <c:v>6.889352818371608E-2</c:v>
                </c:pt>
                <c:pt idx="18">
                  <c:v>2.0454545454545454E-2</c:v>
                </c:pt>
                <c:pt idx="19">
                  <c:v>1.4910536779324055E-2</c:v>
                </c:pt>
                <c:pt idx="20">
                  <c:v>8.9086859688195987E-3</c:v>
                </c:pt>
                <c:pt idx="21">
                  <c:v>7.564296520423601E-2</c:v>
                </c:pt>
                <c:pt idx="22">
                  <c:v>1.8229166666666668E-2</c:v>
                </c:pt>
                <c:pt idx="23">
                  <c:v>1.6910935738444193E-2</c:v>
                </c:pt>
                <c:pt idx="24">
                  <c:v>6.9498069498069498E-2</c:v>
                </c:pt>
                <c:pt idx="25">
                  <c:v>1.1428571428571429E-2</c:v>
                </c:pt>
                <c:pt idx="26">
                  <c:v>3.228390117676052E-2</c:v>
                </c:pt>
                <c:pt idx="27">
                  <c:v>8.9438629876308282E-2</c:v>
                </c:pt>
                <c:pt idx="28">
                  <c:v>2.8962188254223652E-2</c:v>
                </c:pt>
                <c:pt idx="29">
                  <c:v>1.6299918500407497E-2</c:v>
                </c:pt>
                <c:pt idx="30">
                  <c:v>4.3203371970495258E-2</c:v>
                </c:pt>
                <c:pt idx="31">
                  <c:v>4.8341232227488151E-2</c:v>
                </c:pt>
                <c:pt idx="32">
                  <c:v>1.284796573875803E-2</c:v>
                </c:pt>
                <c:pt idx="33">
                  <c:v>1.7543859649122806E-2</c:v>
                </c:pt>
                <c:pt idx="34">
                  <c:v>2.0583190394511151E-2</c:v>
                </c:pt>
                <c:pt idx="35">
                  <c:v>3.1784841075794622E-2</c:v>
                </c:pt>
                <c:pt idx="36">
                  <c:v>3.125E-2</c:v>
                </c:pt>
                <c:pt idx="37">
                  <c:v>1.5228426395939087E-2</c:v>
                </c:pt>
                <c:pt idx="38">
                  <c:v>2.5693035835023664E-2</c:v>
                </c:pt>
                <c:pt idx="39">
                  <c:v>5.4857142857142854E-2</c:v>
                </c:pt>
                <c:pt idx="40">
                  <c:v>1.1990407673860911E-2</c:v>
                </c:pt>
                <c:pt idx="41">
                  <c:v>1.5082956259426848E-2</c:v>
                </c:pt>
                <c:pt idx="42">
                  <c:v>1.8264840182648401E-2</c:v>
                </c:pt>
                <c:pt idx="43">
                  <c:v>2.3195876288659795E-2</c:v>
                </c:pt>
                <c:pt idx="44">
                  <c:v>4.1803278688524591E-2</c:v>
                </c:pt>
                <c:pt idx="45">
                  <c:v>5.647840531561462E-2</c:v>
                </c:pt>
                <c:pt idx="46">
                  <c:v>7.1236559139784952E-2</c:v>
                </c:pt>
                <c:pt idx="47">
                  <c:v>0.15541601255886969</c:v>
                </c:pt>
                <c:pt idx="48">
                  <c:v>0.12057877813504823</c:v>
                </c:pt>
                <c:pt idx="49">
                  <c:v>4.3162199000454336E-2</c:v>
                </c:pt>
                <c:pt idx="50">
                  <c:v>5.6709265175718851E-2</c:v>
                </c:pt>
                <c:pt idx="51">
                  <c:v>4.3043043043043044E-2</c:v>
                </c:pt>
                <c:pt idx="52">
                  <c:v>8.5294117647058826E-2</c:v>
                </c:pt>
                <c:pt idx="53">
                  <c:v>2.1715526601520086E-2</c:v>
                </c:pt>
                <c:pt idx="54">
                  <c:v>3.4343434343434343E-2</c:v>
                </c:pt>
                <c:pt idx="55">
                  <c:v>2.1505376344086023E-2</c:v>
                </c:pt>
                <c:pt idx="56">
                  <c:v>4.8192771084337352E-2</c:v>
                </c:pt>
                <c:pt idx="57">
                  <c:v>1.4450867052023121E-2</c:v>
                </c:pt>
                <c:pt idx="58">
                  <c:v>4.9896049896049899E-2</c:v>
                </c:pt>
                <c:pt idx="59">
                  <c:v>2.8000000000000001E-2</c:v>
                </c:pt>
                <c:pt idx="60">
                  <c:v>4.3092522179974654E-2</c:v>
                </c:pt>
                <c:pt idx="61">
                  <c:v>4.3184885290148446E-2</c:v>
                </c:pt>
                <c:pt idx="62">
                  <c:v>1.3969732246798603E-2</c:v>
                </c:pt>
                <c:pt idx="63">
                  <c:v>4.6997389033942558E-2</c:v>
                </c:pt>
                <c:pt idx="64">
                  <c:v>3.8036809815950923E-2</c:v>
                </c:pt>
                <c:pt idx="65">
                  <c:v>4.4334632516703783E-2</c:v>
                </c:pt>
                <c:pt idx="66">
                  <c:v>7.3572120038722169E-2</c:v>
                </c:pt>
                <c:pt idx="67">
                  <c:v>8.5291557876414278E-2</c:v>
                </c:pt>
                <c:pt idx="68">
                  <c:v>0.11194029850746269</c:v>
                </c:pt>
                <c:pt idx="69">
                  <c:v>5.771812080536913E-2</c:v>
                </c:pt>
                <c:pt idx="70">
                  <c:v>7.2810011376564274E-2</c:v>
                </c:pt>
                <c:pt idx="71">
                  <c:v>2.5780189959294438E-2</c:v>
                </c:pt>
                <c:pt idx="72">
                  <c:v>5.2805280528052806E-2</c:v>
                </c:pt>
                <c:pt idx="73">
                  <c:v>2.5227750525578137E-2</c:v>
                </c:pt>
                <c:pt idx="74">
                  <c:v>2.8530670470756064E-2</c:v>
                </c:pt>
                <c:pt idx="75">
                  <c:v>3.8142620232172471E-2</c:v>
                </c:pt>
                <c:pt idx="76">
                  <c:v>7.9872204472843447E-3</c:v>
                </c:pt>
                <c:pt idx="77">
                  <c:v>3.795966785290629E-2</c:v>
                </c:pt>
                <c:pt idx="78">
                  <c:v>3.3519553072625698E-2</c:v>
                </c:pt>
                <c:pt idx="79">
                  <c:v>2.4351924587588374E-2</c:v>
                </c:pt>
                <c:pt idx="80">
                  <c:v>3.2802176447726386E-2</c:v>
                </c:pt>
                <c:pt idx="81">
                  <c:v>3.923766816143498E-2</c:v>
                </c:pt>
                <c:pt idx="82">
                  <c:v>1.607142857142857E-2</c:v>
                </c:pt>
                <c:pt idx="83">
                  <c:v>2.7372262773722629E-2</c:v>
                </c:pt>
                <c:pt idx="84">
                  <c:v>7.0892410341951623E-2</c:v>
                </c:pt>
                <c:pt idx="85">
                  <c:v>1.7021276595744681E-2</c:v>
                </c:pt>
                <c:pt idx="86">
                  <c:v>5.1788574479444738E-2</c:v>
                </c:pt>
                <c:pt idx="87">
                  <c:v>2.5793650793650792E-2</c:v>
                </c:pt>
                <c:pt idx="88">
                  <c:v>2.1531100478468901E-2</c:v>
                </c:pt>
                <c:pt idx="89">
                  <c:v>4.4086021505376341E-2</c:v>
                </c:pt>
                <c:pt idx="90">
                  <c:v>4.5871559633027525E-2</c:v>
                </c:pt>
                <c:pt idx="91">
                  <c:v>2.6641294005708849E-2</c:v>
                </c:pt>
                <c:pt idx="92">
                  <c:v>3.8159371492704826E-2</c:v>
                </c:pt>
                <c:pt idx="93">
                  <c:v>4.3795620437956206E-2</c:v>
                </c:pt>
                <c:pt idx="94">
                  <c:v>3.0837004405286344E-2</c:v>
                </c:pt>
                <c:pt idx="95">
                  <c:v>2.0234291799787009E-2</c:v>
                </c:pt>
                <c:pt idx="96">
                  <c:v>1.5047879616963064E-2</c:v>
                </c:pt>
                <c:pt idx="97">
                  <c:v>7.9155672823219003E-3</c:v>
                </c:pt>
                <c:pt idx="98">
                  <c:v>1.5698587127158554E-2</c:v>
                </c:pt>
                <c:pt idx="99">
                  <c:v>1.4084507042253521E-2</c:v>
                </c:pt>
                <c:pt idx="100">
                  <c:v>2.9774127310061602E-2</c:v>
                </c:pt>
                <c:pt idx="101">
                  <c:v>2.7697395618023975E-2</c:v>
                </c:pt>
                <c:pt idx="102">
                  <c:v>4.0997464074387154E-2</c:v>
                </c:pt>
                <c:pt idx="103">
                  <c:v>7.7939233817701459E-2</c:v>
                </c:pt>
                <c:pt idx="104">
                  <c:v>2.9118136439267885E-2</c:v>
                </c:pt>
                <c:pt idx="105">
                  <c:v>2.3500810372771474E-2</c:v>
                </c:pt>
                <c:pt idx="106">
                  <c:v>2.6455026455026454E-2</c:v>
                </c:pt>
                <c:pt idx="107">
                  <c:v>3.1649421789409618E-2</c:v>
                </c:pt>
                <c:pt idx="108">
                  <c:v>4.9359278595158991E-2</c:v>
                </c:pt>
                <c:pt idx="109">
                  <c:v>1.5921616656460504E-2</c:v>
                </c:pt>
                <c:pt idx="110">
                  <c:v>2.1346469622331693E-2</c:v>
                </c:pt>
                <c:pt idx="111">
                  <c:v>5.9844404548174746E-2</c:v>
                </c:pt>
                <c:pt idx="112">
                  <c:v>0.13087557603686636</c:v>
                </c:pt>
                <c:pt idx="113">
                  <c:v>9.79765708200213E-2</c:v>
                </c:pt>
                <c:pt idx="114">
                  <c:v>0.10440835266821345</c:v>
                </c:pt>
                <c:pt idx="115">
                  <c:v>4.878048780487805E-2</c:v>
                </c:pt>
                <c:pt idx="116">
                  <c:v>0.12626262626262627</c:v>
                </c:pt>
                <c:pt idx="117">
                  <c:v>4.3413173652694613E-2</c:v>
                </c:pt>
                <c:pt idx="118">
                  <c:v>2.7210884353741496E-2</c:v>
                </c:pt>
                <c:pt idx="119">
                  <c:v>2.0708283313325328E-2</c:v>
                </c:pt>
                <c:pt idx="120">
                  <c:v>1.145374449339207E-2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'Мун- 2019-2020'!$C$6:$C$126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'Мун- 2019-2020'!$DJ$6:$DJ$126</c:f>
              <c:numCache>
                <c:formatCode>0.00</c:formatCode>
                <c:ptCount val="121"/>
                <c:pt idx="0">
                  <c:v>4.3748021410053427E-2</c:v>
                </c:pt>
                <c:pt idx="1">
                  <c:v>4.3748021410053427E-2</c:v>
                </c:pt>
                <c:pt idx="3">
                  <c:v>4.3748021410053427E-2</c:v>
                </c:pt>
                <c:pt idx="4">
                  <c:v>4.3748021410053427E-2</c:v>
                </c:pt>
                <c:pt idx="5">
                  <c:v>4.3748021410053427E-2</c:v>
                </c:pt>
                <c:pt idx="6">
                  <c:v>4.3748021410053427E-2</c:v>
                </c:pt>
                <c:pt idx="7">
                  <c:v>4.3748021410053427E-2</c:v>
                </c:pt>
                <c:pt idx="8">
                  <c:v>4.3748021410053427E-2</c:v>
                </c:pt>
                <c:pt idx="9">
                  <c:v>4.3748021410053427E-2</c:v>
                </c:pt>
                <c:pt idx="10">
                  <c:v>4.3748021410053427E-2</c:v>
                </c:pt>
                <c:pt idx="11">
                  <c:v>4.3748021410053427E-2</c:v>
                </c:pt>
                <c:pt idx="13">
                  <c:v>4.3748021410053427E-2</c:v>
                </c:pt>
                <c:pt idx="14">
                  <c:v>4.3748021410053427E-2</c:v>
                </c:pt>
                <c:pt idx="15">
                  <c:v>4.3748021410053427E-2</c:v>
                </c:pt>
                <c:pt idx="16">
                  <c:v>4.3748021410053427E-2</c:v>
                </c:pt>
                <c:pt idx="17">
                  <c:v>4.3748021410053427E-2</c:v>
                </c:pt>
                <c:pt idx="18">
                  <c:v>4.3748021410053427E-2</c:v>
                </c:pt>
                <c:pt idx="19">
                  <c:v>4.3748021410053427E-2</c:v>
                </c:pt>
                <c:pt idx="20">
                  <c:v>4.3748021410053427E-2</c:v>
                </c:pt>
                <c:pt idx="21">
                  <c:v>4.3748021410053427E-2</c:v>
                </c:pt>
                <c:pt idx="22">
                  <c:v>4.3748021410053427E-2</c:v>
                </c:pt>
                <c:pt idx="23">
                  <c:v>4.3748021410053427E-2</c:v>
                </c:pt>
                <c:pt idx="24">
                  <c:v>4.3748021410053427E-2</c:v>
                </c:pt>
                <c:pt idx="25">
                  <c:v>4.3748021410053427E-2</c:v>
                </c:pt>
                <c:pt idx="27">
                  <c:v>4.3748021410053427E-2</c:v>
                </c:pt>
                <c:pt idx="28">
                  <c:v>4.3748021410053427E-2</c:v>
                </c:pt>
                <c:pt idx="29">
                  <c:v>4.3748021410053427E-2</c:v>
                </c:pt>
                <c:pt idx="30">
                  <c:v>4.3748021410053427E-2</c:v>
                </c:pt>
                <c:pt idx="31">
                  <c:v>4.3748021410053427E-2</c:v>
                </c:pt>
                <c:pt idx="32">
                  <c:v>4.3748021410053427E-2</c:v>
                </c:pt>
                <c:pt idx="33">
                  <c:v>4.3748021410053427E-2</c:v>
                </c:pt>
                <c:pt idx="34">
                  <c:v>4.3748021410053427E-2</c:v>
                </c:pt>
                <c:pt idx="35">
                  <c:v>4.3748021410053427E-2</c:v>
                </c:pt>
                <c:pt idx="36">
                  <c:v>4.3748021410053427E-2</c:v>
                </c:pt>
                <c:pt idx="37">
                  <c:v>4.3748021410053427E-2</c:v>
                </c:pt>
                <c:pt idx="38">
                  <c:v>4.3748021410053427E-2</c:v>
                </c:pt>
                <c:pt idx="39">
                  <c:v>4.3748021410053427E-2</c:v>
                </c:pt>
                <c:pt idx="40">
                  <c:v>4.3748021410053427E-2</c:v>
                </c:pt>
                <c:pt idx="41">
                  <c:v>4.3748021410053427E-2</c:v>
                </c:pt>
                <c:pt idx="42">
                  <c:v>4.3748021410053427E-2</c:v>
                </c:pt>
                <c:pt idx="43">
                  <c:v>4.3748021410053427E-2</c:v>
                </c:pt>
                <c:pt idx="44">
                  <c:v>4.3748021410053427E-2</c:v>
                </c:pt>
                <c:pt idx="46">
                  <c:v>4.3748021410053427E-2</c:v>
                </c:pt>
                <c:pt idx="47">
                  <c:v>4.3748021410053427E-2</c:v>
                </c:pt>
                <c:pt idx="48">
                  <c:v>4.3748021410053427E-2</c:v>
                </c:pt>
                <c:pt idx="49">
                  <c:v>4.3748021410053427E-2</c:v>
                </c:pt>
                <c:pt idx="50">
                  <c:v>4.3748021410053427E-2</c:v>
                </c:pt>
                <c:pt idx="51">
                  <c:v>4.3748021410053427E-2</c:v>
                </c:pt>
                <c:pt idx="52">
                  <c:v>4.3748021410053427E-2</c:v>
                </c:pt>
                <c:pt idx="53">
                  <c:v>4.3748021410053427E-2</c:v>
                </c:pt>
                <c:pt idx="54">
                  <c:v>4.3748021410053427E-2</c:v>
                </c:pt>
                <c:pt idx="55">
                  <c:v>4.3748021410053427E-2</c:v>
                </c:pt>
                <c:pt idx="56">
                  <c:v>4.3748021410053427E-2</c:v>
                </c:pt>
                <c:pt idx="57">
                  <c:v>4.3748021410053427E-2</c:v>
                </c:pt>
                <c:pt idx="58">
                  <c:v>4.3748021410053427E-2</c:v>
                </c:pt>
                <c:pt idx="59">
                  <c:v>4.3748021410053427E-2</c:v>
                </c:pt>
                <c:pt idx="60">
                  <c:v>4.3748021410053427E-2</c:v>
                </c:pt>
                <c:pt idx="61">
                  <c:v>4.3748021410053427E-2</c:v>
                </c:pt>
                <c:pt idx="62">
                  <c:v>4.3748021410053427E-2</c:v>
                </c:pt>
                <c:pt idx="63">
                  <c:v>4.3748021410053427E-2</c:v>
                </c:pt>
                <c:pt idx="64">
                  <c:v>4.3748021410053427E-2</c:v>
                </c:pt>
                <c:pt idx="66">
                  <c:v>4.3748021410053427E-2</c:v>
                </c:pt>
                <c:pt idx="67">
                  <c:v>4.3748021410053427E-2</c:v>
                </c:pt>
                <c:pt idx="68">
                  <c:v>4.3748021410053427E-2</c:v>
                </c:pt>
                <c:pt idx="69">
                  <c:v>4.3748021410053427E-2</c:v>
                </c:pt>
                <c:pt idx="70">
                  <c:v>4.3748021410053427E-2</c:v>
                </c:pt>
                <c:pt idx="71">
                  <c:v>4.3748021410053427E-2</c:v>
                </c:pt>
                <c:pt idx="72">
                  <c:v>4.3748021410053427E-2</c:v>
                </c:pt>
                <c:pt idx="73">
                  <c:v>4.3748021410053427E-2</c:v>
                </c:pt>
                <c:pt idx="74">
                  <c:v>4.3748021410053427E-2</c:v>
                </c:pt>
                <c:pt idx="75">
                  <c:v>4.3748021410053427E-2</c:v>
                </c:pt>
                <c:pt idx="76">
                  <c:v>4.3748021410053427E-2</c:v>
                </c:pt>
                <c:pt idx="77">
                  <c:v>4.3748021410053427E-2</c:v>
                </c:pt>
                <c:pt idx="78">
                  <c:v>4.3748021410053427E-2</c:v>
                </c:pt>
                <c:pt idx="79">
                  <c:v>4.3748021410053427E-2</c:v>
                </c:pt>
                <c:pt idx="81">
                  <c:v>4.3748021410053427E-2</c:v>
                </c:pt>
                <c:pt idx="82">
                  <c:v>4.3748021410053427E-2</c:v>
                </c:pt>
                <c:pt idx="83">
                  <c:v>4.3748021410053427E-2</c:v>
                </c:pt>
                <c:pt idx="84">
                  <c:v>4.3748021410053427E-2</c:v>
                </c:pt>
                <c:pt idx="85">
                  <c:v>4.3748021410053427E-2</c:v>
                </c:pt>
                <c:pt idx="86">
                  <c:v>4.3748021410053427E-2</c:v>
                </c:pt>
                <c:pt idx="87">
                  <c:v>4.3748021410053427E-2</c:v>
                </c:pt>
                <c:pt idx="88">
                  <c:v>4.3748021410053427E-2</c:v>
                </c:pt>
                <c:pt idx="89">
                  <c:v>4.3748021410053427E-2</c:v>
                </c:pt>
                <c:pt idx="90">
                  <c:v>4.3748021410053427E-2</c:v>
                </c:pt>
                <c:pt idx="91">
                  <c:v>4.3748021410053427E-2</c:v>
                </c:pt>
                <c:pt idx="92">
                  <c:v>4.3748021410053427E-2</c:v>
                </c:pt>
                <c:pt idx="93">
                  <c:v>4.3748021410053427E-2</c:v>
                </c:pt>
                <c:pt idx="94">
                  <c:v>4.3748021410053427E-2</c:v>
                </c:pt>
                <c:pt idx="95">
                  <c:v>4.3748021410053427E-2</c:v>
                </c:pt>
                <c:pt idx="96">
                  <c:v>4.3748021410053427E-2</c:v>
                </c:pt>
                <c:pt idx="97">
                  <c:v>4.3748021410053427E-2</c:v>
                </c:pt>
                <c:pt idx="98">
                  <c:v>4.3748021410053427E-2</c:v>
                </c:pt>
                <c:pt idx="99">
                  <c:v>4.3748021410053427E-2</c:v>
                </c:pt>
                <c:pt idx="100">
                  <c:v>4.3748021410053427E-2</c:v>
                </c:pt>
                <c:pt idx="101">
                  <c:v>4.3748021410053427E-2</c:v>
                </c:pt>
                <c:pt idx="102">
                  <c:v>4.3748021410053427E-2</c:v>
                </c:pt>
                <c:pt idx="103">
                  <c:v>4.3748021410053427E-2</c:v>
                </c:pt>
                <c:pt idx="104">
                  <c:v>4.3748021410053427E-2</c:v>
                </c:pt>
                <c:pt idx="105">
                  <c:v>4.3748021410053427E-2</c:v>
                </c:pt>
                <c:pt idx="106">
                  <c:v>4.3748021410053427E-2</c:v>
                </c:pt>
                <c:pt idx="107">
                  <c:v>4.3748021410053427E-2</c:v>
                </c:pt>
                <c:pt idx="108">
                  <c:v>4.3748021410053427E-2</c:v>
                </c:pt>
                <c:pt idx="109">
                  <c:v>4.3748021410053427E-2</c:v>
                </c:pt>
                <c:pt idx="110">
                  <c:v>4.3748021410053427E-2</c:v>
                </c:pt>
                <c:pt idx="112">
                  <c:v>4.3748021410053427E-2</c:v>
                </c:pt>
                <c:pt idx="113">
                  <c:v>4.3748021410053427E-2</c:v>
                </c:pt>
                <c:pt idx="114">
                  <c:v>4.3748021410053427E-2</c:v>
                </c:pt>
                <c:pt idx="115">
                  <c:v>4.3748021410053427E-2</c:v>
                </c:pt>
                <c:pt idx="116">
                  <c:v>4.3748021410053427E-2</c:v>
                </c:pt>
                <c:pt idx="117">
                  <c:v>4.3748021410053427E-2</c:v>
                </c:pt>
                <c:pt idx="118">
                  <c:v>4.3748021410053427E-2</c:v>
                </c:pt>
                <c:pt idx="119">
                  <c:v>4.3748021410053427E-2</c:v>
                </c:pt>
                <c:pt idx="120">
                  <c:v>4.3748021410053427E-2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4352"/>
        <c:axId val="99126272"/>
      </c:lineChart>
      <c:catAx>
        <c:axId val="991243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126272"/>
        <c:crosses val="autoZero"/>
        <c:auto val="1"/>
        <c:lblAlgn val="ctr"/>
        <c:lblOffset val="100"/>
        <c:noMultiLvlLbl val="0"/>
      </c:catAx>
      <c:valAx>
        <c:axId val="991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12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512733852574314"/>
          <c:y val="6.5494877656421993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41256736021243E-2"/>
          <c:y val="0.11197029094767409"/>
          <c:w val="0.97822247014881469"/>
          <c:h val="0.54850282012620766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'Рег- 2019-2020'!$AQ$6:$AQ$126</c:f>
              <c:numCache>
                <c:formatCode>0.00</c:formatCode>
                <c:ptCount val="121"/>
                <c:pt idx="0">
                  <c:v>0.20606826801517067</c:v>
                </c:pt>
                <c:pt idx="1">
                  <c:v>0.14285714285714285</c:v>
                </c:pt>
                <c:pt idx="2">
                  <c:v>0.23809523809523808</c:v>
                </c:pt>
                <c:pt idx="3">
                  <c:v>0</c:v>
                </c:pt>
                <c:pt idx="4">
                  <c:v>0.42857142857142855</c:v>
                </c:pt>
                <c:pt idx="5">
                  <c:v>0.14285714285714285</c:v>
                </c:pt>
                <c:pt idx="6">
                  <c:v>0.2857142857142857</c:v>
                </c:pt>
                <c:pt idx="7">
                  <c:v>0.42857142857142855</c:v>
                </c:pt>
                <c:pt idx="8">
                  <c:v>0.42857142857142855</c:v>
                </c:pt>
                <c:pt idx="9">
                  <c:v>0.14285714285714285</c:v>
                </c:pt>
                <c:pt idx="10">
                  <c:v>0</c:v>
                </c:pt>
                <c:pt idx="11">
                  <c:v>0.2857142857142857</c:v>
                </c:pt>
                <c:pt idx="12">
                  <c:v>0.19780219780219782</c:v>
                </c:pt>
                <c:pt idx="13">
                  <c:v>0.42857142857142855</c:v>
                </c:pt>
                <c:pt idx="14">
                  <c:v>0.2857142857142857</c:v>
                </c:pt>
                <c:pt idx="15">
                  <c:v>0.42857142857142855</c:v>
                </c:pt>
                <c:pt idx="16">
                  <c:v>0.2857142857142857</c:v>
                </c:pt>
                <c:pt idx="17">
                  <c:v>0.5714285714285714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</c:v>
                </c:pt>
                <c:pt idx="24">
                  <c:v>0.14285714285714285</c:v>
                </c:pt>
                <c:pt idx="25">
                  <c:v>0</c:v>
                </c:pt>
                <c:pt idx="26">
                  <c:v>0.17460317460317459</c:v>
                </c:pt>
                <c:pt idx="27">
                  <c:v>0.5714285714285714</c:v>
                </c:pt>
                <c:pt idx="28">
                  <c:v>0.2857142857142857</c:v>
                </c:pt>
                <c:pt idx="29">
                  <c:v>0.14285714285714285</c:v>
                </c:pt>
                <c:pt idx="30">
                  <c:v>0.14285714285714285</c:v>
                </c:pt>
                <c:pt idx="31">
                  <c:v>0.2857142857142857</c:v>
                </c:pt>
                <c:pt idx="32">
                  <c:v>0</c:v>
                </c:pt>
                <c:pt idx="33">
                  <c:v>0.14285714285714285</c:v>
                </c:pt>
                <c:pt idx="34">
                  <c:v>0.14285714285714285</c:v>
                </c:pt>
                <c:pt idx="35">
                  <c:v>0.2857142857142857</c:v>
                </c:pt>
                <c:pt idx="36">
                  <c:v>0</c:v>
                </c:pt>
                <c:pt idx="37">
                  <c:v>0</c:v>
                </c:pt>
                <c:pt idx="38">
                  <c:v>0.14285714285714285</c:v>
                </c:pt>
                <c:pt idx="39">
                  <c:v>0.42857142857142855</c:v>
                </c:pt>
                <c:pt idx="40">
                  <c:v>0.14285714285714285</c:v>
                </c:pt>
                <c:pt idx="41">
                  <c:v>0.14285714285714285</c:v>
                </c:pt>
                <c:pt idx="42">
                  <c:v>0</c:v>
                </c:pt>
                <c:pt idx="43">
                  <c:v>0.14285714285714285</c:v>
                </c:pt>
                <c:pt idx="44">
                  <c:v>0.14285714285714285</c:v>
                </c:pt>
                <c:pt idx="45">
                  <c:v>0.26315789473684209</c:v>
                </c:pt>
                <c:pt idx="46">
                  <c:v>0.5714285714285714</c:v>
                </c:pt>
                <c:pt idx="47">
                  <c:v>0.2857142857142857</c:v>
                </c:pt>
                <c:pt idx="48">
                  <c:v>0.7142857142857143</c:v>
                </c:pt>
                <c:pt idx="49">
                  <c:v>0.2857142857142857</c:v>
                </c:pt>
                <c:pt idx="50">
                  <c:v>0.14285714285714285</c:v>
                </c:pt>
                <c:pt idx="51">
                  <c:v>0.42857142857142855</c:v>
                </c:pt>
                <c:pt idx="52">
                  <c:v>0.42857142857142855</c:v>
                </c:pt>
                <c:pt idx="53">
                  <c:v>0.2857142857142857</c:v>
                </c:pt>
                <c:pt idx="54">
                  <c:v>0.14285714285714285</c:v>
                </c:pt>
                <c:pt idx="55">
                  <c:v>0.14285714285714285</c:v>
                </c:pt>
                <c:pt idx="56">
                  <c:v>0</c:v>
                </c:pt>
                <c:pt idx="57">
                  <c:v>0</c:v>
                </c:pt>
                <c:pt idx="58">
                  <c:v>0.2857142857142857</c:v>
                </c:pt>
                <c:pt idx="59">
                  <c:v>0</c:v>
                </c:pt>
                <c:pt idx="60">
                  <c:v>0.42857142857142855</c:v>
                </c:pt>
                <c:pt idx="61">
                  <c:v>0.14285714285714285</c:v>
                </c:pt>
                <c:pt idx="62">
                  <c:v>0.2857142857142857</c:v>
                </c:pt>
                <c:pt idx="63">
                  <c:v>0.14285714285714285</c:v>
                </c:pt>
                <c:pt idx="64">
                  <c:v>0.2857142857142857</c:v>
                </c:pt>
                <c:pt idx="65">
                  <c:v>0.20408163265306123</c:v>
                </c:pt>
                <c:pt idx="66">
                  <c:v>0.5714285714285714</c:v>
                </c:pt>
                <c:pt idx="67">
                  <c:v>0.14285714285714285</c:v>
                </c:pt>
                <c:pt idx="68">
                  <c:v>0.14285714285714285</c:v>
                </c:pt>
                <c:pt idx="69">
                  <c:v>0.42857142857142855</c:v>
                </c:pt>
                <c:pt idx="70">
                  <c:v>0.2857142857142857</c:v>
                </c:pt>
                <c:pt idx="71">
                  <c:v>0</c:v>
                </c:pt>
                <c:pt idx="72">
                  <c:v>0.2857142857142857</c:v>
                </c:pt>
                <c:pt idx="73">
                  <c:v>0.14285714285714285</c:v>
                </c:pt>
                <c:pt idx="74">
                  <c:v>0.14285714285714285</c:v>
                </c:pt>
                <c:pt idx="75">
                  <c:v>0.5714285714285714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0.14285714285714285</c:v>
                </c:pt>
                <c:pt idx="80">
                  <c:v>0.19047619047619049</c:v>
                </c:pt>
                <c:pt idx="81">
                  <c:v>0.2857142857142857</c:v>
                </c:pt>
                <c:pt idx="82">
                  <c:v>0.2857142857142857</c:v>
                </c:pt>
                <c:pt idx="83">
                  <c:v>0.42857142857142855</c:v>
                </c:pt>
                <c:pt idx="84">
                  <c:v>0.14285714285714285</c:v>
                </c:pt>
                <c:pt idx="85">
                  <c:v>0.2857142857142857</c:v>
                </c:pt>
                <c:pt idx="86">
                  <c:v>0.14285714285714285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0.2857142857142857</c:v>
                </c:pt>
                <c:pt idx="91">
                  <c:v>0.14285714285714285</c:v>
                </c:pt>
                <c:pt idx="92">
                  <c:v>0.2857142857142857</c:v>
                </c:pt>
                <c:pt idx="93">
                  <c:v>0.2857142857142857</c:v>
                </c:pt>
                <c:pt idx="94">
                  <c:v>0.14285714285714285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0.2857142857142857</c:v>
                </c:pt>
                <c:pt idx="99">
                  <c:v>0</c:v>
                </c:pt>
                <c:pt idx="100">
                  <c:v>0.14285714285714285</c:v>
                </c:pt>
                <c:pt idx="101">
                  <c:v>0.2857142857142857</c:v>
                </c:pt>
                <c:pt idx="102">
                  <c:v>0.2857142857142857</c:v>
                </c:pt>
                <c:pt idx="103">
                  <c:v>0.2857142857142857</c:v>
                </c:pt>
                <c:pt idx="104">
                  <c:v>0.14285714285714285</c:v>
                </c:pt>
                <c:pt idx="105">
                  <c:v>0.2857142857142857</c:v>
                </c:pt>
                <c:pt idx="106">
                  <c:v>0.5714285714285714</c:v>
                </c:pt>
                <c:pt idx="107">
                  <c:v>0.42857142857142855</c:v>
                </c:pt>
                <c:pt idx="108">
                  <c:v>0.14285714285714285</c:v>
                </c:pt>
                <c:pt idx="109">
                  <c:v>0</c:v>
                </c:pt>
                <c:pt idx="110">
                  <c:v>0.14285714285714285</c:v>
                </c:pt>
                <c:pt idx="111">
                  <c:v>0.19047619047619047</c:v>
                </c:pt>
                <c:pt idx="112">
                  <c:v>0.2857142857142857</c:v>
                </c:pt>
                <c:pt idx="113">
                  <c:v>0.2857142857142857</c:v>
                </c:pt>
                <c:pt idx="114">
                  <c:v>0.14285714285714285</c:v>
                </c:pt>
                <c:pt idx="115">
                  <c:v>0.2857142857142857</c:v>
                </c:pt>
                <c:pt idx="116">
                  <c:v>0.42857142857142855</c:v>
                </c:pt>
                <c:pt idx="117">
                  <c:v>0</c:v>
                </c:pt>
                <c:pt idx="118">
                  <c:v>0</c:v>
                </c:pt>
                <c:pt idx="119">
                  <c:v>0.2857142857142857</c:v>
                </c:pt>
                <c:pt idx="1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'Рег- 2019-2020'!$AR$6:$AR$126</c:f>
              <c:numCache>
                <c:formatCode>0.00</c:formatCode>
                <c:ptCount val="121"/>
                <c:pt idx="0">
                  <c:v>0.2060682680151705</c:v>
                </c:pt>
                <c:pt idx="1">
                  <c:v>0.2060682680151705</c:v>
                </c:pt>
                <c:pt idx="3">
                  <c:v>0.2060682680151705</c:v>
                </c:pt>
                <c:pt idx="4">
                  <c:v>0.2060682680151705</c:v>
                </c:pt>
                <c:pt idx="5">
                  <c:v>0.2060682680151705</c:v>
                </c:pt>
                <c:pt idx="6">
                  <c:v>0.2060682680151705</c:v>
                </c:pt>
                <c:pt idx="7">
                  <c:v>0.2060682680151705</c:v>
                </c:pt>
                <c:pt idx="8">
                  <c:v>0.2060682680151705</c:v>
                </c:pt>
                <c:pt idx="9">
                  <c:v>0.2060682680151705</c:v>
                </c:pt>
                <c:pt idx="10">
                  <c:v>0.2060682680151705</c:v>
                </c:pt>
                <c:pt idx="11">
                  <c:v>0.2060682680151705</c:v>
                </c:pt>
                <c:pt idx="13">
                  <c:v>0.2060682680151705</c:v>
                </c:pt>
                <c:pt idx="14">
                  <c:v>0.2060682680151705</c:v>
                </c:pt>
                <c:pt idx="15">
                  <c:v>0.2060682680151705</c:v>
                </c:pt>
                <c:pt idx="16">
                  <c:v>0.2060682680151705</c:v>
                </c:pt>
                <c:pt idx="17">
                  <c:v>0.2060682680151705</c:v>
                </c:pt>
                <c:pt idx="18">
                  <c:v>0.2060682680151705</c:v>
                </c:pt>
                <c:pt idx="19">
                  <c:v>0.2060682680151705</c:v>
                </c:pt>
                <c:pt idx="20">
                  <c:v>0.2060682680151705</c:v>
                </c:pt>
                <c:pt idx="21">
                  <c:v>0.2060682680151705</c:v>
                </c:pt>
                <c:pt idx="22">
                  <c:v>0.2060682680151705</c:v>
                </c:pt>
                <c:pt idx="23">
                  <c:v>0.2060682680151705</c:v>
                </c:pt>
                <c:pt idx="24">
                  <c:v>0.2060682680151705</c:v>
                </c:pt>
                <c:pt idx="25">
                  <c:v>0.2060682680151705</c:v>
                </c:pt>
                <c:pt idx="27">
                  <c:v>0.2060682680151705</c:v>
                </c:pt>
                <c:pt idx="28">
                  <c:v>0.2060682680151705</c:v>
                </c:pt>
                <c:pt idx="29">
                  <c:v>0.2060682680151705</c:v>
                </c:pt>
                <c:pt idx="30">
                  <c:v>0.2060682680151705</c:v>
                </c:pt>
                <c:pt idx="31">
                  <c:v>0.2060682680151705</c:v>
                </c:pt>
                <c:pt idx="32">
                  <c:v>0.2060682680151705</c:v>
                </c:pt>
                <c:pt idx="33">
                  <c:v>0.2060682680151705</c:v>
                </c:pt>
                <c:pt idx="34">
                  <c:v>0.2060682680151705</c:v>
                </c:pt>
                <c:pt idx="35">
                  <c:v>0.2060682680151705</c:v>
                </c:pt>
                <c:pt idx="36">
                  <c:v>0.2060682680151705</c:v>
                </c:pt>
                <c:pt idx="37">
                  <c:v>0.2060682680151705</c:v>
                </c:pt>
                <c:pt idx="38">
                  <c:v>0.2060682680151705</c:v>
                </c:pt>
                <c:pt idx="39">
                  <c:v>0.2060682680151705</c:v>
                </c:pt>
                <c:pt idx="40">
                  <c:v>0.2060682680151705</c:v>
                </c:pt>
                <c:pt idx="41">
                  <c:v>0.2060682680151705</c:v>
                </c:pt>
                <c:pt idx="42">
                  <c:v>0.2060682680151705</c:v>
                </c:pt>
                <c:pt idx="43">
                  <c:v>0.2060682680151705</c:v>
                </c:pt>
                <c:pt idx="44">
                  <c:v>0.2060682680151705</c:v>
                </c:pt>
                <c:pt idx="46">
                  <c:v>0.2060682680151705</c:v>
                </c:pt>
                <c:pt idx="47">
                  <c:v>0.2060682680151705</c:v>
                </c:pt>
                <c:pt idx="48">
                  <c:v>0.2060682680151705</c:v>
                </c:pt>
                <c:pt idx="49">
                  <c:v>0.2060682680151705</c:v>
                </c:pt>
                <c:pt idx="50">
                  <c:v>0.2060682680151705</c:v>
                </c:pt>
                <c:pt idx="51">
                  <c:v>0.2060682680151705</c:v>
                </c:pt>
                <c:pt idx="52">
                  <c:v>0.2060682680151705</c:v>
                </c:pt>
                <c:pt idx="53">
                  <c:v>0.2060682680151705</c:v>
                </c:pt>
                <c:pt idx="54">
                  <c:v>0.2060682680151705</c:v>
                </c:pt>
                <c:pt idx="55">
                  <c:v>0.2060682680151705</c:v>
                </c:pt>
                <c:pt idx="56">
                  <c:v>0.2060682680151705</c:v>
                </c:pt>
                <c:pt idx="57">
                  <c:v>0.2060682680151705</c:v>
                </c:pt>
                <c:pt idx="58">
                  <c:v>0.2060682680151705</c:v>
                </c:pt>
                <c:pt idx="59">
                  <c:v>0.2060682680151705</c:v>
                </c:pt>
                <c:pt idx="60">
                  <c:v>0.2060682680151705</c:v>
                </c:pt>
                <c:pt idx="61">
                  <c:v>0.2060682680151705</c:v>
                </c:pt>
                <c:pt idx="62">
                  <c:v>0.2060682680151705</c:v>
                </c:pt>
                <c:pt idx="63">
                  <c:v>0.2060682680151705</c:v>
                </c:pt>
                <c:pt idx="64">
                  <c:v>0.2060682680151705</c:v>
                </c:pt>
                <c:pt idx="66">
                  <c:v>0.2060682680151705</c:v>
                </c:pt>
                <c:pt idx="67">
                  <c:v>0.2060682680151705</c:v>
                </c:pt>
                <c:pt idx="68">
                  <c:v>0.2060682680151705</c:v>
                </c:pt>
                <c:pt idx="69">
                  <c:v>0.2060682680151705</c:v>
                </c:pt>
                <c:pt idx="70">
                  <c:v>0.2060682680151705</c:v>
                </c:pt>
                <c:pt idx="71">
                  <c:v>0.2060682680151705</c:v>
                </c:pt>
                <c:pt idx="72">
                  <c:v>0.2060682680151705</c:v>
                </c:pt>
                <c:pt idx="73">
                  <c:v>0.2060682680151705</c:v>
                </c:pt>
                <c:pt idx="74">
                  <c:v>0.2060682680151705</c:v>
                </c:pt>
                <c:pt idx="75">
                  <c:v>0.2060682680151705</c:v>
                </c:pt>
                <c:pt idx="76">
                  <c:v>0.2060682680151705</c:v>
                </c:pt>
                <c:pt idx="77">
                  <c:v>0.2060682680151705</c:v>
                </c:pt>
                <c:pt idx="78">
                  <c:v>0.2060682680151705</c:v>
                </c:pt>
                <c:pt idx="79">
                  <c:v>0.2060682680151705</c:v>
                </c:pt>
                <c:pt idx="81">
                  <c:v>0.2060682680151705</c:v>
                </c:pt>
                <c:pt idx="82">
                  <c:v>0.2060682680151705</c:v>
                </c:pt>
                <c:pt idx="83">
                  <c:v>0.2060682680151705</c:v>
                </c:pt>
                <c:pt idx="84">
                  <c:v>0.2060682680151705</c:v>
                </c:pt>
                <c:pt idx="85">
                  <c:v>0.2060682680151705</c:v>
                </c:pt>
                <c:pt idx="86">
                  <c:v>0.2060682680151705</c:v>
                </c:pt>
                <c:pt idx="87">
                  <c:v>0.2060682680151705</c:v>
                </c:pt>
                <c:pt idx="88">
                  <c:v>0.2060682680151705</c:v>
                </c:pt>
                <c:pt idx="89">
                  <c:v>0.2060682680151705</c:v>
                </c:pt>
                <c:pt idx="90">
                  <c:v>0.2060682680151705</c:v>
                </c:pt>
                <c:pt idx="91">
                  <c:v>0.2060682680151705</c:v>
                </c:pt>
                <c:pt idx="92">
                  <c:v>0.2060682680151705</c:v>
                </c:pt>
                <c:pt idx="93">
                  <c:v>0.2060682680151705</c:v>
                </c:pt>
                <c:pt idx="94">
                  <c:v>0.2060682680151705</c:v>
                </c:pt>
                <c:pt idx="95">
                  <c:v>0.2060682680151705</c:v>
                </c:pt>
                <c:pt idx="96">
                  <c:v>0.2060682680151705</c:v>
                </c:pt>
                <c:pt idx="97">
                  <c:v>0.2060682680151705</c:v>
                </c:pt>
                <c:pt idx="98">
                  <c:v>0.2060682680151705</c:v>
                </c:pt>
                <c:pt idx="99">
                  <c:v>0.2060682680151705</c:v>
                </c:pt>
                <c:pt idx="100">
                  <c:v>0.2060682680151705</c:v>
                </c:pt>
                <c:pt idx="101">
                  <c:v>0.2060682680151705</c:v>
                </c:pt>
                <c:pt idx="102">
                  <c:v>0.2060682680151705</c:v>
                </c:pt>
                <c:pt idx="103">
                  <c:v>0.2060682680151705</c:v>
                </c:pt>
                <c:pt idx="104">
                  <c:v>0.2060682680151705</c:v>
                </c:pt>
                <c:pt idx="105">
                  <c:v>0.2060682680151705</c:v>
                </c:pt>
                <c:pt idx="106">
                  <c:v>0.2060682680151705</c:v>
                </c:pt>
                <c:pt idx="107">
                  <c:v>0.2060682680151705</c:v>
                </c:pt>
                <c:pt idx="108">
                  <c:v>0.2060682680151705</c:v>
                </c:pt>
                <c:pt idx="109">
                  <c:v>0.2060682680151705</c:v>
                </c:pt>
                <c:pt idx="110">
                  <c:v>0.2060682680151705</c:v>
                </c:pt>
                <c:pt idx="112">
                  <c:v>0.2060682680151705</c:v>
                </c:pt>
                <c:pt idx="113">
                  <c:v>0.2060682680151705</c:v>
                </c:pt>
                <c:pt idx="114">
                  <c:v>0.2060682680151705</c:v>
                </c:pt>
                <c:pt idx="115">
                  <c:v>0.2060682680151705</c:v>
                </c:pt>
                <c:pt idx="116">
                  <c:v>0.2060682680151705</c:v>
                </c:pt>
                <c:pt idx="117">
                  <c:v>0.2060682680151705</c:v>
                </c:pt>
                <c:pt idx="118">
                  <c:v>0.2060682680151705</c:v>
                </c:pt>
                <c:pt idx="119">
                  <c:v>0.2060682680151705</c:v>
                </c:pt>
                <c:pt idx="120">
                  <c:v>0.2060682680151705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6176"/>
        <c:axId val="99188096"/>
      </c:lineChart>
      <c:catAx>
        <c:axId val="9918617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188096"/>
        <c:crosses val="autoZero"/>
        <c:auto val="1"/>
        <c:lblAlgn val="ctr"/>
        <c:lblOffset val="100"/>
        <c:noMultiLvlLbl val="0"/>
      </c:catAx>
      <c:valAx>
        <c:axId val="9918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18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регионального уровня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778388122650975E-2"/>
          <c:y val="0.11747114135004968"/>
          <c:w val="0.96795014824010928"/>
          <c:h val="0.57008037102158349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'Рег- 2019-2020'!$AU$6:$AU$126</c:f>
              <c:numCache>
                <c:formatCode>0.00</c:formatCode>
                <c:ptCount val="121"/>
                <c:pt idx="0">
                  <c:v>0.26979865771812078</c:v>
                </c:pt>
                <c:pt idx="1">
                  <c:v>0.5</c:v>
                </c:pt>
                <c:pt idx="2">
                  <c:v>0.24096385542168675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0.26785714285714285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0.16666666666666666</c:v>
                </c:pt>
                <c:pt idx="12">
                  <c:v>0.38095238095238093</c:v>
                </c:pt>
                <c:pt idx="13">
                  <c:v>0.5</c:v>
                </c:pt>
                <c:pt idx="14">
                  <c:v>0.36842105263157893</c:v>
                </c:pt>
                <c:pt idx="15">
                  <c:v>0</c:v>
                </c:pt>
                <c:pt idx="16">
                  <c:v>0.45833333333333331</c:v>
                </c:pt>
                <c:pt idx="17">
                  <c:v>0.375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0.22388059701492538</c:v>
                </c:pt>
                <c:pt idx="27">
                  <c:v>0.19444444444444445</c:v>
                </c:pt>
                <c:pt idx="28">
                  <c:v>0.33333333333333331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0</c:v>
                </c:pt>
                <c:pt idx="35">
                  <c:v>0.5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0.17010309278350516</c:v>
                </c:pt>
                <c:pt idx="46">
                  <c:v>0.25862068965517243</c:v>
                </c:pt>
                <c:pt idx="47">
                  <c:v>0.33333333333333331</c:v>
                </c:pt>
                <c:pt idx="48">
                  <c:v>0.12</c:v>
                </c:pt>
                <c:pt idx="49">
                  <c:v>9.0909090909090912E-2</c:v>
                </c:pt>
                <c:pt idx="50">
                  <c:v>0</c:v>
                </c:pt>
                <c:pt idx="51">
                  <c:v>0.125</c:v>
                </c:pt>
                <c:pt idx="52">
                  <c:v>0.25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9.0909090909090912E-2</c:v>
                </c:pt>
                <c:pt idx="61">
                  <c:v>0</c:v>
                </c:pt>
                <c:pt idx="62">
                  <c:v>0.33333333333333331</c:v>
                </c:pt>
                <c:pt idx="63">
                  <c:v>0.14285714285714285</c:v>
                </c:pt>
                <c:pt idx="64">
                  <c:v>0</c:v>
                </c:pt>
                <c:pt idx="65">
                  <c:v>0.12307692307692308</c:v>
                </c:pt>
                <c:pt idx="66">
                  <c:v>0.25</c:v>
                </c:pt>
                <c:pt idx="67">
                  <c:v>7.1428571428571425E-2</c:v>
                </c:pt>
                <c:pt idx="68">
                  <c:v>0.2</c:v>
                </c:pt>
                <c:pt idx="69">
                  <c:v>6.25E-2</c:v>
                </c:pt>
                <c:pt idx="70">
                  <c:v>0.16666666666666666</c:v>
                </c:pt>
                <c:pt idx="71">
                  <c:v>0</c:v>
                </c:pt>
                <c:pt idx="72">
                  <c:v>0.2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0.5</c:v>
                </c:pt>
                <c:pt idx="80">
                  <c:v>0.35828877005347592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0.6</c:v>
                </c:pt>
                <c:pt idx="85">
                  <c:v>0.5</c:v>
                </c:pt>
                <c:pt idx="86">
                  <c:v>0.5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0.5</c:v>
                </c:pt>
                <c:pt idx="101">
                  <c:v>0.30769230769230771</c:v>
                </c:pt>
                <c:pt idx="102">
                  <c:v>0.16666666666666666</c:v>
                </c:pt>
                <c:pt idx="103">
                  <c:v>0.23809523809523808</c:v>
                </c:pt>
                <c:pt idx="104">
                  <c:v>0.5</c:v>
                </c:pt>
                <c:pt idx="105">
                  <c:v>0.66666666666666663</c:v>
                </c:pt>
                <c:pt idx="106">
                  <c:v>0.375</c:v>
                </c:pt>
                <c:pt idx="107">
                  <c:v>0.55555555555555558</c:v>
                </c:pt>
                <c:pt idx="108">
                  <c:v>0.44</c:v>
                </c:pt>
                <c:pt idx="109">
                  <c:v>0</c:v>
                </c:pt>
                <c:pt idx="110">
                  <c:v>0.33333333333333331</c:v>
                </c:pt>
                <c:pt idx="111">
                  <c:v>0.39285714285714285</c:v>
                </c:pt>
                <c:pt idx="112">
                  <c:v>0.33333333333333331</c:v>
                </c:pt>
                <c:pt idx="113">
                  <c:v>0.5</c:v>
                </c:pt>
                <c:pt idx="114">
                  <c:v>0</c:v>
                </c:pt>
                <c:pt idx="115">
                  <c:v>0</c:v>
                </c:pt>
                <c:pt idx="116">
                  <c:v>0.48</c:v>
                </c:pt>
                <c:pt idx="117">
                  <c:v>0</c:v>
                </c:pt>
                <c:pt idx="118">
                  <c:v>0</c:v>
                </c:pt>
                <c:pt idx="119">
                  <c:v>0.66666666666666663</c:v>
                </c:pt>
                <c:pt idx="1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'Рег- 2019-2020'!$AV$6:$AV$126</c:f>
              <c:numCache>
                <c:formatCode>0.00</c:formatCode>
                <c:ptCount val="121"/>
                <c:pt idx="0">
                  <c:v>0.18427100584397052</c:v>
                </c:pt>
                <c:pt idx="1">
                  <c:v>0.18427100584397052</c:v>
                </c:pt>
                <c:pt idx="3">
                  <c:v>0.18427100584397052</c:v>
                </c:pt>
                <c:pt idx="4">
                  <c:v>0.18427100584397052</c:v>
                </c:pt>
                <c:pt idx="5">
                  <c:v>0.18427100584397052</c:v>
                </c:pt>
                <c:pt idx="6">
                  <c:v>0.18427100584397052</c:v>
                </c:pt>
                <c:pt idx="7">
                  <c:v>0.18427100584397052</c:v>
                </c:pt>
                <c:pt idx="8">
                  <c:v>0.18427100584397052</c:v>
                </c:pt>
                <c:pt idx="9">
                  <c:v>0.18427100584397052</c:v>
                </c:pt>
                <c:pt idx="10">
                  <c:v>0.18427100584397052</c:v>
                </c:pt>
                <c:pt idx="11">
                  <c:v>0.18427100584397052</c:v>
                </c:pt>
                <c:pt idx="13">
                  <c:v>0.18427100584397052</c:v>
                </c:pt>
                <c:pt idx="14">
                  <c:v>0.18427100584397052</c:v>
                </c:pt>
                <c:pt idx="15">
                  <c:v>0.18427100584397052</c:v>
                </c:pt>
                <c:pt idx="16">
                  <c:v>0.18427100584397052</c:v>
                </c:pt>
                <c:pt idx="17">
                  <c:v>0.18427100584397052</c:v>
                </c:pt>
                <c:pt idx="18">
                  <c:v>0.18427100584397052</c:v>
                </c:pt>
                <c:pt idx="19">
                  <c:v>0.18427100584397052</c:v>
                </c:pt>
                <c:pt idx="20">
                  <c:v>0.18427100584397052</c:v>
                </c:pt>
                <c:pt idx="21">
                  <c:v>0.18427100584397052</c:v>
                </c:pt>
                <c:pt idx="22">
                  <c:v>0.18427100584397052</c:v>
                </c:pt>
                <c:pt idx="23">
                  <c:v>0.18427100584397052</c:v>
                </c:pt>
                <c:pt idx="24">
                  <c:v>0.18427100584397052</c:v>
                </c:pt>
                <c:pt idx="25">
                  <c:v>0.18427100584397052</c:v>
                </c:pt>
                <c:pt idx="27">
                  <c:v>0.18427100584397052</c:v>
                </c:pt>
                <c:pt idx="28">
                  <c:v>0.18427100584397052</c:v>
                </c:pt>
                <c:pt idx="29">
                  <c:v>0.18427100584397052</c:v>
                </c:pt>
                <c:pt idx="30">
                  <c:v>0.18427100584397052</c:v>
                </c:pt>
                <c:pt idx="31">
                  <c:v>0.18427100584397052</c:v>
                </c:pt>
                <c:pt idx="32">
                  <c:v>0.18427100584397052</c:v>
                </c:pt>
                <c:pt idx="33">
                  <c:v>0.18427100584397052</c:v>
                </c:pt>
                <c:pt idx="34">
                  <c:v>0.18427100584397052</c:v>
                </c:pt>
                <c:pt idx="35">
                  <c:v>0.18427100584397052</c:v>
                </c:pt>
                <c:pt idx="36">
                  <c:v>0.18427100584397052</c:v>
                </c:pt>
                <c:pt idx="37">
                  <c:v>0.18427100584397052</c:v>
                </c:pt>
                <c:pt idx="38">
                  <c:v>0.18427100584397052</c:v>
                </c:pt>
                <c:pt idx="39">
                  <c:v>0.18427100584397052</c:v>
                </c:pt>
                <c:pt idx="40">
                  <c:v>0.18427100584397052</c:v>
                </c:pt>
                <c:pt idx="41">
                  <c:v>0.18427100584397052</c:v>
                </c:pt>
                <c:pt idx="42">
                  <c:v>0.18427100584397052</c:v>
                </c:pt>
                <c:pt idx="43">
                  <c:v>0.18427100584397052</c:v>
                </c:pt>
                <c:pt idx="44">
                  <c:v>0.18427100584397052</c:v>
                </c:pt>
                <c:pt idx="46">
                  <c:v>0.18427100584397052</c:v>
                </c:pt>
                <c:pt idx="47">
                  <c:v>0.18427100584397052</c:v>
                </c:pt>
                <c:pt idx="48">
                  <c:v>0.18427100584397052</c:v>
                </c:pt>
                <c:pt idx="49">
                  <c:v>0.18427100584397052</c:v>
                </c:pt>
                <c:pt idx="50">
                  <c:v>0.18427100584397052</c:v>
                </c:pt>
                <c:pt idx="51">
                  <c:v>0.18427100584397052</c:v>
                </c:pt>
                <c:pt idx="52">
                  <c:v>0.18427100584397052</c:v>
                </c:pt>
                <c:pt idx="53">
                  <c:v>0.18427100584397052</c:v>
                </c:pt>
                <c:pt idx="54">
                  <c:v>0.18427100584397052</c:v>
                </c:pt>
                <c:pt idx="55">
                  <c:v>0.18427100584397052</c:v>
                </c:pt>
                <c:pt idx="56">
                  <c:v>0.18427100584397052</c:v>
                </c:pt>
                <c:pt idx="57">
                  <c:v>0.18427100584397052</c:v>
                </c:pt>
                <c:pt idx="58">
                  <c:v>0.18427100584397052</c:v>
                </c:pt>
                <c:pt idx="59">
                  <c:v>0.18427100584397052</c:v>
                </c:pt>
                <c:pt idx="60">
                  <c:v>0.18427100584397052</c:v>
                </c:pt>
                <c:pt idx="61">
                  <c:v>0.18427100584397052</c:v>
                </c:pt>
                <c:pt idx="62">
                  <c:v>0.18427100584397052</c:v>
                </c:pt>
                <c:pt idx="63">
                  <c:v>0.18427100584397052</c:v>
                </c:pt>
                <c:pt idx="64">
                  <c:v>0.18427100584397052</c:v>
                </c:pt>
                <c:pt idx="66">
                  <c:v>0.18427100584397052</c:v>
                </c:pt>
                <c:pt idx="67">
                  <c:v>0.18427100584397052</c:v>
                </c:pt>
                <c:pt idx="68">
                  <c:v>0.18427100584397052</c:v>
                </c:pt>
                <c:pt idx="69">
                  <c:v>0.18427100584397052</c:v>
                </c:pt>
                <c:pt idx="70">
                  <c:v>0.18427100584397052</c:v>
                </c:pt>
                <c:pt idx="71">
                  <c:v>0.18427100584397052</c:v>
                </c:pt>
                <c:pt idx="72">
                  <c:v>0.18427100584397052</c:v>
                </c:pt>
                <c:pt idx="73">
                  <c:v>0.18427100584397052</c:v>
                </c:pt>
                <c:pt idx="74">
                  <c:v>0.18427100584397052</c:v>
                </c:pt>
                <c:pt idx="75">
                  <c:v>0.18427100584397052</c:v>
                </c:pt>
                <c:pt idx="76">
                  <c:v>0.18427100584397052</c:v>
                </c:pt>
                <c:pt idx="77">
                  <c:v>0.18427100584397052</c:v>
                </c:pt>
                <c:pt idx="78">
                  <c:v>0.18427100584397052</c:v>
                </c:pt>
                <c:pt idx="79">
                  <c:v>0.18427100584397052</c:v>
                </c:pt>
                <c:pt idx="81">
                  <c:v>0.18427100584397052</c:v>
                </c:pt>
                <c:pt idx="82">
                  <c:v>0.18427100584397052</c:v>
                </c:pt>
                <c:pt idx="83">
                  <c:v>0.18427100584397052</c:v>
                </c:pt>
                <c:pt idx="84">
                  <c:v>0.18427100584397052</c:v>
                </c:pt>
                <c:pt idx="85">
                  <c:v>0.18427100584397052</c:v>
                </c:pt>
                <c:pt idx="86">
                  <c:v>0.18427100584397052</c:v>
                </c:pt>
                <c:pt idx="87">
                  <c:v>0.18427100584397052</c:v>
                </c:pt>
                <c:pt idx="88">
                  <c:v>0.18427100584397052</c:v>
                </c:pt>
                <c:pt idx="89">
                  <c:v>0.18427100584397052</c:v>
                </c:pt>
                <c:pt idx="90">
                  <c:v>0.18427100584397052</c:v>
                </c:pt>
                <c:pt idx="91">
                  <c:v>0.18427100584397052</c:v>
                </c:pt>
                <c:pt idx="92">
                  <c:v>0.18427100584397052</c:v>
                </c:pt>
                <c:pt idx="93">
                  <c:v>0.18427100584397052</c:v>
                </c:pt>
                <c:pt idx="94">
                  <c:v>0.18427100584397052</c:v>
                </c:pt>
                <c:pt idx="95">
                  <c:v>0.18427100584397052</c:v>
                </c:pt>
                <c:pt idx="96">
                  <c:v>0.18427100584397052</c:v>
                </c:pt>
                <c:pt idx="97">
                  <c:v>0.18427100584397052</c:v>
                </c:pt>
                <c:pt idx="98">
                  <c:v>0.18427100584397052</c:v>
                </c:pt>
                <c:pt idx="99">
                  <c:v>0.18427100584397052</c:v>
                </c:pt>
                <c:pt idx="100">
                  <c:v>0.18427100584397052</c:v>
                </c:pt>
                <c:pt idx="101">
                  <c:v>0.18427100584397052</c:v>
                </c:pt>
                <c:pt idx="102">
                  <c:v>0.18427100584397052</c:v>
                </c:pt>
                <c:pt idx="103">
                  <c:v>0.18427100584397052</c:v>
                </c:pt>
                <c:pt idx="104">
                  <c:v>0.18427100584397052</c:v>
                </c:pt>
                <c:pt idx="105">
                  <c:v>0.18427100584397052</c:v>
                </c:pt>
                <c:pt idx="106">
                  <c:v>0.18427100584397052</c:v>
                </c:pt>
                <c:pt idx="107">
                  <c:v>0.18427100584397052</c:v>
                </c:pt>
                <c:pt idx="108">
                  <c:v>0.18427100584397052</c:v>
                </c:pt>
                <c:pt idx="109">
                  <c:v>0.18427100584397052</c:v>
                </c:pt>
                <c:pt idx="110">
                  <c:v>0.18427100584397052</c:v>
                </c:pt>
                <c:pt idx="112">
                  <c:v>0.18427100584397052</c:v>
                </c:pt>
                <c:pt idx="113">
                  <c:v>0.18427100584397052</c:v>
                </c:pt>
                <c:pt idx="114">
                  <c:v>0.18427100584397052</c:v>
                </c:pt>
                <c:pt idx="115">
                  <c:v>0.18427100584397052</c:v>
                </c:pt>
                <c:pt idx="116">
                  <c:v>0.18427100584397052</c:v>
                </c:pt>
                <c:pt idx="117">
                  <c:v>0.18427100584397052</c:v>
                </c:pt>
                <c:pt idx="118">
                  <c:v>0.18427100584397052</c:v>
                </c:pt>
                <c:pt idx="119">
                  <c:v>0.18427100584397052</c:v>
                </c:pt>
                <c:pt idx="120">
                  <c:v>0.18427100584397052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5312"/>
        <c:axId val="100632064"/>
      </c:lineChart>
      <c:catAx>
        <c:axId val="1006053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632064"/>
        <c:crosses val="autoZero"/>
        <c:auto val="1"/>
        <c:lblAlgn val="ctr"/>
        <c:lblOffset val="100"/>
        <c:noMultiLvlLbl val="0"/>
      </c:catAx>
      <c:valAx>
        <c:axId val="100632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6053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0501815658741"/>
          <c:y val="7.07168177682969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активности участия </a:t>
            </a:r>
            <a:r>
              <a:rPr lang="ru-RU" sz="1400" b="1" i="0" u="none" strike="noStrike" baseline="0">
                <a:effectLst/>
              </a:rPr>
              <a:t>в мероприятиях регионального уровня </a:t>
            </a:r>
            <a:r>
              <a:rPr lang="ru-RU" b="1"/>
              <a:t>относительно среднего значения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791792344996851E-2"/>
          <c:y val="0.12687230794807078"/>
          <c:w val="0.97128982098435501"/>
          <c:h val="0.52106196686351702"/>
        </c:manualLayout>
      </c:layout>
      <c:lineChart>
        <c:grouping val="standard"/>
        <c:varyColors val="0"/>
        <c:ser>
          <c:idx val="0"/>
          <c:order val="0"/>
          <c:tx>
            <c:v>Коэффициент активности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'Рег- 2019-2020'!$C$6:$C$126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'Рег- 2019-2020'!$AS$6:$AS$126</c:f>
              <c:numCache>
                <c:formatCode>0.00</c:formatCode>
                <c:ptCount val="121"/>
                <c:pt idx="0">
                  <c:v>0.99996241751987902</c:v>
                </c:pt>
                <c:pt idx="1">
                  <c:v>0.30334430383824518</c:v>
                </c:pt>
                <c:pt idx="2">
                  <c:v>1.3987542899207972</c:v>
                </c:pt>
                <c:pt idx="3">
                  <c:v>1.5167215191912259E-4</c:v>
                </c:pt>
                <c:pt idx="4">
                  <c:v>1.516721519191226</c:v>
                </c:pt>
                <c:pt idx="5">
                  <c:v>0.15167215191912259</c:v>
                </c:pt>
                <c:pt idx="6">
                  <c:v>8.4936405074708645</c:v>
                </c:pt>
                <c:pt idx="7">
                  <c:v>0.758360759595613</c:v>
                </c:pt>
                <c:pt idx="8">
                  <c:v>0.60668860767649035</c:v>
                </c:pt>
                <c:pt idx="9">
                  <c:v>0.15167215191912259</c:v>
                </c:pt>
                <c:pt idx="10">
                  <c:v>1.5167215191912259E-4</c:v>
                </c:pt>
                <c:pt idx="11">
                  <c:v>0.91003291151473553</c:v>
                </c:pt>
                <c:pt idx="12">
                  <c:v>0.73502658237728646</c:v>
                </c:pt>
                <c:pt idx="13">
                  <c:v>0.60668860767649035</c:v>
                </c:pt>
                <c:pt idx="14">
                  <c:v>2.8817708864633294</c:v>
                </c:pt>
                <c:pt idx="15">
                  <c:v>0.60668860767649035</c:v>
                </c:pt>
                <c:pt idx="16">
                  <c:v>3.6401316460589421</c:v>
                </c:pt>
                <c:pt idx="17">
                  <c:v>1.2133772153529807</c:v>
                </c:pt>
                <c:pt idx="18">
                  <c:v>1.5167215191912259E-4</c:v>
                </c:pt>
                <c:pt idx="19">
                  <c:v>0.15167215191912259</c:v>
                </c:pt>
                <c:pt idx="20">
                  <c:v>1.5167215191912259E-4</c:v>
                </c:pt>
                <c:pt idx="21">
                  <c:v>0.15167215191912259</c:v>
                </c:pt>
                <c:pt idx="22">
                  <c:v>0.15167215191912259</c:v>
                </c:pt>
                <c:pt idx="23">
                  <c:v>1.5167215191912259E-4</c:v>
                </c:pt>
                <c:pt idx="24">
                  <c:v>0.15167215191912259</c:v>
                </c:pt>
                <c:pt idx="25">
                  <c:v>1.5167215191912259E-4</c:v>
                </c:pt>
                <c:pt idx="26">
                  <c:v>0.56455745436562299</c:v>
                </c:pt>
                <c:pt idx="27">
                  <c:v>5.4601974690884134</c:v>
                </c:pt>
                <c:pt idx="28">
                  <c:v>0.45501645575736777</c:v>
                </c:pt>
                <c:pt idx="29">
                  <c:v>0.15167215191912259</c:v>
                </c:pt>
                <c:pt idx="30">
                  <c:v>0.30334430383824518</c:v>
                </c:pt>
                <c:pt idx="31">
                  <c:v>0.30334430383824518</c:v>
                </c:pt>
                <c:pt idx="32">
                  <c:v>1.5167215191912259E-4</c:v>
                </c:pt>
                <c:pt idx="33">
                  <c:v>0.60668860767649035</c:v>
                </c:pt>
                <c:pt idx="34">
                  <c:v>0.15167215191912259</c:v>
                </c:pt>
                <c:pt idx="35">
                  <c:v>0.91003291151473553</c:v>
                </c:pt>
                <c:pt idx="36">
                  <c:v>1.5167215191912259E-4</c:v>
                </c:pt>
                <c:pt idx="37">
                  <c:v>1.5167215191912259E-4</c:v>
                </c:pt>
                <c:pt idx="38">
                  <c:v>0.15167215191912259</c:v>
                </c:pt>
                <c:pt idx="39">
                  <c:v>0.758360759595613</c:v>
                </c:pt>
                <c:pt idx="40">
                  <c:v>0.30334430383824518</c:v>
                </c:pt>
                <c:pt idx="41">
                  <c:v>0.30334430383824518</c:v>
                </c:pt>
                <c:pt idx="42">
                  <c:v>1.5167215191912259E-4</c:v>
                </c:pt>
                <c:pt idx="43">
                  <c:v>0.15167215191912259</c:v>
                </c:pt>
                <c:pt idx="44">
                  <c:v>0.15167215191912259</c:v>
                </c:pt>
                <c:pt idx="45">
                  <c:v>1.54865249854262</c:v>
                </c:pt>
                <c:pt idx="46">
                  <c:v>8.7969848113091107</c:v>
                </c:pt>
                <c:pt idx="47">
                  <c:v>2.2750822787868388</c:v>
                </c:pt>
                <c:pt idx="48">
                  <c:v>7.5836075959561295</c:v>
                </c:pt>
                <c:pt idx="49">
                  <c:v>1.6683936711103484</c:v>
                </c:pt>
                <c:pt idx="50">
                  <c:v>0.45501645575736777</c:v>
                </c:pt>
                <c:pt idx="51">
                  <c:v>1.2133772153529807</c:v>
                </c:pt>
                <c:pt idx="52">
                  <c:v>1.2133772153529807</c:v>
                </c:pt>
                <c:pt idx="53">
                  <c:v>0.30334430383824518</c:v>
                </c:pt>
                <c:pt idx="54">
                  <c:v>0.91003291151473553</c:v>
                </c:pt>
                <c:pt idx="55">
                  <c:v>0.60668860767649035</c:v>
                </c:pt>
                <c:pt idx="56">
                  <c:v>1.5167215191912259E-4</c:v>
                </c:pt>
                <c:pt idx="57">
                  <c:v>1.5167215191912259E-4</c:v>
                </c:pt>
                <c:pt idx="58">
                  <c:v>0.30334430383824518</c:v>
                </c:pt>
                <c:pt idx="59">
                  <c:v>1.5167215191912259E-4</c:v>
                </c:pt>
                <c:pt idx="60">
                  <c:v>1.6683936711103484</c:v>
                </c:pt>
                <c:pt idx="61">
                  <c:v>0.30334430383824518</c:v>
                </c:pt>
                <c:pt idx="62">
                  <c:v>0.45501645575736777</c:v>
                </c:pt>
                <c:pt idx="63">
                  <c:v>1.0617050634338581</c:v>
                </c:pt>
                <c:pt idx="64">
                  <c:v>0.60668860767649035</c:v>
                </c:pt>
                <c:pt idx="65">
                  <c:v>0.70419213391021196</c:v>
                </c:pt>
                <c:pt idx="66">
                  <c:v>1.2133772153529807</c:v>
                </c:pt>
                <c:pt idx="67">
                  <c:v>2.1234101268677161</c:v>
                </c:pt>
                <c:pt idx="68">
                  <c:v>0.758360759595613</c:v>
                </c:pt>
                <c:pt idx="69">
                  <c:v>2.4267544307059614</c:v>
                </c:pt>
                <c:pt idx="70">
                  <c:v>0.91003291151473553</c:v>
                </c:pt>
                <c:pt idx="71">
                  <c:v>1.5167215191912259E-4</c:v>
                </c:pt>
                <c:pt idx="72">
                  <c:v>0.758360759595613</c:v>
                </c:pt>
                <c:pt idx="73">
                  <c:v>0.15167215191912259</c:v>
                </c:pt>
                <c:pt idx="74">
                  <c:v>0.15167215191912259</c:v>
                </c:pt>
                <c:pt idx="75">
                  <c:v>1.0617050634338581</c:v>
                </c:pt>
                <c:pt idx="76">
                  <c:v>1.5167215191912259E-4</c:v>
                </c:pt>
                <c:pt idx="77">
                  <c:v>1.5167215191912259E-4</c:v>
                </c:pt>
                <c:pt idx="78">
                  <c:v>1.5167215191912259E-4</c:v>
                </c:pt>
                <c:pt idx="79">
                  <c:v>0.30334430383824518</c:v>
                </c:pt>
                <c:pt idx="80">
                  <c:v>0.94542308029586419</c:v>
                </c:pt>
                <c:pt idx="81">
                  <c:v>0.45501645575736777</c:v>
                </c:pt>
                <c:pt idx="82">
                  <c:v>0.45501645575736777</c:v>
                </c:pt>
                <c:pt idx="83">
                  <c:v>0.60668860767649035</c:v>
                </c:pt>
                <c:pt idx="84">
                  <c:v>1.516721519191226</c:v>
                </c:pt>
                <c:pt idx="85">
                  <c:v>0.60668860767649035</c:v>
                </c:pt>
                <c:pt idx="86">
                  <c:v>1.516721519191226</c:v>
                </c:pt>
                <c:pt idx="87">
                  <c:v>1.5167215191912259E-4</c:v>
                </c:pt>
                <c:pt idx="88">
                  <c:v>1.5167215191912259E-4</c:v>
                </c:pt>
                <c:pt idx="89">
                  <c:v>1.5167215191912259E-4</c:v>
                </c:pt>
                <c:pt idx="90">
                  <c:v>0.45501645575736777</c:v>
                </c:pt>
                <c:pt idx="91">
                  <c:v>0.15167215191912259</c:v>
                </c:pt>
                <c:pt idx="92">
                  <c:v>0.45501645575736777</c:v>
                </c:pt>
                <c:pt idx="93">
                  <c:v>0.30334430383824518</c:v>
                </c:pt>
                <c:pt idx="94">
                  <c:v>0.15167215191912259</c:v>
                </c:pt>
                <c:pt idx="95">
                  <c:v>1.5167215191912259E-4</c:v>
                </c:pt>
                <c:pt idx="96">
                  <c:v>1.5167215191912259E-4</c:v>
                </c:pt>
                <c:pt idx="97">
                  <c:v>1.5167215191912259E-4</c:v>
                </c:pt>
                <c:pt idx="98">
                  <c:v>0.30334430383824518</c:v>
                </c:pt>
                <c:pt idx="99">
                  <c:v>1.5167215191912259E-4</c:v>
                </c:pt>
                <c:pt idx="100">
                  <c:v>0.30334430383824518</c:v>
                </c:pt>
                <c:pt idx="101">
                  <c:v>1.9717379749485937</c:v>
                </c:pt>
                <c:pt idx="102">
                  <c:v>5.4601974690884134</c:v>
                </c:pt>
                <c:pt idx="103">
                  <c:v>3.1851151903015746</c:v>
                </c:pt>
                <c:pt idx="104">
                  <c:v>0.60668860767649035</c:v>
                </c:pt>
                <c:pt idx="105">
                  <c:v>1.8200658230294711</c:v>
                </c:pt>
                <c:pt idx="106">
                  <c:v>2.4267544307059614</c:v>
                </c:pt>
                <c:pt idx="107">
                  <c:v>1.3650493672721034</c:v>
                </c:pt>
                <c:pt idx="108">
                  <c:v>3.7918037979780648</c:v>
                </c:pt>
                <c:pt idx="109">
                  <c:v>1.5167215191912259E-4</c:v>
                </c:pt>
                <c:pt idx="110">
                  <c:v>0.45501645575736777</c:v>
                </c:pt>
                <c:pt idx="111">
                  <c:v>1.4156067512451442</c:v>
                </c:pt>
                <c:pt idx="112">
                  <c:v>4.5501645575736775</c:v>
                </c:pt>
                <c:pt idx="113">
                  <c:v>2.1234101268677161</c:v>
                </c:pt>
                <c:pt idx="114">
                  <c:v>1.0617050634338581</c:v>
                </c:pt>
                <c:pt idx="115">
                  <c:v>0.30334430383824518</c:v>
                </c:pt>
                <c:pt idx="116">
                  <c:v>3.7918037979780648</c:v>
                </c:pt>
                <c:pt idx="117">
                  <c:v>1.5167215191912259E-4</c:v>
                </c:pt>
                <c:pt idx="118">
                  <c:v>1.5167215191912259E-4</c:v>
                </c:pt>
                <c:pt idx="119">
                  <c:v>0.91003291151473553</c:v>
                </c:pt>
                <c:pt idx="120">
                  <c:v>1.5167215191912259E-4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'Рег- 2019-2020'!$C$6:$C$126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'Рег- 2019-2020'!$AT$6:$AT$126</c:f>
              <c:numCache>
                <c:formatCode>0.00</c:formatCode>
                <c:ptCount val="121"/>
                <c:pt idx="0">
                  <c:v>1.0000000000000002</c:v>
                </c:pt>
                <c:pt idx="1">
                  <c:v>1.0000000000000002</c:v>
                </c:pt>
                <c:pt idx="3">
                  <c:v>1.0000000000000002</c:v>
                </c:pt>
                <c:pt idx="4">
                  <c:v>1.0000000000000002</c:v>
                </c:pt>
                <c:pt idx="5">
                  <c:v>1.0000000000000002</c:v>
                </c:pt>
                <c:pt idx="6">
                  <c:v>1.0000000000000002</c:v>
                </c:pt>
                <c:pt idx="7">
                  <c:v>1.0000000000000002</c:v>
                </c:pt>
                <c:pt idx="8">
                  <c:v>1.0000000000000002</c:v>
                </c:pt>
                <c:pt idx="9">
                  <c:v>1.0000000000000002</c:v>
                </c:pt>
                <c:pt idx="10">
                  <c:v>1.0000000000000002</c:v>
                </c:pt>
                <c:pt idx="11">
                  <c:v>1.0000000000000002</c:v>
                </c:pt>
                <c:pt idx="13">
                  <c:v>1.0000000000000002</c:v>
                </c:pt>
                <c:pt idx="14">
                  <c:v>1.0000000000000002</c:v>
                </c:pt>
                <c:pt idx="15">
                  <c:v>1.0000000000000002</c:v>
                </c:pt>
                <c:pt idx="16">
                  <c:v>1.0000000000000002</c:v>
                </c:pt>
                <c:pt idx="17">
                  <c:v>1.0000000000000002</c:v>
                </c:pt>
                <c:pt idx="18">
                  <c:v>1.0000000000000002</c:v>
                </c:pt>
                <c:pt idx="19">
                  <c:v>1.0000000000000002</c:v>
                </c:pt>
                <c:pt idx="20">
                  <c:v>1.0000000000000002</c:v>
                </c:pt>
                <c:pt idx="21">
                  <c:v>1.0000000000000002</c:v>
                </c:pt>
                <c:pt idx="22">
                  <c:v>1.0000000000000002</c:v>
                </c:pt>
                <c:pt idx="23">
                  <c:v>1.0000000000000002</c:v>
                </c:pt>
                <c:pt idx="24">
                  <c:v>1.0000000000000002</c:v>
                </c:pt>
                <c:pt idx="25">
                  <c:v>1.0000000000000002</c:v>
                </c:pt>
                <c:pt idx="27">
                  <c:v>1.0000000000000002</c:v>
                </c:pt>
                <c:pt idx="28">
                  <c:v>1.0000000000000002</c:v>
                </c:pt>
                <c:pt idx="29">
                  <c:v>1.0000000000000002</c:v>
                </c:pt>
                <c:pt idx="30">
                  <c:v>1.0000000000000002</c:v>
                </c:pt>
                <c:pt idx="31">
                  <c:v>1.0000000000000002</c:v>
                </c:pt>
                <c:pt idx="32">
                  <c:v>1.0000000000000002</c:v>
                </c:pt>
                <c:pt idx="33">
                  <c:v>1.0000000000000002</c:v>
                </c:pt>
                <c:pt idx="34">
                  <c:v>1.0000000000000002</c:v>
                </c:pt>
                <c:pt idx="35">
                  <c:v>1.0000000000000002</c:v>
                </c:pt>
                <c:pt idx="36">
                  <c:v>1.0000000000000002</c:v>
                </c:pt>
                <c:pt idx="37">
                  <c:v>1.0000000000000002</c:v>
                </c:pt>
                <c:pt idx="38">
                  <c:v>1.0000000000000002</c:v>
                </c:pt>
                <c:pt idx="39">
                  <c:v>1.0000000000000002</c:v>
                </c:pt>
                <c:pt idx="40">
                  <c:v>1.0000000000000002</c:v>
                </c:pt>
                <c:pt idx="41">
                  <c:v>1.0000000000000002</c:v>
                </c:pt>
                <c:pt idx="42">
                  <c:v>1.0000000000000002</c:v>
                </c:pt>
                <c:pt idx="43">
                  <c:v>1.0000000000000002</c:v>
                </c:pt>
                <c:pt idx="44">
                  <c:v>1.0000000000000002</c:v>
                </c:pt>
                <c:pt idx="46">
                  <c:v>1.0000000000000002</c:v>
                </c:pt>
                <c:pt idx="47">
                  <c:v>1.0000000000000002</c:v>
                </c:pt>
                <c:pt idx="48">
                  <c:v>1.0000000000000002</c:v>
                </c:pt>
                <c:pt idx="49">
                  <c:v>1.0000000000000002</c:v>
                </c:pt>
                <c:pt idx="50">
                  <c:v>1.0000000000000002</c:v>
                </c:pt>
                <c:pt idx="51">
                  <c:v>1.0000000000000002</c:v>
                </c:pt>
                <c:pt idx="52">
                  <c:v>1.0000000000000002</c:v>
                </c:pt>
                <c:pt idx="53">
                  <c:v>1.0000000000000002</c:v>
                </c:pt>
                <c:pt idx="54">
                  <c:v>1.0000000000000002</c:v>
                </c:pt>
                <c:pt idx="55">
                  <c:v>1.0000000000000002</c:v>
                </c:pt>
                <c:pt idx="56">
                  <c:v>1.0000000000000002</c:v>
                </c:pt>
                <c:pt idx="57">
                  <c:v>1.0000000000000002</c:v>
                </c:pt>
                <c:pt idx="58">
                  <c:v>1.0000000000000002</c:v>
                </c:pt>
                <c:pt idx="59">
                  <c:v>1.0000000000000002</c:v>
                </c:pt>
                <c:pt idx="60">
                  <c:v>1.0000000000000002</c:v>
                </c:pt>
                <c:pt idx="61">
                  <c:v>1.0000000000000002</c:v>
                </c:pt>
                <c:pt idx="62">
                  <c:v>1.0000000000000002</c:v>
                </c:pt>
                <c:pt idx="63">
                  <c:v>1.0000000000000002</c:v>
                </c:pt>
                <c:pt idx="64">
                  <c:v>1.0000000000000002</c:v>
                </c:pt>
                <c:pt idx="66">
                  <c:v>1.0000000000000002</c:v>
                </c:pt>
                <c:pt idx="67">
                  <c:v>1.0000000000000002</c:v>
                </c:pt>
                <c:pt idx="68">
                  <c:v>1.0000000000000002</c:v>
                </c:pt>
                <c:pt idx="69">
                  <c:v>1.0000000000000002</c:v>
                </c:pt>
                <c:pt idx="70">
                  <c:v>1.0000000000000002</c:v>
                </c:pt>
                <c:pt idx="71">
                  <c:v>1.0000000000000002</c:v>
                </c:pt>
                <c:pt idx="72">
                  <c:v>1.0000000000000002</c:v>
                </c:pt>
                <c:pt idx="73">
                  <c:v>1.0000000000000002</c:v>
                </c:pt>
                <c:pt idx="74">
                  <c:v>1.0000000000000002</c:v>
                </c:pt>
                <c:pt idx="75">
                  <c:v>1.0000000000000002</c:v>
                </c:pt>
                <c:pt idx="76">
                  <c:v>1.0000000000000002</c:v>
                </c:pt>
                <c:pt idx="77">
                  <c:v>1.0000000000000002</c:v>
                </c:pt>
                <c:pt idx="78">
                  <c:v>1.0000000000000002</c:v>
                </c:pt>
                <c:pt idx="79">
                  <c:v>1.0000000000000002</c:v>
                </c:pt>
                <c:pt idx="81">
                  <c:v>1.0000000000000002</c:v>
                </c:pt>
                <c:pt idx="82">
                  <c:v>1.0000000000000002</c:v>
                </c:pt>
                <c:pt idx="83">
                  <c:v>1.0000000000000002</c:v>
                </c:pt>
                <c:pt idx="84">
                  <c:v>1.0000000000000002</c:v>
                </c:pt>
                <c:pt idx="85">
                  <c:v>1.0000000000000002</c:v>
                </c:pt>
                <c:pt idx="86">
                  <c:v>1.0000000000000002</c:v>
                </c:pt>
                <c:pt idx="87">
                  <c:v>1.0000000000000002</c:v>
                </c:pt>
                <c:pt idx="88">
                  <c:v>1.0000000000000002</c:v>
                </c:pt>
                <c:pt idx="89">
                  <c:v>1.0000000000000002</c:v>
                </c:pt>
                <c:pt idx="90">
                  <c:v>1.0000000000000002</c:v>
                </c:pt>
                <c:pt idx="91">
                  <c:v>1.0000000000000002</c:v>
                </c:pt>
                <c:pt idx="92">
                  <c:v>1.0000000000000002</c:v>
                </c:pt>
                <c:pt idx="93">
                  <c:v>1.0000000000000002</c:v>
                </c:pt>
                <c:pt idx="94">
                  <c:v>1.0000000000000002</c:v>
                </c:pt>
                <c:pt idx="95">
                  <c:v>1.0000000000000002</c:v>
                </c:pt>
                <c:pt idx="96">
                  <c:v>1.0000000000000002</c:v>
                </c:pt>
                <c:pt idx="97">
                  <c:v>1.0000000000000002</c:v>
                </c:pt>
                <c:pt idx="98">
                  <c:v>1.0000000000000002</c:v>
                </c:pt>
                <c:pt idx="99">
                  <c:v>1.0000000000000002</c:v>
                </c:pt>
                <c:pt idx="100">
                  <c:v>1.0000000000000002</c:v>
                </c:pt>
                <c:pt idx="101">
                  <c:v>1.0000000000000002</c:v>
                </c:pt>
                <c:pt idx="102">
                  <c:v>1.0000000000000002</c:v>
                </c:pt>
                <c:pt idx="103">
                  <c:v>1.0000000000000002</c:v>
                </c:pt>
                <c:pt idx="104">
                  <c:v>1.0000000000000002</c:v>
                </c:pt>
                <c:pt idx="105">
                  <c:v>1.0000000000000002</c:v>
                </c:pt>
                <c:pt idx="106">
                  <c:v>1.0000000000000002</c:v>
                </c:pt>
                <c:pt idx="107">
                  <c:v>1.0000000000000002</c:v>
                </c:pt>
                <c:pt idx="108">
                  <c:v>1.0000000000000002</c:v>
                </c:pt>
                <c:pt idx="109">
                  <c:v>1.0000000000000002</c:v>
                </c:pt>
                <c:pt idx="110">
                  <c:v>1.0000000000000002</c:v>
                </c:pt>
                <c:pt idx="112">
                  <c:v>1.0000000000000002</c:v>
                </c:pt>
                <c:pt idx="113">
                  <c:v>1.0000000000000002</c:v>
                </c:pt>
                <c:pt idx="114">
                  <c:v>1.0000000000000002</c:v>
                </c:pt>
                <c:pt idx="115">
                  <c:v>1.0000000000000002</c:v>
                </c:pt>
                <c:pt idx="116">
                  <c:v>1.0000000000000002</c:v>
                </c:pt>
                <c:pt idx="117">
                  <c:v>1.0000000000000002</c:v>
                </c:pt>
                <c:pt idx="118">
                  <c:v>1.0000000000000002</c:v>
                </c:pt>
                <c:pt idx="119">
                  <c:v>1.0000000000000002</c:v>
                </c:pt>
                <c:pt idx="120">
                  <c:v>1.0000000000000002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53408"/>
        <c:axId val="100755328"/>
      </c:lineChart>
      <c:catAx>
        <c:axId val="10075340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755328"/>
        <c:crosses val="autoZero"/>
        <c:auto val="1"/>
        <c:lblAlgn val="ctr"/>
        <c:lblOffset val="100"/>
        <c:noMultiLvlLbl val="0"/>
      </c:catAx>
      <c:valAx>
        <c:axId val="1007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75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38956571796602"/>
          <c:y val="7.5258092738407681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Коэффицент участия </a:t>
            </a:r>
            <a:r>
              <a:rPr lang="ru-RU" sz="1400" b="1" i="0" u="none" strike="noStrike" baseline="0">
                <a:effectLst/>
              </a:rPr>
              <a:t>в мероприятиях федерального уровня </a:t>
            </a:r>
            <a:r>
              <a:rPr lang="ru-RU" b="1"/>
              <a:t>относительно среднего значения </a:t>
            </a:r>
            <a:endParaRPr lang="ru-RU" sz="1000" b="1"/>
          </a:p>
        </c:rich>
      </c:tx>
      <c:layout>
        <c:manualLayout>
          <c:xMode val="edge"/>
          <c:yMode val="edge"/>
          <c:x val="0.28583241427069173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61644293799282E-2"/>
          <c:y val="0.11412649187519569"/>
          <c:w val="0.97602258839557066"/>
          <c:h val="0.54718064984448112"/>
        </c:manualLayout>
      </c:layout>
      <c:lineChart>
        <c:grouping val="standard"/>
        <c:varyColors val="0"/>
        <c:ser>
          <c:idx val="0"/>
          <c:order val="0"/>
          <c:tx>
            <c:v>Коэффициент участия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'Фед- 2019-2020'!$BC$6:$BC$126</c:f>
              <c:numCache>
                <c:formatCode>0.00</c:formatCode>
                <c:ptCount val="121"/>
                <c:pt idx="0">
                  <c:v>0.18141592920353983</c:v>
                </c:pt>
                <c:pt idx="1">
                  <c:v>0</c:v>
                </c:pt>
                <c:pt idx="2">
                  <c:v>0.20370370370370369</c:v>
                </c:pt>
                <c:pt idx="3">
                  <c:v>0.16666666666666666</c:v>
                </c:pt>
                <c:pt idx="4">
                  <c:v>0</c:v>
                </c:pt>
                <c:pt idx="5">
                  <c:v>0</c:v>
                </c:pt>
                <c:pt idx="6">
                  <c:v>0.83333333333333337</c:v>
                </c:pt>
                <c:pt idx="7">
                  <c:v>0.33333333333333331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</c:v>
                </c:pt>
                <c:pt idx="12">
                  <c:v>0.2592592592592593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0.5</c:v>
                </c:pt>
                <c:pt idx="16">
                  <c:v>0.5</c:v>
                </c:pt>
                <c:pt idx="17">
                  <c:v>0.33333333333333331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0.16666666666666666</c:v>
                </c:pt>
                <c:pt idx="25">
                  <c:v>0.16666666666666666</c:v>
                </c:pt>
                <c:pt idx="26">
                  <c:v>0.20370370370370369</c:v>
                </c:pt>
                <c:pt idx="27">
                  <c:v>0.16666666666666666</c:v>
                </c:pt>
                <c:pt idx="28">
                  <c:v>0.16666666666666666</c:v>
                </c:pt>
                <c:pt idx="29">
                  <c:v>0</c:v>
                </c:pt>
                <c:pt idx="30">
                  <c:v>0.33333333333333331</c:v>
                </c:pt>
                <c:pt idx="31">
                  <c:v>0.16666666666666666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0.16666666666666666</c:v>
                </c:pt>
                <c:pt idx="36">
                  <c:v>0</c:v>
                </c:pt>
                <c:pt idx="37">
                  <c:v>0</c:v>
                </c:pt>
                <c:pt idx="38">
                  <c:v>0.33333333333333331</c:v>
                </c:pt>
                <c:pt idx="39">
                  <c:v>0.33333333333333331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0.16666666666666666</c:v>
                </c:pt>
                <c:pt idx="45">
                  <c:v>0.48148148148148145</c:v>
                </c:pt>
                <c:pt idx="46">
                  <c:v>0.66666666666666663</c:v>
                </c:pt>
                <c:pt idx="47">
                  <c:v>0.16666666666666666</c:v>
                </c:pt>
                <c:pt idx="48">
                  <c:v>0.83333333333333337</c:v>
                </c:pt>
                <c:pt idx="49">
                  <c:v>0.33333333333333331</c:v>
                </c:pt>
                <c:pt idx="50">
                  <c:v>0.16666666666666666</c:v>
                </c:pt>
                <c:pt idx="51">
                  <c:v>0.33333333333333331</c:v>
                </c:pt>
                <c:pt idx="52">
                  <c:v>0.33333333333333331</c:v>
                </c:pt>
                <c:pt idx="53">
                  <c:v>0.33333333333333331</c:v>
                </c:pt>
                <c:pt idx="54">
                  <c:v>0.16666666666666666</c:v>
                </c:pt>
                <c:pt idx="55">
                  <c:v>0</c:v>
                </c:pt>
                <c:pt idx="56">
                  <c:v>0</c:v>
                </c:pt>
                <c:pt idx="57">
                  <c:v>0.16666666666666666</c:v>
                </c:pt>
                <c:pt idx="58">
                  <c:v>0.16666666666666666</c:v>
                </c:pt>
                <c:pt idx="59">
                  <c:v>0</c:v>
                </c:pt>
                <c:pt idx="60">
                  <c:v>0.16666666666666666</c:v>
                </c:pt>
                <c:pt idx="61">
                  <c:v>0</c:v>
                </c:pt>
                <c:pt idx="62">
                  <c:v>0.16666666666666666</c:v>
                </c:pt>
                <c:pt idx="63">
                  <c:v>0.16666666666666666</c:v>
                </c:pt>
                <c:pt idx="64">
                  <c:v>0.16666666666666666</c:v>
                </c:pt>
                <c:pt idx="65">
                  <c:v>0.16666666666666666</c:v>
                </c:pt>
                <c:pt idx="66">
                  <c:v>0.16666666666666666</c:v>
                </c:pt>
                <c:pt idx="67">
                  <c:v>0.33333333333333331</c:v>
                </c:pt>
                <c:pt idx="68">
                  <c:v>0.16666666666666666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0.33333333333333331</c:v>
                </c:pt>
                <c:pt idx="74">
                  <c:v>0</c:v>
                </c:pt>
                <c:pt idx="75">
                  <c:v>0.16666666666666666</c:v>
                </c:pt>
                <c:pt idx="76">
                  <c:v>0</c:v>
                </c:pt>
                <c:pt idx="77">
                  <c:v>0</c:v>
                </c:pt>
                <c:pt idx="78">
                  <c:v>0.16666666666666666</c:v>
                </c:pt>
                <c:pt idx="79">
                  <c:v>0.16666666666666666</c:v>
                </c:pt>
                <c:pt idx="80">
                  <c:v>0.8125</c:v>
                </c:pt>
                <c:pt idx="81">
                  <c:v>0.16666666666666666</c:v>
                </c:pt>
                <c:pt idx="82">
                  <c:v>0.16666666666666666</c:v>
                </c:pt>
                <c:pt idx="83">
                  <c:v>0</c:v>
                </c:pt>
                <c:pt idx="84">
                  <c:v>0.66666666666666663</c:v>
                </c:pt>
                <c:pt idx="85">
                  <c:v>0.16666666666666666</c:v>
                </c:pt>
                <c:pt idx="86">
                  <c:v>0.33333333333333331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0.16666666666666666</c:v>
                </c:pt>
                <c:pt idx="91">
                  <c:v>0</c:v>
                </c:pt>
                <c:pt idx="92">
                  <c:v>0</c:v>
                </c:pt>
                <c:pt idx="93">
                  <c:v>0.33333333333333331</c:v>
                </c:pt>
                <c:pt idx="94">
                  <c:v>0</c:v>
                </c:pt>
                <c:pt idx="95">
                  <c:v>0</c:v>
                </c:pt>
                <c:pt idx="96">
                  <c:v>0.16666666666666666</c:v>
                </c:pt>
                <c:pt idx="97">
                  <c:v>0</c:v>
                </c:pt>
                <c:pt idx="98">
                  <c:v>0</c:v>
                </c:pt>
                <c:pt idx="99">
                  <c:v>0.16666666666666666</c:v>
                </c:pt>
                <c:pt idx="100">
                  <c:v>0.16666666666666666</c:v>
                </c:pt>
                <c:pt idx="101">
                  <c:v>0.66666666666666663</c:v>
                </c:pt>
                <c:pt idx="102">
                  <c:v>0.66666666666666663</c:v>
                </c:pt>
                <c:pt idx="103">
                  <c:v>0.33333333333333331</c:v>
                </c:pt>
                <c:pt idx="104">
                  <c:v>0</c:v>
                </c:pt>
                <c:pt idx="105">
                  <c:v>0.66666666666666663</c:v>
                </c:pt>
                <c:pt idx="106">
                  <c:v>0.33333333333333331</c:v>
                </c:pt>
                <c:pt idx="107">
                  <c:v>0.66666666666666663</c:v>
                </c:pt>
                <c:pt idx="108">
                  <c:v>0.66666666666666663</c:v>
                </c:pt>
                <c:pt idx="109">
                  <c:v>0</c:v>
                </c:pt>
                <c:pt idx="110">
                  <c:v>0</c:v>
                </c:pt>
                <c:pt idx="111">
                  <c:v>1.9174041297935103E-2</c:v>
                </c:pt>
                <c:pt idx="112">
                  <c:v>0.5</c:v>
                </c:pt>
                <c:pt idx="113">
                  <c:v>0.33333333333333331</c:v>
                </c:pt>
                <c:pt idx="114">
                  <c:v>0.33333333333333331</c:v>
                </c:pt>
                <c:pt idx="115">
                  <c:v>0</c:v>
                </c:pt>
                <c:pt idx="116">
                  <c:v>0.66666666666666663</c:v>
                </c:pt>
                <c:pt idx="117">
                  <c:v>0.16666666666666666</c:v>
                </c:pt>
                <c:pt idx="118">
                  <c:v>0</c:v>
                </c:pt>
                <c:pt idx="119">
                  <c:v>0.16666666666666666</c:v>
                </c:pt>
                <c:pt idx="1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1-4F09-AE2E-9E38B20C1E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'Фед- 2019-2020'!$BD$6:$BD$126</c:f>
              <c:numCache>
                <c:formatCode>0.00</c:formatCode>
                <c:ptCount val="121"/>
                <c:pt idx="0">
                  <c:v>0.1814159292035398</c:v>
                </c:pt>
                <c:pt idx="1">
                  <c:v>0.1814159292035398</c:v>
                </c:pt>
                <c:pt idx="3">
                  <c:v>0.1814159292035398</c:v>
                </c:pt>
                <c:pt idx="4">
                  <c:v>0.1814159292035398</c:v>
                </c:pt>
                <c:pt idx="5">
                  <c:v>0.1814159292035398</c:v>
                </c:pt>
                <c:pt idx="6">
                  <c:v>0.1814159292035398</c:v>
                </c:pt>
                <c:pt idx="7">
                  <c:v>0.1814159292035398</c:v>
                </c:pt>
                <c:pt idx="8">
                  <c:v>0.1814159292035398</c:v>
                </c:pt>
                <c:pt idx="9">
                  <c:v>0.1814159292035398</c:v>
                </c:pt>
                <c:pt idx="10">
                  <c:v>0.1814159292035398</c:v>
                </c:pt>
                <c:pt idx="11">
                  <c:v>0.1814159292035398</c:v>
                </c:pt>
                <c:pt idx="13">
                  <c:v>0.1814159292035398</c:v>
                </c:pt>
                <c:pt idx="14">
                  <c:v>0.1814159292035398</c:v>
                </c:pt>
                <c:pt idx="15">
                  <c:v>0.1814159292035398</c:v>
                </c:pt>
                <c:pt idx="16">
                  <c:v>0.1814159292035398</c:v>
                </c:pt>
                <c:pt idx="17">
                  <c:v>0.1814159292035398</c:v>
                </c:pt>
                <c:pt idx="18">
                  <c:v>0.1814159292035398</c:v>
                </c:pt>
                <c:pt idx="19">
                  <c:v>0.1814159292035398</c:v>
                </c:pt>
                <c:pt idx="20">
                  <c:v>0.1814159292035398</c:v>
                </c:pt>
                <c:pt idx="21">
                  <c:v>0.1814159292035398</c:v>
                </c:pt>
                <c:pt idx="22">
                  <c:v>0.1814159292035398</c:v>
                </c:pt>
                <c:pt idx="23">
                  <c:v>0.1814159292035398</c:v>
                </c:pt>
                <c:pt idx="24">
                  <c:v>0.1814159292035398</c:v>
                </c:pt>
                <c:pt idx="25">
                  <c:v>0.1814159292035398</c:v>
                </c:pt>
                <c:pt idx="27">
                  <c:v>0.1814159292035398</c:v>
                </c:pt>
                <c:pt idx="28">
                  <c:v>0.1814159292035398</c:v>
                </c:pt>
                <c:pt idx="29">
                  <c:v>0.1814159292035398</c:v>
                </c:pt>
                <c:pt idx="30">
                  <c:v>0.1814159292035398</c:v>
                </c:pt>
                <c:pt idx="31">
                  <c:v>0.1814159292035398</c:v>
                </c:pt>
                <c:pt idx="32">
                  <c:v>0.1814159292035398</c:v>
                </c:pt>
                <c:pt idx="33">
                  <c:v>0.1814159292035398</c:v>
                </c:pt>
                <c:pt idx="34">
                  <c:v>0.1814159292035398</c:v>
                </c:pt>
                <c:pt idx="35">
                  <c:v>0.1814159292035398</c:v>
                </c:pt>
                <c:pt idx="36">
                  <c:v>0.1814159292035398</c:v>
                </c:pt>
                <c:pt idx="37">
                  <c:v>0.1814159292035398</c:v>
                </c:pt>
                <c:pt idx="38">
                  <c:v>0.1814159292035398</c:v>
                </c:pt>
                <c:pt idx="39">
                  <c:v>0.1814159292035398</c:v>
                </c:pt>
                <c:pt idx="40">
                  <c:v>0.1814159292035398</c:v>
                </c:pt>
                <c:pt idx="41">
                  <c:v>0.1814159292035398</c:v>
                </c:pt>
                <c:pt idx="42">
                  <c:v>0.1814159292035398</c:v>
                </c:pt>
                <c:pt idx="43">
                  <c:v>0.1814159292035398</c:v>
                </c:pt>
                <c:pt idx="44">
                  <c:v>0.1814159292035398</c:v>
                </c:pt>
                <c:pt idx="46">
                  <c:v>0.1814159292035398</c:v>
                </c:pt>
                <c:pt idx="47">
                  <c:v>0.1814159292035398</c:v>
                </c:pt>
                <c:pt idx="48">
                  <c:v>0.1814159292035398</c:v>
                </c:pt>
                <c:pt idx="49">
                  <c:v>0.1814159292035398</c:v>
                </c:pt>
                <c:pt idx="50">
                  <c:v>0.1814159292035398</c:v>
                </c:pt>
                <c:pt idx="51">
                  <c:v>0.1814159292035398</c:v>
                </c:pt>
                <c:pt idx="52">
                  <c:v>0.1814159292035398</c:v>
                </c:pt>
                <c:pt idx="53">
                  <c:v>0.1814159292035398</c:v>
                </c:pt>
                <c:pt idx="54">
                  <c:v>0.1814159292035398</c:v>
                </c:pt>
                <c:pt idx="55">
                  <c:v>0.1814159292035398</c:v>
                </c:pt>
                <c:pt idx="56">
                  <c:v>0.1814159292035398</c:v>
                </c:pt>
                <c:pt idx="57">
                  <c:v>0.1814159292035398</c:v>
                </c:pt>
                <c:pt idx="58">
                  <c:v>0.1814159292035398</c:v>
                </c:pt>
                <c:pt idx="59">
                  <c:v>0.1814159292035398</c:v>
                </c:pt>
                <c:pt idx="60">
                  <c:v>0.1814159292035398</c:v>
                </c:pt>
                <c:pt idx="61">
                  <c:v>0.1814159292035398</c:v>
                </c:pt>
                <c:pt idx="62">
                  <c:v>0.1814159292035398</c:v>
                </c:pt>
                <c:pt idx="63">
                  <c:v>0.1814159292035398</c:v>
                </c:pt>
                <c:pt idx="64">
                  <c:v>0.1814159292035398</c:v>
                </c:pt>
                <c:pt idx="66">
                  <c:v>0.1814159292035398</c:v>
                </c:pt>
                <c:pt idx="67">
                  <c:v>0.1814159292035398</c:v>
                </c:pt>
                <c:pt idx="68">
                  <c:v>0.1814159292035398</c:v>
                </c:pt>
                <c:pt idx="69">
                  <c:v>0.1814159292035398</c:v>
                </c:pt>
                <c:pt idx="70">
                  <c:v>0.1814159292035398</c:v>
                </c:pt>
                <c:pt idx="71">
                  <c:v>0.1814159292035398</c:v>
                </c:pt>
                <c:pt idx="72">
                  <c:v>0.1814159292035398</c:v>
                </c:pt>
                <c:pt idx="73">
                  <c:v>0.1814159292035398</c:v>
                </c:pt>
                <c:pt idx="74">
                  <c:v>0.1814159292035398</c:v>
                </c:pt>
                <c:pt idx="75">
                  <c:v>0.1814159292035398</c:v>
                </c:pt>
                <c:pt idx="76">
                  <c:v>0.1814159292035398</c:v>
                </c:pt>
                <c:pt idx="77">
                  <c:v>0.1814159292035398</c:v>
                </c:pt>
                <c:pt idx="78">
                  <c:v>0.1814159292035398</c:v>
                </c:pt>
                <c:pt idx="79">
                  <c:v>0.1814159292035398</c:v>
                </c:pt>
                <c:pt idx="81">
                  <c:v>0.1814159292035398</c:v>
                </c:pt>
                <c:pt idx="82">
                  <c:v>0.1814159292035398</c:v>
                </c:pt>
                <c:pt idx="83">
                  <c:v>0.1814159292035398</c:v>
                </c:pt>
                <c:pt idx="84">
                  <c:v>0.1814159292035398</c:v>
                </c:pt>
                <c:pt idx="85">
                  <c:v>0.1814159292035398</c:v>
                </c:pt>
                <c:pt idx="86">
                  <c:v>0.1814159292035398</c:v>
                </c:pt>
                <c:pt idx="87">
                  <c:v>0.1814159292035398</c:v>
                </c:pt>
                <c:pt idx="88">
                  <c:v>0.1814159292035398</c:v>
                </c:pt>
                <c:pt idx="89">
                  <c:v>0.1814159292035398</c:v>
                </c:pt>
                <c:pt idx="90">
                  <c:v>0.1814159292035398</c:v>
                </c:pt>
                <c:pt idx="91">
                  <c:v>0.1814159292035398</c:v>
                </c:pt>
                <c:pt idx="92">
                  <c:v>0.1814159292035398</c:v>
                </c:pt>
                <c:pt idx="93">
                  <c:v>0.1814159292035398</c:v>
                </c:pt>
                <c:pt idx="94">
                  <c:v>0.1814159292035398</c:v>
                </c:pt>
                <c:pt idx="95">
                  <c:v>0.1814159292035398</c:v>
                </c:pt>
                <c:pt idx="96">
                  <c:v>0.1814159292035398</c:v>
                </c:pt>
                <c:pt idx="97">
                  <c:v>0.1814159292035398</c:v>
                </c:pt>
                <c:pt idx="98">
                  <c:v>0.1814159292035398</c:v>
                </c:pt>
                <c:pt idx="99">
                  <c:v>0.1814159292035398</c:v>
                </c:pt>
                <c:pt idx="100">
                  <c:v>0.1814159292035398</c:v>
                </c:pt>
                <c:pt idx="101">
                  <c:v>0.1814159292035398</c:v>
                </c:pt>
                <c:pt idx="102">
                  <c:v>0.1814159292035398</c:v>
                </c:pt>
                <c:pt idx="103">
                  <c:v>0.1814159292035398</c:v>
                </c:pt>
                <c:pt idx="104">
                  <c:v>0.1814159292035398</c:v>
                </c:pt>
                <c:pt idx="105">
                  <c:v>0.1814159292035398</c:v>
                </c:pt>
                <c:pt idx="106">
                  <c:v>0.1814159292035398</c:v>
                </c:pt>
                <c:pt idx="107">
                  <c:v>0.1814159292035398</c:v>
                </c:pt>
                <c:pt idx="108">
                  <c:v>0.1814159292035398</c:v>
                </c:pt>
                <c:pt idx="109">
                  <c:v>0.1814159292035398</c:v>
                </c:pt>
                <c:pt idx="110">
                  <c:v>0.1814159292035398</c:v>
                </c:pt>
                <c:pt idx="112">
                  <c:v>0.1814159292035398</c:v>
                </c:pt>
                <c:pt idx="113">
                  <c:v>0.1814159292035398</c:v>
                </c:pt>
                <c:pt idx="114">
                  <c:v>0.1814159292035398</c:v>
                </c:pt>
                <c:pt idx="115">
                  <c:v>0.1814159292035398</c:v>
                </c:pt>
                <c:pt idx="116">
                  <c:v>0.1814159292035398</c:v>
                </c:pt>
                <c:pt idx="117">
                  <c:v>0.1814159292035398</c:v>
                </c:pt>
                <c:pt idx="118">
                  <c:v>0.1814159292035398</c:v>
                </c:pt>
                <c:pt idx="119">
                  <c:v>0.1814159292035398</c:v>
                </c:pt>
                <c:pt idx="120">
                  <c:v>0.1814159292035398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F09-AE2E-9E38B20C1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54688"/>
        <c:axId val="100365056"/>
      </c:lineChart>
      <c:catAx>
        <c:axId val="10035468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365056"/>
        <c:crosses val="autoZero"/>
        <c:auto val="1"/>
        <c:lblAlgn val="ctr"/>
        <c:lblOffset val="100"/>
        <c:noMultiLvlLbl val="0"/>
      </c:catAx>
      <c:valAx>
        <c:axId val="1003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35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31428522574743"/>
          <c:y val="6.626114962721294E-2"/>
          <c:w val="0.22628959276018099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результативности</a:t>
            </a:r>
            <a:r>
              <a:rPr lang="en-US" b="1"/>
              <a:t> </a:t>
            </a:r>
            <a:r>
              <a:rPr lang="ru-RU" sz="1400" b="1" i="0" u="none" strike="noStrike" baseline="0">
                <a:effectLst/>
              </a:rPr>
              <a:t>участия в мероприятиях федерального уровня</a:t>
            </a:r>
            <a:r>
              <a:rPr lang="ru-RU" sz="1000" b="1" i="0" baseline="0">
                <a:effectLst/>
              </a:rPr>
              <a:t> 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28540114398925437"/>
          <c:y val="2.0130805317962575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225601812799278E-2"/>
          <c:y val="0.10867268139084946"/>
          <c:w val="0.97225975788518204"/>
          <c:h val="0.56356097745135925"/>
        </c:manualLayout>
      </c:layout>
      <c:lineChart>
        <c:grouping val="standard"/>
        <c:varyColors val="0"/>
        <c:ser>
          <c:idx val="0"/>
          <c:order val="0"/>
          <c:tx>
            <c:v>Коэффициент результативности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'Фед- 2019-2020'!$C$6:$C$126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'Фед- 2019-2020'!$BG$6:$BG$126</c:f>
              <c:numCache>
                <c:formatCode>0.00</c:formatCode>
                <c:ptCount val="121"/>
                <c:pt idx="0">
                  <c:v>0.18778077268643306</c:v>
                </c:pt>
                <c:pt idx="1">
                  <c:v>0</c:v>
                </c:pt>
                <c:pt idx="2">
                  <c:v>0.19327731092436976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0.28767123287671231</c:v>
                </c:pt>
                <c:pt idx="7">
                  <c:v>0.125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0.21153846153846154</c:v>
                </c:pt>
                <c:pt idx="13">
                  <c:v>0.33333333333333331</c:v>
                </c:pt>
                <c:pt idx="14">
                  <c:v>0.5</c:v>
                </c:pt>
                <c:pt idx="15">
                  <c:v>0.25</c:v>
                </c:pt>
                <c:pt idx="16">
                  <c:v>0.16</c:v>
                </c:pt>
                <c:pt idx="17">
                  <c:v>0.14285714285714285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0.16666666666666666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0.33333333333333331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0.5</c:v>
                </c:pt>
                <c:pt idx="36">
                  <c:v>0</c:v>
                </c:pt>
                <c:pt idx="37">
                  <c:v>0</c:v>
                </c:pt>
                <c:pt idx="38">
                  <c:v>0.5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0.16778523489932887</c:v>
                </c:pt>
                <c:pt idx="46">
                  <c:v>0.23529411764705882</c:v>
                </c:pt>
                <c:pt idx="47">
                  <c:v>0</c:v>
                </c:pt>
                <c:pt idx="48">
                  <c:v>0.22222222222222221</c:v>
                </c:pt>
                <c:pt idx="49">
                  <c:v>0.15384615384615385</c:v>
                </c:pt>
                <c:pt idx="50">
                  <c:v>0</c:v>
                </c:pt>
                <c:pt idx="51">
                  <c:v>0.125</c:v>
                </c:pt>
                <c:pt idx="52">
                  <c:v>0.5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0.2</c:v>
                </c:pt>
                <c:pt idx="64">
                  <c:v>0</c:v>
                </c:pt>
                <c:pt idx="65">
                  <c:v>0.21739130434782608</c:v>
                </c:pt>
                <c:pt idx="66">
                  <c:v>0</c:v>
                </c:pt>
                <c:pt idx="67">
                  <c:v>0.31818181818181818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0.17041800643086816</c:v>
                </c:pt>
                <c:pt idx="81">
                  <c:v>0.16666666666666666</c:v>
                </c:pt>
                <c:pt idx="82">
                  <c:v>0</c:v>
                </c:pt>
                <c:pt idx="83">
                  <c:v>0</c:v>
                </c:pt>
                <c:pt idx="84">
                  <c:v>0.30434782608695654</c:v>
                </c:pt>
                <c:pt idx="85">
                  <c:v>0.13333333333333333</c:v>
                </c:pt>
                <c:pt idx="86">
                  <c:v>0.375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0.75</c:v>
                </c:pt>
                <c:pt idx="102">
                  <c:v>0.13785046728971961</c:v>
                </c:pt>
                <c:pt idx="103">
                  <c:v>0.2</c:v>
                </c:pt>
                <c:pt idx="104">
                  <c:v>0</c:v>
                </c:pt>
                <c:pt idx="105">
                  <c:v>0.47826086956521741</c:v>
                </c:pt>
                <c:pt idx="106">
                  <c:v>0.15</c:v>
                </c:pt>
                <c:pt idx="107">
                  <c:v>0.13636363636363635</c:v>
                </c:pt>
                <c:pt idx="108">
                  <c:v>0.26666666666666666</c:v>
                </c:pt>
                <c:pt idx="109">
                  <c:v>0</c:v>
                </c:pt>
                <c:pt idx="110">
                  <c:v>0</c:v>
                </c:pt>
                <c:pt idx="111">
                  <c:v>0.32051282051282054</c:v>
                </c:pt>
                <c:pt idx="112">
                  <c:v>0.2</c:v>
                </c:pt>
                <c:pt idx="113">
                  <c:v>0.6</c:v>
                </c:pt>
                <c:pt idx="114">
                  <c:v>0</c:v>
                </c:pt>
                <c:pt idx="115">
                  <c:v>0</c:v>
                </c:pt>
                <c:pt idx="116">
                  <c:v>0.39473684210526316</c:v>
                </c:pt>
                <c:pt idx="117">
                  <c:v>0</c:v>
                </c:pt>
                <c:pt idx="118">
                  <c:v>0</c:v>
                </c:pt>
                <c:pt idx="119">
                  <c:v>0.66666666666666663</c:v>
                </c:pt>
                <c:pt idx="1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B9-4251-BD38-E848AF64F41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'Фед- 2019-2020'!$C$6:$C$126</c:f>
              <c:strCache>
                <c:ptCount val="121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МБОУ СШ № 135</c:v>
                </c:pt>
                <c:pt idx="26">
                  <c:v>Ленинский район</c:v>
                </c:pt>
                <c:pt idx="27">
                  <c:v>МБОУ Гимназия № 7</c:v>
                </c:pt>
                <c:pt idx="28">
                  <c:v>МАОУ Гимназия № 11</c:v>
                </c:pt>
                <c:pt idx="29">
                  <c:v>МАОУ Гимназия № 15</c:v>
                </c:pt>
                <c:pt idx="30">
                  <c:v>МБОУ Лицей № 3</c:v>
                </c:pt>
                <c:pt idx="31">
                  <c:v>МАОУ Лицей № 12</c:v>
                </c:pt>
                <c:pt idx="32">
                  <c:v>МБОУ СШ № 13</c:v>
                </c:pt>
                <c:pt idx="33">
                  <c:v>МБОУ СШ № 16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«КУГ № 1 – Универс»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МАОУ СШ № 155</c:v>
                </c:pt>
              </c:strCache>
            </c:strRef>
          </c:cat>
          <c:val>
            <c:numRef>
              <c:f>'Фед- 2019-2020'!$BH$6:$BH$126</c:f>
              <c:numCache>
                <c:formatCode>0.00</c:formatCode>
                <c:ptCount val="121"/>
                <c:pt idx="0">
                  <c:v>0.11147462238090178</c:v>
                </c:pt>
                <c:pt idx="1">
                  <c:v>0.11147462238090178</c:v>
                </c:pt>
                <c:pt idx="3">
                  <c:v>0.11147462238090178</c:v>
                </c:pt>
                <c:pt idx="4">
                  <c:v>0.11147462238090178</c:v>
                </c:pt>
                <c:pt idx="5">
                  <c:v>0.11147462238090178</c:v>
                </c:pt>
                <c:pt idx="6">
                  <c:v>0.11147462238090178</c:v>
                </c:pt>
                <c:pt idx="7">
                  <c:v>0.11147462238090178</c:v>
                </c:pt>
                <c:pt idx="8">
                  <c:v>0.11147462238090178</c:v>
                </c:pt>
                <c:pt idx="9">
                  <c:v>0.11147462238090178</c:v>
                </c:pt>
                <c:pt idx="10">
                  <c:v>0.11147462238090178</c:v>
                </c:pt>
                <c:pt idx="11">
                  <c:v>0.11147462238090178</c:v>
                </c:pt>
                <c:pt idx="13">
                  <c:v>0.11147462238090178</c:v>
                </c:pt>
                <c:pt idx="14">
                  <c:v>0.11147462238090178</c:v>
                </c:pt>
                <c:pt idx="15">
                  <c:v>0.11147462238090178</c:v>
                </c:pt>
                <c:pt idx="16">
                  <c:v>0.11147462238090178</c:v>
                </c:pt>
                <c:pt idx="17">
                  <c:v>0.11147462238090178</c:v>
                </c:pt>
                <c:pt idx="18">
                  <c:v>0.11147462238090178</c:v>
                </c:pt>
                <c:pt idx="19">
                  <c:v>0.11147462238090178</c:v>
                </c:pt>
                <c:pt idx="20">
                  <c:v>0.11147462238090178</c:v>
                </c:pt>
                <c:pt idx="21">
                  <c:v>0.11147462238090178</c:v>
                </c:pt>
                <c:pt idx="22">
                  <c:v>0.11147462238090178</c:v>
                </c:pt>
                <c:pt idx="23">
                  <c:v>0.11147462238090178</c:v>
                </c:pt>
                <c:pt idx="24">
                  <c:v>0.11147462238090178</c:v>
                </c:pt>
                <c:pt idx="25">
                  <c:v>0.11147462238090178</c:v>
                </c:pt>
                <c:pt idx="27">
                  <c:v>0.11147462238090178</c:v>
                </c:pt>
                <c:pt idx="28">
                  <c:v>0.11147462238090178</c:v>
                </c:pt>
                <c:pt idx="29">
                  <c:v>0.11147462238090178</c:v>
                </c:pt>
                <c:pt idx="30">
                  <c:v>0.11147462238090178</c:v>
                </c:pt>
                <c:pt idx="31">
                  <c:v>0.11147462238090178</c:v>
                </c:pt>
                <c:pt idx="32">
                  <c:v>0.11147462238090178</c:v>
                </c:pt>
                <c:pt idx="33">
                  <c:v>0.11147462238090178</c:v>
                </c:pt>
                <c:pt idx="34">
                  <c:v>0.11147462238090178</c:v>
                </c:pt>
                <c:pt idx="35">
                  <c:v>0.11147462238090178</c:v>
                </c:pt>
                <c:pt idx="36">
                  <c:v>0.11147462238090178</c:v>
                </c:pt>
                <c:pt idx="37">
                  <c:v>0.11147462238090178</c:v>
                </c:pt>
                <c:pt idx="38">
                  <c:v>0.11147462238090178</c:v>
                </c:pt>
                <c:pt idx="39">
                  <c:v>0.11147462238090178</c:v>
                </c:pt>
                <c:pt idx="40">
                  <c:v>0.11147462238090178</c:v>
                </c:pt>
                <c:pt idx="41">
                  <c:v>0.11147462238090178</c:v>
                </c:pt>
                <c:pt idx="42">
                  <c:v>0.11147462238090178</c:v>
                </c:pt>
                <c:pt idx="43">
                  <c:v>0.11147462238090178</c:v>
                </c:pt>
                <c:pt idx="44">
                  <c:v>0.11147462238090178</c:v>
                </c:pt>
                <c:pt idx="46">
                  <c:v>0.11147462238090178</c:v>
                </c:pt>
                <c:pt idx="47">
                  <c:v>0.11147462238090178</c:v>
                </c:pt>
                <c:pt idx="48">
                  <c:v>0.11147462238090178</c:v>
                </c:pt>
                <c:pt idx="49">
                  <c:v>0.11147462238090178</c:v>
                </c:pt>
                <c:pt idx="50">
                  <c:v>0.11147462238090178</c:v>
                </c:pt>
                <c:pt idx="51">
                  <c:v>0.11147462238090178</c:v>
                </c:pt>
                <c:pt idx="52">
                  <c:v>0.11147462238090178</c:v>
                </c:pt>
                <c:pt idx="53">
                  <c:v>0.11147462238090178</c:v>
                </c:pt>
                <c:pt idx="54">
                  <c:v>0.11147462238090178</c:v>
                </c:pt>
                <c:pt idx="55">
                  <c:v>0.11147462238090178</c:v>
                </c:pt>
                <c:pt idx="56">
                  <c:v>0.11147462238090178</c:v>
                </c:pt>
                <c:pt idx="57">
                  <c:v>0.11147462238090178</c:v>
                </c:pt>
                <c:pt idx="58">
                  <c:v>0.11147462238090178</c:v>
                </c:pt>
                <c:pt idx="59">
                  <c:v>0.11147462238090178</c:v>
                </c:pt>
                <c:pt idx="60">
                  <c:v>0.11147462238090178</c:v>
                </c:pt>
                <c:pt idx="61">
                  <c:v>0.11147462238090178</c:v>
                </c:pt>
                <c:pt idx="62">
                  <c:v>0.11147462238090178</c:v>
                </c:pt>
                <c:pt idx="63">
                  <c:v>0.11147462238090178</c:v>
                </c:pt>
                <c:pt idx="64">
                  <c:v>0.11147462238090178</c:v>
                </c:pt>
                <c:pt idx="66">
                  <c:v>0.11147462238090178</c:v>
                </c:pt>
                <c:pt idx="67">
                  <c:v>0.11147462238090178</c:v>
                </c:pt>
                <c:pt idx="68">
                  <c:v>0.11147462238090178</c:v>
                </c:pt>
                <c:pt idx="69">
                  <c:v>0.11147462238090178</c:v>
                </c:pt>
                <c:pt idx="70">
                  <c:v>0.11147462238090178</c:v>
                </c:pt>
                <c:pt idx="71">
                  <c:v>0.11147462238090178</c:v>
                </c:pt>
                <c:pt idx="72">
                  <c:v>0.11147462238090178</c:v>
                </c:pt>
                <c:pt idx="73">
                  <c:v>0.11147462238090178</c:v>
                </c:pt>
                <c:pt idx="74">
                  <c:v>0.11147462238090178</c:v>
                </c:pt>
                <c:pt idx="75">
                  <c:v>0.11147462238090178</c:v>
                </c:pt>
                <c:pt idx="76">
                  <c:v>0.11147462238090178</c:v>
                </c:pt>
                <c:pt idx="77">
                  <c:v>0.11147462238090178</c:v>
                </c:pt>
                <c:pt idx="78">
                  <c:v>0.11147462238090178</c:v>
                </c:pt>
                <c:pt idx="79">
                  <c:v>0.11147462238090178</c:v>
                </c:pt>
                <c:pt idx="81">
                  <c:v>0.11147462238090178</c:v>
                </c:pt>
                <c:pt idx="82">
                  <c:v>0.11147462238090178</c:v>
                </c:pt>
                <c:pt idx="83">
                  <c:v>0.11147462238090178</c:v>
                </c:pt>
                <c:pt idx="84">
                  <c:v>0.11147462238090178</c:v>
                </c:pt>
                <c:pt idx="85">
                  <c:v>0.11147462238090178</c:v>
                </c:pt>
                <c:pt idx="86">
                  <c:v>0.11147462238090178</c:v>
                </c:pt>
                <c:pt idx="87">
                  <c:v>0.11147462238090178</c:v>
                </c:pt>
                <c:pt idx="88">
                  <c:v>0.11147462238090178</c:v>
                </c:pt>
                <c:pt idx="89">
                  <c:v>0.11147462238090178</c:v>
                </c:pt>
                <c:pt idx="90">
                  <c:v>0.11147462238090178</c:v>
                </c:pt>
                <c:pt idx="91">
                  <c:v>0.11147462238090178</c:v>
                </c:pt>
                <c:pt idx="92">
                  <c:v>0.11147462238090178</c:v>
                </c:pt>
                <c:pt idx="93">
                  <c:v>0.11147462238090178</c:v>
                </c:pt>
                <c:pt idx="94">
                  <c:v>0.11147462238090178</c:v>
                </c:pt>
                <c:pt idx="95">
                  <c:v>0.11147462238090178</c:v>
                </c:pt>
                <c:pt idx="96">
                  <c:v>0.11147462238090178</c:v>
                </c:pt>
                <c:pt idx="97">
                  <c:v>0.11147462238090178</c:v>
                </c:pt>
                <c:pt idx="98">
                  <c:v>0.11147462238090178</c:v>
                </c:pt>
                <c:pt idx="99">
                  <c:v>0.11147462238090178</c:v>
                </c:pt>
                <c:pt idx="100">
                  <c:v>0.11147462238090178</c:v>
                </c:pt>
                <c:pt idx="101">
                  <c:v>0.11147462238090178</c:v>
                </c:pt>
                <c:pt idx="102">
                  <c:v>0.11147462238090178</c:v>
                </c:pt>
                <c:pt idx="103">
                  <c:v>0.11147462238090178</c:v>
                </c:pt>
                <c:pt idx="104">
                  <c:v>0.11147462238090178</c:v>
                </c:pt>
                <c:pt idx="105">
                  <c:v>0.11147462238090178</c:v>
                </c:pt>
                <c:pt idx="106">
                  <c:v>0.11147462238090178</c:v>
                </c:pt>
                <c:pt idx="107">
                  <c:v>0.11147462238090178</c:v>
                </c:pt>
                <c:pt idx="108">
                  <c:v>0.11147462238090178</c:v>
                </c:pt>
                <c:pt idx="109">
                  <c:v>0.11147462238090178</c:v>
                </c:pt>
                <c:pt idx="110">
                  <c:v>0.11147462238090178</c:v>
                </c:pt>
                <c:pt idx="112">
                  <c:v>0.11147462238090178</c:v>
                </c:pt>
                <c:pt idx="113">
                  <c:v>0.11147462238090178</c:v>
                </c:pt>
                <c:pt idx="114">
                  <c:v>0.11147462238090178</c:v>
                </c:pt>
                <c:pt idx="115">
                  <c:v>0.11147462238090178</c:v>
                </c:pt>
                <c:pt idx="116">
                  <c:v>0.11147462238090178</c:v>
                </c:pt>
                <c:pt idx="117">
                  <c:v>0.11147462238090178</c:v>
                </c:pt>
                <c:pt idx="118">
                  <c:v>0.11147462238090178</c:v>
                </c:pt>
                <c:pt idx="119">
                  <c:v>0.11147462238090178</c:v>
                </c:pt>
                <c:pt idx="120">
                  <c:v>0.11147462238090178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9-4251-BD38-E848AF64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3424"/>
        <c:axId val="100825344"/>
      </c:lineChart>
      <c:catAx>
        <c:axId val="10082342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825344"/>
        <c:crosses val="autoZero"/>
        <c:auto val="1"/>
        <c:lblAlgn val="ctr"/>
        <c:lblOffset val="100"/>
        <c:noMultiLvlLbl val="0"/>
      </c:catAx>
      <c:valAx>
        <c:axId val="100825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82342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09591646052087"/>
          <c:y val="5.5033048412340961E-2"/>
          <c:w val="0.24345398861978657"/>
          <c:h val="4.4821030837280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38098</xdr:rowOff>
    </xdr:from>
    <xdr:to>
      <xdr:col>30</xdr:col>
      <xdr:colOff>590550</xdr:colOff>
      <xdr:row>28</xdr:row>
      <xdr:rowOff>114300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55</xdr:row>
      <xdr:rowOff>76201</xdr:rowOff>
    </xdr:from>
    <xdr:to>
      <xdr:col>30</xdr:col>
      <xdr:colOff>571500</xdr:colOff>
      <xdr:row>79</xdr:row>
      <xdr:rowOff>180975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29</xdr:row>
      <xdr:rowOff>9525</xdr:rowOff>
    </xdr:from>
    <xdr:to>
      <xdr:col>30</xdr:col>
      <xdr:colOff>581025</xdr:colOff>
      <xdr:row>54</xdr:row>
      <xdr:rowOff>180975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80</xdr:row>
      <xdr:rowOff>47625</xdr:rowOff>
    </xdr:from>
    <xdr:to>
      <xdr:col>31</xdr:col>
      <xdr:colOff>19049</xdr:colOff>
      <xdr:row>109</xdr:row>
      <xdr:rowOff>133350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43390</xdr:rowOff>
    </xdr:from>
    <xdr:to>
      <xdr:col>29</xdr:col>
      <xdr:colOff>571499</xdr:colOff>
      <xdr:row>24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52</xdr:row>
      <xdr:rowOff>26459</xdr:rowOff>
    </xdr:from>
    <xdr:to>
      <xdr:col>29</xdr:col>
      <xdr:colOff>600074</xdr:colOff>
      <xdr:row>77</xdr:row>
      <xdr:rowOff>161925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25</xdr:row>
      <xdr:rowOff>57150</xdr:rowOff>
    </xdr:from>
    <xdr:to>
      <xdr:col>29</xdr:col>
      <xdr:colOff>581025</xdr:colOff>
      <xdr:row>51</xdr:row>
      <xdr:rowOff>161925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0.04262</cdr:x>
      <cdr:y>0.11101</cdr:y>
    </cdr:from>
    <cdr:to>
      <cdr:x>0.04431</cdr:x>
      <cdr:y>0.66522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53344" y="568537"/>
          <a:ext cx="29822" cy="28382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0.1244</cdr:x>
      <cdr:y>0.11686</cdr:y>
    </cdr:from>
    <cdr:to>
      <cdr:x>0.12454</cdr:x>
      <cdr:y>0.68391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 flipH="1">
          <a:off x="2264363" y="528110"/>
          <a:ext cx="2587" cy="25625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0.23653</cdr:x>
      <cdr:y>0.11475</cdr:y>
    </cdr:from>
    <cdr:to>
      <cdr:x>0.23698</cdr:x>
      <cdr:y>0.67539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305300" y="518585"/>
          <a:ext cx="8275" cy="25335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0.39005</cdr:x>
      <cdr:y>0.11686</cdr:y>
    </cdr:from>
    <cdr:to>
      <cdr:x>0.39037</cdr:x>
      <cdr:y>0.68581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H="1">
          <a:off x="7099797" y="528110"/>
          <a:ext cx="5853" cy="25711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0.55156</cdr:x>
      <cdr:y>0.11686</cdr:y>
    </cdr:from>
    <cdr:to>
      <cdr:x>0.55259</cdr:x>
      <cdr:y>0.66238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10039646" y="528110"/>
          <a:ext cx="18754" cy="24652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0.67282</cdr:x>
      <cdr:y>0.11868</cdr:y>
    </cdr:from>
    <cdr:to>
      <cdr:x>0.67347</cdr:x>
      <cdr:y>0.66697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2246873" y="556686"/>
          <a:ext cx="11803" cy="25717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0.92308</cdr:x>
      <cdr:y>0.11265</cdr:y>
    </cdr:from>
    <cdr:to>
      <cdr:x>0.92308</cdr:x>
      <cdr:y>0.67119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802100" y="509060"/>
          <a:ext cx="0" cy="25241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0.04723</cdr:x>
      <cdr:y>0.10544</cdr:y>
    </cdr:from>
    <cdr:to>
      <cdr:x>0.04757</cdr:x>
      <cdr:y>0.68799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>
          <a:off x="860593" y="516466"/>
          <a:ext cx="6183" cy="28532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0.12779</cdr:x>
      <cdr:y>0.10739</cdr:y>
    </cdr:from>
    <cdr:to>
      <cdr:x>0.12859</cdr:x>
      <cdr:y>0.6835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H="1">
          <a:off x="2328503" y="525991"/>
          <a:ext cx="14648" cy="28217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0.23981</cdr:x>
      <cdr:y>0.10739</cdr:y>
    </cdr:from>
    <cdr:to>
      <cdr:x>0.24098</cdr:x>
      <cdr:y>0.68104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 flipH="1">
          <a:off x="4369656" y="525991"/>
          <a:ext cx="21370" cy="28097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0.39205</cdr:x>
      <cdr:y>0.10739</cdr:y>
    </cdr:from>
    <cdr:to>
      <cdr:x>0.39362</cdr:x>
      <cdr:y>0.68302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7143751" y="525991"/>
          <a:ext cx="28575" cy="2819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0.55381</cdr:x>
      <cdr:y>0.10753</cdr:y>
    </cdr:from>
    <cdr:to>
      <cdr:x>0.55505</cdr:x>
      <cdr:y>0.67291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 flipH="1">
          <a:off x="10091070" y="526678"/>
          <a:ext cx="22594" cy="27692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0.6745</cdr:x>
      <cdr:y>0.10739</cdr:y>
    </cdr:from>
    <cdr:to>
      <cdr:x>0.67538</cdr:x>
      <cdr:y>0.67698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12290284" y="525991"/>
          <a:ext cx="16017" cy="27898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0.92228</cdr:x>
      <cdr:y>0.10764</cdr:y>
    </cdr:from>
    <cdr:to>
      <cdr:x>0.92372</cdr:x>
      <cdr:y>0.68104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813948" y="504661"/>
          <a:ext cx="26252" cy="26883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</cdr:x>
      <cdr:y>0.12982</cdr:y>
    </cdr:from>
    <cdr:to>
      <cdr:x>0.04652</cdr:x>
      <cdr:y>0.66667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838200" y="704850"/>
          <a:ext cx="9525" cy="2914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0.12604</cdr:x>
      <cdr:y>0.1313</cdr:y>
    </cdr:from>
    <cdr:to>
      <cdr:x>0.12703</cdr:x>
      <cdr:y>0.67544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296683" y="712884"/>
          <a:ext cx="17892" cy="29542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0.23785</cdr:x>
      <cdr:y>0.12807</cdr:y>
    </cdr:from>
    <cdr:to>
      <cdr:x>0.23849</cdr:x>
      <cdr:y>0.67608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331610" y="647750"/>
          <a:ext cx="11790" cy="2771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0.38892</cdr:x>
      <cdr:y>0.12632</cdr:y>
    </cdr:from>
    <cdr:to>
      <cdr:x>0.38912</cdr:x>
      <cdr:y>0.67608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7082896" y="638877"/>
          <a:ext cx="3704" cy="27805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0.54835</cdr:x>
      <cdr:y>0.12598</cdr:y>
    </cdr:from>
    <cdr:to>
      <cdr:x>0.54969</cdr:x>
      <cdr:y>0.6742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986458" y="637185"/>
          <a:ext cx="24317" cy="27727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0.66858</cdr:x>
      <cdr:y>0.12009</cdr:y>
    </cdr:from>
    <cdr:to>
      <cdr:x>0.66911</cdr:x>
      <cdr:y>0.66491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2182381" y="652005"/>
          <a:ext cx="9619" cy="29579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0.91584</cdr:x>
      <cdr:y>0.12456</cdr:y>
    </cdr:from>
    <cdr:to>
      <cdr:x>0.91636</cdr:x>
      <cdr:y>0.66491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687800" y="676275"/>
          <a:ext cx="9525" cy="29337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0.04457</cdr:x>
      <cdr:y>0.10315</cdr:y>
    </cdr:from>
    <cdr:to>
      <cdr:x>0.04609</cdr:x>
      <cdr:y>0.70703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839305" y="538414"/>
          <a:ext cx="28623" cy="31520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0.12356</cdr:x>
      <cdr:y>0.10144</cdr:y>
    </cdr:from>
    <cdr:to>
      <cdr:x>0.12595</cdr:x>
      <cdr:y>0.71533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326743" y="529490"/>
          <a:ext cx="44982" cy="32043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0.23546</cdr:x>
      <cdr:y>0.10133</cdr:y>
    </cdr:from>
    <cdr:to>
      <cdr:x>0.23773</cdr:x>
      <cdr:y>0.7135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433889" y="528889"/>
          <a:ext cx="42861" cy="31953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0.38887</cdr:x>
      <cdr:y>0.10473</cdr:y>
    </cdr:from>
    <cdr:to>
      <cdr:x>0.3902</cdr:x>
      <cdr:y>0.71321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7322741" y="546685"/>
          <a:ext cx="25045" cy="31760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0.54932</cdr:x>
      <cdr:y>0.1068</cdr:y>
    </cdr:from>
    <cdr:to>
      <cdr:x>0.54937</cdr:x>
      <cdr:y>0.71168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10344150" y="557464"/>
          <a:ext cx="1061" cy="31572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0.66836</cdr:x>
      <cdr:y>0.10327</cdr:y>
    </cdr:from>
    <cdr:to>
      <cdr:x>0.67071</cdr:x>
      <cdr:y>0.71168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2585810" y="539015"/>
          <a:ext cx="44340" cy="31757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0.91646</cdr:x>
      <cdr:y>0.10862</cdr:y>
    </cdr:from>
    <cdr:to>
      <cdr:x>0.91856</cdr:x>
      <cdr:y>0.7062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7257728" y="566989"/>
          <a:ext cx="39672" cy="31191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0.04081</cdr:x>
      <cdr:y>0.10965</cdr:y>
    </cdr:from>
    <cdr:to>
      <cdr:x>0.04176</cdr:x>
      <cdr:y>0.67167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16858" y="556678"/>
          <a:ext cx="16567" cy="28532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0.12153</cdr:x>
      <cdr:y>0.11411</cdr:y>
    </cdr:from>
    <cdr:to>
      <cdr:x>0.12256</cdr:x>
      <cdr:y>0.67966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285040" y="533667"/>
          <a:ext cx="19367" cy="26449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0.23458</cdr:x>
      <cdr:y>0.11406</cdr:y>
    </cdr:from>
    <cdr:to>
      <cdr:x>0.23627</cdr:x>
      <cdr:y>0.67574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410577" y="533448"/>
          <a:ext cx="31776" cy="2626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0.38739</cdr:x>
      <cdr:y>0.11363</cdr:y>
    </cdr:from>
    <cdr:to>
      <cdr:x>0.38871</cdr:x>
      <cdr:y>0.66979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7283861" y="583373"/>
          <a:ext cx="24819" cy="28553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0.54919</cdr:x>
      <cdr:y>0.11447</cdr:y>
    </cdr:from>
    <cdr:to>
      <cdr:x>0.55117</cdr:x>
      <cdr:y>0.66455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10325985" y="535366"/>
          <a:ext cx="37228" cy="2572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0.67059</cdr:x>
      <cdr:y>0.11162</cdr:y>
    </cdr:from>
    <cdr:to>
      <cdr:x>0.67275</cdr:x>
      <cdr:y>0.65863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2608704" y="573030"/>
          <a:ext cx="40496" cy="28083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0.92062</cdr:x>
      <cdr:y>0.11697</cdr:y>
    </cdr:from>
    <cdr:to>
      <cdr:x>0.923</cdr:x>
      <cdr:y>0.65677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7309764" y="547042"/>
          <a:ext cx="44750" cy="25245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0.03743</cdr:x>
      <cdr:y>0.13163</cdr:y>
    </cdr:from>
    <cdr:to>
      <cdr:x>0.03864</cdr:x>
      <cdr:y>0.71967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04850" y="638175"/>
          <a:ext cx="22746" cy="28509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0.11634</cdr:x>
      <cdr:y>0.13549</cdr:y>
    </cdr:from>
    <cdr:to>
      <cdr:x>0.11899</cdr:x>
      <cdr:y>0.7027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188485" y="668506"/>
          <a:ext cx="49890" cy="27985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0.22915</cdr:x>
      <cdr:y>0.12967</cdr:y>
    </cdr:from>
    <cdr:to>
      <cdr:x>0.23102</cdr:x>
      <cdr:y>0.71577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310665" y="639785"/>
          <a:ext cx="35178" cy="28917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0.38278</cdr:x>
      <cdr:y>0.12934</cdr:y>
    </cdr:from>
    <cdr:to>
      <cdr:x>0.3843</cdr:x>
      <cdr:y>0.70849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7200900" y="638175"/>
          <a:ext cx="28575" cy="2857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0.54173</cdr:x>
      <cdr:y>0.13346</cdr:y>
    </cdr:from>
    <cdr:to>
      <cdr:x>0.5438</cdr:x>
      <cdr:y>0.70463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0190969" y="658495"/>
          <a:ext cx="38881" cy="28181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0.66211</cdr:x>
      <cdr:y>0.13163</cdr:y>
    </cdr:from>
    <cdr:to>
      <cdr:x>0.6638</cdr:x>
      <cdr:y>0.70077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2455531" y="649456"/>
          <a:ext cx="31744" cy="28081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0.91241</cdr:x>
      <cdr:y>0.1277</cdr:y>
    </cdr:from>
    <cdr:to>
      <cdr:x>0.91249</cdr:x>
      <cdr:y>0.70656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17164050" y="630065"/>
          <a:ext cx="1598" cy="28560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0.04146</cdr:x>
      <cdr:y>0.12692</cdr:y>
    </cdr:from>
    <cdr:to>
      <cdr:x>0.04247</cdr:x>
      <cdr:y>0.71477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81126" y="712031"/>
          <a:ext cx="18974" cy="32979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0.12133</cdr:x>
      <cdr:y>0.12733</cdr:y>
    </cdr:from>
    <cdr:to>
      <cdr:x>0.12184</cdr:x>
      <cdr:y>0.71477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286000" y="714375"/>
          <a:ext cx="9520" cy="32956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0.23256</cdr:x>
      <cdr:y>0.12564</cdr:y>
    </cdr:from>
    <cdr:to>
      <cdr:x>0.23357</cdr:x>
      <cdr:y>0.71817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381500" y="704850"/>
          <a:ext cx="19064" cy="33242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0.38524</cdr:x>
      <cdr:y>0.12903</cdr:y>
    </cdr:from>
    <cdr:to>
      <cdr:x>0.38524</cdr:x>
      <cdr:y>0.71307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7258050" y="723900"/>
          <a:ext cx="45" cy="3276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0.54499</cdr:x>
      <cdr:y>0.11885</cdr:y>
    </cdr:from>
    <cdr:to>
      <cdr:x>0.5455</cdr:x>
      <cdr:y>0.71477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10267950" y="666750"/>
          <a:ext cx="9515" cy="33432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0.66279</cdr:x>
      <cdr:y>0.12564</cdr:y>
    </cdr:from>
    <cdr:to>
      <cdr:x>0.66481</cdr:x>
      <cdr:y>0.70798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2487261" y="704869"/>
          <a:ext cx="38114" cy="32670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0.91153</cdr:x>
      <cdr:y>0.12533</cdr:y>
    </cdr:from>
    <cdr:to>
      <cdr:x>0.91254</cdr:x>
      <cdr:y>0.71477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7173634" y="703135"/>
          <a:ext cx="18991" cy="33068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57150</xdr:rowOff>
    </xdr:from>
    <xdr:to>
      <xdr:col>29</xdr:col>
      <xdr:colOff>19049</xdr:colOff>
      <xdr:row>24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51</xdr:row>
      <xdr:rowOff>57150</xdr:rowOff>
    </xdr:from>
    <xdr:to>
      <xdr:col>29</xdr:col>
      <xdr:colOff>28575</xdr:colOff>
      <xdr:row>77</xdr:row>
      <xdr:rowOff>9525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25</xdr:row>
      <xdr:rowOff>57151</xdr:rowOff>
    </xdr:from>
    <xdr:to>
      <xdr:col>29</xdr:col>
      <xdr:colOff>28574</xdr:colOff>
      <xdr:row>50</xdr:row>
      <xdr:rowOff>171451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0.04207</cdr:x>
      <cdr:y>0.11639</cdr:y>
    </cdr:from>
    <cdr:to>
      <cdr:x>0.04261</cdr:x>
      <cdr:y>0.66809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742885" y="521055"/>
          <a:ext cx="9590" cy="24697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0.12243</cdr:x>
      <cdr:y>0.11214</cdr:y>
    </cdr:from>
    <cdr:to>
      <cdr:x>0.12298</cdr:x>
      <cdr:y>0.67447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162122" y="502039"/>
          <a:ext cx="9578" cy="25173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0.23516</cdr:x>
      <cdr:y>0.10576</cdr:y>
    </cdr:from>
    <cdr:to>
      <cdr:x>0.23571</cdr:x>
      <cdr:y>0.6766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152828" y="473464"/>
          <a:ext cx="9597" cy="25554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0.38889</cdr:x>
      <cdr:y>0.11003</cdr:y>
    </cdr:from>
    <cdr:to>
      <cdr:x>0.38943</cdr:x>
      <cdr:y>0.6766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67511" y="492593"/>
          <a:ext cx="9539" cy="25363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0.55124</cdr:x>
      <cdr:y>0.11277</cdr:y>
    </cdr:from>
    <cdr:to>
      <cdr:x>0.55178</cdr:x>
      <cdr:y>0.68085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9734550" y="504825"/>
          <a:ext cx="9525" cy="25431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0.6726</cdr:x>
      <cdr:y>0.10851</cdr:y>
    </cdr:from>
    <cdr:to>
      <cdr:x>0.6726</cdr:x>
      <cdr:y>0.67234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77675" y="485775"/>
          <a:ext cx="3" cy="25241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0.92294</cdr:x>
      <cdr:y>0.10626</cdr:y>
    </cdr:from>
    <cdr:to>
      <cdr:x>0.92395</cdr:x>
      <cdr:y>0.66809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298564" y="475692"/>
          <a:ext cx="17761" cy="25151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0.04064</cdr:x>
      <cdr:y>0.11371</cdr:y>
    </cdr:from>
    <cdr:to>
      <cdr:x>0.04104</cdr:x>
      <cdr:y>0.69709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>
          <a:off x="716902" y="557790"/>
          <a:ext cx="6998" cy="28616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0.1214</cdr:x>
      <cdr:y>0.11936</cdr:y>
    </cdr:from>
    <cdr:to>
      <cdr:x>0.12149</cdr:x>
      <cdr:y>0.6932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41526" y="585514"/>
          <a:ext cx="1599" cy="28149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0.23326</cdr:x>
      <cdr:y>0.12039</cdr:y>
    </cdr:from>
    <cdr:to>
      <cdr:x>0.23326</cdr:x>
      <cdr:y>0.6932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 flipH="1">
          <a:off x="4114776" y="590550"/>
          <a:ext cx="24" cy="28098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0.38375</cdr:x>
      <cdr:y>0.11889</cdr:y>
    </cdr:from>
    <cdr:to>
      <cdr:x>0.38553</cdr:x>
      <cdr:y>0.69126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6769467" y="583185"/>
          <a:ext cx="31383" cy="28077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0.54298</cdr:x>
      <cdr:y>0.11603</cdr:y>
    </cdr:from>
    <cdr:to>
      <cdr:x>0.54482</cdr:x>
      <cdr:y>0.68738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9578330" y="569171"/>
          <a:ext cx="32395" cy="28026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0.66345</cdr:x>
      <cdr:y>0.11936</cdr:y>
    </cdr:from>
    <cdr:to>
      <cdr:x>0.66577</cdr:x>
      <cdr:y>0.70485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11703467" y="585514"/>
          <a:ext cx="40858" cy="28720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0.91199</cdr:x>
      <cdr:y>0.1165</cdr:y>
    </cdr:from>
    <cdr:to>
      <cdr:x>0.91361</cdr:x>
      <cdr:y>0.70097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6087725" y="571500"/>
          <a:ext cx="28575" cy="2867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0.04095</cdr:x>
      <cdr:y>0.13037</cdr:y>
    </cdr:from>
    <cdr:to>
      <cdr:x>0.0415</cdr:x>
      <cdr:y>0.65039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H="1">
          <a:off x="723900" y="635770"/>
          <a:ext cx="9824" cy="25360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0.12116</cdr:x>
      <cdr:y>0.12466</cdr:y>
    </cdr:from>
    <cdr:to>
      <cdr:x>0.12231</cdr:x>
      <cdr:y>0.6582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2141942" y="607942"/>
          <a:ext cx="20233" cy="26019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0.23396</cdr:x>
      <cdr:y>0.12414</cdr:y>
    </cdr:from>
    <cdr:to>
      <cdr:x>0.23491</cdr:x>
      <cdr:y>0.66406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135959" y="605406"/>
          <a:ext cx="16941" cy="26330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0.38658</cdr:x>
      <cdr:y>0.12994</cdr:y>
    </cdr:from>
    <cdr:to>
      <cdr:x>0.38739</cdr:x>
      <cdr:y>0.65625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6834051" y="633707"/>
          <a:ext cx="14424" cy="25666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0.54565</cdr:x>
      <cdr:y>0.12999</cdr:y>
    </cdr:from>
    <cdr:to>
      <cdr:x>0.54741</cdr:x>
      <cdr:y>0.65625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9646218" y="633935"/>
          <a:ext cx="31182" cy="2566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0.66756</cdr:x>
      <cdr:y>0.125</cdr:y>
    </cdr:from>
    <cdr:to>
      <cdr:x>0.6681</cdr:x>
      <cdr:y>0.64844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11801475" y="609599"/>
          <a:ext cx="9463" cy="25527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0.91596</cdr:x>
      <cdr:y>0.12413</cdr:y>
    </cdr:from>
    <cdr:to>
      <cdr:x>0.91756</cdr:x>
      <cdr:y>0.66211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16192694" y="605375"/>
          <a:ext cx="28381" cy="26235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&#1041;&#1044;_&#1055;&#1086;&#1083;&#1080;&#1085;&#1072;/&#1085;&#1077;&#1084;&#1077;&#1094;&#1082;&#1080;&#1081;%20&#1089;&#1087;&#1080;&#1089;&#1086;&#108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ysheva/AppData/Local/Temp/HZ$D.617.2313/HZ$D.617.2314/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9;&#1054;&#1064;_2014/&#1041;&#1044;/&#1041;&#1072;&#1079;&#1072;_2014/&#1040;&#1089;&#1090;&#1088;&#1086;&#1085;&#1086;&#1084;&#1080;&#1103;_&#1080;&#1090;&#1086;&#1075;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B4">
            <v>5</v>
          </cell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5">
          <cell r="P5" t="str">
            <v>Да</v>
          </cell>
        </row>
        <row r="6">
          <cell r="P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5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140625" customWidth="1"/>
    <col min="2" max="2" width="8.7109375" customWidth="1"/>
    <col min="3" max="3" width="32.85546875" customWidth="1"/>
    <col min="4" max="4" width="10.7109375" customWidth="1"/>
    <col min="5" max="5" width="8.7109375" customWidth="1"/>
    <col min="6" max="6" width="10.7109375" customWidth="1"/>
    <col min="7" max="7" width="8.7109375" customWidth="1"/>
    <col min="8" max="9" width="13.7109375" customWidth="1"/>
    <col min="10" max="11" width="11.7109375" customWidth="1"/>
    <col min="12" max="12" width="10.7109375" customWidth="1"/>
    <col min="13" max="13" width="8.7109375" customWidth="1"/>
    <col min="14" max="14" width="10.7109375" customWidth="1"/>
    <col min="15" max="15" width="8.7109375" customWidth="1"/>
    <col min="16" max="17" width="13.7109375" customWidth="1"/>
    <col min="18" max="18" width="10.7109375" customWidth="1"/>
    <col min="19" max="19" width="8.7109375" customWidth="1"/>
    <col min="20" max="20" width="10.7109375" customWidth="1"/>
    <col min="21" max="21" width="8.7109375" customWidth="1"/>
    <col min="22" max="23" width="13.7109375" customWidth="1"/>
    <col min="24" max="24" width="9.7109375" customWidth="1"/>
    <col min="25" max="34" width="3.7109375" customWidth="1"/>
    <col min="35" max="35" width="4.85546875" customWidth="1"/>
  </cols>
  <sheetData>
    <row r="1" spans="1:35" ht="15" customHeight="1" x14ac:dyDescent="0.3">
      <c r="A1" s="210" t="s">
        <v>171</v>
      </c>
      <c r="B1" s="506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35" ht="15" customHeight="1" x14ac:dyDescent="0.3">
      <c r="A2" s="209" t="s">
        <v>208</v>
      </c>
      <c r="B2" s="507"/>
      <c r="D2" s="3" t="s">
        <v>115</v>
      </c>
      <c r="E2" s="208" t="s">
        <v>127</v>
      </c>
      <c r="F2" s="208"/>
      <c r="G2" s="10" t="s">
        <v>116</v>
      </c>
      <c r="H2" s="208" t="s">
        <v>160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35" ht="15" customHeight="1" thickBot="1" x14ac:dyDescent="0.3">
      <c r="A3" s="23"/>
      <c r="D3" s="9" t="s">
        <v>117</v>
      </c>
      <c r="E3" s="208" t="s">
        <v>128</v>
      </c>
      <c r="F3" s="208"/>
      <c r="G3" s="11" t="s">
        <v>118</v>
      </c>
      <c r="H3" s="208" t="s">
        <v>129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5" ht="18" customHeight="1" thickBot="1" x14ac:dyDescent="0.3">
      <c r="A4" s="797" t="s">
        <v>75</v>
      </c>
      <c r="B4" s="799" t="s">
        <v>77</v>
      </c>
      <c r="C4" s="801" t="s">
        <v>76</v>
      </c>
      <c r="D4" s="803" t="s">
        <v>135</v>
      </c>
      <c r="E4" s="804"/>
      <c r="F4" s="804"/>
      <c r="G4" s="804"/>
      <c r="H4" s="804"/>
      <c r="I4" s="804"/>
      <c r="J4" s="804"/>
      <c r="K4" s="805"/>
      <c r="L4" s="803" t="s">
        <v>136</v>
      </c>
      <c r="M4" s="804"/>
      <c r="N4" s="804"/>
      <c r="O4" s="804"/>
      <c r="P4" s="804"/>
      <c r="Q4" s="805"/>
      <c r="R4" s="803" t="s">
        <v>137</v>
      </c>
      <c r="S4" s="804"/>
      <c r="T4" s="804"/>
      <c r="U4" s="804"/>
      <c r="V4" s="804"/>
      <c r="W4" s="805"/>
      <c r="X4" s="795" t="s">
        <v>119</v>
      </c>
      <c r="Y4" s="793" t="s">
        <v>177</v>
      </c>
      <c r="Z4" s="793"/>
      <c r="AA4" s="793"/>
      <c r="AB4" s="793"/>
      <c r="AC4" s="793"/>
      <c r="AD4" s="793"/>
      <c r="AE4" s="793"/>
      <c r="AF4" s="793"/>
      <c r="AG4" s="793"/>
      <c r="AH4" s="793"/>
      <c r="AI4" s="794"/>
    </row>
    <row r="5" spans="1:35" ht="49.5" customHeight="1" thickBot="1" x14ac:dyDescent="0.3">
      <c r="A5" s="798"/>
      <c r="B5" s="800"/>
      <c r="C5" s="802"/>
      <c r="D5" s="508" t="s">
        <v>232</v>
      </c>
      <c r="E5" s="509" t="s">
        <v>233</v>
      </c>
      <c r="F5" s="510" t="s">
        <v>234</v>
      </c>
      <c r="G5" s="509" t="s">
        <v>235</v>
      </c>
      <c r="H5" s="511" t="s">
        <v>236</v>
      </c>
      <c r="I5" s="512" t="s">
        <v>237</v>
      </c>
      <c r="J5" s="511" t="s">
        <v>238</v>
      </c>
      <c r="K5" s="512" t="s">
        <v>239</v>
      </c>
      <c r="L5" s="511" t="s">
        <v>226</v>
      </c>
      <c r="M5" s="509" t="s">
        <v>227</v>
      </c>
      <c r="N5" s="510" t="s">
        <v>228</v>
      </c>
      <c r="O5" s="509" t="s">
        <v>229</v>
      </c>
      <c r="P5" s="511" t="s">
        <v>230</v>
      </c>
      <c r="Q5" s="512" t="s">
        <v>231</v>
      </c>
      <c r="R5" s="508" t="s">
        <v>225</v>
      </c>
      <c r="S5" s="509" t="s">
        <v>240</v>
      </c>
      <c r="T5" s="510" t="s">
        <v>241</v>
      </c>
      <c r="U5" s="512" t="s">
        <v>242</v>
      </c>
      <c r="V5" s="511" t="s">
        <v>243</v>
      </c>
      <c r="W5" s="509" t="s">
        <v>244</v>
      </c>
      <c r="X5" s="796"/>
      <c r="Y5" s="539" t="s">
        <v>172</v>
      </c>
      <c r="Z5" s="540" t="s">
        <v>173</v>
      </c>
      <c r="AA5" s="540" t="s">
        <v>174</v>
      </c>
      <c r="AB5" s="540" t="s">
        <v>175</v>
      </c>
      <c r="AC5" s="540" t="s">
        <v>178</v>
      </c>
      <c r="AD5" s="540" t="s">
        <v>179</v>
      </c>
      <c r="AE5" s="540" t="s">
        <v>180</v>
      </c>
      <c r="AF5" s="540" t="s">
        <v>181</v>
      </c>
      <c r="AG5" s="540" t="s">
        <v>182</v>
      </c>
      <c r="AH5" s="540" t="s">
        <v>183</v>
      </c>
      <c r="AI5" s="541" t="s">
        <v>176</v>
      </c>
    </row>
    <row r="6" spans="1:35" ht="18" customHeight="1" thickBot="1" x14ac:dyDescent="0.3">
      <c r="A6" s="515"/>
      <c r="B6" s="516"/>
      <c r="C6" s="519" t="s">
        <v>188</v>
      </c>
      <c r="D6" s="520">
        <f>'Мун- 2019-2020'!DC6</f>
        <v>0.43154606975533577</v>
      </c>
      <c r="E6" s="521" t="str">
        <f t="shared" ref="E6:E37" si="0">IF(D6&gt;=$D$128,"A",IF(D6&gt;=$D$129,"B",IF(D6&gt;=$D$130,"C","D")))</f>
        <v>B</v>
      </c>
      <c r="F6" s="522">
        <f>'Мун- 2019-2020'!DE6</f>
        <v>1</v>
      </c>
      <c r="G6" s="523" t="str">
        <f t="shared" ref="G6:G37" si="1">IF(F6&gt;=$F$128,"A",IF(F6&gt;=$F$129,"B",IF(F6&gt;=$F$130,"C","D")))</f>
        <v>B</v>
      </c>
      <c r="H6" s="524">
        <f>'Мун- 2019-2020'!DG6</f>
        <v>0.18729796539266019</v>
      </c>
      <c r="I6" s="523" t="str">
        <f t="shared" ref="I6:I37" si="2">IF(H6&gt;=$H$128,"A",IF(H6&gt;=$H$129,"B",IF(H6&gt;=$H$130,"C","D")))</f>
        <v>B</v>
      </c>
      <c r="J6" s="525">
        <f>'Мун- 2019-2020'!DI6</f>
        <v>4.6645911497831351E-2</v>
      </c>
      <c r="K6" s="523" t="str">
        <f t="shared" ref="K6:K37" si="3">IF(J6&gt;=$J$128,"A",IF(J6&gt;=$J$129,"B",IF(J6&gt;=$J$130,"C","D")))</f>
        <v>B</v>
      </c>
      <c r="L6" s="526">
        <f>'Рег- 2019-2020'!AQ6</f>
        <v>0.20606826801517067</v>
      </c>
      <c r="M6" s="527" t="str">
        <f t="shared" ref="M6:M37" si="4">IF(L6&gt;=$L$128,"A",IF(L6&gt;=$L$129,"B",IF(L6&gt;=$L$130,"C","D")))</f>
        <v>B</v>
      </c>
      <c r="N6" s="525">
        <f>'Рег- 2019-2020'!AS6</f>
        <v>0.99996241751987902</v>
      </c>
      <c r="O6" s="528" t="str">
        <f t="shared" ref="O6:O37" si="5">IF(N6&gt;=$N$128,"A",IF(N6&gt;=$N$129,"B",IF(N6&gt;=$N$130,"C","D")))</f>
        <v>C</v>
      </c>
      <c r="P6" s="526">
        <f>'Рег- 2019-2020'!AU6</f>
        <v>0.26979865771812078</v>
      </c>
      <c r="Q6" s="527" t="str">
        <f t="shared" ref="Q6:Q37" si="6">IF(P6&gt;=$P$128,"A",IF(P6&gt;=$P$129,"B",IF(P6&gt;=$P$130,"C","D")))</f>
        <v>B</v>
      </c>
      <c r="R6" s="525">
        <f>'Фед- 2019-2020'!BC6</f>
        <v>0.18141592920353983</v>
      </c>
      <c r="S6" s="528" t="str">
        <f t="shared" ref="S6:S37" si="7">IF(R6&gt;=$R$128,"A",IF(R6&gt;=$R$129,"B",IF(R6&gt;=$R$130,"C","D")))</f>
        <v>B</v>
      </c>
      <c r="T6" s="526">
        <f>'Фед- 2019-2020'!BE6</f>
        <v>0.99995867196863431</v>
      </c>
      <c r="U6" s="527" t="str">
        <f t="shared" ref="U6:U37" si="8">IF(T6&gt;=$T$128,"A",IF(T6&gt;=$T$129,"B",IF(T6&gt;=$T$130,"C","D")))</f>
        <v>C</v>
      </c>
      <c r="V6" s="525">
        <f>'Фед- 2019-2020'!BG6</f>
        <v>0.18778077268643306</v>
      </c>
      <c r="W6" s="521" t="str">
        <f t="shared" ref="W6:W37" si="9">IF(V6&gt;=$V$128,"A",IF(V6&gt;=$V$129,"B",IF(V6&gt;=$V$130,"C","D")))</f>
        <v>A</v>
      </c>
      <c r="X6" s="529" t="str">
        <f>IF(AI6&gt;=3.5,"A",IF(AI6&gt;=2.5,"B",IF(AI6&gt;=1.5,"C","D")))</f>
        <v>B</v>
      </c>
      <c r="Y6" s="530">
        <f>IF(E6="A",4.2,IF(E6="B",2.5,IF(E6="C",2,1)))</f>
        <v>2.5</v>
      </c>
      <c r="Z6" s="531">
        <f>IF(G6="A",4.2,IF(G6="B",2.5,IF(G6="C",2,1)))</f>
        <v>2.5</v>
      </c>
      <c r="AA6" s="531">
        <f>IF(I6="A",4.2,IF(I6="B",2.5,IF(I6="C",2,1)))</f>
        <v>2.5</v>
      </c>
      <c r="AB6" s="531">
        <f>IF(K6="A",4.2,IF(K6="B",2.5,IF(K6="C",2,1)))</f>
        <v>2.5</v>
      </c>
      <c r="AC6" s="531">
        <f>IF(M6="A",4.2,IF(M6="B",2.5,IF(M6="C",2,1)))</f>
        <v>2.5</v>
      </c>
      <c r="AD6" s="531">
        <f>IF(O6="A",4.2,IF(O6="B",2.5,IF(O6="C",2,1)))</f>
        <v>2</v>
      </c>
      <c r="AE6" s="531">
        <f>IF(Q6="A",4.2,IF(Q6="B",2.5,IF(Q6="C",2,1)))</f>
        <v>2.5</v>
      </c>
      <c r="AF6" s="531">
        <f>IF(S6="A",4.2,IF(S6="B",2.5,IF(S6="C",2,1)))</f>
        <v>2.5</v>
      </c>
      <c r="AG6" s="531">
        <f>IF(U6="A",4.2,IF(U6="B",2.5,IF(U6="C",2,1)))</f>
        <v>2</v>
      </c>
      <c r="AH6" s="531">
        <f>IF(W6="A",4.2,IF(W6="B",2.5,IF(W6="C",2,1)))</f>
        <v>4.2</v>
      </c>
      <c r="AI6" s="536">
        <f>AVERAGE(Y6:AH6)</f>
        <v>2.57</v>
      </c>
    </row>
    <row r="7" spans="1:35" ht="15.75" thickBot="1" x14ac:dyDescent="0.3">
      <c r="A7" s="76">
        <v>1</v>
      </c>
      <c r="B7" s="513">
        <f>'Мун- 2019-2020'!B7</f>
        <v>50050</v>
      </c>
      <c r="C7" s="514" t="str">
        <f>'Мун- 2019-2020'!C7</f>
        <v>МАОУ Гимназия № 5</v>
      </c>
      <c r="D7" s="141">
        <f>'Мун- 2019-2020'!DC7</f>
        <v>0.29411764705882354</v>
      </c>
      <c r="E7" s="142" t="str">
        <f t="shared" si="0"/>
        <v>C</v>
      </c>
      <c r="F7" s="143">
        <f>'Мун- 2019-2020'!DE7</f>
        <v>0.42973949420041829</v>
      </c>
      <c r="G7" s="107" t="str">
        <f t="shared" si="1"/>
        <v>D</v>
      </c>
      <c r="H7" s="144">
        <f>'Мун- 2019-2020'!DG7</f>
        <v>0.15</v>
      </c>
      <c r="I7" s="107" t="str">
        <f t="shared" si="2"/>
        <v>C</v>
      </c>
      <c r="J7" s="106">
        <f>'Мун- 2019-2020'!DI7</f>
        <v>2.3310023310023312E-2</v>
      </c>
      <c r="K7" s="107" t="str">
        <f t="shared" si="3"/>
        <v>C</v>
      </c>
      <c r="L7" s="138">
        <f>'Рег- 2019-2020'!AQ7</f>
        <v>0.14285714285714285</v>
      </c>
      <c r="M7" s="139" t="str">
        <f t="shared" si="4"/>
        <v>C</v>
      </c>
      <c r="N7" s="106">
        <f>'Рег- 2019-2020'!AS7</f>
        <v>0.30334430383824518</v>
      </c>
      <c r="O7" s="140" t="str">
        <f t="shared" si="5"/>
        <v>D</v>
      </c>
      <c r="P7" s="138">
        <f>'Рег- 2019-2020'!AU7</f>
        <v>0.5</v>
      </c>
      <c r="Q7" s="139" t="str">
        <f t="shared" si="6"/>
        <v>A</v>
      </c>
      <c r="R7" s="106">
        <f>'Фед- 2019-2020'!BC7</f>
        <v>0</v>
      </c>
      <c r="S7" s="140" t="str">
        <f t="shared" si="7"/>
        <v>D</v>
      </c>
      <c r="T7" s="138">
        <f>'Фед- 2019-2020'!BE7</f>
        <v>1.0152320748648308E-4</v>
      </c>
      <c r="U7" s="139" t="str">
        <f t="shared" si="8"/>
        <v>D</v>
      </c>
      <c r="V7" s="106">
        <f>'Фед- 2019-2020'!BG7</f>
        <v>0</v>
      </c>
      <c r="W7" s="157" t="str">
        <f t="shared" si="9"/>
        <v>D</v>
      </c>
      <c r="X7" s="190" t="str">
        <f>IF(AI7&gt;=3.5,"A",IF(AI7&gt;=2.5,"B",IF(AI7&gt;=1.5,"C","D")))</f>
        <v>C</v>
      </c>
      <c r="Y7" s="532">
        <f>IF(E7="A",4.2,IF(E7="B",2.5,IF(E7="C",2,1)))</f>
        <v>2</v>
      </c>
      <c r="Z7" s="533">
        <f>IF(G7="A",4.2,IF(G7="B",2.5,IF(G7="C",2,1)))</f>
        <v>1</v>
      </c>
      <c r="AA7" s="533">
        <f>IF(I7="A",4.2,IF(I7="B",2.5,IF(I7="C",2,1)))</f>
        <v>2</v>
      </c>
      <c r="AB7" s="533">
        <f>IF(K7="A",4.2,IF(K7="B",2.5,IF(K7="C",2,1)))</f>
        <v>2</v>
      </c>
      <c r="AC7" s="533">
        <f>IF(M7="A",4.2,IF(M7="B",2.5,IF(M7="C",2,1)))</f>
        <v>2</v>
      </c>
      <c r="AD7" s="533">
        <f>IF(O7="A",4.2,IF(O7="B",2.5,IF(O7="C",2,1)))</f>
        <v>1</v>
      </c>
      <c r="AE7" s="533">
        <f>IF(Q7="A",4.2,IF(Q7="B",2.5,IF(Q7="C",2,1)))</f>
        <v>4.2</v>
      </c>
      <c r="AF7" s="533">
        <f>IF(S7="A",4.2,IF(S7="B",2.5,IF(S7="C",2,1)))</f>
        <v>1</v>
      </c>
      <c r="AG7" s="533">
        <f>IF(U7="A",4.2,IF(U7="B",2.5,IF(U7="C",2,1)))</f>
        <v>1</v>
      </c>
      <c r="AH7" s="533">
        <f>IF(W7="A",4.2,IF(W7="B",2.5,IF(W7="C",2,1)))</f>
        <v>1</v>
      </c>
      <c r="AI7" s="537">
        <f>AVERAGE(Y7:AH7)</f>
        <v>1.72</v>
      </c>
    </row>
    <row r="8" spans="1:35" ht="16.5" thickBot="1" x14ac:dyDescent="0.3">
      <c r="A8" s="7"/>
      <c r="B8" s="86"/>
      <c r="C8" s="517" t="str">
        <f>'Мун- 2019-2020'!C8</f>
        <v>Железнодорожный район</v>
      </c>
      <c r="D8" s="191">
        <f>'Мун- 2019-2020'!DC8</f>
        <v>0.4509803921568627</v>
      </c>
      <c r="E8" s="192" t="str">
        <f t="shared" si="0"/>
        <v>B</v>
      </c>
      <c r="F8" s="193">
        <f>'Мун- 2019-2020'!DE8</f>
        <v>1.535124970949272</v>
      </c>
      <c r="G8" s="194" t="str">
        <f t="shared" si="1"/>
        <v>A</v>
      </c>
      <c r="H8" s="195">
        <f>'Мун- 2019-2020'!DG8</f>
        <v>0.18662519440124417</v>
      </c>
      <c r="I8" s="194" t="str">
        <f t="shared" si="2"/>
        <v>B</v>
      </c>
      <c r="J8" s="196">
        <f>'Мун- 2019-2020'!DI8</f>
        <v>7.5584812507346888E-2</v>
      </c>
      <c r="K8" s="194" t="str">
        <f t="shared" si="3"/>
        <v>A</v>
      </c>
      <c r="L8" s="197">
        <f>'Рег- 2019-2020'!AQ8</f>
        <v>0.23809523809523808</v>
      </c>
      <c r="M8" s="198" t="str">
        <f t="shared" si="4"/>
        <v>B</v>
      </c>
      <c r="N8" s="196">
        <f>'Рег- 2019-2020'!AS8</f>
        <v>1.3987542899207972</v>
      </c>
      <c r="O8" s="199" t="str">
        <f t="shared" si="5"/>
        <v>B</v>
      </c>
      <c r="P8" s="197">
        <f>'Рег- 2019-2020'!AU8</f>
        <v>0.24096385542168675</v>
      </c>
      <c r="Q8" s="198" t="str">
        <f t="shared" si="6"/>
        <v>B</v>
      </c>
      <c r="R8" s="196">
        <f>'Фед- 2019-2020'!BC8</f>
        <v>0.20370370370370369</v>
      </c>
      <c r="S8" s="199" t="str">
        <f t="shared" si="7"/>
        <v>B</v>
      </c>
      <c r="T8" s="197">
        <f>'Фед- 2019-2020'!BE8</f>
        <v>1.3423624100990541</v>
      </c>
      <c r="U8" s="198" t="str">
        <f t="shared" si="8"/>
        <v>B</v>
      </c>
      <c r="V8" s="196">
        <f>'Фед- 2019-2020'!BG8</f>
        <v>0.19327731092436976</v>
      </c>
      <c r="W8" s="192" t="str">
        <f t="shared" si="9"/>
        <v>A</v>
      </c>
      <c r="X8" s="200" t="str">
        <f t="shared" ref="X8:X69" si="10">IF(AI8&gt;=3.5,"A",IF(AI8&gt;=2.5,"B",IF(AI8&gt;=1.5,"C","D")))</f>
        <v>B</v>
      </c>
      <c r="Y8" s="534">
        <f t="shared" ref="Y8:Y69" si="11">IF(E8="A",4.2,IF(E8="B",2.5,IF(E8="C",2,1)))</f>
        <v>2.5</v>
      </c>
      <c r="Z8" s="535">
        <f t="shared" ref="Z8:Z69" si="12">IF(G8="A",4.2,IF(G8="B",2.5,IF(G8="C",2,1)))</f>
        <v>4.2</v>
      </c>
      <c r="AA8" s="535">
        <f t="shared" ref="AA8:AA69" si="13">IF(I8="A",4.2,IF(I8="B",2.5,IF(I8="C",2,1)))</f>
        <v>2.5</v>
      </c>
      <c r="AB8" s="535">
        <f t="shared" ref="AB8:AB69" si="14">IF(K8="A",4.2,IF(K8="B",2.5,IF(K8="C",2,1)))</f>
        <v>4.2</v>
      </c>
      <c r="AC8" s="535">
        <f t="shared" ref="AC8:AC69" si="15">IF(M8="A",4.2,IF(M8="B",2.5,IF(M8="C",2,1)))</f>
        <v>2.5</v>
      </c>
      <c r="AD8" s="535">
        <f t="shared" ref="AD8:AD69" si="16">IF(O8="A",4.2,IF(O8="B",2.5,IF(O8="C",2,1)))</f>
        <v>2.5</v>
      </c>
      <c r="AE8" s="535">
        <f t="shared" ref="AE8:AE69" si="17">IF(Q8="A",4.2,IF(Q8="B",2.5,IF(Q8="C",2,1)))</f>
        <v>2.5</v>
      </c>
      <c r="AF8" s="535">
        <f t="shared" ref="AF8:AF69" si="18">IF(S8="A",4.2,IF(S8="B",2.5,IF(S8="C",2,1)))</f>
        <v>2.5</v>
      </c>
      <c r="AG8" s="535">
        <f t="shared" ref="AG8:AG69" si="19">IF(U8="A",4.2,IF(U8="B",2.5,IF(U8="C",2,1)))</f>
        <v>2.5</v>
      </c>
      <c r="AH8" s="535">
        <f t="shared" ref="AH8:AH69" si="20">IF(W8="A",4.2,IF(W8="B",2.5,IF(W8="C",2,1)))</f>
        <v>4.2</v>
      </c>
      <c r="AI8" s="538">
        <f t="shared" ref="AI8:AI69" si="21">AVERAGE(Y8:AH8)</f>
        <v>3.01</v>
      </c>
    </row>
    <row r="9" spans="1:35" x14ac:dyDescent="0.25">
      <c r="A9" s="77">
        <v>1</v>
      </c>
      <c r="B9" s="8">
        <f>'Мун- 2019-2020'!B9</f>
        <v>10003</v>
      </c>
      <c r="C9" s="241" t="str">
        <f>'Мун- 2019-2020'!C9</f>
        <v>МБОУ Прогимназия № 131</v>
      </c>
      <c r="D9" s="122">
        <f>'Мун- 2019-2020'!DC9</f>
        <v>5.8823529411764705E-2</v>
      </c>
      <c r="E9" s="110" t="str">
        <f t="shared" si="0"/>
        <v>D</v>
      </c>
      <c r="F9" s="115">
        <f>'Мун- 2019-2020'!DE9</f>
        <v>6.4460924130062741E-2</v>
      </c>
      <c r="G9" s="107" t="str">
        <f t="shared" si="1"/>
        <v>D</v>
      </c>
      <c r="H9" s="113">
        <f>'Мун- 2019-2020'!DG9</f>
        <v>0.33333333333333331</v>
      </c>
      <c r="I9" s="107" t="str">
        <f t="shared" si="2"/>
        <v>A</v>
      </c>
      <c r="J9" s="106">
        <f>'Мун- 2019-2020'!DI9</f>
        <v>1.2500000000000001E-2</v>
      </c>
      <c r="K9" s="107" t="str">
        <f t="shared" si="3"/>
        <v>D</v>
      </c>
      <c r="L9" s="131">
        <f>'Рег- 2019-2020'!AQ9</f>
        <v>0</v>
      </c>
      <c r="M9" s="132" t="str">
        <f t="shared" si="4"/>
        <v>D</v>
      </c>
      <c r="N9" s="133">
        <f>'Рег- 2019-2020'!AS9</f>
        <v>1.5167215191912259E-4</v>
      </c>
      <c r="O9" s="134" t="str">
        <f t="shared" si="5"/>
        <v>D</v>
      </c>
      <c r="P9" s="131">
        <f>'Рег- 2019-2020'!AU9</f>
        <v>0</v>
      </c>
      <c r="Q9" s="132" t="str">
        <f t="shared" si="6"/>
        <v>D</v>
      </c>
      <c r="R9" s="133">
        <f>'Фед- 2019-2020'!BC9</f>
        <v>0.16666666666666666</v>
      </c>
      <c r="S9" s="134" t="str">
        <f t="shared" si="7"/>
        <v>C</v>
      </c>
      <c r="T9" s="131">
        <f>'Фед- 2019-2020'!BE9</f>
        <v>0.40609282994593238</v>
      </c>
      <c r="U9" s="132" t="str">
        <f t="shared" si="8"/>
        <v>D</v>
      </c>
      <c r="V9" s="133">
        <f>'Фед- 2019-2020'!BG9</f>
        <v>0.25</v>
      </c>
      <c r="W9" s="158" t="str">
        <f t="shared" si="9"/>
        <v>A</v>
      </c>
      <c r="X9" s="154" t="str">
        <f t="shared" si="10"/>
        <v>C</v>
      </c>
      <c r="Y9" s="534">
        <f t="shared" si="11"/>
        <v>1</v>
      </c>
      <c r="Z9" s="535">
        <f t="shared" si="12"/>
        <v>1</v>
      </c>
      <c r="AA9" s="535">
        <f t="shared" si="13"/>
        <v>4.2</v>
      </c>
      <c r="AB9" s="535">
        <f t="shared" si="14"/>
        <v>1</v>
      </c>
      <c r="AC9" s="535">
        <f t="shared" si="15"/>
        <v>1</v>
      </c>
      <c r="AD9" s="535">
        <f t="shared" si="16"/>
        <v>1</v>
      </c>
      <c r="AE9" s="535">
        <f t="shared" si="17"/>
        <v>1</v>
      </c>
      <c r="AF9" s="535">
        <f t="shared" si="18"/>
        <v>2</v>
      </c>
      <c r="AG9" s="535">
        <f t="shared" si="19"/>
        <v>1</v>
      </c>
      <c r="AH9" s="535">
        <f t="shared" si="20"/>
        <v>4.2</v>
      </c>
      <c r="AI9" s="538">
        <f t="shared" si="21"/>
        <v>1.7399999999999998</v>
      </c>
    </row>
    <row r="10" spans="1:35" x14ac:dyDescent="0.25">
      <c r="A10" s="77">
        <v>2</v>
      </c>
      <c r="B10" s="84">
        <f>'Мун- 2019-2020'!B10</f>
        <v>10002</v>
      </c>
      <c r="C10" s="120" t="str">
        <f>'Мун- 2019-2020'!C10</f>
        <v>МБОУ Гимназия № 8</v>
      </c>
      <c r="D10" s="123">
        <f>'Мун- 2019-2020'!DC10</f>
        <v>0.58823529411764708</v>
      </c>
      <c r="E10" s="111" t="str">
        <f t="shared" si="0"/>
        <v>B</v>
      </c>
      <c r="F10" s="116">
        <f>'Мун- 2019-2020'!DE10</f>
        <v>1.5900361285415479</v>
      </c>
      <c r="G10" s="95" t="str">
        <f t="shared" si="1"/>
        <v>A</v>
      </c>
      <c r="H10" s="114">
        <f>'Мун- 2019-2020'!DG10</f>
        <v>0.21621621621621623</v>
      </c>
      <c r="I10" s="95" t="str">
        <f t="shared" si="2"/>
        <v>B</v>
      </c>
      <c r="J10" s="108">
        <f>'Мун- 2019-2020'!DI10+0.001</f>
        <v>6.6486725663716814E-2</v>
      </c>
      <c r="K10" s="95" t="str">
        <f t="shared" si="3"/>
        <v>A</v>
      </c>
      <c r="L10" s="91">
        <f>'Рег- 2019-2020'!AQ10</f>
        <v>0.42857142857142855</v>
      </c>
      <c r="M10" s="125" t="str">
        <f t="shared" si="4"/>
        <v>A</v>
      </c>
      <c r="N10" s="128">
        <f>'Рег- 2019-2020'!AS10</f>
        <v>1.516721519191226</v>
      </c>
      <c r="O10" s="129" t="str">
        <f t="shared" si="5"/>
        <v>A</v>
      </c>
      <c r="P10" s="91">
        <f>'Рег- 2019-2020'!AU10</f>
        <v>0</v>
      </c>
      <c r="Q10" s="125" t="str">
        <f t="shared" si="6"/>
        <v>D</v>
      </c>
      <c r="R10" s="133">
        <f>'Фед- 2019-2020'!BC10</f>
        <v>0</v>
      </c>
      <c r="S10" s="129" t="str">
        <f t="shared" si="7"/>
        <v>D</v>
      </c>
      <c r="T10" s="131">
        <f>'Фед- 2019-2020'!BE10</f>
        <v>1.0152320748648308E-4</v>
      </c>
      <c r="U10" s="125" t="str">
        <f t="shared" si="8"/>
        <v>D</v>
      </c>
      <c r="V10" s="133">
        <f>'Фед- 2019-2020'!BG10</f>
        <v>0</v>
      </c>
      <c r="W10" s="159" t="str">
        <f t="shared" si="9"/>
        <v>D</v>
      </c>
      <c r="X10" s="156" t="str">
        <f t="shared" si="10"/>
        <v>B</v>
      </c>
      <c r="Y10" s="534">
        <f t="shared" si="11"/>
        <v>2.5</v>
      </c>
      <c r="Z10" s="535">
        <f t="shared" si="12"/>
        <v>4.2</v>
      </c>
      <c r="AA10" s="535">
        <f t="shared" si="13"/>
        <v>2.5</v>
      </c>
      <c r="AB10" s="535">
        <f t="shared" si="14"/>
        <v>4.2</v>
      </c>
      <c r="AC10" s="535">
        <f t="shared" si="15"/>
        <v>4.2</v>
      </c>
      <c r="AD10" s="535">
        <f t="shared" si="16"/>
        <v>4.2</v>
      </c>
      <c r="AE10" s="535">
        <f t="shared" si="17"/>
        <v>1</v>
      </c>
      <c r="AF10" s="535">
        <f t="shared" si="18"/>
        <v>1</v>
      </c>
      <c r="AG10" s="535">
        <f t="shared" si="19"/>
        <v>1</v>
      </c>
      <c r="AH10" s="535">
        <f t="shared" si="20"/>
        <v>1</v>
      </c>
      <c r="AI10" s="538">
        <f t="shared" si="21"/>
        <v>2.5799999999999996</v>
      </c>
    </row>
    <row r="11" spans="1:35" x14ac:dyDescent="0.25">
      <c r="A11" s="77">
        <v>3</v>
      </c>
      <c r="B11" s="84">
        <f>'Мун- 2019-2020'!B11</f>
        <v>10090</v>
      </c>
      <c r="C11" s="120" t="str">
        <f>'Мун- 2019-2020'!C11</f>
        <v>МАОУ Гимназия №  9</v>
      </c>
      <c r="D11" s="123">
        <f>'Мун- 2019-2020'!DC11</f>
        <v>0.47058823529411764</v>
      </c>
      <c r="E11" s="111" t="str">
        <f t="shared" si="0"/>
        <v>B</v>
      </c>
      <c r="F11" s="116">
        <f>'Мун- 2019-2020'!DE11</f>
        <v>0.98840083666096212</v>
      </c>
      <c r="G11" s="95" t="str">
        <f t="shared" si="1"/>
        <v>C</v>
      </c>
      <c r="H11" s="114">
        <f>'Мун- 2019-2020'!DG11</f>
        <v>8.6956521739130432E-2</v>
      </c>
      <c r="I11" s="95" t="str">
        <f t="shared" si="2"/>
        <v>C</v>
      </c>
      <c r="J11" s="108">
        <f>'Мун- 2019-2020'!DI11</f>
        <v>2.8342575477510783E-2</v>
      </c>
      <c r="K11" s="95" t="str">
        <f t="shared" si="3"/>
        <v>C</v>
      </c>
      <c r="L11" s="91">
        <f>'Рег- 2019-2020'!AQ11</f>
        <v>0.14285714285714285</v>
      </c>
      <c r="M11" s="125" t="str">
        <f t="shared" si="4"/>
        <v>C</v>
      </c>
      <c r="N11" s="128">
        <f>'Рег- 2019-2020'!AS11</f>
        <v>0.15167215191912259</v>
      </c>
      <c r="O11" s="129" t="str">
        <f t="shared" si="5"/>
        <v>D</v>
      </c>
      <c r="P11" s="91">
        <f>'Рег- 2019-2020'!AU11</f>
        <v>1</v>
      </c>
      <c r="Q11" s="125" t="str">
        <f t="shared" si="6"/>
        <v>A</v>
      </c>
      <c r="R11" s="133">
        <f>'Фед- 2019-2020'!BC11</f>
        <v>0</v>
      </c>
      <c r="S11" s="129" t="str">
        <f t="shared" si="7"/>
        <v>D</v>
      </c>
      <c r="T11" s="131">
        <f>'Фед- 2019-2020'!BE11</f>
        <v>1.0152320748648308E-4</v>
      </c>
      <c r="U11" s="125" t="str">
        <f t="shared" si="8"/>
        <v>D</v>
      </c>
      <c r="V11" s="133">
        <f>'Фед- 2019-2020'!BG11</f>
        <v>0</v>
      </c>
      <c r="W11" s="159" t="str">
        <f t="shared" si="9"/>
        <v>D</v>
      </c>
      <c r="X11" s="156" t="str">
        <f t="shared" si="10"/>
        <v>C</v>
      </c>
      <c r="Y11" s="534">
        <f t="shared" si="11"/>
        <v>2.5</v>
      </c>
      <c r="Z11" s="535">
        <f t="shared" si="12"/>
        <v>2</v>
      </c>
      <c r="AA11" s="535">
        <f t="shared" si="13"/>
        <v>2</v>
      </c>
      <c r="AB11" s="535">
        <f t="shared" si="14"/>
        <v>2</v>
      </c>
      <c r="AC11" s="535">
        <f t="shared" si="15"/>
        <v>2</v>
      </c>
      <c r="AD11" s="535">
        <f t="shared" si="16"/>
        <v>1</v>
      </c>
      <c r="AE11" s="535">
        <f t="shared" si="17"/>
        <v>4.2</v>
      </c>
      <c r="AF11" s="535">
        <f t="shared" si="18"/>
        <v>1</v>
      </c>
      <c r="AG11" s="535">
        <f t="shared" si="19"/>
        <v>1</v>
      </c>
      <c r="AH11" s="535">
        <f t="shared" si="20"/>
        <v>1</v>
      </c>
      <c r="AI11" s="538">
        <f t="shared" si="21"/>
        <v>1.8699999999999999</v>
      </c>
    </row>
    <row r="12" spans="1:35" x14ac:dyDescent="0.25">
      <c r="A12" s="77">
        <v>4</v>
      </c>
      <c r="B12" s="84">
        <f>'Мун- 2019-2020'!B12</f>
        <v>10004</v>
      </c>
      <c r="C12" s="120" t="str">
        <f>'Мун- 2019-2020'!C12</f>
        <v>МАОУ Лицей № 7</v>
      </c>
      <c r="D12" s="123">
        <f>'Мун- 2019-2020'!DC12</f>
        <v>0.52941176470588236</v>
      </c>
      <c r="E12" s="111" t="str">
        <f t="shared" si="0"/>
        <v>B</v>
      </c>
      <c r="F12" s="116">
        <f>'Мун- 2019-2020'!DE12</f>
        <v>5.049439056854915</v>
      </c>
      <c r="G12" s="95" t="str">
        <f t="shared" si="1"/>
        <v>A</v>
      </c>
      <c r="H12" s="114">
        <f>'Мун- 2019-2020'!DG12</f>
        <v>0.27659574468085107</v>
      </c>
      <c r="I12" s="95" t="str">
        <f t="shared" si="2"/>
        <v>A</v>
      </c>
      <c r="J12" s="108">
        <f>'Мун- 2019-2020'!DI12</f>
        <v>0.17330383480825959</v>
      </c>
      <c r="K12" s="95" t="str">
        <f t="shared" si="3"/>
        <v>A</v>
      </c>
      <c r="L12" s="91">
        <f>'Рег- 2019-2020'!AQ12</f>
        <v>0.2857142857142857</v>
      </c>
      <c r="M12" s="125" t="str">
        <f t="shared" si="4"/>
        <v>B</v>
      </c>
      <c r="N12" s="128">
        <f>'Рег- 2019-2020'!AS12</f>
        <v>8.4936405074708645</v>
      </c>
      <c r="O12" s="129" t="str">
        <f t="shared" si="5"/>
        <v>A</v>
      </c>
      <c r="P12" s="91">
        <f>'Рег- 2019-2020'!AU12</f>
        <v>0.26785714285714285</v>
      </c>
      <c r="Q12" s="125" t="str">
        <f t="shared" si="6"/>
        <v>B</v>
      </c>
      <c r="R12" s="133">
        <f>'Фед- 2019-2020'!BC12</f>
        <v>0.83333333333333337</v>
      </c>
      <c r="S12" s="129" t="str">
        <f t="shared" si="7"/>
        <v>A</v>
      </c>
      <c r="T12" s="131">
        <f>'Фед- 2019-2020'!BE12</f>
        <v>7.4111941465132656</v>
      </c>
      <c r="U12" s="125" t="str">
        <f t="shared" si="8"/>
        <v>A</v>
      </c>
      <c r="V12" s="133">
        <f>'Фед- 2019-2020'!BG12</f>
        <v>0.28767123287671231</v>
      </c>
      <c r="W12" s="159" t="str">
        <f t="shared" si="9"/>
        <v>A</v>
      </c>
      <c r="X12" s="156" t="str">
        <f t="shared" si="10"/>
        <v>A</v>
      </c>
      <c r="Y12" s="534">
        <f>IF(E12="A",4.2,IF(E12="B",2.5,IF(E12="C",2,1)))</f>
        <v>2.5</v>
      </c>
      <c r="Z12" s="535">
        <f t="shared" si="12"/>
        <v>4.2</v>
      </c>
      <c r="AA12" s="535">
        <f t="shared" si="13"/>
        <v>4.2</v>
      </c>
      <c r="AB12" s="535">
        <f t="shared" si="14"/>
        <v>4.2</v>
      </c>
      <c r="AC12" s="535">
        <f t="shared" si="15"/>
        <v>2.5</v>
      </c>
      <c r="AD12" s="535">
        <f t="shared" si="16"/>
        <v>4.2</v>
      </c>
      <c r="AE12" s="535">
        <f t="shared" si="17"/>
        <v>2.5</v>
      </c>
      <c r="AF12" s="535">
        <f t="shared" si="18"/>
        <v>4.2</v>
      </c>
      <c r="AG12" s="535">
        <f t="shared" si="19"/>
        <v>4.2</v>
      </c>
      <c r="AH12" s="535">
        <f t="shared" si="20"/>
        <v>4.2</v>
      </c>
      <c r="AI12" s="538">
        <f t="shared" si="21"/>
        <v>3.6900000000000004</v>
      </c>
    </row>
    <row r="13" spans="1:35" x14ac:dyDescent="0.25">
      <c r="A13" s="77">
        <v>5</v>
      </c>
      <c r="B13" s="84">
        <f>'Мун- 2019-2020'!B13</f>
        <v>10001</v>
      </c>
      <c r="C13" s="120" t="str">
        <f>'Мун- 2019-2020'!C13</f>
        <v>МБОУ Лицей № 28</v>
      </c>
      <c r="D13" s="123">
        <f>'Мун- 2019-2020'!DC13</f>
        <v>0.52941176470588236</v>
      </c>
      <c r="E13" s="111" t="str">
        <f t="shared" si="0"/>
        <v>B</v>
      </c>
      <c r="F13" s="116">
        <f>'Мун- 2019-2020'!DE13</f>
        <v>2.0627495721620077</v>
      </c>
      <c r="G13" s="95" t="str">
        <f t="shared" si="1"/>
        <v>A</v>
      </c>
      <c r="H13" s="114">
        <f>'Мун- 2019-2020'!DG13</f>
        <v>9.375E-2</v>
      </c>
      <c r="I13" s="95" t="str">
        <f t="shared" si="2"/>
        <v>C</v>
      </c>
      <c r="J13" s="108">
        <f>'Мун- 2019-2020'!DI13</f>
        <v>0.12834224598930483</v>
      </c>
      <c r="K13" s="95" t="str">
        <f t="shared" si="3"/>
        <v>A</v>
      </c>
      <c r="L13" s="91">
        <f>'Рег- 2019-2020'!AQ13</f>
        <v>0.42857142857142855</v>
      </c>
      <c r="M13" s="125" t="str">
        <f t="shared" si="4"/>
        <v>A</v>
      </c>
      <c r="N13" s="128">
        <f>'Рег- 2019-2020'!AS13</f>
        <v>0.758360759595613</v>
      </c>
      <c r="O13" s="129" t="str">
        <f t="shared" si="5"/>
        <v>C</v>
      </c>
      <c r="P13" s="91">
        <f>'Рег- 2019-2020'!AU13</f>
        <v>0.6</v>
      </c>
      <c r="Q13" s="125" t="str">
        <f t="shared" si="6"/>
        <v>A</v>
      </c>
      <c r="R13" s="133">
        <f>'Фед- 2019-2020'!BC13</f>
        <v>0.33333333333333331</v>
      </c>
      <c r="S13" s="129" t="str">
        <f t="shared" si="7"/>
        <v>A</v>
      </c>
      <c r="T13" s="131">
        <f>'Фед- 2019-2020'!BE13</f>
        <v>0.81218565989186475</v>
      </c>
      <c r="U13" s="125" t="str">
        <f t="shared" si="8"/>
        <v>C</v>
      </c>
      <c r="V13" s="133">
        <f>'Фед- 2019-2020'!BG13</f>
        <v>0.125</v>
      </c>
      <c r="W13" s="159" t="str">
        <f t="shared" si="9"/>
        <v>B</v>
      </c>
      <c r="X13" s="156" t="str">
        <f t="shared" si="10"/>
        <v>B</v>
      </c>
      <c r="Y13" s="534">
        <f t="shared" si="11"/>
        <v>2.5</v>
      </c>
      <c r="Z13" s="535">
        <f t="shared" si="12"/>
        <v>4.2</v>
      </c>
      <c r="AA13" s="535">
        <f t="shared" si="13"/>
        <v>2</v>
      </c>
      <c r="AB13" s="535">
        <f t="shared" si="14"/>
        <v>4.2</v>
      </c>
      <c r="AC13" s="535">
        <f t="shared" si="15"/>
        <v>4.2</v>
      </c>
      <c r="AD13" s="535">
        <f t="shared" si="16"/>
        <v>2</v>
      </c>
      <c r="AE13" s="535">
        <f t="shared" si="17"/>
        <v>4.2</v>
      </c>
      <c r="AF13" s="535">
        <f t="shared" si="18"/>
        <v>4.2</v>
      </c>
      <c r="AG13" s="535">
        <f t="shared" si="19"/>
        <v>2</v>
      </c>
      <c r="AH13" s="535">
        <f t="shared" si="20"/>
        <v>2.5</v>
      </c>
      <c r="AI13" s="538">
        <f t="shared" si="21"/>
        <v>3.1999999999999997</v>
      </c>
    </row>
    <row r="14" spans="1:35" x14ac:dyDescent="0.25">
      <c r="A14" s="77">
        <v>6</v>
      </c>
      <c r="B14" s="84">
        <f>'Мун- 2019-2020'!B14</f>
        <v>10120</v>
      </c>
      <c r="C14" s="120" t="str">
        <f>'Мун- 2019-2020'!C14</f>
        <v>МБОУ СШ  № 12</v>
      </c>
      <c r="D14" s="123">
        <f>'Мун- 2019-2020'!DC14</f>
        <v>0.58823529411764708</v>
      </c>
      <c r="E14" s="111" t="str">
        <f t="shared" si="0"/>
        <v>B</v>
      </c>
      <c r="F14" s="116">
        <f>'Мун- 2019-2020'!DE14</f>
        <v>1.2892184826012549</v>
      </c>
      <c r="G14" s="95" t="str">
        <f t="shared" si="1"/>
        <v>B</v>
      </c>
      <c r="H14" s="114">
        <f>'Мун- 2019-2020'!DG14</f>
        <v>0.11666666666666667</v>
      </c>
      <c r="I14" s="95" t="str">
        <f t="shared" si="2"/>
        <v>C</v>
      </c>
      <c r="J14" s="108">
        <f>'Мун- 2019-2020'!DI14</f>
        <v>7.5376884422110546E-2</v>
      </c>
      <c r="K14" s="95" t="str">
        <f t="shared" si="3"/>
        <v>A</v>
      </c>
      <c r="L14" s="91">
        <f>'Рег- 2019-2020'!AQ14</f>
        <v>0.42857142857142855</v>
      </c>
      <c r="M14" s="125" t="str">
        <f t="shared" si="4"/>
        <v>A</v>
      </c>
      <c r="N14" s="128">
        <f>'Рег- 2019-2020'!AS14</f>
        <v>0.60668860767649035</v>
      </c>
      <c r="O14" s="129" t="str">
        <f t="shared" si="5"/>
        <v>C</v>
      </c>
      <c r="P14" s="91">
        <f>'Рег- 2019-2020'!AU14</f>
        <v>0</v>
      </c>
      <c r="Q14" s="125" t="str">
        <f t="shared" si="6"/>
        <v>D</v>
      </c>
      <c r="R14" s="133">
        <f>'Фед- 2019-2020'!BC14</f>
        <v>0.16666666666666666</v>
      </c>
      <c r="S14" s="129" t="str">
        <f t="shared" si="7"/>
        <v>C</v>
      </c>
      <c r="T14" s="131">
        <f>'Фед- 2019-2020'!BE14</f>
        <v>1.6243713197837295</v>
      </c>
      <c r="U14" s="125" t="str">
        <f t="shared" si="8"/>
        <v>A</v>
      </c>
      <c r="V14" s="133">
        <f>'Фед- 2019-2020'!BG14</f>
        <v>0</v>
      </c>
      <c r="W14" s="159" t="str">
        <f t="shared" si="9"/>
        <v>D</v>
      </c>
      <c r="X14" s="156" t="str">
        <f t="shared" si="10"/>
        <v>B</v>
      </c>
      <c r="Y14" s="534">
        <f t="shared" si="11"/>
        <v>2.5</v>
      </c>
      <c r="Z14" s="535">
        <f t="shared" si="12"/>
        <v>2.5</v>
      </c>
      <c r="AA14" s="535">
        <f t="shared" si="13"/>
        <v>2</v>
      </c>
      <c r="AB14" s="535">
        <f t="shared" si="14"/>
        <v>4.2</v>
      </c>
      <c r="AC14" s="535">
        <f t="shared" si="15"/>
        <v>4.2</v>
      </c>
      <c r="AD14" s="535">
        <f t="shared" si="16"/>
        <v>2</v>
      </c>
      <c r="AE14" s="535">
        <f t="shared" si="17"/>
        <v>1</v>
      </c>
      <c r="AF14" s="535">
        <f t="shared" si="18"/>
        <v>2</v>
      </c>
      <c r="AG14" s="535">
        <f t="shared" si="19"/>
        <v>4.2</v>
      </c>
      <c r="AH14" s="535">
        <f t="shared" si="20"/>
        <v>1</v>
      </c>
      <c r="AI14" s="538">
        <f t="shared" si="21"/>
        <v>2.5599999999999996</v>
      </c>
    </row>
    <row r="15" spans="1:35" x14ac:dyDescent="0.25">
      <c r="A15" s="77">
        <v>7</v>
      </c>
      <c r="B15" s="84">
        <f>'Мун- 2019-2020'!B15</f>
        <v>10190</v>
      </c>
      <c r="C15" s="120" t="str">
        <f>'Мун- 2019-2020'!C15</f>
        <v>МБОУ СШ № 19</v>
      </c>
      <c r="D15" s="123">
        <f>'Мун- 2019-2020'!DC15</f>
        <v>0.58823529411764708</v>
      </c>
      <c r="E15" s="111" t="str">
        <f t="shared" si="0"/>
        <v>B</v>
      </c>
      <c r="F15" s="116">
        <f>'Мун- 2019-2020'!DE15</f>
        <v>1.4181403308613805</v>
      </c>
      <c r="G15" s="95" t="str">
        <f t="shared" si="1"/>
        <v>B</v>
      </c>
      <c r="H15" s="114">
        <f>'Мун- 2019-2020'!DG15</f>
        <v>0.18181818181818182</v>
      </c>
      <c r="I15" s="95" t="str">
        <f t="shared" si="2"/>
        <v>B</v>
      </c>
      <c r="J15" s="108">
        <f>'Мун- 2019-2020'!DI15</f>
        <v>5.6603773584905662E-2</v>
      </c>
      <c r="K15" s="95" t="str">
        <f t="shared" si="3"/>
        <v>B</v>
      </c>
      <c r="L15" s="91">
        <f>'Рег- 2019-2020'!AQ15</f>
        <v>0.14285714285714285</v>
      </c>
      <c r="M15" s="125" t="str">
        <f t="shared" si="4"/>
        <v>C</v>
      </c>
      <c r="N15" s="128">
        <f>'Рег- 2019-2020'!AS15</f>
        <v>0.15167215191912259</v>
      </c>
      <c r="O15" s="129" t="str">
        <f t="shared" si="5"/>
        <v>D</v>
      </c>
      <c r="P15" s="91">
        <f>'Рег- 2019-2020'!AU15</f>
        <v>0</v>
      </c>
      <c r="Q15" s="125" t="str">
        <f t="shared" si="6"/>
        <v>D</v>
      </c>
      <c r="R15" s="133">
        <f>'Фед- 2019-2020'!BC15</f>
        <v>0.16666666666666666</v>
      </c>
      <c r="S15" s="129" t="str">
        <f t="shared" si="7"/>
        <v>C</v>
      </c>
      <c r="T15" s="131">
        <f>'Фед- 2019-2020'!BE15</f>
        <v>1.6243713197837295</v>
      </c>
      <c r="U15" s="125" t="str">
        <f t="shared" si="8"/>
        <v>A</v>
      </c>
      <c r="V15" s="133">
        <f>'Фед- 2019-2020'!BG15</f>
        <v>0</v>
      </c>
      <c r="W15" s="159" t="str">
        <f t="shared" si="9"/>
        <v>D</v>
      </c>
      <c r="X15" s="156" t="str">
        <f t="shared" si="10"/>
        <v>C</v>
      </c>
      <c r="Y15" s="534">
        <f t="shared" si="11"/>
        <v>2.5</v>
      </c>
      <c r="Z15" s="535">
        <f t="shared" si="12"/>
        <v>2.5</v>
      </c>
      <c r="AA15" s="535">
        <f t="shared" si="13"/>
        <v>2.5</v>
      </c>
      <c r="AB15" s="535">
        <f t="shared" si="14"/>
        <v>2.5</v>
      </c>
      <c r="AC15" s="535">
        <f t="shared" si="15"/>
        <v>2</v>
      </c>
      <c r="AD15" s="535">
        <f t="shared" si="16"/>
        <v>1</v>
      </c>
      <c r="AE15" s="535">
        <f t="shared" si="17"/>
        <v>1</v>
      </c>
      <c r="AF15" s="535">
        <f t="shared" si="18"/>
        <v>2</v>
      </c>
      <c r="AG15" s="535">
        <f t="shared" si="19"/>
        <v>4.2</v>
      </c>
      <c r="AH15" s="535">
        <f t="shared" si="20"/>
        <v>1</v>
      </c>
      <c r="AI15" s="538">
        <f t="shared" si="21"/>
        <v>2.12</v>
      </c>
    </row>
    <row r="16" spans="1:35" x14ac:dyDescent="0.25">
      <c r="A16" s="77">
        <v>8</v>
      </c>
      <c r="B16" s="84">
        <f>'Мун- 2019-2020'!B16</f>
        <v>10320</v>
      </c>
      <c r="C16" s="120" t="str">
        <f>'Мун- 2019-2020'!C16</f>
        <v>МАОУ СШ № 32</v>
      </c>
      <c r="D16" s="123">
        <f>'Мун- 2019-2020'!DC16</f>
        <v>0.52941176470588236</v>
      </c>
      <c r="E16" s="111" t="str">
        <f t="shared" si="0"/>
        <v>B</v>
      </c>
      <c r="F16" s="116">
        <f>'Мун- 2019-2020'!DE16</f>
        <v>1.0528617607910249</v>
      </c>
      <c r="G16" s="95" t="str">
        <f t="shared" si="1"/>
        <v>B</v>
      </c>
      <c r="H16" s="114">
        <f>'Мун- 2019-2020'!DG16</f>
        <v>0.10204081632653061</v>
      </c>
      <c r="I16" s="95" t="str">
        <f t="shared" si="2"/>
        <v>C</v>
      </c>
      <c r="J16" s="108">
        <f>'Мун- 2019-2020'!DI16</f>
        <v>5.5936073059360727E-2</v>
      </c>
      <c r="K16" s="95" t="str">
        <f t="shared" si="3"/>
        <v>B</v>
      </c>
      <c r="L16" s="91">
        <f>'Рег- 2019-2020'!AQ16</f>
        <v>0</v>
      </c>
      <c r="M16" s="125" t="str">
        <f t="shared" si="4"/>
        <v>D</v>
      </c>
      <c r="N16" s="128">
        <f>'Рег- 2019-2020'!AS16</f>
        <v>1.5167215191912259E-4</v>
      </c>
      <c r="O16" s="129" t="str">
        <f t="shared" si="5"/>
        <v>D</v>
      </c>
      <c r="P16" s="91">
        <f>'Рег- 2019-2020'!AU16</f>
        <v>0</v>
      </c>
      <c r="Q16" s="125" t="str">
        <f t="shared" si="6"/>
        <v>D</v>
      </c>
      <c r="R16" s="133">
        <f>'Фед- 2019-2020'!BC16</f>
        <v>0.16666666666666666</v>
      </c>
      <c r="S16" s="129" t="str">
        <f t="shared" si="7"/>
        <v>C</v>
      </c>
      <c r="T16" s="131">
        <f>'Фед- 2019-2020'!BE16</f>
        <v>0.20304641497296619</v>
      </c>
      <c r="U16" s="125" t="str">
        <f t="shared" si="8"/>
        <v>D</v>
      </c>
      <c r="V16" s="133">
        <f>'Фед- 2019-2020'!BG16</f>
        <v>0</v>
      </c>
      <c r="W16" s="159" t="str">
        <f t="shared" si="9"/>
        <v>D</v>
      </c>
      <c r="X16" s="156" t="str">
        <f t="shared" si="10"/>
        <v>C</v>
      </c>
      <c r="Y16" s="534">
        <f t="shared" si="11"/>
        <v>2.5</v>
      </c>
      <c r="Z16" s="535">
        <f t="shared" si="12"/>
        <v>2.5</v>
      </c>
      <c r="AA16" s="535">
        <f t="shared" si="13"/>
        <v>2</v>
      </c>
      <c r="AB16" s="535">
        <f t="shared" si="14"/>
        <v>2.5</v>
      </c>
      <c r="AC16" s="535">
        <f t="shared" si="15"/>
        <v>1</v>
      </c>
      <c r="AD16" s="535">
        <f t="shared" si="16"/>
        <v>1</v>
      </c>
      <c r="AE16" s="535">
        <f t="shared" si="17"/>
        <v>1</v>
      </c>
      <c r="AF16" s="535">
        <f t="shared" si="18"/>
        <v>2</v>
      </c>
      <c r="AG16" s="535">
        <f t="shared" si="19"/>
        <v>1</v>
      </c>
      <c r="AH16" s="535">
        <f t="shared" si="20"/>
        <v>1</v>
      </c>
      <c r="AI16" s="538">
        <f t="shared" si="21"/>
        <v>1.65</v>
      </c>
    </row>
    <row r="17" spans="1:35" ht="15.75" thickBot="1" x14ac:dyDescent="0.3">
      <c r="A17" s="77">
        <v>9</v>
      </c>
      <c r="B17" s="84">
        <f>'Мун- 2019-2020'!B17</f>
        <v>10860</v>
      </c>
      <c r="C17" s="235" t="str">
        <f>'Мун- 2019-2020'!C17</f>
        <v>МБОУ СШ № 86</v>
      </c>
      <c r="D17" s="123">
        <f>'Мун- 2019-2020'!DC17</f>
        <v>0.17647058823529413</v>
      </c>
      <c r="E17" s="111" t="str">
        <f t="shared" si="0"/>
        <v>D</v>
      </c>
      <c r="F17" s="116">
        <f>'Мун- 2019-2020'!DE17</f>
        <v>0.30081764594029281</v>
      </c>
      <c r="G17" s="95" t="str">
        <f t="shared" si="1"/>
        <v>D</v>
      </c>
      <c r="H17" s="114">
        <f>'Мун- 2019-2020'!DG17</f>
        <v>7.1428571428571425E-2</v>
      </c>
      <c r="I17" s="95" t="str">
        <f t="shared" si="2"/>
        <v>D</v>
      </c>
      <c r="J17" s="108">
        <f>'Мун- 2019-2020'!DI17+0.006</f>
        <v>2.1927189988623433E-2</v>
      </c>
      <c r="K17" s="95" t="str">
        <f t="shared" si="3"/>
        <v>C</v>
      </c>
      <c r="L17" s="91">
        <f>'Рег- 2019-2020'!AQ17</f>
        <v>0.2857142857142857</v>
      </c>
      <c r="M17" s="125" t="str">
        <f t="shared" si="4"/>
        <v>B</v>
      </c>
      <c r="N17" s="128">
        <f>'Рег- 2019-2020'!AS17</f>
        <v>0.91003291151473553</v>
      </c>
      <c r="O17" s="129" t="str">
        <f t="shared" si="5"/>
        <v>C</v>
      </c>
      <c r="P17" s="91">
        <f>'Рег- 2019-2020'!AU17</f>
        <v>0.16666666666666666</v>
      </c>
      <c r="Q17" s="125" t="str">
        <f t="shared" si="6"/>
        <v>C</v>
      </c>
      <c r="R17" s="133">
        <f>'Фед- 2019-2020'!BC17</f>
        <v>0</v>
      </c>
      <c r="S17" s="129" t="str">
        <f t="shared" si="7"/>
        <v>D</v>
      </c>
      <c r="T17" s="131">
        <f>'Фед- 2019-2020'!BE17</f>
        <v>1.0152320748648308E-4</v>
      </c>
      <c r="U17" s="125" t="str">
        <f t="shared" si="8"/>
        <v>D</v>
      </c>
      <c r="V17" s="133">
        <f>'Фед- 2019-2020'!BG17</f>
        <v>0</v>
      </c>
      <c r="W17" s="159" t="str">
        <f t="shared" si="9"/>
        <v>D</v>
      </c>
      <c r="X17" s="156" t="str">
        <f t="shared" si="10"/>
        <v>D</v>
      </c>
      <c r="Y17" s="534">
        <f t="shared" si="11"/>
        <v>1</v>
      </c>
      <c r="Z17" s="535">
        <f t="shared" si="12"/>
        <v>1</v>
      </c>
      <c r="AA17" s="535">
        <f t="shared" si="13"/>
        <v>1</v>
      </c>
      <c r="AB17" s="535">
        <f t="shared" si="14"/>
        <v>2</v>
      </c>
      <c r="AC17" s="535">
        <f t="shared" si="15"/>
        <v>2.5</v>
      </c>
      <c r="AD17" s="535">
        <f t="shared" si="16"/>
        <v>2</v>
      </c>
      <c r="AE17" s="535">
        <f t="shared" si="17"/>
        <v>2</v>
      </c>
      <c r="AF17" s="535">
        <f t="shared" si="18"/>
        <v>1</v>
      </c>
      <c r="AG17" s="535">
        <f t="shared" si="19"/>
        <v>1</v>
      </c>
      <c r="AH17" s="535">
        <f t="shared" si="20"/>
        <v>1</v>
      </c>
      <c r="AI17" s="538">
        <f t="shared" si="21"/>
        <v>1.45</v>
      </c>
    </row>
    <row r="18" spans="1:35" ht="16.5" thickBot="1" x14ac:dyDescent="0.3">
      <c r="A18" s="7"/>
      <c r="B18" s="86"/>
      <c r="C18" s="517" t="str">
        <f>'Мун- 2019-2020'!C18</f>
        <v>Кировский район</v>
      </c>
      <c r="D18" s="191">
        <f>'Мун- 2019-2020'!DC18</f>
        <v>0.40723981900452488</v>
      </c>
      <c r="E18" s="192" t="str">
        <f t="shared" si="0"/>
        <v>C</v>
      </c>
      <c r="F18" s="193">
        <f>'Мун- 2019-2020'!DE18</f>
        <v>0.90741147044626791</v>
      </c>
      <c r="G18" s="194" t="str">
        <f t="shared" si="1"/>
        <v>C</v>
      </c>
      <c r="H18" s="195">
        <f>'Мун- 2019-2020'!DG18</f>
        <v>0.16393442622950818</v>
      </c>
      <c r="I18" s="194" t="str">
        <f t="shared" si="2"/>
        <v>B</v>
      </c>
      <c r="J18" s="196">
        <f>'Мун- 2019-2020'!DI18</f>
        <v>4.5864661654135337E-2</v>
      </c>
      <c r="K18" s="194" t="str">
        <f t="shared" si="3"/>
        <v>B</v>
      </c>
      <c r="L18" s="197">
        <f>'Рег- 2019-2020'!AQ18</f>
        <v>0.19780219780219782</v>
      </c>
      <c r="M18" s="198" t="str">
        <f t="shared" si="4"/>
        <v>C</v>
      </c>
      <c r="N18" s="196">
        <f>'Рег- 2019-2020'!AS18</f>
        <v>0.73502658237728646</v>
      </c>
      <c r="O18" s="199" t="str">
        <f t="shared" si="5"/>
        <v>C</v>
      </c>
      <c r="P18" s="197">
        <f>'Рег- 2019-2020'!AU18</f>
        <v>0.38095238095238093</v>
      </c>
      <c r="Q18" s="198" t="str">
        <f t="shared" si="6"/>
        <v>A</v>
      </c>
      <c r="R18" s="196">
        <f>'Фед- 2019-2020'!BC18</f>
        <v>0.2592592592592593</v>
      </c>
      <c r="S18" s="199" t="str">
        <f t="shared" si="7"/>
        <v>B</v>
      </c>
      <c r="T18" s="197">
        <f>'Фед- 2019-2020'!BE18</f>
        <v>0.40609282994593232</v>
      </c>
      <c r="U18" s="198" t="str">
        <f t="shared" si="8"/>
        <v>D</v>
      </c>
      <c r="V18" s="196">
        <f>'Фед- 2019-2020'!BG18</f>
        <v>0.21153846153846154</v>
      </c>
      <c r="W18" s="192" t="str">
        <f t="shared" si="9"/>
        <v>A</v>
      </c>
      <c r="X18" s="200" t="str">
        <f t="shared" si="10"/>
        <v>C</v>
      </c>
      <c r="Y18" s="534">
        <f t="shared" si="11"/>
        <v>2</v>
      </c>
      <c r="Z18" s="535">
        <f t="shared" si="12"/>
        <v>2</v>
      </c>
      <c r="AA18" s="535">
        <f t="shared" si="13"/>
        <v>2.5</v>
      </c>
      <c r="AB18" s="535">
        <f t="shared" si="14"/>
        <v>2.5</v>
      </c>
      <c r="AC18" s="535">
        <f t="shared" si="15"/>
        <v>2</v>
      </c>
      <c r="AD18" s="535">
        <f t="shared" si="16"/>
        <v>2</v>
      </c>
      <c r="AE18" s="535">
        <f t="shared" si="17"/>
        <v>4.2</v>
      </c>
      <c r="AF18" s="535">
        <f t="shared" si="18"/>
        <v>2.5</v>
      </c>
      <c r="AG18" s="535">
        <f t="shared" si="19"/>
        <v>1</v>
      </c>
      <c r="AH18" s="535">
        <f t="shared" si="20"/>
        <v>4.2</v>
      </c>
      <c r="AI18" s="538">
        <f t="shared" si="21"/>
        <v>2.4899999999999998</v>
      </c>
    </row>
    <row r="19" spans="1:35" x14ac:dyDescent="0.25">
      <c r="A19" s="77">
        <v>1</v>
      </c>
      <c r="B19" s="8">
        <f>'Мун- 2019-2020'!B19</f>
        <v>20040</v>
      </c>
      <c r="C19" s="119" t="str">
        <f>'Мун- 2019-2020'!C19</f>
        <v>МАОУ Гимназия № 4</v>
      </c>
      <c r="D19" s="122">
        <f>'Мун- 2019-2020'!DC19</f>
        <v>0.58823529411764708</v>
      </c>
      <c r="E19" s="110" t="str">
        <f t="shared" si="0"/>
        <v>B</v>
      </c>
      <c r="F19" s="115">
        <f>'Мун- 2019-2020'!DE19</f>
        <v>1.7189579768016732</v>
      </c>
      <c r="G19" s="107" t="str">
        <f t="shared" si="1"/>
        <v>A</v>
      </c>
      <c r="H19" s="113">
        <f>'Мун- 2019-2020'!DG19</f>
        <v>0.1125</v>
      </c>
      <c r="I19" s="107" t="str">
        <f t="shared" si="2"/>
        <v>C</v>
      </c>
      <c r="J19" s="106">
        <f>'Мун- 2019-2020'!DI19</f>
        <v>7.407407407407407E-2</v>
      </c>
      <c r="K19" s="107" t="str">
        <f t="shared" si="3"/>
        <v>A</v>
      </c>
      <c r="L19" s="131">
        <f>'Рег- 2019-2020'!AQ19</f>
        <v>0.42857142857142855</v>
      </c>
      <c r="M19" s="132" t="str">
        <f t="shared" si="4"/>
        <v>A</v>
      </c>
      <c r="N19" s="133">
        <f>'Рег- 2019-2020'!AS19</f>
        <v>0.60668860767649035</v>
      </c>
      <c r="O19" s="134" t="str">
        <f t="shared" si="5"/>
        <v>C</v>
      </c>
      <c r="P19" s="131">
        <f>'Рег- 2019-2020'!AU19</f>
        <v>0.5</v>
      </c>
      <c r="Q19" s="132" t="str">
        <f t="shared" si="6"/>
        <v>A</v>
      </c>
      <c r="R19" s="133">
        <f>'Фед- 2019-2020'!BC19</f>
        <v>0.33333333333333331</v>
      </c>
      <c r="S19" s="134" t="str">
        <f t="shared" si="7"/>
        <v>A</v>
      </c>
      <c r="T19" s="131">
        <f>'Фед- 2019-2020'!BE19</f>
        <v>0.30456962245944924</v>
      </c>
      <c r="U19" s="132" t="str">
        <f t="shared" si="8"/>
        <v>D</v>
      </c>
      <c r="V19" s="133">
        <f>'Фед- 2019-2020'!BG19</f>
        <v>0.33333333333333331</v>
      </c>
      <c r="W19" s="158" t="str">
        <f t="shared" si="9"/>
        <v>A</v>
      </c>
      <c r="X19" s="154" t="str">
        <f t="shared" si="10"/>
        <v>B</v>
      </c>
      <c r="Y19" s="534">
        <f t="shared" si="11"/>
        <v>2.5</v>
      </c>
      <c r="Z19" s="535">
        <f t="shared" si="12"/>
        <v>4.2</v>
      </c>
      <c r="AA19" s="535">
        <f t="shared" si="13"/>
        <v>2</v>
      </c>
      <c r="AB19" s="535">
        <f t="shared" si="14"/>
        <v>4.2</v>
      </c>
      <c r="AC19" s="535">
        <f t="shared" si="15"/>
        <v>4.2</v>
      </c>
      <c r="AD19" s="535">
        <f t="shared" si="16"/>
        <v>2</v>
      </c>
      <c r="AE19" s="535">
        <f t="shared" si="17"/>
        <v>4.2</v>
      </c>
      <c r="AF19" s="535">
        <f t="shared" si="18"/>
        <v>4.2</v>
      </c>
      <c r="AG19" s="535">
        <f t="shared" si="19"/>
        <v>1</v>
      </c>
      <c r="AH19" s="535">
        <f t="shared" si="20"/>
        <v>4.2</v>
      </c>
      <c r="AI19" s="538">
        <f t="shared" si="21"/>
        <v>3.2699999999999996</v>
      </c>
    </row>
    <row r="20" spans="1:35" x14ac:dyDescent="0.25">
      <c r="A20" s="78">
        <v>2</v>
      </c>
      <c r="B20" s="84">
        <f>'Мун- 2019-2020'!B20</f>
        <v>20061</v>
      </c>
      <c r="C20" s="120" t="str">
        <f>'Мун- 2019-2020'!C20</f>
        <v>МАОУ Гимназия № 6</v>
      </c>
      <c r="D20" s="123">
        <f>'Мун- 2019-2020'!DC20</f>
        <v>0.52941176470588236</v>
      </c>
      <c r="E20" s="111" t="str">
        <f t="shared" si="0"/>
        <v>B</v>
      </c>
      <c r="F20" s="116">
        <f>'Мун- 2019-2020'!DE20</f>
        <v>1.009887811370983</v>
      </c>
      <c r="G20" s="95" t="str">
        <f t="shared" si="1"/>
        <v>B</v>
      </c>
      <c r="H20" s="114">
        <f>'Мун- 2019-2020'!DG20</f>
        <v>0.36170212765957449</v>
      </c>
      <c r="I20" s="95" t="str">
        <f t="shared" si="2"/>
        <v>A</v>
      </c>
      <c r="J20" s="108">
        <f>'Мун- 2019-2020'!DI20</f>
        <v>6.8313953488372089E-2</v>
      </c>
      <c r="K20" s="95" t="str">
        <f t="shared" si="3"/>
        <v>A</v>
      </c>
      <c r="L20" s="91">
        <f>'Рег- 2019-2020'!AQ20</f>
        <v>0.2857142857142857</v>
      </c>
      <c r="M20" s="125" t="str">
        <f t="shared" si="4"/>
        <v>B</v>
      </c>
      <c r="N20" s="128">
        <f>'Рег- 2019-2020'!AS20</f>
        <v>2.8817708864633294</v>
      </c>
      <c r="O20" s="129" t="str">
        <f t="shared" si="5"/>
        <v>A</v>
      </c>
      <c r="P20" s="91">
        <f>'Рег- 2019-2020'!AU20</f>
        <v>0.36842105263157893</v>
      </c>
      <c r="Q20" s="125" t="str">
        <f t="shared" si="6"/>
        <v>A</v>
      </c>
      <c r="R20" s="133">
        <f>'Фед- 2019-2020'!BC20</f>
        <v>0.33333333333333331</v>
      </c>
      <c r="S20" s="129" t="str">
        <f t="shared" si="7"/>
        <v>A</v>
      </c>
      <c r="T20" s="131">
        <f>'Фед- 2019-2020'!BE20</f>
        <v>0.60913924491889848</v>
      </c>
      <c r="U20" s="125" t="str">
        <f t="shared" si="8"/>
        <v>C</v>
      </c>
      <c r="V20" s="133">
        <f>'Фед- 2019-2020'!BG20</f>
        <v>0.5</v>
      </c>
      <c r="W20" s="159" t="str">
        <f t="shared" si="9"/>
        <v>A</v>
      </c>
      <c r="X20" s="156" t="str">
        <f t="shared" si="10"/>
        <v>B</v>
      </c>
      <c r="Y20" s="534">
        <f t="shared" si="11"/>
        <v>2.5</v>
      </c>
      <c r="Z20" s="535">
        <f t="shared" si="12"/>
        <v>2.5</v>
      </c>
      <c r="AA20" s="535">
        <f t="shared" si="13"/>
        <v>4.2</v>
      </c>
      <c r="AB20" s="535">
        <f t="shared" si="14"/>
        <v>4.2</v>
      </c>
      <c r="AC20" s="535">
        <f t="shared" si="15"/>
        <v>2.5</v>
      </c>
      <c r="AD20" s="535">
        <f t="shared" si="16"/>
        <v>4.2</v>
      </c>
      <c r="AE20" s="535">
        <f t="shared" si="17"/>
        <v>4.2</v>
      </c>
      <c r="AF20" s="535">
        <f t="shared" si="18"/>
        <v>4.2</v>
      </c>
      <c r="AG20" s="535">
        <f t="shared" si="19"/>
        <v>2</v>
      </c>
      <c r="AH20" s="535">
        <f t="shared" si="20"/>
        <v>4.2</v>
      </c>
      <c r="AI20" s="538">
        <f t="shared" si="21"/>
        <v>3.4699999999999998</v>
      </c>
    </row>
    <row r="21" spans="1:35" x14ac:dyDescent="0.25">
      <c r="A21" s="78">
        <v>3</v>
      </c>
      <c r="B21" s="84">
        <f>'Мун- 2019-2020'!B21</f>
        <v>21020</v>
      </c>
      <c r="C21" s="120" t="str">
        <f>'Мун- 2019-2020'!C21</f>
        <v>МАОУ Гимназия № 10</v>
      </c>
      <c r="D21" s="123">
        <f>'Мун- 2019-2020'!DC21</f>
        <v>0.52941176470588236</v>
      </c>
      <c r="E21" s="111" t="str">
        <f t="shared" si="0"/>
        <v>B</v>
      </c>
      <c r="F21" s="116">
        <f>'Мун- 2019-2020'!DE21</f>
        <v>0.81650503898079474</v>
      </c>
      <c r="G21" s="95" t="str">
        <f t="shared" si="1"/>
        <v>C</v>
      </c>
      <c r="H21" s="114">
        <f>'Мун- 2019-2020'!DG21</f>
        <v>0.26315789473684209</v>
      </c>
      <c r="I21" s="95" t="str">
        <f t="shared" si="2"/>
        <v>A</v>
      </c>
      <c r="J21" s="108">
        <f>'Мун- 2019-2020'!DI21+0.006</f>
        <v>4.388634097706879E-2</v>
      </c>
      <c r="K21" s="95" t="str">
        <f t="shared" si="3"/>
        <v>B</v>
      </c>
      <c r="L21" s="91">
        <f>'Рег- 2019-2020'!AQ21</f>
        <v>0.42857142857142855</v>
      </c>
      <c r="M21" s="125" t="str">
        <f t="shared" si="4"/>
        <v>A</v>
      </c>
      <c r="N21" s="128">
        <f>'Рег- 2019-2020'!AS21</f>
        <v>0.60668860767649035</v>
      </c>
      <c r="O21" s="129" t="str">
        <f t="shared" si="5"/>
        <v>C</v>
      </c>
      <c r="P21" s="91">
        <f>'Рег- 2019-2020'!AU21</f>
        <v>0</v>
      </c>
      <c r="Q21" s="125" t="str">
        <f t="shared" si="6"/>
        <v>D</v>
      </c>
      <c r="R21" s="133">
        <f>'Фед- 2019-2020'!BC21</f>
        <v>0.5</v>
      </c>
      <c r="S21" s="129" t="str">
        <f t="shared" si="7"/>
        <v>A</v>
      </c>
      <c r="T21" s="131">
        <f>'Фед- 2019-2020'!BE21</f>
        <v>0.81218565989186475</v>
      </c>
      <c r="U21" s="125" t="str">
        <f t="shared" si="8"/>
        <v>C</v>
      </c>
      <c r="V21" s="133">
        <f>'Фед- 2019-2020'!BG21</f>
        <v>0.25</v>
      </c>
      <c r="W21" s="159" t="str">
        <f t="shared" si="9"/>
        <v>A</v>
      </c>
      <c r="X21" s="156" t="str">
        <f t="shared" si="10"/>
        <v>B</v>
      </c>
      <c r="Y21" s="534">
        <f t="shared" si="11"/>
        <v>2.5</v>
      </c>
      <c r="Z21" s="535">
        <f t="shared" si="12"/>
        <v>2</v>
      </c>
      <c r="AA21" s="535">
        <f t="shared" si="13"/>
        <v>4.2</v>
      </c>
      <c r="AB21" s="535">
        <f t="shared" si="14"/>
        <v>2.5</v>
      </c>
      <c r="AC21" s="535">
        <f t="shared" si="15"/>
        <v>4.2</v>
      </c>
      <c r="AD21" s="535">
        <f t="shared" si="16"/>
        <v>2</v>
      </c>
      <c r="AE21" s="535">
        <f t="shared" si="17"/>
        <v>1</v>
      </c>
      <c r="AF21" s="535">
        <f t="shared" si="18"/>
        <v>4.2</v>
      </c>
      <c r="AG21" s="535">
        <f t="shared" si="19"/>
        <v>2</v>
      </c>
      <c r="AH21" s="535">
        <f t="shared" si="20"/>
        <v>4.2</v>
      </c>
      <c r="AI21" s="538">
        <f t="shared" si="21"/>
        <v>2.88</v>
      </c>
    </row>
    <row r="22" spans="1:35" x14ac:dyDescent="0.25">
      <c r="A22" s="78">
        <v>4</v>
      </c>
      <c r="B22" s="84">
        <f>'Мун- 2019-2020'!B22</f>
        <v>20060</v>
      </c>
      <c r="C22" s="120" t="str">
        <f>'Мун- 2019-2020'!C22</f>
        <v>МАОУ Лицей № 6 "Перспектива"</v>
      </c>
      <c r="D22" s="123">
        <f>'Мун- 2019-2020'!DC22</f>
        <v>0.58823529411764708</v>
      </c>
      <c r="E22" s="111" t="str">
        <f t="shared" si="0"/>
        <v>B</v>
      </c>
      <c r="F22" s="116">
        <f>'Мун- 2019-2020'!DE22</f>
        <v>2.2991062939722378</v>
      </c>
      <c r="G22" s="95" t="str">
        <f t="shared" si="1"/>
        <v>A</v>
      </c>
      <c r="H22" s="114">
        <f>'Мун- 2019-2020'!DG22</f>
        <v>0.20560747663551401</v>
      </c>
      <c r="I22" s="95" t="str">
        <f t="shared" si="2"/>
        <v>B</v>
      </c>
      <c r="J22" s="108">
        <f>'Мун- 2019-2020'!DI22+0.001</f>
        <v>6.6483476132190938E-2</v>
      </c>
      <c r="K22" s="95" t="str">
        <f t="shared" si="3"/>
        <v>A</v>
      </c>
      <c r="L22" s="91">
        <f>'Рег- 2019-2020'!AQ22</f>
        <v>0.2857142857142857</v>
      </c>
      <c r="M22" s="125" t="str">
        <f t="shared" si="4"/>
        <v>B</v>
      </c>
      <c r="N22" s="128">
        <f>'Рег- 2019-2020'!AS22</f>
        <v>3.6401316460589421</v>
      </c>
      <c r="O22" s="129" t="str">
        <f t="shared" si="5"/>
        <v>A</v>
      </c>
      <c r="P22" s="91">
        <f>'Рег- 2019-2020'!AU22</f>
        <v>0.45833333333333331</v>
      </c>
      <c r="Q22" s="125" t="str">
        <f t="shared" si="6"/>
        <v>A</v>
      </c>
      <c r="R22" s="133">
        <f>'Фед- 2019-2020'!BC22</f>
        <v>0.5</v>
      </c>
      <c r="S22" s="129" t="str">
        <f t="shared" si="7"/>
        <v>A</v>
      </c>
      <c r="T22" s="131">
        <f>'Фед- 2019-2020'!BE22</f>
        <v>2.5380801871620773</v>
      </c>
      <c r="U22" s="125" t="str">
        <f t="shared" si="8"/>
        <v>A</v>
      </c>
      <c r="V22" s="133">
        <f>'Фед- 2019-2020'!BG22</f>
        <v>0.16</v>
      </c>
      <c r="W22" s="159" t="str">
        <f t="shared" si="9"/>
        <v>B</v>
      </c>
      <c r="X22" s="156" t="str">
        <f t="shared" si="10"/>
        <v>A</v>
      </c>
      <c r="Y22" s="534">
        <f t="shared" si="11"/>
        <v>2.5</v>
      </c>
      <c r="Z22" s="535">
        <f t="shared" si="12"/>
        <v>4.2</v>
      </c>
      <c r="AA22" s="535">
        <f t="shared" si="13"/>
        <v>2.5</v>
      </c>
      <c r="AB22" s="535">
        <f t="shared" si="14"/>
        <v>4.2</v>
      </c>
      <c r="AC22" s="535">
        <f t="shared" si="15"/>
        <v>2.5</v>
      </c>
      <c r="AD22" s="535">
        <f t="shared" si="16"/>
        <v>4.2</v>
      </c>
      <c r="AE22" s="535">
        <f t="shared" si="17"/>
        <v>4.2</v>
      </c>
      <c r="AF22" s="535">
        <f t="shared" si="18"/>
        <v>4.2</v>
      </c>
      <c r="AG22" s="535">
        <f t="shared" si="19"/>
        <v>4.2</v>
      </c>
      <c r="AH22" s="535">
        <f t="shared" si="20"/>
        <v>2.5</v>
      </c>
      <c r="AI22" s="538">
        <f t="shared" si="21"/>
        <v>3.5199999999999996</v>
      </c>
    </row>
    <row r="23" spans="1:35" x14ac:dyDescent="0.25">
      <c r="A23" s="78">
        <v>5</v>
      </c>
      <c r="B23" s="84">
        <f>'Мун- 2019-2020'!B23</f>
        <v>20400</v>
      </c>
      <c r="C23" s="120" t="str">
        <f>'Мун- 2019-2020'!C23</f>
        <v>МАОУ Лицей № 11</v>
      </c>
      <c r="D23" s="123">
        <f>'Мун- 2019-2020'!DC23</f>
        <v>0.52941176470588236</v>
      </c>
      <c r="E23" s="111" t="str">
        <f t="shared" si="0"/>
        <v>B</v>
      </c>
      <c r="F23" s="116">
        <f>'Мун- 2019-2020'!DE23</f>
        <v>2.1272104962920708</v>
      </c>
      <c r="G23" s="95" t="str">
        <f t="shared" si="1"/>
        <v>A</v>
      </c>
      <c r="H23" s="114">
        <f>'Мун- 2019-2020'!DG23</f>
        <v>0.17171717171717171</v>
      </c>
      <c r="I23" s="95" t="str">
        <f t="shared" si="2"/>
        <v>B</v>
      </c>
      <c r="J23" s="108">
        <f>'Мун- 2019-2020'!DI23</f>
        <v>6.889352818371608E-2</v>
      </c>
      <c r="K23" s="95" t="str">
        <f t="shared" si="3"/>
        <v>A</v>
      </c>
      <c r="L23" s="91">
        <f>'Рег- 2019-2020'!AQ23</f>
        <v>0.5714285714285714</v>
      </c>
      <c r="M23" s="125" t="str">
        <f t="shared" si="4"/>
        <v>A</v>
      </c>
      <c r="N23" s="128">
        <f>'Рег- 2019-2020'!AS23</f>
        <v>1.2133772153529807</v>
      </c>
      <c r="O23" s="129" t="str">
        <f t="shared" si="5"/>
        <v>B</v>
      </c>
      <c r="P23" s="91">
        <f>'Рег- 2019-2020'!AU23</f>
        <v>0.375</v>
      </c>
      <c r="Q23" s="125" t="str">
        <f t="shared" si="6"/>
        <v>A</v>
      </c>
      <c r="R23" s="133">
        <f>'Фед- 2019-2020'!BC23</f>
        <v>0.33333333333333331</v>
      </c>
      <c r="S23" s="129" t="str">
        <f t="shared" si="7"/>
        <v>A</v>
      </c>
      <c r="T23" s="131">
        <f>'Фед- 2019-2020'!BE23</f>
        <v>0.71066245240538162</v>
      </c>
      <c r="U23" s="125" t="str">
        <f t="shared" si="8"/>
        <v>C</v>
      </c>
      <c r="V23" s="133">
        <f>'Фед- 2019-2020'!BG23</f>
        <v>0.14285714285714285</v>
      </c>
      <c r="W23" s="159" t="str">
        <f t="shared" si="9"/>
        <v>B</v>
      </c>
      <c r="X23" s="156" t="str">
        <f t="shared" si="10"/>
        <v>B</v>
      </c>
      <c r="Y23" s="534">
        <f t="shared" si="11"/>
        <v>2.5</v>
      </c>
      <c r="Z23" s="535">
        <f t="shared" si="12"/>
        <v>4.2</v>
      </c>
      <c r="AA23" s="535">
        <f t="shared" si="13"/>
        <v>2.5</v>
      </c>
      <c r="AB23" s="535">
        <f t="shared" si="14"/>
        <v>4.2</v>
      </c>
      <c r="AC23" s="535">
        <f t="shared" si="15"/>
        <v>4.2</v>
      </c>
      <c r="AD23" s="535">
        <f t="shared" si="16"/>
        <v>2.5</v>
      </c>
      <c r="AE23" s="535">
        <f t="shared" si="17"/>
        <v>4.2</v>
      </c>
      <c r="AF23" s="535">
        <f t="shared" si="18"/>
        <v>4.2</v>
      </c>
      <c r="AG23" s="535">
        <f t="shared" si="19"/>
        <v>2</v>
      </c>
      <c r="AH23" s="535">
        <f t="shared" si="20"/>
        <v>2.5</v>
      </c>
      <c r="AI23" s="538">
        <f t="shared" si="21"/>
        <v>3.3</v>
      </c>
    </row>
    <row r="24" spans="1:35" x14ac:dyDescent="0.25">
      <c r="A24" s="78">
        <v>6</v>
      </c>
      <c r="B24" s="84">
        <f>'Мун- 2019-2020'!B24</f>
        <v>20080</v>
      </c>
      <c r="C24" s="120" t="str">
        <f>'Мун- 2019-2020'!C24</f>
        <v>МБОУ СШ № 8 "Созидание"</v>
      </c>
      <c r="D24" s="123">
        <f>'Мун- 2019-2020'!DC24</f>
        <v>0.35294117647058826</v>
      </c>
      <c r="E24" s="111" t="str">
        <f t="shared" si="0"/>
        <v>C</v>
      </c>
      <c r="F24" s="116">
        <f>'Мун- 2019-2020'!DE24</f>
        <v>0.3867655447803765</v>
      </c>
      <c r="G24" s="95" t="str">
        <f t="shared" si="1"/>
        <v>D</v>
      </c>
      <c r="H24" s="114">
        <f>'Мун- 2019-2020'!DG24</f>
        <v>0.1111111111111111</v>
      </c>
      <c r="I24" s="95" t="str">
        <f t="shared" si="2"/>
        <v>C</v>
      </c>
      <c r="J24" s="108">
        <f>'Мун- 2019-2020'!DI24+0.002</f>
        <v>2.2454545454545456E-2</v>
      </c>
      <c r="K24" s="95" t="str">
        <f t="shared" si="3"/>
        <v>C</v>
      </c>
      <c r="L24" s="91">
        <f>'Рег- 2019-2020'!AQ24</f>
        <v>0</v>
      </c>
      <c r="M24" s="125" t="str">
        <f t="shared" si="4"/>
        <v>D</v>
      </c>
      <c r="N24" s="128">
        <f>'Рег- 2019-2020'!AS24</f>
        <v>1.5167215191912259E-4</v>
      </c>
      <c r="O24" s="129" t="str">
        <f t="shared" si="5"/>
        <v>D</v>
      </c>
      <c r="P24" s="91">
        <f>'Рег- 2019-2020'!AU24</f>
        <v>0</v>
      </c>
      <c r="Q24" s="125" t="str">
        <f t="shared" si="6"/>
        <v>D</v>
      </c>
      <c r="R24" s="133">
        <f>'Фед- 2019-2020'!BC24</f>
        <v>0</v>
      </c>
      <c r="S24" s="129" t="str">
        <f t="shared" si="7"/>
        <v>D</v>
      </c>
      <c r="T24" s="131">
        <f>'Фед- 2019-2020'!BE24</f>
        <v>1.0152320748648308E-4</v>
      </c>
      <c r="U24" s="125" t="str">
        <f t="shared" si="8"/>
        <v>D</v>
      </c>
      <c r="V24" s="133">
        <f>'Фед- 2019-2020'!BG24</f>
        <v>0</v>
      </c>
      <c r="W24" s="159" t="str">
        <f t="shared" si="9"/>
        <v>D</v>
      </c>
      <c r="X24" s="156" t="str">
        <f t="shared" si="10"/>
        <v>D</v>
      </c>
      <c r="Y24" s="534">
        <f t="shared" si="11"/>
        <v>2</v>
      </c>
      <c r="Z24" s="535">
        <f t="shared" si="12"/>
        <v>1</v>
      </c>
      <c r="AA24" s="535">
        <f t="shared" si="13"/>
        <v>2</v>
      </c>
      <c r="AB24" s="535">
        <f t="shared" si="14"/>
        <v>2</v>
      </c>
      <c r="AC24" s="535">
        <f t="shared" si="15"/>
        <v>1</v>
      </c>
      <c r="AD24" s="535">
        <f t="shared" si="16"/>
        <v>1</v>
      </c>
      <c r="AE24" s="535">
        <f t="shared" si="17"/>
        <v>1</v>
      </c>
      <c r="AF24" s="535">
        <f t="shared" si="18"/>
        <v>1</v>
      </c>
      <c r="AG24" s="535">
        <f t="shared" si="19"/>
        <v>1</v>
      </c>
      <c r="AH24" s="535">
        <f t="shared" si="20"/>
        <v>1</v>
      </c>
      <c r="AI24" s="538">
        <f t="shared" si="21"/>
        <v>1.3</v>
      </c>
    </row>
    <row r="25" spans="1:35" x14ac:dyDescent="0.25">
      <c r="A25" s="78">
        <v>7</v>
      </c>
      <c r="B25" s="84">
        <f>'Мун- 2019-2020'!B25</f>
        <v>20460</v>
      </c>
      <c r="C25" s="120" t="str">
        <f>'Мун- 2019-2020'!C25</f>
        <v>МБОУ СШ № 46</v>
      </c>
      <c r="D25" s="123">
        <f>'Мун- 2019-2020'!DC25</f>
        <v>0.35294117647058826</v>
      </c>
      <c r="E25" s="111" t="str">
        <f t="shared" si="0"/>
        <v>C</v>
      </c>
      <c r="F25" s="116">
        <f>'Мун- 2019-2020'!DE25</f>
        <v>0.32230462065031373</v>
      </c>
      <c r="G25" s="95" t="str">
        <f t="shared" si="1"/>
        <v>D</v>
      </c>
      <c r="H25" s="114">
        <f>'Мун- 2019-2020'!DG25</f>
        <v>0.13333333333333333</v>
      </c>
      <c r="I25" s="95" t="str">
        <f t="shared" si="2"/>
        <v>C</v>
      </c>
      <c r="J25" s="108">
        <f>'Мун- 2019-2020'!DI25</f>
        <v>1.4910536779324055E-2</v>
      </c>
      <c r="K25" s="95" t="str">
        <f t="shared" si="3"/>
        <v>D</v>
      </c>
      <c r="L25" s="91">
        <f>'Рег- 2019-2020'!AQ25</f>
        <v>0.14285714285714285</v>
      </c>
      <c r="M25" s="125" t="str">
        <f t="shared" si="4"/>
        <v>C</v>
      </c>
      <c r="N25" s="128">
        <f>'Рег- 2019-2020'!AS25</f>
        <v>0.15167215191912259</v>
      </c>
      <c r="O25" s="129" t="str">
        <f t="shared" si="5"/>
        <v>D</v>
      </c>
      <c r="P25" s="91">
        <f>'Рег- 2019-2020'!AU25</f>
        <v>0</v>
      </c>
      <c r="Q25" s="125" t="str">
        <f t="shared" si="6"/>
        <v>D</v>
      </c>
      <c r="R25" s="133">
        <f>'Фед- 2019-2020'!BC25</f>
        <v>0</v>
      </c>
      <c r="S25" s="129" t="str">
        <f t="shared" si="7"/>
        <v>D</v>
      </c>
      <c r="T25" s="131">
        <f>'Фед- 2019-2020'!BE25</f>
        <v>1.0152320748648308E-4</v>
      </c>
      <c r="U25" s="125" t="str">
        <f t="shared" si="8"/>
        <v>D</v>
      </c>
      <c r="V25" s="133">
        <f>'Фед- 2019-2020'!BG25</f>
        <v>0</v>
      </c>
      <c r="W25" s="159" t="str">
        <f t="shared" si="9"/>
        <v>D</v>
      </c>
      <c r="X25" s="156" t="str">
        <f t="shared" si="10"/>
        <v>D</v>
      </c>
      <c r="Y25" s="534">
        <f t="shared" si="11"/>
        <v>2</v>
      </c>
      <c r="Z25" s="535">
        <f t="shared" si="12"/>
        <v>1</v>
      </c>
      <c r="AA25" s="535">
        <f t="shared" si="13"/>
        <v>2</v>
      </c>
      <c r="AB25" s="535">
        <f t="shared" si="14"/>
        <v>1</v>
      </c>
      <c r="AC25" s="535">
        <f t="shared" si="15"/>
        <v>2</v>
      </c>
      <c r="AD25" s="535">
        <f t="shared" si="16"/>
        <v>1</v>
      </c>
      <c r="AE25" s="535">
        <f t="shared" si="17"/>
        <v>1</v>
      </c>
      <c r="AF25" s="535">
        <f t="shared" si="18"/>
        <v>1</v>
      </c>
      <c r="AG25" s="535">
        <f t="shared" si="19"/>
        <v>1</v>
      </c>
      <c r="AH25" s="535">
        <f t="shared" si="20"/>
        <v>1</v>
      </c>
      <c r="AI25" s="538">
        <f t="shared" si="21"/>
        <v>1.3</v>
      </c>
    </row>
    <row r="26" spans="1:35" x14ac:dyDescent="0.25">
      <c r="A26" s="78">
        <v>8</v>
      </c>
      <c r="B26" s="84">
        <f>'Мун- 2019-2020'!B26</f>
        <v>20490</v>
      </c>
      <c r="C26" s="242" t="str">
        <f>'Мун- 2019-2020'!C26</f>
        <v>МБОУ СШ № 49</v>
      </c>
      <c r="D26" s="123">
        <f>'Мун- 2019-2020'!DC26</f>
        <v>0.11764705882352941</v>
      </c>
      <c r="E26" s="111" t="str">
        <f t="shared" si="0"/>
        <v>D</v>
      </c>
      <c r="F26" s="116">
        <f>'Мун- 2019-2020'!DE26</f>
        <v>8.5947898840083664E-2</v>
      </c>
      <c r="G26" s="95" t="str">
        <f t="shared" si="1"/>
        <v>D</v>
      </c>
      <c r="H26" s="114">
        <f>'Мун- 2019-2020'!DG26</f>
        <v>0</v>
      </c>
      <c r="I26" s="95" t="str">
        <f t="shared" si="2"/>
        <v>D</v>
      </c>
      <c r="J26" s="108">
        <f>'Мун- 2019-2020'!DI26</f>
        <v>8.9086859688195987E-3</v>
      </c>
      <c r="K26" s="95" t="str">
        <f t="shared" si="3"/>
        <v>D</v>
      </c>
      <c r="L26" s="91">
        <f>'Рег- 2019-2020'!AQ26</f>
        <v>0</v>
      </c>
      <c r="M26" s="125" t="str">
        <f t="shared" si="4"/>
        <v>D</v>
      </c>
      <c r="N26" s="128">
        <f>'Рег- 2019-2020'!AS26</f>
        <v>1.5167215191912259E-4</v>
      </c>
      <c r="O26" s="129" t="str">
        <f t="shared" si="5"/>
        <v>D</v>
      </c>
      <c r="P26" s="91">
        <f>'Рег- 2019-2020'!AU26</f>
        <v>0</v>
      </c>
      <c r="Q26" s="125" t="str">
        <f t="shared" si="6"/>
        <v>D</v>
      </c>
      <c r="R26" s="133">
        <f>'Фед- 2019-2020'!BC26</f>
        <v>0</v>
      </c>
      <c r="S26" s="129" t="str">
        <f t="shared" si="7"/>
        <v>D</v>
      </c>
      <c r="T26" s="131">
        <f>'Фед- 2019-2020'!BE26</f>
        <v>1.0152320748648308E-4</v>
      </c>
      <c r="U26" s="125" t="str">
        <f t="shared" si="8"/>
        <v>D</v>
      </c>
      <c r="V26" s="133">
        <f>'Фед- 2019-2020'!BG26</f>
        <v>0</v>
      </c>
      <c r="W26" s="159" t="str">
        <f t="shared" si="9"/>
        <v>D</v>
      </c>
      <c r="X26" s="156" t="str">
        <f t="shared" si="10"/>
        <v>D</v>
      </c>
      <c r="Y26" s="534">
        <f t="shared" si="11"/>
        <v>1</v>
      </c>
      <c r="Z26" s="535">
        <f t="shared" si="12"/>
        <v>1</v>
      </c>
      <c r="AA26" s="535">
        <f t="shared" si="13"/>
        <v>1</v>
      </c>
      <c r="AB26" s="535">
        <f t="shared" si="14"/>
        <v>1</v>
      </c>
      <c r="AC26" s="535">
        <f t="shared" si="15"/>
        <v>1</v>
      </c>
      <c r="AD26" s="535">
        <f t="shared" si="16"/>
        <v>1</v>
      </c>
      <c r="AE26" s="535">
        <f t="shared" si="17"/>
        <v>1</v>
      </c>
      <c r="AF26" s="535">
        <f t="shared" si="18"/>
        <v>1</v>
      </c>
      <c r="AG26" s="535">
        <f t="shared" si="19"/>
        <v>1</v>
      </c>
      <c r="AH26" s="535">
        <f t="shared" si="20"/>
        <v>1</v>
      </c>
      <c r="AI26" s="538">
        <f t="shared" si="21"/>
        <v>1</v>
      </c>
    </row>
    <row r="27" spans="1:35" x14ac:dyDescent="0.25">
      <c r="A27" s="78">
        <v>9</v>
      </c>
      <c r="B27" s="84">
        <f>'Мун- 2019-2020'!B27</f>
        <v>20550</v>
      </c>
      <c r="C27" s="120" t="str">
        <f>'Мун- 2019-2020'!C27</f>
        <v>МАОУ СШ № 55</v>
      </c>
      <c r="D27" s="123">
        <f>'Мун- 2019-2020'!DC27</f>
        <v>0.47058823529411764</v>
      </c>
      <c r="E27" s="111" t="str">
        <f t="shared" si="0"/>
        <v>B</v>
      </c>
      <c r="F27" s="116">
        <f>'Мун- 2019-2020'!DE27</f>
        <v>1.0743487355010457</v>
      </c>
      <c r="G27" s="95" t="str">
        <f t="shared" si="1"/>
        <v>B</v>
      </c>
      <c r="H27" s="114">
        <f>'Мун- 2019-2020'!DG27</f>
        <v>0.06</v>
      </c>
      <c r="I27" s="95" t="str">
        <f t="shared" si="2"/>
        <v>D</v>
      </c>
      <c r="J27" s="108">
        <f>'Мун- 2019-2020'!DI27</f>
        <v>7.564296520423601E-2</v>
      </c>
      <c r="K27" s="95" t="str">
        <f t="shared" si="3"/>
        <v>A</v>
      </c>
      <c r="L27" s="91">
        <f>'Рег- 2019-2020'!AQ27</f>
        <v>0.14285714285714285</v>
      </c>
      <c r="M27" s="125" t="str">
        <f t="shared" si="4"/>
        <v>C</v>
      </c>
      <c r="N27" s="128">
        <f>'Рег- 2019-2020'!AS27</f>
        <v>0.15167215191912259</v>
      </c>
      <c r="O27" s="129" t="str">
        <f t="shared" si="5"/>
        <v>D</v>
      </c>
      <c r="P27" s="91">
        <f>'Рег- 2019-2020'!AU27</f>
        <v>0</v>
      </c>
      <c r="Q27" s="125" t="str">
        <f t="shared" si="6"/>
        <v>D</v>
      </c>
      <c r="R27" s="133">
        <f>'Фед- 2019-2020'!BC27</f>
        <v>0</v>
      </c>
      <c r="S27" s="129" t="str">
        <f t="shared" si="7"/>
        <v>D</v>
      </c>
      <c r="T27" s="131">
        <f>'Фед- 2019-2020'!BE27</f>
        <v>1.0152320748648308E-4</v>
      </c>
      <c r="U27" s="125" t="str">
        <f t="shared" si="8"/>
        <v>D</v>
      </c>
      <c r="V27" s="133">
        <f>'Фед- 2019-2020'!BG27</f>
        <v>0</v>
      </c>
      <c r="W27" s="159" t="str">
        <f t="shared" si="9"/>
        <v>D</v>
      </c>
      <c r="X27" s="156" t="str">
        <f t="shared" si="10"/>
        <v>C</v>
      </c>
      <c r="Y27" s="534">
        <f t="shared" si="11"/>
        <v>2.5</v>
      </c>
      <c r="Z27" s="535">
        <f t="shared" si="12"/>
        <v>2.5</v>
      </c>
      <c r="AA27" s="535">
        <f t="shared" si="13"/>
        <v>1</v>
      </c>
      <c r="AB27" s="535">
        <f t="shared" si="14"/>
        <v>4.2</v>
      </c>
      <c r="AC27" s="535">
        <f t="shared" si="15"/>
        <v>2</v>
      </c>
      <c r="AD27" s="535">
        <f t="shared" si="16"/>
        <v>1</v>
      </c>
      <c r="AE27" s="535">
        <f t="shared" si="17"/>
        <v>1</v>
      </c>
      <c r="AF27" s="535">
        <f t="shared" si="18"/>
        <v>1</v>
      </c>
      <c r="AG27" s="535">
        <f t="shared" si="19"/>
        <v>1</v>
      </c>
      <c r="AH27" s="535">
        <f t="shared" si="20"/>
        <v>1</v>
      </c>
      <c r="AI27" s="538">
        <f t="shared" si="21"/>
        <v>1.72</v>
      </c>
    </row>
    <row r="28" spans="1:35" x14ac:dyDescent="0.25">
      <c r="A28" s="78">
        <v>10</v>
      </c>
      <c r="B28" s="84">
        <f>'Мун- 2019-2020'!B28</f>
        <v>20630</v>
      </c>
      <c r="C28" s="120" t="str">
        <f>'Мун- 2019-2020'!C28</f>
        <v>МБОУ СШ № 63</v>
      </c>
      <c r="D28" s="123">
        <f>'Мун- 2019-2020'!DC28</f>
        <v>0.29411764705882354</v>
      </c>
      <c r="E28" s="111" t="str">
        <f t="shared" si="0"/>
        <v>C</v>
      </c>
      <c r="F28" s="116">
        <f>'Мун- 2019-2020'!DE28</f>
        <v>0.30081764594029281</v>
      </c>
      <c r="G28" s="95" t="str">
        <f t="shared" si="1"/>
        <v>D</v>
      </c>
      <c r="H28" s="114">
        <f>'Мун- 2019-2020'!DG28</f>
        <v>7.1428571428571425E-2</v>
      </c>
      <c r="I28" s="95" t="str">
        <f t="shared" si="2"/>
        <v>D</v>
      </c>
      <c r="J28" s="108">
        <f>'Мун- 2019-2020'!DI28+0.005</f>
        <v>2.3229166666666669E-2</v>
      </c>
      <c r="K28" s="95" t="str">
        <f t="shared" si="3"/>
        <v>C</v>
      </c>
      <c r="L28" s="91">
        <f>'Рег- 2019-2020'!AQ28</f>
        <v>0.14285714285714285</v>
      </c>
      <c r="M28" s="125" t="str">
        <f t="shared" si="4"/>
        <v>C</v>
      </c>
      <c r="N28" s="128">
        <f>'Рег- 2019-2020'!AS28</f>
        <v>0.15167215191912259</v>
      </c>
      <c r="O28" s="129" t="str">
        <f t="shared" si="5"/>
        <v>D</v>
      </c>
      <c r="P28" s="91">
        <f>'Рег- 2019-2020'!AU28</f>
        <v>0</v>
      </c>
      <c r="Q28" s="125" t="str">
        <f t="shared" si="6"/>
        <v>D</v>
      </c>
      <c r="R28" s="133">
        <f>'Фед- 2019-2020'!BC28</f>
        <v>0</v>
      </c>
      <c r="S28" s="129" t="str">
        <f t="shared" si="7"/>
        <v>D</v>
      </c>
      <c r="T28" s="131">
        <f>'Фед- 2019-2020'!BE28</f>
        <v>1.0152320748648308E-4</v>
      </c>
      <c r="U28" s="125" t="str">
        <f t="shared" si="8"/>
        <v>D</v>
      </c>
      <c r="V28" s="133">
        <f>'Фед- 2019-2020'!BG28</f>
        <v>0</v>
      </c>
      <c r="W28" s="159" t="str">
        <f t="shared" si="9"/>
        <v>D</v>
      </c>
      <c r="X28" s="156" t="str">
        <f t="shared" si="10"/>
        <v>D</v>
      </c>
      <c r="Y28" s="534">
        <f t="shared" si="11"/>
        <v>2</v>
      </c>
      <c r="Z28" s="535">
        <f t="shared" si="12"/>
        <v>1</v>
      </c>
      <c r="AA28" s="535">
        <f t="shared" si="13"/>
        <v>1</v>
      </c>
      <c r="AB28" s="535">
        <f t="shared" si="14"/>
        <v>2</v>
      </c>
      <c r="AC28" s="535">
        <f t="shared" si="15"/>
        <v>2</v>
      </c>
      <c r="AD28" s="535">
        <f t="shared" si="16"/>
        <v>1</v>
      </c>
      <c r="AE28" s="535">
        <f t="shared" si="17"/>
        <v>1</v>
      </c>
      <c r="AF28" s="535">
        <f t="shared" si="18"/>
        <v>1</v>
      </c>
      <c r="AG28" s="535">
        <f t="shared" si="19"/>
        <v>1</v>
      </c>
      <c r="AH28" s="535">
        <f t="shared" si="20"/>
        <v>1</v>
      </c>
      <c r="AI28" s="538">
        <f t="shared" si="21"/>
        <v>1.3</v>
      </c>
    </row>
    <row r="29" spans="1:35" x14ac:dyDescent="0.25">
      <c r="A29" s="78">
        <v>11</v>
      </c>
      <c r="B29" s="84">
        <f>'Мун- 2019-2020'!B29</f>
        <v>20810</v>
      </c>
      <c r="C29" s="120" t="str">
        <f>'Мун- 2019-2020'!C29</f>
        <v>МБОУ СШ № 81</v>
      </c>
      <c r="D29" s="123">
        <f>'Мун- 2019-2020'!DC29</f>
        <v>0.29411764705882354</v>
      </c>
      <c r="E29" s="111" t="str">
        <f t="shared" si="0"/>
        <v>C</v>
      </c>
      <c r="F29" s="116">
        <f>'Мун- 2019-2020'!DE29</f>
        <v>0.32230462065031373</v>
      </c>
      <c r="G29" s="95" t="str">
        <f t="shared" si="1"/>
        <v>D</v>
      </c>
      <c r="H29" s="114">
        <f>'Мун- 2019-2020'!DG29</f>
        <v>0</v>
      </c>
      <c r="I29" s="95" t="str">
        <f t="shared" si="2"/>
        <v>D</v>
      </c>
      <c r="J29" s="108">
        <f>'Мун- 2019-2020'!DI29+0.005</f>
        <v>2.1910935738444194E-2</v>
      </c>
      <c r="K29" s="95" t="str">
        <f t="shared" si="3"/>
        <v>C</v>
      </c>
      <c r="L29" s="91">
        <f>'Рег- 2019-2020'!AQ29</f>
        <v>0</v>
      </c>
      <c r="M29" s="125" t="str">
        <f t="shared" si="4"/>
        <v>D</v>
      </c>
      <c r="N29" s="128">
        <f>'Рег- 2019-2020'!AS29</f>
        <v>1.5167215191912259E-4</v>
      </c>
      <c r="O29" s="129" t="str">
        <f t="shared" si="5"/>
        <v>D</v>
      </c>
      <c r="P29" s="91">
        <f>'Рег- 2019-2020'!AU29</f>
        <v>0</v>
      </c>
      <c r="Q29" s="125" t="str">
        <f t="shared" si="6"/>
        <v>D</v>
      </c>
      <c r="R29" s="133">
        <f>'Фед- 2019-2020'!BC29</f>
        <v>0</v>
      </c>
      <c r="S29" s="129" t="str">
        <f t="shared" si="7"/>
        <v>D</v>
      </c>
      <c r="T29" s="131">
        <f>'Фед- 2019-2020'!BE29</f>
        <v>1.0152320748648308E-4</v>
      </c>
      <c r="U29" s="125" t="str">
        <f t="shared" si="8"/>
        <v>D</v>
      </c>
      <c r="V29" s="133">
        <f>'Фед- 2019-2020'!BG29</f>
        <v>0</v>
      </c>
      <c r="W29" s="159" t="str">
        <f t="shared" si="9"/>
        <v>D</v>
      </c>
      <c r="X29" s="156" t="str">
        <f t="shared" si="10"/>
        <v>D</v>
      </c>
      <c r="Y29" s="534">
        <f t="shared" si="11"/>
        <v>2</v>
      </c>
      <c r="Z29" s="535">
        <f t="shared" si="12"/>
        <v>1</v>
      </c>
      <c r="AA29" s="535">
        <f t="shared" si="13"/>
        <v>1</v>
      </c>
      <c r="AB29" s="535">
        <f t="shared" si="14"/>
        <v>2</v>
      </c>
      <c r="AC29" s="535">
        <f t="shared" si="15"/>
        <v>1</v>
      </c>
      <c r="AD29" s="535">
        <f t="shared" si="16"/>
        <v>1</v>
      </c>
      <c r="AE29" s="535">
        <f t="shared" si="17"/>
        <v>1</v>
      </c>
      <c r="AF29" s="535">
        <f t="shared" si="18"/>
        <v>1</v>
      </c>
      <c r="AG29" s="535">
        <f t="shared" si="19"/>
        <v>1</v>
      </c>
      <c r="AH29" s="535">
        <f t="shared" si="20"/>
        <v>1</v>
      </c>
      <c r="AI29" s="538">
        <f t="shared" si="21"/>
        <v>1.2</v>
      </c>
    </row>
    <row r="30" spans="1:35" x14ac:dyDescent="0.25">
      <c r="A30" s="78">
        <v>12</v>
      </c>
      <c r="B30" s="84">
        <f>'Мун- 2019-2020'!B30</f>
        <v>20900</v>
      </c>
      <c r="C30" s="120" t="str">
        <f>'Мун- 2019-2020'!C30</f>
        <v>МБОУ СШ № 90</v>
      </c>
      <c r="D30" s="123">
        <f>'Мун- 2019-2020'!DC30</f>
        <v>0.52941176470588236</v>
      </c>
      <c r="E30" s="111" t="str">
        <f t="shared" si="0"/>
        <v>B</v>
      </c>
      <c r="F30" s="116">
        <f>'Мун- 2019-2020'!DE30</f>
        <v>1.1602966343411294</v>
      </c>
      <c r="G30" s="95" t="str">
        <f t="shared" si="1"/>
        <v>B</v>
      </c>
      <c r="H30" s="114">
        <f>'Мун- 2019-2020'!DG30</f>
        <v>0.1111111111111111</v>
      </c>
      <c r="I30" s="95" t="str">
        <f t="shared" si="2"/>
        <v>C</v>
      </c>
      <c r="J30" s="108">
        <f>'Мун- 2019-2020'!DI30</f>
        <v>6.9498069498069498E-2</v>
      </c>
      <c r="K30" s="95" t="str">
        <f t="shared" si="3"/>
        <v>A</v>
      </c>
      <c r="L30" s="91">
        <f>'Рег- 2019-2020'!AQ30</f>
        <v>0.14285714285714285</v>
      </c>
      <c r="M30" s="125" t="str">
        <f t="shared" si="4"/>
        <v>C</v>
      </c>
      <c r="N30" s="128">
        <f>'Рег- 2019-2020'!AS30</f>
        <v>0.15167215191912259</v>
      </c>
      <c r="O30" s="129" t="str">
        <f t="shared" si="5"/>
        <v>D</v>
      </c>
      <c r="P30" s="91">
        <f>'Рег- 2019-2020'!AU30</f>
        <v>1</v>
      </c>
      <c r="Q30" s="125" t="str">
        <f t="shared" si="6"/>
        <v>A</v>
      </c>
      <c r="R30" s="133">
        <f>'Фед- 2019-2020'!BC30</f>
        <v>0.16666666666666666</v>
      </c>
      <c r="S30" s="129" t="str">
        <f t="shared" si="7"/>
        <v>C</v>
      </c>
      <c r="T30" s="131">
        <f>'Фед- 2019-2020'!BE30</f>
        <v>0.20304641497296619</v>
      </c>
      <c r="U30" s="125" t="str">
        <f t="shared" si="8"/>
        <v>D</v>
      </c>
      <c r="V30" s="133">
        <f>'Фед- 2019-2020'!BG30</f>
        <v>0</v>
      </c>
      <c r="W30" s="159" t="str">
        <f t="shared" si="9"/>
        <v>D</v>
      </c>
      <c r="X30" s="156" t="str">
        <f t="shared" si="10"/>
        <v>C</v>
      </c>
      <c r="Y30" s="534">
        <f t="shared" si="11"/>
        <v>2.5</v>
      </c>
      <c r="Z30" s="535">
        <f t="shared" si="12"/>
        <v>2.5</v>
      </c>
      <c r="AA30" s="535">
        <f t="shared" si="13"/>
        <v>2</v>
      </c>
      <c r="AB30" s="535">
        <f t="shared" si="14"/>
        <v>4.2</v>
      </c>
      <c r="AC30" s="535">
        <f t="shared" si="15"/>
        <v>2</v>
      </c>
      <c r="AD30" s="535">
        <f t="shared" si="16"/>
        <v>1</v>
      </c>
      <c r="AE30" s="535">
        <f t="shared" si="17"/>
        <v>4.2</v>
      </c>
      <c r="AF30" s="535">
        <f t="shared" si="18"/>
        <v>2</v>
      </c>
      <c r="AG30" s="535">
        <f t="shared" si="19"/>
        <v>1</v>
      </c>
      <c r="AH30" s="535">
        <f t="shared" si="20"/>
        <v>1</v>
      </c>
      <c r="AI30" s="538">
        <f t="shared" si="21"/>
        <v>2.2399999999999998</v>
      </c>
    </row>
    <row r="31" spans="1:35" ht="15.75" thickBot="1" x14ac:dyDescent="0.3">
      <c r="A31" s="79">
        <v>13</v>
      </c>
      <c r="B31" s="85">
        <f>'Мун- 2019-2020'!B31</f>
        <v>21350</v>
      </c>
      <c r="C31" s="243" t="str">
        <f>'Мун- 2019-2020'!C31</f>
        <v>МБОУ СШ № 135</v>
      </c>
      <c r="D31" s="124">
        <f>'Мун- 2019-2020'!DC31</f>
        <v>0.11764705882352941</v>
      </c>
      <c r="E31" s="109" t="str">
        <f t="shared" si="0"/>
        <v>D</v>
      </c>
      <c r="F31" s="117">
        <f>'Мун- 2019-2020'!DE31</f>
        <v>0.17189579768016733</v>
      </c>
      <c r="G31" s="95" t="str">
        <f t="shared" si="1"/>
        <v>D</v>
      </c>
      <c r="H31" s="112">
        <f>'Мун- 2019-2020'!DG31</f>
        <v>0.125</v>
      </c>
      <c r="I31" s="95" t="str">
        <f t="shared" si="2"/>
        <v>C</v>
      </c>
      <c r="J31" s="108">
        <f>'Мун- 2019-2020'!DI31</f>
        <v>1.1428571428571429E-2</v>
      </c>
      <c r="K31" s="95" t="str">
        <f t="shared" si="3"/>
        <v>D</v>
      </c>
      <c r="L31" s="105">
        <f>'Рег- 2019-2020'!AQ31</f>
        <v>0</v>
      </c>
      <c r="M31" s="130" t="str">
        <f t="shared" si="4"/>
        <v>D</v>
      </c>
      <c r="N31" s="108">
        <f>'Рег- 2019-2020'!AS31</f>
        <v>1.5167215191912259E-4</v>
      </c>
      <c r="O31" s="135" t="str">
        <f t="shared" si="5"/>
        <v>D</v>
      </c>
      <c r="P31" s="105">
        <f>'Рег- 2019-2020'!AU31</f>
        <v>0</v>
      </c>
      <c r="Q31" s="130" t="str">
        <f t="shared" si="6"/>
        <v>D</v>
      </c>
      <c r="R31" s="106">
        <f>'Фед- 2019-2020'!BC31</f>
        <v>0.16666666666666666</v>
      </c>
      <c r="S31" s="135" t="str">
        <f t="shared" si="7"/>
        <v>C</v>
      </c>
      <c r="T31" s="138">
        <f>'Фед- 2019-2020'!BE31</f>
        <v>0.10152320748648309</v>
      </c>
      <c r="U31" s="130" t="str">
        <f t="shared" si="8"/>
        <v>D</v>
      </c>
      <c r="V31" s="106">
        <f>'Фед- 2019-2020'!BG31</f>
        <v>0</v>
      </c>
      <c r="W31" s="160" t="str">
        <f t="shared" si="9"/>
        <v>D</v>
      </c>
      <c r="X31" s="155" t="str">
        <f t="shared" si="10"/>
        <v>D</v>
      </c>
      <c r="Y31" s="534">
        <f t="shared" si="11"/>
        <v>1</v>
      </c>
      <c r="Z31" s="535">
        <f t="shared" si="12"/>
        <v>1</v>
      </c>
      <c r="AA31" s="535">
        <f t="shared" si="13"/>
        <v>2</v>
      </c>
      <c r="AB31" s="535">
        <f t="shared" si="14"/>
        <v>1</v>
      </c>
      <c r="AC31" s="535">
        <f t="shared" si="15"/>
        <v>1</v>
      </c>
      <c r="AD31" s="535">
        <f t="shared" si="16"/>
        <v>1</v>
      </c>
      <c r="AE31" s="535">
        <f t="shared" si="17"/>
        <v>1</v>
      </c>
      <c r="AF31" s="535">
        <f t="shared" si="18"/>
        <v>2</v>
      </c>
      <c r="AG31" s="535">
        <f t="shared" si="19"/>
        <v>1</v>
      </c>
      <c r="AH31" s="535">
        <f t="shared" si="20"/>
        <v>1</v>
      </c>
      <c r="AI31" s="538">
        <f t="shared" si="21"/>
        <v>1.2</v>
      </c>
    </row>
    <row r="32" spans="1:35" ht="16.5" thickBot="1" x14ac:dyDescent="0.3">
      <c r="A32" s="7"/>
      <c r="B32" s="86"/>
      <c r="C32" s="517" t="str">
        <f>'Мун- 2019-2020'!C32</f>
        <v>Ленинский район</v>
      </c>
      <c r="D32" s="191">
        <f>'Мун- 2019-2020'!DC32</f>
        <v>0.36601307189542481</v>
      </c>
      <c r="E32" s="192" t="str">
        <f t="shared" si="0"/>
        <v>C</v>
      </c>
      <c r="F32" s="193">
        <f>'Мун- 2019-2020'!DE32</f>
        <v>0.62550970822505336</v>
      </c>
      <c r="G32" s="194" t="str">
        <f t="shared" si="1"/>
        <v>C</v>
      </c>
      <c r="H32" s="195">
        <f>'Мун- 2019-2020'!DG32</f>
        <v>0.15839694656488548</v>
      </c>
      <c r="I32" s="194" t="str">
        <f t="shared" si="2"/>
        <v>B</v>
      </c>
      <c r="J32" s="196">
        <f>'Мун- 2019-2020'!DI32</f>
        <v>3.228390117676052E-2</v>
      </c>
      <c r="K32" s="194" t="str">
        <f t="shared" si="3"/>
        <v>C</v>
      </c>
      <c r="L32" s="197">
        <f>'Рег- 2019-2020'!AQ32</f>
        <v>0.17460317460317459</v>
      </c>
      <c r="M32" s="198" t="str">
        <f t="shared" si="4"/>
        <v>C</v>
      </c>
      <c r="N32" s="196">
        <f>'Рег- 2019-2020'!AS32</f>
        <v>0.56455745436562299</v>
      </c>
      <c r="O32" s="199" t="str">
        <f t="shared" si="5"/>
        <v>C</v>
      </c>
      <c r="P32" s="197">
        <f>'Рег- 2019-2020'!AU32</f>
        <v>0.22388059701492538</v>
      </c>
      <c r="Q32" s="198" t="str">
        <f t="shared" si="6"/>
        <v>B</v>
      </c>
      <c r="R32" s="196">
        <f>'Фед- 2019-2020'!BC32</f>
        <v>0.20370370370370369</v>
      </c>
      <c r="S32" s="199" t="str">
        <f t="shared" si="7"/>
        <v>B</v>
      </c>
      <c r="T32" s="197">
        <f>'Фед- 2019-2020'!BE32</f>
        <v>0.13536427664864412</v>
      </c>
      <c r="U32" s="198" t="str">
        <f t="shared" si="8"/>
        <v>D</v>
      </c>
      <c r="V32" s="196">
        <v>0.45454545454545453</v>
      </c>
      <c r="W32" s="192" t="str">
        <f t="shared" si="9"/>
        <v>A</v>
      </c>
      <c r="X32" s="200" t="str">
        <f t="shared" si="10"/>
        <v>C</v>
      </c>
      <c r="Y32" s="534">
        <f t="shared" si="11"/>
        <v>2</v>
      </c>
      <c r="Z32" s="535">
        <f t="shared" si="12"/>
        <v>2</v>
      </c>
      <c r="AA32" s="535">
        <f t="shared" si="13"/>
        <v>2.5</v>
      </c>
      <c r="AB32" s="535">
        <f t="shared" si="14"/>
        <v>2</v>
      </c>
      <c r="AC32" s="535">
        <f t="shared" si="15"/>
        <v>2</v>
      </c>
      <c r="AD32" s="535">
        <f t="shared" si="16"/>
        <v>2</v>
      </c>
      <c r="AE32" s="535">
        <f t="shared" si="17"/>
        <v>2.5</v>
      </c>
      <c r="AF32" s="535">
        <f t="shared" si="18"/>
        <v>2.5</v>
      </c>
      <c r="AG32" s="535">
        <f t="shared" si="19"/>
        <v>1</v>
      </c>
      <c r="AH32" s="535">
        <f t="shared" si="20"/>
        <v>4.2</v>
      </c>
      <c r="AI32" s="538">
        <f t="shared" si="21"/>
        <v>2.27</v>
      </c>
    </row>
    <row r="33" spans="1:35" x14ac:dyDescent="0.25">
      <c r="A33" s="77">
        <v>1</v>
      </c>
      <c r="B33" s="8">
        <f>'Мун- 2019-2020'!B33</f>
        <v>30070</v>
      </c>
      <c r="C33" s="119" t="str">
        <f>'Мун- 2019-2020'!C33</f>
        <v>МБОУ Гимназия № 7</v>
      </c>
      <c r="D33" s="122">
        <f>'Мун- 2019-2020'!DC33</f>
        <v>0.52941176470588236</v>
      </c>
      <c r="E33" s="110" t="str">
        <f t="shared" si="0"/>
        <v>B</v>
      </c>
      <c r="F33" s="115">
        <f>'Мун- 2019-2020'!DE33</f>
        <v>2.0197756227419661</v>
      </c>
      <c r="G33" s="107" t="str">
        <f t="shared" si="1"/>
        <v>A</v>
      </c>
      <c r="H33" s="113">
        <f>'Мун- 2019-2020'!DG33</f>
        <v>0.2978723404255319</v>
      </c>
      <c r="I33" s="107" t="str">
        <f t="shared" si="2"/>
        <v>A</v>
      </c>
      <c r="J33" s="106">
        <f>'Мун- 2019-2020'!DI33</f>
        <v>8.9438629876308282E-2</v>
      </c>
      <c r="K33" s="107" t="str">
        <f t="shared" si="3"/>
        <v>A</v>
      </c>
      <c r="L33" s="131">
        <f>'Рег- 2019-2020'!AQ33</f>
        <v>0.5714285714285714</v>
      </c>
      <c r="M33" s="132" t="str">
        <f t="shared" si="4"/>
        <v>A</v>
      </c>
      <c r="N33" s="133">
        <f>'Рег- 2019-2020'!AS33</f>
        <v>5.4601974690884134</v>
      </c>
      <c r="O33" s="134" t="str">
        <f t="shared" si="5"/>
        <v>A</v>
      </c>
      <c r="P33" s="131">
        <f>'Рег- 2019-2020'!AU33</f>
        <v>0.19444444444444445</v>
      </c>
      <c r="Q33" s="132" t="str">
        <f t="shared" si="6"/>
        <v>B</v>
      </c>
      <c r="R33" s="133">
        <f>'Фед- 2019-2020'!BC33</f>
        <v>0.16666666666666666</v>
      </c>
      <c r="S33" s="134" t="str">
        <f t="shared" si="7"/>
        <v>C</v>
      </c>
      <c r="T33" s="131">
        <f>'Фед- 2019-2020'!BE33</f>
        <v>0.50761603743241546</v>
      </c>
      <c r="U33" s="132" t="str">
        <f t="shared" si="8"/>
        <v>C</v>
      </c>
      <c r="V33" s="133">
        <f>'Фед- 2019-2020'!BG33</f>
        <v>0</v>
      </c>
      <c r="W33" s="158" t="str">
        <f t="shared" si="9"/>
        <v>D</v>
      </c>
      <c r="X33" s="154" t="str">
        <f t="shared" si="10"/>
        <v>B</v>
      </c>
      <c r="Y33" s="534">
        <f t="shared" si="11"/>
        <v>2.5</v>
      </c>
      <c r="Z33" s="535">
        <f t="shared" si="12"/>
        <v>4.2</v>
      </c>
      <c r="AA33" s="535">
        <f t="shared" si="13"/>
        <v>4.2</v>
      </c>
      <c r="AB33" s="535">
        <f t="shared" si="14"/>
        <v>4.2</v>
      </c>
      <c r="AC33" s="535">
        <f t="shared" si="15"/>
        <v>4.2</v>
      </c>
      <c r="AD33" s="535">
        <f t="shared" si="16"/>
        <v>4.2</v>
      </c>
      <c r="AE33" s="535">
        <f t="shared" si="17"/>
        <v>2.5</v>
      </c>
      <c r="AF33" s="535">
        <f t="shared" si="18"/>
        <v>2</v>
      </c>
      <c r="AG33" s="535">
        <f t="shared" si="19"/>
        <v>2</v>
      </c>
      <c r="AH33" s="535">
        <f t="shared" si="20"/>
        <v>1</v>
      </c>
      <c r="AI33" s="538">
        <f t="shared" si="21"/>
        <v>3.1</v>
      </c>
    </row>
    <row r="34" spans="1:35" x14ac:dyDescent="0.25">
      <c r="A34" s="78">
        <v>2</v>
      </c>
      <c r="B34" s="84">
        <f>'Мун- 2019-2020'!B34</f>
        <v>30480</v>
      </c>
      <c r="C34" s="120" t="str">
        <f>'Мун- 2019-2020'!C34</f>
        <v>МАОУ Гимназия № 11</v>
      </c>
      <c r="D34" s="123">
        <f>'Мун- 2019-2020'!DC34</f>
        <v>0.41176470588235292</v>
      </c>
      <c r="E34" s="111" t="str">
        <f t="shared" si="0"/>
        <v>C</v>
      </c>
      <c r="F34" s="116">
        <f>'Мун- 2019-2020'!DE34</f>
        <v>0.773531089560753</v>
      </c>
      <c r="G34" s="95" t="str">
        <f t="shared" si="1"/>
        <v>C</v>
      </c>
      <c r="H34" s="114">
        <f>'Мун- 2019-2020'!DG34</f>
        <v>0.1388888888888889</v>
      </c>
      <c r="I34" s="95" t="str">
        <f t="shared" si="2"/>
        <v>C</v>
      </c>
      <c r="J34" s="108">
        <f>'Мун- 2019-2020'!DI34</f>
        <v>2.8962188254223652E-2</v>
      </c>
      <c r="K34" s="95" t="str">
        <f t="shared" si="3"/>
        <v>C</v>
      </c>
      <c r="L34" s="91">
        <f>'Рег- 2019-2020'!AQ34</f>
        <v>0.2857142857142857</v>
      </c>
      <c r="M34" s="125" t="str">
        <f t="shared" si="4"/>
        <v>B</v>
      </c>
      <c r="N34" s="128">
        <f>'Рег- 2019-2020'!AS34</f>
        <v>0.45501645575736777</v>
      </c>
      <c r="O34" s="129" t="str">
        <f t="shared" si="5"/>
        <v>D</v>
      </c>
      <c r="P34" s="91">
        <f>'Рег- 2019-2020'!AU34</f>
        <v>0.33333333333333331</v>
      </c>
      <c r="Q34" s="125" t="str">
        <f t="shared" si="6"/>
        <v>A</v>
      </c>
      <c r="R34" s="133">
        <f>'Фед- 2019-2020'!BC34</f>
        <v>0.16666666666666666</v>
      </c>
      <c r="S34" s="129" t="str">
        <f t="shared" si="7"/>
        <v>C</v>
      </c>
      <c r="T34" s="131">
        <f>'Фед- 2019-2020'!BE34</f>
        <v>0.10152320748648309</v>
      </c>
      <c r="U34" s="125" t="str">
        <f t="shared" si="8"/>
        <v>D</v>
      </c>
      <c r="V34" s="133">
        <f>'Фед- 2019-2020'!BG34</f>
        <v>1</v>
      </c>
      <c r="W34" s="159" t="str">
        <f t="shared" si="9"/>
        <v>A</v>
      </c>
      <c r="X34" s="156" t="str">
        <f t="shared" si="10"/>
        <v>C</v>
      </c>
      <c r="Y34" s="534">
        <f t="shared" si="11"/>
        <v>2</v>
      </c>
      <c r="Z34" s="535">
        <f t="shared" si="12"/>
        <v>2</v>
      </c>
      <c r="AA34" s="535">
        <f t="shared" si="13"/>
        <v>2</v>
      </c>
      <c r="AB34" s="535">
        <f t="shared" si="14"/>
        <v>2</v>
      </c>
      <c r="AC34" s="535">
        <f t="shared" si="15"/>
        <v>2.5</v>
      </c>
      <c r="AD34" s="535">
        <f t="shared" si="16"/>
        <v>1</v>
      </c>
      <c r="AE34" s="535">
        <f t="shared" si="17"/>
        <v>4.2</v>
      </c>
      <c r="AF34" s="535">
        <f t="shared" si="18"/>
        <v>2</v>
      </c>
      <c r="AG34" s="535">
        <f t="shared" si="19"/>
        <v>1</v>
      </c>
      <c r="AH34" s="535">
        <f t="shared" si="20"/>
        <v>4.2</v>
      </c>
      <c r="AI34" s="538">
        <f t="shared" si="21"/>
        <v>2.29</v>
      </c>
    </row>
    <row r="35" spans="1:35" x14ac:dyDescent="0.25">
      <c r="A35" s="78">
        <v>3</v>
      </c>
      <c r="B35" s="84">
        <f>'Мун- 2019-2020'!B35</f>
        <v>30460</v>
      </c>
      <c r="C35" s="120" t="str">
        <f>'Мун- 2019-2020'!C35</f>
        <v>МАОУ Гимназия № 15</v>
      </c>
      <c r="D35" s="123">
        <f>'Мун- 2019-2020'!DC35</f>
        <v>0.29411764705882354</v>
      </c>
      <c r="E35" s="111" t="str">
        <f t="shared" si="0"/>
        <v>C</v>
      </c>
      <c r="F35" s="116">
        <f>'Мун- 2019-2020'!DE35</f>
        <v>0.42973949420041829</v>
      </c>
      <c r="G35" s="95" t="str">
        <f t="shared" si="1"/>
        <v>D</v>
      </c>
      <c r="H35" s="114">
        <f>'Мун- 2019-2020'!DG35</f>
        <v>0.25</v>
      </c>
      <c r="I35" s="95" t="str">
        <f t="shared" si="2"/>
        <v>A</v>
      </c>
      <c r="J35" s="108">
        <f>'Мун- 2019-2020'!DI35+0.006</f>
        <v>2.2299918500407495E-2</v>
      </c>
      <c r="K35" s="95" t="str">
        <f t="shared" si="3"/>
        <v>C</v>
      </c>
      <c r="L35" s="91">
        <f>'Рег- 2019-2020'!AQ35</f>
        <v>0.14285714285714285</v>
      </c>
      <c r="M35" s="125" t="str">
        <f t="shared" si="4"/>
        <v>C</v>
      </c>
      <c r="N35" s="128">
        <f>'Рег- 2019-2020'!AS35</f>
        <v>0.15167215191912259</v>
      </c>
      <c r="O35" s="129" t="str">
        <f t="shared" si="5"/>
        <v>D</v>
      </c>
      <c r="P35" s="91">
        <f>'Рег- 2019-2020'!AU35</f>
        <v>0</v>
      </c>
      <c r="Q35" s="125" t="str">
        <f t="shared" si="6"/>
        <v>D</v>
      </c>
      <c r="R35" s="133">
        <f>'Фед- 2019-2020'!BC35</f>
        <v>0</v>
      </c>
      <c r="S35" s="129" t="str">
        <f t="shared" si="7"/>
        <v>D</v>
      </c>
      <c r="T35" s="131">
        <f>'Фед- 2019-2020'!BE35</f>
        <v>1.0152320748648308E-4</v>
      </c>
      <c r="U35" s="125" t="str">
        <f t="shared" si="8"/>
        <v>D</v>
      </c>
      <c r="V35" s="133">
        <f>'Фед- 2019-2020'!BG35</f>
        <v>0</v>
      </c>
      <c r="W35" s="159" t="str">
        <f t="shared" si="9"/>
        <v>D</v>
      </c>
      <c r="X35" s="156" t="str">
        <f t="shared" si="10"/>
        <v>C</v>
      </c>
      <c r="Y35" s="534">
        <f t="shared" si="11"/>
        <v>2</v>
      </c>
      <c r="Z35" s="535">
        <f t="shared" si="12"/>
        <v>1</v>
      </c>
      <c r="AA35" s="535">
        <f t="shared" si="13"/>
        <v>4.2</v>
      </c>
      <c r="AB35" s="535">
        <f t="shared" si="14"/>
        <v>2</v>
      </c>
      <c r="AC35" s="535">
        <f t="shared" si="15"/>
        <v>2</v>
      </c>
      <c r="AD35" s="535">
        <f t="shared" si="16"/>
        <v>1</v>
      </c>
      <c r="AE35" s="535">
        <f t="shared" si="17"/>
        <v>1</v>
      </c>
      <c r="AF35" s="535">
        <f t="shared" si="18"/>
        <v>1</v>
      </c>
      <c r="AG35" s="535">
        <f t="shared" si="19"/>
        <v>1</v>
      </c>
      <c r="AH35" s="535">
        <f t="shared" si="20"/>
        <v>1</v>
      </c>
      <c r="AI35" s="538">
        <f t="shared" si="21"/>
        <v>1.6199999999999999</v>
      </c>
    </row>
    <row r="36" spans="1:35" x14ac:dyDescent="0.25">
      <c r="A36" s="78">
        <v>4</v>
      </c>
      <c r="B36" s="84">
        <f>'Мун- 2019-2020'!B36</f>
        <v>30030</v>
      </c>
      <c r="C36" s="120" t="str">
        <f>'Мун- 2019-2020'!C36</f>
        <v>МБОУ Лицей № 3</v>
      </c>
      <c r="D36" s="123">
        <f>'Мун- 2019-2020'!DC36</f>
        <v>0.41176470588235292</v>
      </c>
      <c r="E36" s="111" t="str">
        <f t="shared" si="0"/>
        <v>C</v>
      </c>
      <c r="F36" s="116">
        <f>'Мун- 2019-2020'!DE36</f>
        <v>0.88096596311085751</v>
      </c>
      <c r="G36" s="95" t="str">
        <f t="shared" si="1"/>
        <v>C</v>
      </c>
      <c r="H36" s="114">
        <f>'Мун- 2019-2020'!DG36</f>
        <v>0.1951219512195122</v>
      </c>
      <c r="I36" s="95" t="str">
        <f t="shared" si="2"/>
        <v>B</v>
      </c>
      <c r="J36" s="108">
        <f>'Мун- 2019-2020'!DI36+0.001</f>
        <v>4.4203371970495259E-2</v>
      </c>
      <c r="K36" s="95" t="str">
        <f t="shared" si="3"/>
        <v>B</v>
      </c>
      <c r="L36" s="91">
        <f>'Рег- 2019-2020'!AQ36</f>
        <v>0.14285714285714285</v>
      </c>
      <c r="M36" s="125" t="str">
        <f t="shared" si="4"/>
        <v>C</v>
      </c>
      <c r="N36" s="128">
        <f>'Рег- 2019-2020'!AS36</f>
        <v>0.30334430383824518</v>
      </c>
      <c r="O36" s="129" t="str">
        <f t="shared" si="5"/>
        <v>D</v>
      </c>
      <c r="P36" s="91">
        <f>'Рег- 2019-2020'!AU36</f>
        <v>0</v>
      </c>
      <c r="Q36" s="125" t="str">
        <f t="shared" si="6"/>
        <v>D</v>
      </c>
      <c r="R36" s="133">
        <f>'Фед- 2019-2020'!BC36</f>
        <v>0.33333333333333331</v>
      </c>
      <c r="S36" s="129" t="str">
        <f t="shared" si="7"/>
        <v>A</v>
      </c>
      <c r="T36" s="131">
        <f>'Фед- 2019-2020'!BE36</f>
        <v>0.30456962245944924</v>
      </c>
      <c r="U36" s="125" t="str">
        <f t="shared" si="8"/>
        <v>D</v>
      </c>
      <c r="V36" s="133">
        <f>'Фед- 2019-2020'!BG36</f>
        <v>0</v>
      </c>
      <c r="W36" s="159" t="str">
        <f t="shared" si="9"/>
        <v>D</v>
      </c>
      <c r="X36" s="156" t="str">
        <f t="shared" si="10"/>
        <v>C</v>
      </c>
      <c r="Y36" s="534">
        <f t="shared" si="11"/>
        <v>2</v>
      </c>
      <c r="Z36" s="535">
        <f t="shared" si="12"/>
        <v>2</v>
      </c>
      <c r="AA36" s="535">
        <f t="shared" si="13"/>
        <v>2.5</v>
      </c>
      <c r="AB36" s="535">
        <f t="shared" si="14"/>
        <v>2.5</v>
      </c>
      <c r="AC36" s="535">
        <f t="shared" si="15"/>
        <v>2</v>
      </c>
      <c r="AD36" s="535">
        <f t="shared" si="16"/>
        <v>1</v>
      </c>
      <c r="AE36" s="535">
        <f t="shared" si="17"/>
        <v>1</v>
      </c>
      <c r="AF36" s="535">
        <f t="shared" si="18"/>
        <v>4.2</v>
      </c>
      <c r="AG36" s="535">
        <f t="shared" si="19"/>
        <v>1</v>
      </c>
      <c r="AH36" s="535">
        <f t="shared" si="20"/>
        <v>1</v>
      </c>
      <c r="AI36" s="538">
        <f t="shared" si="21"/>
        <v>1.92</v>
      </c>
    </row>
    <row r="37" spans="1:35" x14ac:dyDescent="0.25">
      <c r="A37" s="78">
        <v>5</v>
      </c>
      <c r="B37" s="84">
        <f>'Мун- 2019-2020'!B37</f>
        <v>31000</v>
      </c>
      <c r="C37" s="120" t="str">
        <f>'Мун- 2019-2020'!C37</f>
        <v>МАОУ Лицей № 12</v>
      </c>
      <c r="D37" s="123">
        <f>'Мун- 2019-2020'!DC37</f>
        <v>0.52941176470588236</v>
      </c>
      <c r="E37" s="111" t="str">
        <f t="shared" si="0"/>
        <v>B</v>
      </c>
      <c r="F37" s="116">
        <f>'Мун- 2019-2020'!DE37</f>
        <v>1.0958357102110667</v>
      </c>
      <c r="G37" s="95" t="str">
        <f t="shared" si="1"/>
        <v>B</v>
      </c>
      <c r="H37" s="114">
        <f>'Мун- 2019-2020'!DG37</f>
        <v>0.11764705882352941</v>
      </c>
      <c r="I37" s="95" t="str">
        <f t="shared" si="2"/>
        <v>C</v>
      </c>
      <c r="J37" s="108">
        <f>'Мун- 2019-2020'!DI37</f>
        <v>4.8341232227488151E-2</v>
      </c>
      <c r="K37" s="95" t="str">
        <f t="shared" si="3"/>
        <v>B</v>
      </c>
      <c r="L37" s="91">
        <f>'Рег- 2019-2020'!AQ37</f>
        <v>0.2857142857142857</v>
      </c>
      <c r="M37" s="125" t="str">
        <f t="shared" si="4"/>
        <v>B</v>
      </c>
      <c r="N37" s="128">
        <f>'Рег- 2019-2020'!AS37</f>
        <v>0.30334430383824518</v>
      </c>
      <c r="O37" s="129" t="str">
        <f t="shared" si="5"/>
        <v>D</v>
      </c>
      <c r="P37" s="91">
        <f>'Рег- 2019-2020'!AU37</f>
        <v>0</v>
      </c>
      <c r="Q37" s="125" t="str">
        <f t="shared" si="6"/>
        <v>D</v>
      </c>
      <c r="R37" s="133">
        <f>'Фед- 2019-2020'!BC37</f>
        <v>0.16666666666666666</v>
      </c>
      <c r="S37" s="129" t="str">
        <f t="shared" si="7"/>
        <v>C</v>
      </c>
      <c r="T37" s="131">
        <f>'Фед- 2019-2020'!BE37</f>
        <v>0.30456962245944924</v>
      </c>
      <c r="U37" s="125" t="str">
        <f t="shared" si="8"/>
        <v>D</v>
      </c>
      <c r="V37" s="133">
        <f>'Фед- 2019-2020'!BG37</f>
        <v>0.33333333333333331</v>
      </c>
      <c r="W37" s="159" t="str">
        <f t="shared" si="9"/>
        <v>A</v>
      </c>
      <c r="X37" s="156" t="str">
        <f t="shared" si="10"/>
        <v>C</v>
      </c>
      <c r="Y37" s="534">
        <f t="shared" si="11"/>
        <v>2.5</v>
      </c>
      <c r="Z37" s="535">
        <f t="shared" si="12"/>
        <v>2.5</v>
      </c>
      <c r="AA37" s="535">
        <f t="shared" si="13"/>
        <v>2</v>
      </c>
      <c r="AB37" s="535">
        <f t="shared" si="14"/>
        <v>2.5</v>
      </c>
      <c r="AC37" s="535">
        <f t="shared" si="15"/>
        <v>2.5</v>
      </c>
      <c r="AD37" s="535">
        <f t="shared" si="16"/>
        <v>1</v>
      </c>
      <c r="AE37" s="535">
        <f t="shared" si="17"/>
        <v>1</v>
      </c>
      <c r="AF37" s="535">
        <f t="shared" si="18"/>
        <v>2</v>
      </c>
      <c r="AG37" s="535">
        <f t="shared" si="19"/>
        <v>1</v>
      </c>
      <c r="AH37" s="535">
        <f t="shared" si="20"/>
        <v>4.2</v>
      </c>
      <c r="AI37" s="538">
        <f t="shared" si="21"/>
        <v>2.12</v>
      </c>
    </row>
    <row r="38" spans="1:35" x14ac:dyDescent="0.25">
      <c r="A38" s="78">
        <v>6</v>
      </c>
      <c r="B38" s="84">
        <f>'Мун- 2019-2020'!B38</f>
        <v>30130</v>
      </c>
      <c r="C38" s="235" t="str">
        <f>'Мун- 2019-2020'!C38</f>
        <v>МБОУ СШ № 13</v>
      </c>
      <c r="D38" s="123">
        <f>'Мун- 2019-2020'!DC38</f>
        <v>0.23529411764705882</v>
      </c>
      <c r="E38" s="111" t="str">
        <f t="shared" ref="E38:E69" si="22">IF(D38&gt;=$D$128,"A",IF(D38&gt;=$D$129,"B",IF(D38&gt;=$D$130,"C","D")))</f>
        <v>C</v>
      </c>
      <c r="F38" s="116">
        <f>'Мун- 2019-2020'!DE38</f>
        <v>0.12892184826012548</v>
      </c>
      <c r="G38" s="95" t="str">
        <f t="shared" ref="G38:G69" si="23">IF(F38&gt;=$F$128,"A",IF(F38&gt;=$F$129,"B",IF(F38&gt;=$F$130,"C","D")))</f>
        <v>D</v>
      </c>
      <c r="H38" s="114">
        <f>'Мун- 2019-2020'!DG38</f>
        <v>0</v>
      </c>
      <c r="I38" s="95" t="str">
        <f t="shared" ref="I38:I69" si="24">IF(H38&gt;=$H$128,"A",IF(H38&gt;=$H$129,"B",IF(H38&gt;=$H$130,"C","D")))</f>
        <v>D</v>
      </c>
      <c r="J38" s="108">
        <f>'Мун- 2019-2020'!DI38</f>
        <v>1.284796573875803E-2</v>
      </c>
      <c r="K38" s="95" t="str">
        <f t="shared" ref="K38:K69" si="25">IF(J38&gt;=$J$128,"A",IF(J38&gt;=$J$129,"B",IF(J38&gt;=$J$130,"C","D")))</f>
        <v>D</v>
      </c>
      <c r="L38" s="91">
        <f>'Рег- 2019-2020'!AQ38</f>
        <v>0</v>
      </c>
      <c r="M38" s="125" t="str">
        <f t="shared" ref="M38:M69" si="26">IF(L38&gt;=$L$128,"A",IF(L38&gt;=$L$129,"B",IF(L38&gt;=$L$130,"C","D")))</f>
        <v>D</v>
      </c>
      <c r="N38" s="128">
        <f>'Рег- 2019-2020'!AS38</f>
        <v>1.5167215191912259E-4</v>
      </c>
      <c r="O38" s="129" t="str">
        <f t="shared" ref="O38:O69" si="27">IF(N38&gt;=$N$128,"A",IF(N38&gt;=$N$129,"B",IF(N38&gt;=$N$130,"C","D")))</f>
        <v>D</v>
      </c>
      <c r="P38" s="91">
        <f>'Рег- 2019-2020'!AU38</f>
        <v>0</v>
      </c>
      <c r="Q38" s="125" t="str">
        <f t="shared" ref="Q38:Q69" si="28">IF(P38&gt;=$P$128,"A",IF(P38&gt;=$P$129,"B",IF(P38&gt;=$P$130,"C","D")))</f>
        <v>D</v>
      </c>
      <c r="R38" s="133">
        <f>'Фед- 2019-2020'!BC38</f>
        <v>0</v>
      </c>
      <c r="S38" s="129" t="str">
        <f t="shared" ref="S38:S69" si="29">IF(R38&gt;=$R$128,"A",IF(R38&gt;=$R$129,"B",IF(R38&gt;=$R$130,"C","D")))</f>
        <v>D</v>
      </c>
      <c r="T38" s="131">
        <f>'Фед- 2019-2020'!BE38</f>
        <v>1.0152320748648308E-4</v>
      </c>
      <c r="U38" s="125" t="str">
        <f t="shared" ref="U38:U69" si="30">IF(T38&gt;=$T$128,"A",IF(T38&gt;=$T$129,"B",IF(T38&gt;=$T$130,"C","D")))</f>
        <v>D</v>
      </c>
      <c r="V38" s="133">
        <f>'Фед- 2019-2020'!BG38</f>
        <v>0</v>
      </c>
      <c r="W38" s="159" t="str">
        <f t="shared" ref="W38:W69" si="31">IF(V38&gt;=$V$128,"A",IF(V38&gt;=$V$129,"B",IF(V38&gt;=$V$130,"C","D")))</f>
        <v>D</v>
      </c>
      <c r="X38" s="156" t="str">
        <f t="shared" si="10"/>
        <v>D</v>
      </c>
      <c r="Y38" s="534">
        <f t="shared" si="11"/>
        <v>2</v>
      </c>
      <c r="Z38" s="535">
        <f t="shared" si="12"/>
        <v>1</v>
      </c>
      <c r="AA38" s="535">
        <f t="shared" si="13"/>
        <v>1</v>
      </c>
      <c r="AB38" s="535">
        <f t="shared" si="14"/>
        <v>1</v>
      </c>
      <c r="AC38" s="535">
        <f t="shared" si="15"/>
        <v>1</v>
      </c>
      <c r="AD38" s="535">
        <f t="shared" si="16"/>
        <v>1</v>
      </c>
      <c r="AE38" s="535">
        <f t="shared" si="17"/>
        <v>1</v>
      </c>
      <c r="AF38" s="535">
        <f t="shared" si="18"/>
        <v>1</v>
      </c>
      <c r="AG38" s="535">
        <f t="shared" si="19"/>
        <v>1</v>
      </c>
      <c r="AH38" s="535">
        <f t="shared" si="20"/>
        <v>1</v>
      </c>
      <c r="AI38" s="538">
        <f t="shared" si="21"/>
        <v>1.1000000000000001</v>
      </c>
    </row>
    <row r="39" spans="1:35" x14ac:dyDescent="0.25">
      <c r="A39" s="78">
        <v>7</v>
      </c>
      <c r="B39" s="84">
        <f>'Мун- 2019-2020'!B39</f>
        <v>30160</v>
      </c>
      <c r="C39" s="120" t="str">
        <f>'Мун- 2019-2020'!C39</f>
        <v>МБОУ СШ № 16</v>
      </c>
      <c r="D39" s="123">
        <f>'Мун- 2019-2020'!DC39</f>
        <v>0.35294117647058826</v>
      </c>
      <c r="E39" s="111" t="str">
        <f t="shared" si="22"/>
        <v>C</v>
      </c>
      <c r="F39" s="116">
        <f>'Мун- 2019-2020'!DE39</f>
        <v>0.34379159536033466</v>
      </c>
      <c r="G39" s="95" t="str">
        <f t="shared" si="23"/>
        <v>D</v>
      </c>
      <c r="H39" s="114">
        <f>'Мун- 2019-2020'!DG39</f>
        <v>0</v>
      </c>
      <c r="I39" s="95" t="str">
        <f t="shared" si="24"/>
        <v>D</v>
      </c>
      <c r="J39" s="108">
        <f>'Мун- 2019-2020'!DI39+0.005</f>
        <v>2.2543859649122807E-2</v>
      </c>
      <c r="K39" s="95" t="str">
        <f t="shared" si="25"/>
        <v>C</v>
      </c>
      <c r="L39" s="91">
        <f>'Рег- 2019-2020'!AQ39</f>
        <v>0.14285714285714285</v>
      </c>
      <c r="M39" s="125" t="str">
        <f t="shared" si="26"/>
        <v>C</v>
      </c>
      <c r="N39" s="128">
        <f>'Рег- 2019-2020'!AS39</f>
        <v>0.60668860767649035</v>
      </c>
      <c r="O39" s="129" t="str">
        <f t="shared" si="27"/>
        <v>C</v>
      </c>
      <c r="P39" s="91">
        <f>'Рег- 2019-2020'!AU39</f>
        <v>0.5</v>
      </c>
      <c r="Q39" s="125" t="str">
        <f t="shared" si="28"/>
        <v>A</v>
      </c>
      <c r="R39" s="133">
        <f>'Фед- 2019-2020'!BC39</f>
        <v>0</v>
      </c>
      <c r="S39" s="129" t="str">
        <f t="shared" si="29"/>
        <v>D</v>
      </c>
      <c r="T39" s="131">
        <f>'Фед- 2019-2020'!BE39</f>
        <v>1.0152320748648308E-4</v>
      </c>
      <c r="U39" s="125" t="str">
        <f t="shared" si="30"/>
        <v>D</v>
      </c>
      <c r="V39" s="133">
        <f>'Фед- 2019-2020'!BG39</f>
        <v>0</v>
      </c>
      <c r="W39" s="159" t="str">
        <f t="shared" si="31"/>
        <v>D</v>
      </c>
      <c r="X39" s="156" t="str">
        <f t="shared" si="10"/>
        <v>C</v>
      </c>
      <c r="Y39" s="534">
        <f t="shared" si="11"/>
        <v>2</v>
      </c>
      <c r="Z39" s="535">
        <f t="shared" si="12"/>
        <v>1</v>
      </c>
      <c r="AA39" s="535">
        <f t="shared" si="13"/>
        <v>1</v>
      </c>
      <c r="AB39" s="535">
        <f t="shared" si="14"/>
        <v>2</v>
      </c>
      <c r="AC39" s="535">
        <f t="shared" si="15"/>
        <v>2</v>
      </c>
      <c r="AD39" s="535">
        <f t="shared" si="16"/>
        <v>2</v>
      </c>
      <c r="AE39" s="535">
        <f t="shared" si="17"/>
        <v>4.2</v>
      </c>
      <c r="AF39" s="535">
        <f t="shared" si="18"/>
        <v>1</v>
      </c>
      <c r="AG39" s="535">
        <f t="shared" si="19"/>
        <v>1</v>
      </c>
      <c r="AH39" s="535">
        <f t="shared" si="20"/>
        <v>1</v>
      </c>
      <c r="AI39" s="538">
        <f t="shared" si="21"/>
        <v>1.72</v>
      </c>
    </row>
    <row r="40" spans="1:35" x14ac:dyDescent="0.25">
      <c r="A40" s="78">
        <v>8</v>
      </c>
      <c r="B40" s="84">
        <f>'Мун- 2019-2020'!B40</f>
        <v>30310</v>
      </c>
      <c r="C40" s="120" t="str">
        <f>'Мун- 2019-2020'!C40</f>
        <v>МБОУ СШ № 31</v>
      </c>
      <c r="D40" s="123">
        <f>'Мун- 2019-2020'!DC40</f>
        <v>0.23529411764705882</v>
      </c>
      <c r="E40" s="111" t="str">
        <f t="shared" si="22"/>
        <v>C</v>
      </c>
      <c r="F40" s="116">
        <f>'Мун- 2019-2020'!DE40</f>
        <v>0.25784369652025096</v>
      </c>
      <c r="G40" s="95" t="str">
        <f t="shared" si="23"/>
        <v>D</v>
      </c>
      <c r="H40" s="114">
        <f>'Мун- 2019-2020'!DG40</f>
        <v>0</v>
      </c>
      <c r="I40" s="95" t="str">
        <f t="shared" si="24"/>
        <v>D</v>
      </c>
      <c r="J40" s="108">
        <f>'Мун- 2019-2020'!DI40+0.002</f>
        <v>2.2583190394511149E-2</v>
      </c>
      <c r="K40" s="95" t="str">
        <f t="shared" si="25"/>
        <v>C</v>
      </c>
      <c r="L40" s="91">
        <f>'Рег- 2019-2020'!AQ40</f>
        <v>0.14285714285714285</v>
      </c>
      <c r="M40" s="125" t="str">
        <f t="shared" si="26"/>
        <v>C</v>
      </c>
      <c r="N40" s="128">
        <f>'Рег- 2019-2020'!AS40</f>
        <v>0.15167215191912259</v>
      </c>
      <c r="O40" s="129" t="str">
        <f t="shared" si="27"/>
        <v>D</v>
      </c>
      <c r="P40" s="91">
        <f>'Рег- 2019-2020'!AU40</f>
        <v>0</v>
      </c>
      <c r="Q40" s="125" t="str">
        <f t="shared" si="28"/>
        <v>D</v>
      </c>
      <c r="R40" s="133">
        <f>'Фед- 2019-2020'!BC40</f>
        <v>0</v>
      </c>
      <c r="S40" s="129" t="str">
        <f t="shared" si="29"/>
        <v>D</v>
      </c>
      <c r="T40" s="131">
        <f>'Фед- 2019-2020'!BE40</f>
        <v>1.0152320748648308E-4</v>
      </c>
      <c r="U40" s="125" t="str">
        <f t="shared" si="30"/>
        <v>D</v>
      </c>
      <c r="V40" s="133">
        <f>'Фед- 2019-2020'!BG40</f>
        <v>0</v>
      </c>
      <c r="W40" s="159" t="str">
        <f t="shared" si="31"/>
        <v>D</v>
      </c>
      <c r="X40" s="156" t="str">
        <f t="shared" si="10"/>
        <v>D</v>
      </c>
      <c r="Y40" s="534">
        <f t="shared" si="11"/>
        <v>2</v>
      </c>
      <c r="Z40" s="535">
        <f t="shared" si="12"/>
        <v>1</v>
      </c>
      <c r="AA40" s="535">
        <f t="shared" si="13"/>
        <v>1</v>
      </c>
      <c r="AB40" s="535">
        <f t="shared" si="14"/>
        <v>2</v>
      </c>
      <c r="AC40" s="535">
        <f t="shared" si="15"/>
        <v>2</v>
      </c>
      <c r="AD40" s="535">
        <f t="shared" si="16"/>
        <v>1</v>
      </c>
      <c r="AE40" s="535">
        <f t="shared" si="17"/>
        <v>1</v>
      </c>
      <c r="AF40" s="535">
        <f t="shared" si="18"/>
        <v>1</v>
      </c>
      <c r="AG40" s="535">
        <f t="shared" si="19"/>
        <v>1</v>
      </c>
      <c r="AH40" s="535">
        <f t="shared" si="20"/>
        <v>1</v>
      </c>
      <c r="AI40" s="538">
        <f t="shared" si="21"/>
        <v>1.3</v>
      </c>
    </row>
    <row r="41" spans="1:35" x14ac:dyDescent="0.25">
      <c r="A41" s="78">
        <v>9</v>
      </c>
      <c r="B41" s="84">
        <f>'Мун- 2019-2020'!B41</f>
        <v>30440</v>
      </c>
      <c r="C41" s="120" t="str">
        <f>'Мун- 2019-2020'!C41</f>
        <v>МБОУ СШ № 44</v>
      </c>
      <c r="D41" s="123">
        <f>'Мун- 2019-2020'!DC41</f>
        <v>0.29411764705882354</v>
      </c>
      <c r="E41" s="111" t="str">
        <f t="shared" si="22"/>
        <v>C</v>
      </c>
      <c r="F41" s="116">
        <f>'Мун- 2019-2020'!DE41</f>
        <v>0.55866134246054377</v>
      </c>
      <c r="G41" s="95" t="str">
        <f t="shared" si="23"/>
        <v>C</v>
      </c>
      <c r="H41" s="114">
        <f>'Мун- 2019-2020'!DG41</f>
        <v>0.26923076923076922</v>
      </c>
      <c r="I41" s="95" t="str">
        <f t="shared" si="24"/>
        <v>A</v>
      </c>
      <c r="J41" s="108">
        <f>'Мун- 2019-2020'!DI41</f>
        <v>3.1784841075794622E-2</v>
      </c>
      <c r="K41" s="95" t="str">
        <f t="shared" si="25"/>
        <v>C</v>
      </c>
      <c r="L41" s="91">
        <f>'Рег- 2019-2020'!AQ41</f>
        <v>0.2857142857142857</v>
      </c>
      <c r="M41" s="125" t="str">
        <f t="shared" si="26"/>
        <v>B</v>
      </c>
      <c r="N41" s="128">
        <f>'Рег- 2019-2020'!AS41</f>
        <v>0.91003291151473553</v>
      </c>
      <c r="O41" s="129" t="str">
        <f t="shared" si="27"/>
        <v>C</v>
      </c>
      <c r="P41" s="91">
        <f>'Рег- 2019-2020'!AU41</f>
        <v>0.5</v>
      </c>
      <c r="Q41" s="125" t="str">
        <f t="shared" si="28"/>
        <v>A</v>
      </c>
      <c r="R41" s="133">
        <f>'Фед- 2019-2020'!BC41</f>
        <v>0.16666666666666666</v>
      </c>
      <c r="S41" s="129" t="str">
        <f t="shared" si="29"/>
        <v>C</v>
      </c>
      <c r="T41" s="131">
        <f>'Фед- 2019-2020'!BE41</f>
        <v>0.20304641497296619</v>
      </c>
      <c r="U41" s="125" t="str">
        <f t="shared" si="30"/>
        <v>D</v>
      </c>
      <c r="V41" s="133">
        <f>'Фед- 2019-2020'!BG41</f>
        <v>0.5</v>
      </c>
      <c r="W41" s="159" t="str">
        <f t="shared" si="31"/>
        <v>A</v>
      </c>
      <c r="X41" s="156" t="str">
        <f t="shared" si="10"/>
        <v>B</v>
      </c>
      <c r="Y41" s="534">
        <f t="shared" si="11"/>
        <v>2</v>
      </c>
      <c r="Z41" s="535">
        <f t="shared" si="12"/>
        <v>2</v>
      </c>
      <c r="AA41" s="535">
        <f t="shared" si="13"/>
        <v>4.2</v>
      </c>
      <c r="AB41" s="535">
        <f t="shared" si="14"/>
        <v>2</v>
      </c>
      <c r="AC41" s="535">
        <f t="shared" si="15"/>
        <v>2.5</v>
      </c>
      <c r="AD41" s="535">
        <f t="shared" si="16"/>
        <v>2</v>
      </c>
      <c r="AE41" s="535">
        <f t="shared" si="17"/>
        <v>4.2</v>
      </c>
      <c r="AF41" s="535">
        <f t="shared" si="18"/>
        <v>2</v>
      </c>
      <c r="AG41" s="535">
        <f t="shared" si="19"/>
        <v>1</v>
      </c>
      <c r="AH41" s="535">
        <f t="shared" si="20"/>
        <v>4.2</v>
      </c>
      <c r="AI41" s="538">
        <f t="shared" si="21"/>
        <v>2.61</v>
      </c>
    </row>
    <row r="42" spans="1:35" x14ac:dyDescent="0.25">
      <c r="A42" s="78">
        <v>10</v>
      </c>
      <c r="B42" s="84">
        <f>'Мун- 2019-2020'!B42</f>
        <v>30470</v>
      </c>
      <c r="C42" s="242" t="str">
        <f>'Мун- 2019-2020'!C42</f>
        <v>МБОУ СШ № 47</v>
      </c>
      <c r="D42" s="123">
        <f>'Мун- 2019-2020'!DC42</f>
        <v>0.29411764705882354</v>
      </c>
      <c r="E42" s="111" t="str">
        <f t="shared" si="22"/>
        <v>C</v>
      </c>
      <c r="F42" s="116">
        <f>'Мун- 2019-2020'!DE42</f>
        <v>0.42973949420041829</v>
      </c>
      <c r="G42" s="95" t="str">
        <f t="shared" si="23"/>
        <v>D</v>
      </c>
      <c r="H42" s="114">
        <f>'Мун- 2019-2020'!DG42</f>
        <v>0</v>
      </c>
      <c r="I42" s="95" t="str">
        <f t="shared" si="24"/>
        <v>D</v>
      </c>
      <c r="J42" s="108">
        <f>'Мун- 2019-2020'!DI42</f>
        <v>3.125E-2</v>
      </c>
      <c r="K42" s="95" t="str">
        <f t="shared" si="25"/>
        <v>C</v>
      </c>
      <c r="L42" s="91">
        <f>'Рег- 2019-2020'!AQ42</f>
        <v>0</v>
      </c>
      <c r="M42" s="125" t="str">
        <f t="shared" si="26"/>
        <v>D</v>
      </c>
      <c r="N42" s="128">
        <f>'Рег- 2019-2020'!AS42</f>
        <v>1.5167215191912259E-4</v>
      </c>
      <c r="O42" s="129" t="str">
        <f t="shared" si="27"/>
        <v>D</v>
      </c>
      <c r="P42" s="91">
        <f>'Рег- 2019-2020'!AU42</f>
        <v>0</v>
      </c>
      <c r="Q42" s="125" t="str">
        <f t="shared" si="28"/>
        <v>D</v>
      </c>
      <c r="R42" s="133">
        <f>'Фед- 2019-2020'!BC42</f>
        <v>0</v>
      </c>
      <c r="S42" s="129" t="str">
        <f t="shared" si="29"/>
        <v>D</v>
      </c>
      <c r="T42" s="131">
        <f>'Фед- 2019-2020'!BE42</f>
        <v>1.0152320748648308E-4</v>
      </c>
      <c r="U42" s="125" t="str">
        <f t="shared" si="30"/>
        <v>D</v>
      </c>
      <c r="V42" s="133">
        <f>'Фед- 2019-2020'!BG42</f>
        <v>0</v>
      </c>
      <c r="W42" s="159" t="str">
        <f t="shared" si="31"/>
        <v>D</v>
      </c>
      <c r="X42" s="156" t="str">
        <f t="shared" si="10"/>
        <v>D</v>
      </c>
      <c r="Y42" s="534">
        <f t="shared" si="11"/>
        <v>2</v>
      </c>
      <c r="Z42" s="535">
        <f t="shared" si="12"/>
        <v>1</v>
      </c>
      <c r="AA42" s="535">
        <f t="shared" si="13"/>
        <v>1</v>
      </c>
      <c r="AB42" s="535">
        <f t="shared" si="14"/>
        <v>2</v>
      </c>
      <c r="AC42" s="535">
        <f t="shared" si="15"/>
        <v>1</v>
      </c>
      <c r="AD42" s="535">
        <f t="shared" si="16"/>
        <v>1</v>
      </c>
      <c r="AE42" s="535">
        <f t="shared" si="17"/>
        <v>1</v>
      </c>
      <c r="AF42" s="535">
        <f t="shared" si="18"/>
        <v>1</v>
      </c>
      <c r="AG42" s="535">
        <f t="shared" si="19"/>
        <v>1</v>
      </c>
      <c r="AH42" s="535">
        <f t="shared" si="20"/>
        <v>1</v>
      </c>
      <c r="AI42" s="538">
        <f t="shared" si="21"/>
        <v>1.2</v>
      </c>
    </row>
    <row r="43" spans="1:35" x14ac:dyDescent="0.25">
      <c r="A43" s="78">
        <v>11</v>
      </c>
      <c r="B43" s="84">
        <f>'Мун- 2019-2020'!B43</f>
        <v>30500</v>
      </c>
      <c r="C43" s="746" t="str">
        <f>'Мун- 2019-2020'!C43</f>
        <v>МБОУ СШ № 50</v>
      </c>
      <c r="D43" s="123">
        <f>'Мун- 2019-2020'!DC43</f>
        <v>0.23529411764705882</v>
      </c>
      <c r="E43" s="111" t="str">
        <f t="shared" si="22"/>
        <v>C</v>
      </c>
      <c r="F43" s="116">
        <f>'Мун- 2019-2020'!DE43</f>
        <v>0.12892184826012548</v>
      </c>
      <c r="G43" s="95" t="str">
        <f t="shared" si="23"/>
        <v>D</v>
      </c>
      <c r="H43" s="114">
        <f>'Мун- 2019-2020'!DG43</f>
        <v>0</v>
      </c>
      <c r="I43" s="95" t="str">
        <f t="shared" si="24"/>
        <v>D</v>
      </c>
      <c r="J43" s="108">
        <f>'Мун- 2019-2020'!DI43+0.007</f>
        <v>2.2228426395939086E-2</v>
      </c>
      <c r="K43" s="95" t="str">
        <f t="shared" si="25"/>
        <v>C</v>
      </c>
      <c r="L43" s="91">
        <f>'Рег- 2019-2020'!AQ43</f>
        <v>0</v>
      </c>
      <c r="M43" s="125" t="str">
        <f t="shared" si="26"/>
        <v>D</v>
      </c>
      <c r="N43" s="128">
        <f>'Рег- 2019-2020'!AS43</f>
        <v>1.5167215191912259E-4</v>
      </c>
      <c r="O43" s="129" t="str">
        <f t="shared" si="27"/>
        <v>D</v>
      </c>
      <c r="P43" s="91">
        <f>'Рег- 2019-2020'!AU43</f>
        <v>0</v>
      </c>
      <c r="Q43" s="125" t="str">
        <f t="shared" si="28"/>
        <v>D</v>
      </c>
      <c r="R43" s="133">
        <f>'Фед- 2019-2020'!BC43</f>
        <v>0</v>
      </c>
      <c r="S43" s="129" t="str">
        <f t="shared" si="29"/>
        <v>D</v>
      </c>
      <c r="T43" s="131">
        <f>'Фед- 2019-2020'!BE43</f>
        <v>1.0152320748648308E-4</v>
      </c>
      <c r="U43" s="125" t="str">
        <f t="shared" si="30"/>
        <v>D</v>
      </c>
      <c r="V43" s="133">
        <f>'Фед- 2019-2020'!BG43</f>
        <v>0</v>
      </c>
      <c r="W43" s="159" t="str">
        <f t="shared" si="31"/>
        <v>D</v>
      </c>
      <c r="X43" s="156" t="str">
        <f t="shared" si="10"/>
        <v>D</v>
      </c>
      <c r="Y43" s="534">
        <f t="shared" si="11"/>
        <v>2</v>
      </c>
      <c r="Z43" s="535">
        <f t="shared" si="12"/>
        <v>1</v>
      </c>
      <c r="AA43" s="535">
        <f t="shared" si="13"/>
        <v>1</v>
      </c>
      <c r="AB43" s="535">
        <f t="shared" si="14"/>
        <v>2</v>
      </c>
      <c r="AC43" s="535">
        <f t="shared" si="15"/>
        <v>1</v>
      </c>
      <c r="AD43" s="535">
        <f t="shared" si="16"/>
        <v>1</v>
      </c>
      <c r="AE43" s="535">
        <f t="shared" si="17"/>
        <v>1</v>
      </c>
      <c r="AF43" s="535">
        <f t="shared" si="18"/>
        <v>1</v>
      </c>
      <c r="AG43" s="535">
        <f t="shared" si="19"/>
        <v>1</v>
      </c>
      <c r="AH43" s="535">
        <f t="shared" si="20"/>
        <v>1</v>
      </c>
      <c r="AI43" s="538">
        <f t="shared" si="21"/>
        <v>1.2</v>
      </c>
    </row>
    <row r="44" spans="1:35" x14ac:dyDescent="0.25">
      <c r="A44" s="78">
        <v>12</v>
      </c>
      <c r="B44" s="84">
        <f>'Мун- 2019-2020'!B44</f>
        <v>30530</v>
      </c>
      <c r="C44" s="242" t="str">
        <f>'Мун- 2019-2020'!C44</f>
        <v>МБОУ СШ № 53</v>
      </c>
      <c r="D44" s="123">
        <f>'Мун- 2019-2020'!DC44</f>
        <v>0.41176470588235292</v>
      </c>
      <c r="E44" s="111" t="str">
        <f t="shared" si="22"/>
        <v>C</v>
      </c>
      <c r="F44" s="116">
        <f>'Мун- 2019-2020'!DE44</f>
        <v>0.81650503898079474</v>
      </c>
      <c r="G44" s="95" t="str">
        <f t="shared" si="23"/>
        <v>C</v>
      </c>
      <c r="H44" s="114">
        <f>'Мун- 2019-2020'!DG44</f>
        <v>0.10526315789473684</v>
      </c>
      <c r="I44" s="95" t="str">
        <f t="shared" si="24"/>
        <v>C</v>
      </c>
      <c r="J44" s="108">
        <f>'Мун- 2019-2020'!DI44</f>
        <v>2.5693035835023664E-2</v>
      </c>
      <c r="K44" s="95" t="str">
        <f t="shared" si="25"/>
        <v>C</v>
      </c>
      <c r="L44" s="91">
        <f>'Рег- 2019-2020'!AQ44</f>
        <v>0.14285714285714285</v>
      </c>
      <c r="M44" s="125" t="str">
        <f t="shared" si="26"/>
        <v>C</v>
      </c>
      <c r="N44" s="128">
        <f>'Рег- 2019-2020'!AS44</f>
        <v>0.15167215191912259</v>
      </c>
      <c r="O44" s="129" t="str">
        <f t="shared" si="27"/>
        <v>D</v>
      </c>
      <c r="P44" s="91">
        <f>'Рег- 2019-2020'!AU44</f>
        <v>0</v>
      </c>
      <c r="Q44" s="125" t="str">
        <f t="shared" si="28"/>
        <v>D</v>
      </c>
      <c r="R44" s="133">
        <f>'Фед- 2019-2020'!BC44</f>
        <v>0.33333333333333331</v>
      </c>
      <c r="S44" s="129" t="str">
        <f t="shared" si="29"/>
        <v>A</v>
      </c>
      <c r="T44" s="131">
        <f>'Фед- 2019-2020'!BE44</f>
        <v>0.20304641497296619</v>
      </c>
      <c r="U44" s="125" t="str">
        <f t="shared" si="30"/>
        <v>D</v>
      </c>
      <c r="V44" s="133">
        <f>'Фед- 2019-2020'!BG44</f>
        <v>0.5</v>
      </c>
      <c r="W44" s="159" t="str">
        <f t="shared" si="31"/>
        <v>A</v>
      </c>
      <c r="X44" s="156" t="str">
        <f t="shared" si="10"/>
        <v>C</v>
      </c>
      <c r="Y44" s="534">
        <f t="shared" si="11"/>
        <v>2</v>
      </c>
      <c r="Z44" s="535">
        <f t="shared" si="12"/>
        <v>2</v>
      </c>
      <c r="AA44" s="535">
        <f t="shared" si="13"/>
        <v>2</v>
      </c>
      <c r="AB44" s="535">
        <f t="shared" si="14"/>
        <v>2</v>
      </c>
      <c r="AC44" s="535">
        <f t="shared" si="15"/>
        <v>2</v>
      </c>
      <c r="AD44" s="535">
        <f t="shared" si="16"/>
        <v>1</v>
      </c>
      <c r="AE44" s="535">
        <f t="shared" si="17"/>
        <v>1</v>
      </c>
      <c r="AF44" s="535">
        <f t="shared" si="18"/>
        <v>4.2</v>
      </c>
      <c r="AG44" s="535">
        <f t="shared" si="19"/>
        <v>1</v>
      </c>
      <c r="AH44" s="535">
        <f t="shared" si="20"/>
        <v>4.2</v>
      </c>
      <c r="AI44" s="538">
        <f t="shared" si="21"/>
        <v>2.1399999999999997</v>
      </c>
    </row>
    <row r="45" spans="1:35" x14ac:dyDescent="0.25">
      <c r="A45" s="78">
        <v>13</v>
      </c>
      <c r="B45" s="84">
        <f>'Мун- 2019-2020'!B45</f>
        <v>30640</v>
      </c>
      <c r="C45" s="242" t="str">
        <f>'Мун- 2019-2020'!C45</f>
        <v>МБОУ СШ № 64</v>
      </c>
      <c r="D45" s="123">
        <f>'Мун- 2019-2020'!DC45+0.001</f>
        <v>0.6480588235294118</v>
      </c>
      <c r="E45" s="111" t="str">
        <f>IF(D45&gt;=$D$128,"A",IF(D45&gt;=$D$129,"B",IF(D45&gt;=$D$130,"C","D")))</f>
        <v>A</v>
      </c>
      <c r="F45" s="116">
        <f>'Мун- 2019-2020'!DE45</f>
        <v>1.0313747860810039</v>
      </c>
      <c r="G45" s="95" t="str">
        <f t="shared" si="23"/>
        <v>B</v>
      </c>
      <c r="H45" s="114">
        <f>'Мун- 2019-2020'!DG45</f>
        <v>0.16666666666666666</v>
      </c>
      <c r="I45" s="95" t="str">
        <f t="shared" si="24"/>
        <v>B</v>
      </c>
      <c r="J45" s="108">
        <f>'Мун- 2019-2020'!DI45</f>
        <v>5.4857142857142854E-2</v>
      </c>
      <c r="K45" s="95" t="str">
        <f t="shared" si="25"/>
        <v>B</v>
      </c>
      <c r="L45" s="91">
        <f>'Рег- 2019-2020'!AQ45</f>
        <v>0.42857142857142855</v>
      </c>
      <c r="M45" s="125" t="str">
        <f t="shared" si="26"/>
        <v>A</v>
      </c>
      <c r="N45" s="128">
        <f>'Рег- 2019-2020'!AS45</f>
        <v>0.758360759595613</v>
      </c>
      <c r="O45" s="129" t="str">
        <f t="shared" si="27"/>
        <v>C</v>
      </c>
      <c r="P45" s="91">
        <f>'Рег- 2019-2020'!AU45</f>
        <v>0.2</v>
      </c>
      <c r="Q45" s="125" t="str">
        <f t="shared" si="28"/>
        <v>B</v>
      </c>
      <c r="R45" s="133">
        <f>'Фед- 2019-2020'!BC45</f>
        <v>0.33333333333333331</v>
      </c>
      <c r="S45" s="129" t="str">
        <f t="shared" si="29"/>
        <v>A</v>
      </c>
      <c r="T45" s="131">
        <f>'Фед- 2019-2020'!BE45</f>
        <v>0.30456962245944924</v>
      </c>
      <c r="U45" s="125" t="str">
        <f t="shared" si="30"/>
        <v>D</v>
      </c>
      <c r="V45" s="133">
        <f>'Фед- 2019-2020'!BG45</f>
        <v>0</v>
      </c>
      <c r="W45" s="159" t="str">
        <f t="shared" si="31"/>
        <v>D</v>
      </c>
      <c r="X45" s="156" t="str">
        <f t="shared" si="10"/>
        <v>B</v>
      </c>
      <c r="Y45" s="534">
        <f t="shared" si="11"/>
        <v>4.2</v>
      </c>
      <c r="Z45" s="535">
        <f t="shared" si="12"/>
        <v>2.5</v>
      </c>
      <c r="AA45" s="535">
        <f t="shared" si="13"/>
        <v>2.5</v>
      </c>
      <c r="AB45" s="535">
        <f t="shared" si="14"/>
        <v>2.5</v>
      </c>
      <c r="AC45" s="535">
        <f t="shared" si="15"/>
        <v>4.2</v>
      </c>
      <c r="AD45" s="535">
        <f t="shared" si="16"/>
        <v>2</v>
      </c>
      <c r="AE45" s="535">
        <f t="shared" si="17"/>
        <v>2.5</v>
      </c>
      <c r="AF45" s="535">
        <f t="shared" si="18"/>
        <v>4.2</v>
      </c>
      <c r="AG45" s="535">
        <f t="shared" si="19"/>
        <v>1</v>
      </c>
      <c r="AH45" s="535">
        <f t="shared" si="20"/>
        <v>1</v>
      </c>
      <c r="AI45" s="538">
        <f t="shared" si="21"/>
        <v>2.6599999999999997</v>
      </c>
    </row>
    <row r="46" spans="1:35" x14ac:dyDescent="0.25">
      <c r="A46" s="78">
        <v>14</v>
      </c>
      <c r="B46" s="84">
        <f>'Мун- 2019-2020'!B46</f>
        <v>30650</v>
      </c>
      <c r="C46" s="242" t="str">
        <f>'Мун- 2019-2020'!C46</f>
        <v>МБОУ СШ № 65</v>
      </c>
      <c r="D46" s="123">
        <f>'Мун- 2019-2020'!DC46</f>
        <v>0.17647058823529413</v>
      </c>
      <c r="E46" s="111" t="str">
        <f t="shared" si="22"/>
        <v>D</v>
      </c>
      <c r="F46" s="116">
        <f>'Мун- 2019-2020'!DE46</f>
        <v>0.21486974710020915</v>
      </c>
      <c r="G46" s="95" t="str">
        <f t="shared" si="23"/>
        <v>D</v>
      </c>
      <c r="H46" s="114">
        <f>'Мун- 2019-2020'!DG46</f>
        <v>0.1</v>
      </c>
      <c r="I46" s="95" t="str">
        <f t="shared" si="24"/>
        <v>C</v>
      </c>
      <c r="J46" s="108">
        <f>'Мун- 2019-2020'!DI46</f>
        <v>1.1990407673860911E-2</v>
      </c>
      <c r="K46" s="95" t="str">
        <f t="shared" si="25"/>
        <v>D</v>
      </c>
      <c r="L46" s="91">
        <f>'Рег- 2019-2020'!AQ46</f>
        <v>0.14285714285714285</v>
      </c>
      <c r="M46" s="125" t="str">
        <f t="shared" si="26"/>
        <v>C</v>
      </c>
      <c r="N46" s="128">
        <f>'Рег- 2019-2020'!AS46</f>
        <v>0.30334430383824518</v>
      </c>
      <c r="O46" s="129" t="str">
        <f t="shared" si="27"/>
        <v>D</v>
      </c>
      <c r="P46" s="91">
        <f>'Рег- 2019-2020'!AU46</f>
        <v>0</v>
      </c>
      <c r="Q46" s="125" t="str">
        <f t="shared" si="28"/>
        <v>D</v>
      </c>
      <c r="R46" s="133">
        <f>'Фед- 2019-2020'!BC46</f>
        <v>0</v>
      </c>
      <c r="S46" s="129" t="str">
        <f t="shared" si="29"/>
        <v>D</v>
      </c>
      <c r="T46" s="131">
        <f>'Фед- 2019-2020'!BE46</f>
        <v>1.0152320748648308E-4</v>
      </c>
      <c r="U46" s="125" t="str">
        <f t="shared" si="30"/>
        <v>D</v>
      </c>
      <c r="V46" s="133">
        <f>'Фед- 2019-2020'!BG46</f>
        <v>0</v>
      </c>
      <c r="W46" s="159" t="str">
        <f t="shared" si="31"/>
        <v>D</v>
      </c>
      <c r="X46" s="156" t="str">
        <f t="shared" si="10"/>
        <v>D</v>
      </c>
      <c r="Y46" s="534">
        <f t="shared" si="11"/>
        <v>1</v>
      </c>
      <c r="Z46" s="535">
        <f t="shared" si="12"/>
        <v>1</v>
      </c>
      <c r="AA46" s="535">
        <f t="shared" si="13"/>
        <v>2</v>
      </c>
      <c r="AB46" s="535">
        <f t="shared" si="14"/>
        <v>1</v>
      </c>
      <c r="AC46" s="535">
        <f t="shared" si="15"/>
        <v>2</v>
      </c>
      <c r="AD46" s="535">
        <f t="shared" si="16"/>
        <v>1</v>
      </c>
      <c r="AE46" s="535">
        <f t="shared" si="17"/>
        <v>1</v>
      </c>
      <c r="AF46" s="535">
        <f t="shared" si="18"/>
        <v>1</v>
      </c>
      <c r="AG46" s="535">
        <f t="shared" si="19"/>
        <v>1</v>
      </c>
      <c r="AH46" s="535">
        <f t="shared" si="20"/>
        <v>1</v>
      </c>
      <c r="AI46" s="538">
        <f t="shared" si="21"/>
        <v>1.2</v>
      </c>
    </row>
    <row r="47" spans="1:35" x14ac:dyDescent="0.25">
      <c r="A47" s="78">
        <v>15</v>
      </c>
      <c r="B47" s="84">
        <f>'Мун- 2019-2020'!B47</f>
        <v>30790</v>
      </c>
      <c r="C47" s="242" t="str">
        <f>'Мун- 2019-2020'!C47</f>
        <v>МБОУ СШ № 79</v>
      </c>
      <c r="D47" s="123">
        <f>'Мун- 2019-2020'!DC47</f>
        <v>0.23529411764705882</v>
      </c>
      <c r="E47" s="111" t="str">
        <f t="shared" si="22"/>
        <v>C</v>
      </c>
      <c r="F47" s="116">
        <f>'Мун- 2019-2020'!DE47</f>
        <v>0.21486974710020915</v>
      </c>
      <c r="G47" s="95" t="str">
        <f t="shared" si="23"/>
        <v>D</v>
      </c>
      <c r="H47" s="114">
        <f>'Мун- 2019-2020'!DG47</f>
        <v>0.2</v>
      </c>
      <c r="I47" s="95" t="str">
        <f t="shared" si="24"/>
        <v>B</v>
      </c>
      <c r="J47" s="108">
        <f>'Мун- 2019-2020'!DI47+0.007</f>
        <v>2.2082956259426849E-2</v>
      </c>
      <c r="K47" s="95" t="str">
        <f t="shared" si="25"/>
        <v>C</v>
      </c>
      <c r="L47" s="91">
        <f>'Рег- 2019-2020'!AQ47</f>
        <v>0.14285714285714285</v>
      </c>
      <c r="M47" s="125" t="str">
        <f t="shared" si="26"/>
        <v>C</v>
      </c>
      <c r="N47" s="128">
        <f>'Рег- 2019-2020'!AS47</f>
        <v>0.30334430383824518</v>
      </c>
      <c r="O47" s="129" t="str">
        <f t="shared" si="27"/>
        <v>D</v>
      </c>
      <c r="P47" s="91">
        <f>'Рег- 2019-2020'!AU47</f>
        <v>0</v>
      </c>
      <c r="Q47" s="125" t="str">
        <f t="shared" si="28"/>
        <v>D</v>
      </c>
      <c r="R47" s="133">
        <f>'Фед- 2019-2020'!BC47</f>
        <v>0</v>
      </c>
      <c r="S47" s="129" t="str">
        <f t="shared" si="29"/>
        <v>D</v>
      </c>
      <c r="T47" s="131">
        <f>'Фед- 2019-2020'!BE47</f>
        <v>1.0152320748648308E-4</v>
      </c>
      <c r="U47" s="125" t="str">
        <f t="shared" si="30"/>
        <v>D</v>
      </c>
      <c r="V47" s="133">
        <f>'Фед- 2019-2020'!BG47</f>
        <v>0</v>
      </c>
      <c r="W47" s="159" t="str">
        <f t="shared" si="31"/>
        <v>D</v>
      </c>
      <c r="X47" s="156" t="str">
        <f t="shared" si="10"/>
        <v>D</v>
      </c>
      <c r="Y47" s="534">
        <f t="shared" si="11"/>
        <v>2</v>
      </c>
      <c r="Z47" s="535">
        <f t="shared" si="12"/>
        <v>1</v>
      </c>
      <c r="AA47" s="535">
        <f t="shared" si="13"/>
        <v>2.5</v>
      </c>
      <c r="AB47" s="535">
        <f t="shared" si="14"/>
        <v>2</v>
      </c>
      <c r="AC47" s="535">
        <f t="shared" si="15"/>
        <v>2</v>
      </c>
      <c r="AD47" s="535">
        <f t="shared" si="16"/>
        <v>1</v>
      </c>
      <c r="AE47" s="535">
        <f t="shared" si="17"/>
        <v>1</v>
      </c>
      <c r="AF47" s="535">
        <f t="shared" si="18"/>
        <v>1</v>
      </c>
      <c r="AG47" s="535">
        <f t="shared" si="19"/>
        <v>1</v>
      </c>
      <c r="AH47" s="535">
        <f t="shared" si="20"/>
        <v>1</v>
      </c>
      <c r="AI47" s="538">
        <f t="shared" si="21"/>
        <v>1.45</v>
      </c>
    </row>
    <row r="48" spans="1:35" x14ac:dyDescent="0.25">
      <c r="A48" s="78">
        <v>16</v>
      </c>
      <c r="B48" s="84">
        <f>'Мун- 2019-2020'!B48</f>
        <v>30890</v>
      </c>
      <c r="C48" s="242" t="str">
        <f>'Мун- 2019-2020'!C48</f>
        <v>МБОУ СШ № 89</v>
      </c>
      <c r="D48" s="123">
        <f>'Мун- 2019-2020'!DC48</f>
        <v>0.29411764705882354</v>
      </c>
      <c r="E48" s="111" t="str">
        <f t="shared" si="22"/>
        <v>C</v>
      </c>
      <c r="F48" s="116">
        <f>'Мун- 2019-2020'!DE48</f>
        <v>0.25784369652025096</v>
      </c>
      <c r="G48" s="95" t="str">
        <f t="shared" si="23"/>
        <v>D</v>
      </c>
      <c r="H48" s="114">
        <f>'Мун- 2019-2020'!DG48</f>
        <v>8.3333333333333329E-2</v>
      </c>
      <c r="I48" s="95" t="str">
        <f t="shared" si="24"/>
        <v>C</v>
      </c>
      <c r="J48" s="108">
        <f>'Мун- 2019-2020'!DI48+0.004</f>
        <v>2.2264840182648401E-2</v>
      </c>
      <c r="K48" s="95" t="str">
        <f t="shared" si="25"/>
        <v>C</v>
      </c>
      <c r="L48" s="91">
        <f>'Рег- 2019-2020'!AQ48</f>
        <v>0</v>
      </c>
      <c r="M48" s="125" t="str">
        <f t="shared" si="26"/>
        <v>D</v>
      </c>
      <c r="N48" s="128">
        <f>'Рег- 2019-2020'!AS48</f>
        <v>1.5167215191912259E-4</v>
      </c>
      <c r="O48" s="129" t="str">
        <f t="shared" si="27"/>
        <v>D</v>
      </c>
      <c r="P48" s="91">
        <f>'Рег- 2019-2020'!AU48</f>
        <v>0</v>
      </c>
      <c r="Q48" s="125" t="str">
        <f t="shared" si="28"/>
        <v>D</v>
      </c>
      <c r="R48" s="133">
        <f>'Фед- 2019-2020'!BC48</f>
        <v>0</v>
      </c>
      <c r="S48" s="129" t="str">
        <f t="shared" si="29"/>
        <v>D</v>
      </c>
      <c r="T48" s="131">
        <f>'Фед- 2019-2020'!BE48</f>
        <v>1.0152320748648308E-4</v>
      </c>
      <c r="U48" s="125" t="str">
        <f t="shared" si="30"/>
        <v>D</v>
      </c>
      <c r="V48" s="133">
        <f>'Фед- 2019-2020'!BG48</f>
        <v>0</v>
      </c>
      <c r="W48" s="159" t="str">
        <f t="shared" si="31"/>
        <v>D</v>
      </c>
      <c r="X48" s="156" t="str">
        <f t="shared" si="10"/>
        <v>D</v>
      </c>
      <c r="Y48" s="534">
        <f t="shared" si="11"/>
        <v>2</v>
      </c>
      <c r="Z48" s="535">
        <f t="shared" si="12"/>
        <v>1</v>
      </c>
      <c r="AA48" s="535">
        <f t="shared" si="13"/>
        <v>2</v>
      </c>
      <c r="AB48" s="535">
        <f t="shared" si="14"/>
        <v>2</v>
      </c>
      <c r="AC48" s="535">
        <f t="shared" si="15"/>
        <v>1</v>
      </c>
      <c r="AD48" s="535">
        <f t="shared" si="16"/>
        <v>1</v>
      </c>
      <c r="AE48" s="535">
        <f t="shared" si="17"/>
        <v>1</v>
      </c>
      <c r="AF48" s="535">
        <f t="shared" si="18"/>
        <v>1</v>
      </c>
      <c r="AG48" s="535">
        <f t="shared" si="19"/>
        <v>1</v>
      </c>
      <c r="AH48" s="535">
        <f t="shared" si="20"/>
        <v>1</v>
      </c>
      <c r="AI48" s="538">
        <f t="shared" si="21"/>
        <v>1.3</v>
      </c>
    </row>
    <row r="49" spans="1:35" x14ac:dyDescent="0.25">
      <c r="A49" s="78">
        <v>17</v>
      </c>
      <c r="B49" s="84">
        <f>'Мун- 2019-2020'!B49</f>
        <v>30940</v>
      </c>
      <c r="C49" s="242" t="str">
        <f>'Мун- 2019-2020'!C49</f>
        <v>МБОУ СШ № 94</v>
      </c>
      <c r="D49" s="123">
        <f>'Мун- 2019-2020'!DC49</f>
        <v>0.47058823529411764</v>
      </c>
      <c r="E49" s="111" t="str">
        <f t="shared" si="22"/>
        <v>B</v>
      </c>
      <c r="F49" s="116">
        <f>'Мун- 2019-2020'!DE49</f>
        <v>0.5801483171705647</v>
      </c>
      <c r="G49" s="95" t="str">
        <f t="shared" si="23"/>
        <v>C</v>
      </c>
      <c r="H49" s="114">
        <f>'Мун- 2019-2020'!DG49</f>
        <v>0.1111111111111111</v>
      </c>
      <c r="I49" s="95" t="str">
        <f t="shared" si="24"/>
        <v>C</v>
      </c>
      <c r="J49" s="108">
        <f>'Мун- 2019-2020'!DI49</f>
        <v>2.3195876288659795E-2</v>
      </c>
      <c r="K49" s="95" t="str">
        <f t="shared" si="25"/>
        <v>C</v>
      </c>
      <c r="L49" s="91">
        <f>'Рег- 2019-2020'!AQ49</f>
        <v>0.14285714285714285</v>
      </c>
      <c r="M49" s="125" t="str">
        <f t="shared" si="26"/>
        <v>C</v>
      </c>
      <c r="N49" s="128">
        <f>'Рег- 2019-2020'!AS49</f>
        <v>0.15167215191912259</v>
      </c>
      <c r="O49" s="129" t="str">
        <f t="shared" si="27"/>
        <v>D</v>
      </c>
      <c r="P49" s="91">
        <f>'Рег- 2019-2020'!AU49</f>
        <v>0</v>
      </c>
      <c r="Q49" s="125" t="str">
        <f t="shared" si="28"/>
        <v>D</v>
      </c>
      <c r="R49" s="133">
        <f>'Фед- 2019-2020'!BC49</f>
        <v>0</v>
      </c>
      <c r="S49" s="129" t="str">
        <f t="shared" si="29"/>
        <v>D</v>
      </c>
      <c r="T49" s="131">
        <f>'Фед- 2019-2020'!BE49</f>
        <v>1.0152320748648308E-4</v>
      </c>
      <c r="U49" s="125" t="str">
        <f t="shared" si="30"/>
        <v>D</v>
      </c>
      <c r="V49" s="133">
        <f>'Фед- 2019-2020'!BG49</f>
        <v>0</v>
      </c>
      <c r="W49" s="159" t="str">
        <f t="shared" si="31"/>
        <v>D</v>
      </c>
      <c r="X49" s="156" t="str">
        <f t="shared" si="10"/>
        <v>C</v>
      </c>
      <c r="Y49" s="534">
        <f t="shared" si="11"/>
        <v>2.5</v>
      </c>
      <c r="Z49" s="535">
        <f t="shared" si="12"/>
        <v>2</v>
      </c>
      <c r="AA49" s="535">
        <f t="shared" si="13"/>
        <v>2</v>
      </c>
      <c r="AB49" s="535">
        <f t="shared" si="14"/>
        <v>2</v>
      </c>
      <c r="AC49" s="535">
        <f t="shared" si="15"/>
        <v>2</v>
      </c>
      <c r="AD49" s="535">
        <f t="shared" si="16"/>
        <v>1</v>
      </c>
      <c r="AE49" s="535">
        <f t="shared" si="17"/>
        <v>1</v>
      </c>
      <c r="AF49" s="535">
        <f t="shared" si="18"/>
        <v>1</v>
      </c>
      <c r="AG49" s="535">
        <f t="shared" si="19"/>
        <v>1</v>
      </c>
      <c r="AH49" s="535">
        <f t="shared" si="20"/>
        <v>1</v>
      </c>
      <c r="AI49" s="538">
        <f t="shared" si="21"/>
        <v>1.55</v>
      </c>
    </row>
    <row r="50" spans="1:35" ht="15.75" thickBot="1" x14ac:dyDescent="0.3">
      <c r="A50" s="79">
        <v>18</v>
      </c>
      <c r="B50" s="85">
        <f>'Мун- 2019-2020'!B50</f>
        <v>31480</v>
      </c>
      <c r="C50" s="243" t="str">
        <f>'Мун- 2019-2020'!C50</f>
        <v>МАОУ СШ № 148</v>
      </c>
      <c r="D50" s="124">
        <f>'Мун- 2019-2020'!DC50</f>
        <v>0.52941176470588236</v>
      </c>
      <c r="E50" s="109" t="str">
        <f t="shared" si="22"/>
        <v>B</v>
      </c>
      <c r="F50" s="117">
        <f>'Мун- 2019-2020'!DE50</f>
        <v>1.0958357102110667</v>
      </c>
      <c r="G50" s="95" t="str">
        <f t="shared" si="23"/>
        <v>B</v>
      </c>
      <c r="H50" s="112">
        <f>'Мун- 2019-2020'!DG50</f>
        <v>9.8039215686274508E-2</v>
      </c>
      <c r="I50" s="95" t="str">
        <f t="shared" si="24"/>
        <v>C</v>
      </c>
      <c r="J50" s="108">
        <f>'Мун- 2019-2020'!DI50+0.002</f>
        <v>4.3803278688524593E-2</v>
      </c>
      <c r="K50" s="95" t="str">
        <f t="shared" si="25"/>
        <v>B</v>
      </c>
      <c r="L50" s="105">
        <f>'Рег- 2019-2020'!AQ50</f>
        <v>0.14285714285714285</v>
      </c>
      <c r="M50" s="130" t="str">
        <f t="shared" si="26"/>
        <v>C</v>
      </c>
      <c r="N50" s="108">
        <f>'Рег- 2019-2020'!AS50</f>
        <v>0.15167215191912259</v>
      </c>
      <c r="O50" s="135" t="str">
        <f t="shared" si="27"/>
        <v>D</v>
      </c>
      <c r="P50" s="105">
        <f>'Рег- 2019-2020'!AU50</f>
        <v>1</v>
      </c>
      <c r="Q50" s="130" t="str">
        <f t="shared" si="28"/>
        <v>A</v>
      </c>
      <c r="R50" s="106">
        <f>'Фед- 2019-2020'!BC50</f>
        <v>0.16666666666666666</v>
      </c>
      <c r="S50" s="135" t="str">
        <f t="shared" si="29"/>
        <v>C</v>
      </c>
      <c r="T50" s="138">
        <f>'Фед- 2019-2020'!BE50</f>
        <v>0.50761603743241546</v>
      </c>
      <c r="U50" s="130" t="str">
        <f t="shared" si="30"/>
        <v>C</v>
      </c>
      <c r="V50" s="106">
        <f>'Фед- 2019-2020'!BG50</f>
        <v>0</v>
      </c>
      <c r="W50" s="160" t="str">
        <f t="shared" si="31"/>
        <v>D</v>
      </c>
      <c r="X50" s="155" t="str">
        <f t="shared" si="10"/>
        <v>C</v>
      </c>
      <c r="Y50" s="534">
        <f t="shared" si="11"/>
        <v>2.5</v>
      </c>
      <c r="Z50" s="535">
        <f t="shared" si="12"/>
        <v>2.5</v>
      </c>
      <c r="AA50" s="535">
        <f t="shared" si="13"/>
        <v>2</v>
      </c>
      <c r="AB50" s="535">
        <f t="shared" si="14"/>
        <v>2.5</v>
      </c>
      <c r="AC50" s="535">
        <f t="shared" si="15"/>
        <v>2</v>
      </c>
      <c r="AD50" s="535">
        <f t="shared" si="16"/>
        <v>1</v>
      </c>
      <c r="AE50" s="535">
        <f t="shared" si="17"/>
        <v>4.2</v>
      </c>
      <c r="AF50" s="535">
        <f t="shared" si="18"/>
        <v>2</v>
      </c>
      <c r="AG50" s="535">
        <f t="shared" si="19"/>
        <v>2</v>
      </c>
      <c r="AH50" s="535">
        <f t="shared" si="20"/>
        <v>1</v>
      </c>
      <c r="AI50" s="538">
        <f t="shared" si="21"/>
        <v>2.17</v>
      </c>
    </row>
    <row r="51" spans="1:35" ht="16.5" thickBot="1" x14ac:dyDescent="0.3">
      <c r="A51" s="87"/>
      <c r="B51" s="86"/>
      <c r="C51" s="518" t="str">
        <f>'Мун- 2019-2020'!C51</f>
        <v>Октябрьский район</v>
      </c>
      <c r="D51" s="191">
        <f>'Мун- 2019-2020'!DC51</f>
        <v>0.4148606811145511</v>
      </c>
      <c r="E51" s="192" t="str">
        <f t="shared" si="22"/>
        <v>C</v>
      </c>
      <c r="F51" s="193">
        <f>'Мун- 2019-2020'!DE51</f>
        <v>1.1535112739063862</v>
      </c>
      <c r="G51" s="194" t="str">
        <f t="shared" si="23"/>
        <v>B</v>
      </c>
      <c r="H51" s="195">
        <f>'Мун- 2019-2020'!DG51</f>
        <v>0.16568627450980392</v>
      </c>
      <c r="I51" s="194" t="str">
        <f t="shared" si="24"/>
        <v>B</v>
      </c>
      <c r="J51" s="196">
        <f>'Мун- 2019-2020'!DI51</f>
        <v>5.647840531561462E-2</v>
      </c>
      <c r="K51" s="194" t="str">
        <f t="shared" si="25"/>
        <v>B</v>
      </c>
      <c r="L51" s="197">
        <f>'Рег- 2019-2020'!AQ51</f>
        <v>0.26315789473684209</v>
      </c>
      <c r="M51" s="198" t="str">
        <f t="shared" si="26"/>
        <v>B</v>
      </c>
      <c r="N51" s="196">
        <f>'Рег- 2019-2020'!AS51</f>
        <v>1.54865249854262</v>
      </c>
      <c r="O51" s="199" t="str">
        <f t="shared" si="27"/>
        <v>A</v>
      </c>
      <c r="P51" s="197">
        <f>'Рег- 2019-2020'!AU51</f>
        <v>0.17010309278350516</v>
      </c>
      <c r="Q51" s="198" t="str">
        <f t="shared" si="28"/>
        <v>C</v>
      </c>
      <c r="R51" s="196">
        <f>'Фед- 2019-2020'!BC51</f>
        <v>0.48148148148148145</v>
      </c>
      <c r="S51" s="199" t="str">
        <f t="shared" si="29"/>
        <v>A</v>
      </c>
      <c r="T51" s="197">
        <f>'Фед- 2019-2020'!BE51</f>
        <v>0.79615567976241997</v>
      </c>
      <c r="U51" s="198" t="str">
        <f t="shared" si="30"/>
        <v>C</v>
      </c>
      <c r="V51" s="196">
        <v>0.82051282051282048</v>
      </c>
      <c r="W51" s="192" t="str">
        <f t="shared" si="31"/>
        <v>A</v>
      </c>
      <c r="X51" s="200" t="str">
        <f t="shared" si="10"/>
        <v>B</v>
      </c>
      <c r="Y51" s="534">
        <f t="shared" si="11"/>
        <v>2</v>
      </c>
      <c r="Z51" s="535">
        <f t="shared" si="12"/>
        <v>2.5</v>
      </c>
      <c r="AA51" s="535">
        <f t="shared" si="13"/>
        <v>2.5</v>
      </c>
      <c r="AB51" s="535">
        <f t="shared" si="14"/>
        <v>2.5</v>
      </c>
      <c r="AC51" s="535">
        <f t="shared" si="15"/>
        <v>2.5</v>
      </c>
      <c r="AD51" s="535">
        <f t="shared" si="16"/>
        <v>4.2</v>
      </c>
      <c r="AE51" s="535">
        <f t="shared" si="17"/>
        <v>2</v>
      </c>
      <c r="AF51" s="535">
        <f t="shared" si="18"/>
        <v>4.2</v>
      </c>
      <c r="AG51" s="535">
        <f t="shared" si="19"/>
        <v>2</v>
      </c>
      <c r="AH51" s="535">
        <f t="shared" si="20"/>
        <v>4.2</v>
      </c>
      <c r="AI51" s="538">
        <f t="shared" si="21"/>
        <v>2.86</v>
      </c>
    </row>
    <row r="52" spans="1:35" x14ac:dyDescent="0.25">
      <c r="A52" s="80">
        <v>1</v>
      </c>
      <c r="B52" s="8">
        <f>'Мун- 2019-2020'!B52</f>
        <v>40010</v>
      </c>
      <c r="C52" s="241" t="str">
        <f>'Мун- 2019-2020'!C52</f>
        <v>МАОУ «КУГ № 1 – Универс»</v>
      </c>
      <c r="D52" s="122">
        <f>'Мун- 2019-2020'!DC52+0.001</f>
        <v>0.6480588235294118</v>
      </c>
      <c r="E52" s="110" t="str">
        <f t="shared" si="22"/>
        <v>A</v>
      </c>
      <c r="F52" s="115">
        <f>'Мун- 2019-2020'!DE52</f>
        <v>3.4164289788933258</v>
      </c>
      <c r="G52" s="107" t="str">
        <f t="shared" si="23"/>
        <v>A</v>
      </c>
      <c r="H52" s="113">
        <f>'Мун- 2019-2020'!DG52</f>
        <v>0.2389937106918239</v>
      </c>
      <c r="I52" s="107" t="str">
        <f t="shared" si="24"/>
        <v>A</v>
      </c>
      <c r="J52" s="106">
        <f>'Мун- 2019-2020'!DI52</f>
        <v>7.1236559139784952E-2</v>
      </c>
      <c r="K52" s="107" t="str">
        <f t="shared" si="25"/>
        <v>A</v>
      </c>
      <c r="L52" s="131">
        <f>'Рег- 2019-2020'!AQ52</f>
        <v>0.5714285714285714</v>
      </c>
      <c r="M52" s="132" t="str">
        <f t="shared" si="26"/>
        <v>A</v>
      </c>
      <c r="N52" s="133">
        <f>'Рег- 2019-2020'!AS52</f>
        <v>8.7969848113091107</v>
      </c>
      <c r="O52" s="134" t="str">
        <f t="shared" si="27"/>
        <v>A</v>
      </c>
      <c r="P52" s="131">
        <f>'Рег- 2019-2020'!AU52</f>
        <v>0.25862068965517243</v>
      </c>
      <c r="Q52" s="132" t="str">
        <f t="shared" si="28"/>
        <v>B</v>
      </c>
      <c r="R52" s="133">
        <f>'Фед- 2019-2020'!BC52</f>
        <v>0.66666666666666663</v>
      </c>
      <c r="S52" s="134" t="str">
        <f t="shared" si="29"/>
        <v>A</v>
      </c>
      <c r="T52" s="131">
        <f>'Фед- 2019-2020'!BE52</f>
        <v>1.7258945272702124</v>
      </c>
      <c r="U52" s="132" t="str">
        <f t="shared" si="30"/>
        <v>A</v>
      </c>
      <c r="V52" s="133">
        <v>0.92307692307692313</v>
      </c>
      <c r="W52" s="158" t="str">
        <f t="shared" si="31"/>
        <v>A</v>
      </c>
      <c r="X52" s="154" t="str">
        <f t="shared" si="10"/>
        <v>A</v>
      </c>
      <c r="Y52" s="534">
        <f t="shared" si="11"/>
        <v>4.2</v>
      </c>
      <c r="Z52" s="535">
        <f t="shared" si="12"/>
        <v>4.2</v>
      </c>
      <c r="AA52" s="535">
        <f t="shared" si="13"/>
        <v>4.2</v>
      </c>
      <c r="AB52" s="535">
        <f t="shared" si="14"/>
        <v>4.2</v>
      </c>
      <c r="AC52" s="535">
        <f t="shared" si="15"/>
        <v>4.2</v>
      </c>
      <c r="AD52" s="535">
        <f t="shared" si="16"/>
        <v>4.2</v>
      </c>
      <c r="AE52" s="535">
        <f t="shared" si="17"/>
        <v>2.5</v>
      </c>
      <c r="AF52" s="535">
        <f t="shared" si="18"/>
        <v>4.2</v>
      </c>
      <c r="AG52" s="535">
        <f t="shared" si="19"/>
        <v>4.2</v>
      </c>
      <c r="AH52" s="535">
        <f t="shared" si="20"/>
        <v>4.2</v>
      </c>
      <c r="AI52" s="538">
        <f t="shared" si="21"/>
        <v>4.03</v>
      </c>
    </row>
    <row r="53" spans="1:35" x14ac:dyDescent="0.25">
      <c r="A53" s="81">
        <v>2</v>
      </c>
      <c r="B53" s="84">
        <f>'Мун- 2019-2020'!B53</f>
        <v>40030</v>
      </c>
      <c r="C53" s="242" t="str">
        <f>'Мун- 2019-2020'!C53</f>
        <v>МБОУ Гимназия № 3</v>
      </c>
      <c r="D53" s="123">
        <f>'Мун- 2019-2020'!DC53</f>
        <v>0.52941176470588236</v>
      </c>
      <c r="E53" s="111" t="str">
        <f t="shared" si="22"/>
        <v>B</v>
      </c>
      <c r="F53" s="116">
        <f>'Мун- 2019-2020'!DE53</f>
        <v>2.1272104962920708</v>
      </c>
      <c r="G53" s="95" t="str">
        <f t="shared" si="23"/>
        <v>A</v>
      </c>
      <c r="H53" s="114">
        <f>'Мун- 2019-2020'!DG53</f>
        <v>0.16161616161616163</v>
      </c>
      <c r="I53" s="95" t="str">
        <f t="shared" si="24"/>
        <v>B</v>
      </c>
      <c r="J53" s="108">
        <f>'Мун- 2019-2020'!DI53</f>
        <v>0.15541601255886969</v>
      </c>
      <c r="K53" s="95" t="str">
        <f t="shared" si="25"/>
        <v>A</v>
      </c>
      <c r="L53" s="91">
        <f>'Рег- 2019-2020'!AQ53</f>
        <v>0.2857142857142857</v>
      </c>
      <c r="M53" s="125" t="str">
        <f t="shared" si="26"/>
        <v>B</v>
      </c>
      <c r="N53" s="128">
        <f>'Рег- 2019-2020'!AS53</f>
        <v>2.2750822787868388</v>
      </c>
      <c r="O53" s="129" t="str">
        <f t="shared" si="27"/>
        <v>A</v>
      </c>
      <c r="P53" s="91">
        <f>'Рег- 2019-2020'!AU53</f>
        <v>0.33333333333333331</v>
      </c>
      <c r="Q53" s="125" t="str">
        <f t="shared" si="28"/>
        <v>A</v>
      </c>
      <c r="R53" s="133">
        <f>'Фед- 2019-2020'!BC53</f>
        <v>0.16666666666666666</v>
      </c>
      <c r="S53" s="129" t="str">
        <f t="shared" si="29"/>
        <v>C</v>
      </c>
      <c r="T53" s="131">
        <f>'Фед- 2019-2020'!BE53</f>
        <v>0.40609282994593238</v>
      </c>
      <c r="U53" s="125" t="str">
        <f t="shared" si="30"/>
        <v>D</v>
      </c>
      <c r="V53" s="133">
        <v>0.5</v>
      </c>
      <c r="W53" s="159" t="str">
        <f t="shared" si="31"/>
        <v>A</v>
      </c>
      <c r="X53" s="156" t="str">
        <f t="shared" si="10"/>
        <v>B</v>
      </c>
      <c r="Y53" s="534">
        <f t="shared" si="11"/>
        <v>2.5</v>
      </c>
      <c r="Z53" s="535">
        <f t="shared" si="12"/>
        <v>4.2</v>
      </c>
      <c r="AA53" s="535">
        <f t="shared" si="13"/>
        <v>2.5</v>
      </c>
      <c r="AB53" s="535">
        <f t="shared" si="14"/>
        <v>4.2</v>
      </c>
      <c r="AC53" s="535">
        <f t="shared" si="15"/>
        <v>2.5</v>
      </c>
      <c r="AD53" s="535">
        <f t="shared" si="16"/>
        <v>4.2</v>
      </c>
      <c r="AE53" s="535">
        <f t="shared" si="17"/>
        <v>4.2</v>
      </c>
      <c r="AF53" s="535">
        <f t="shared" si="18"/>
        <v>2</v>
      </c>
      <c r="AG53" s="535">
        <f t="shared" si="19"/>
        <v>1</v>
      </c>
      <c r="AH53" s="535">
        <f t="shared" si="20"/>
        <v>4.2</v>
      </c>
      <c r="AI53" s="538">
        <f t="shared" si="21"/>
        <v>3.1499999999999995</v>
      </c>
    </row>
    <row r="54" spans="1:35" x14ac:dyDescent="0.25">
      <c r="A54" s="81">
        <v>3</v>
      </c>
      <c r="B54" s="84">
        <f>'Мун- 2019-2020'!B54</f>
        <v>40410</v>
      </c>
      <c r="C54" s="242" t="str">
        <f>'Мун- 2019-2020'!C54</f>
        <v>МАОУ Гимназия № 13 "Академ"</v>
      </c>
      <c r="D54" s="123">
        <f>'Мун- 2019-2020'!DC54</f>
        <v>0.94117647058823528</v>
      </c>
      <c r="E54" s="111" t="str">
        <f t="shared" si="22"/>
        <v>A</v>
      </c>
      <c r="F54" s="116">
        <f>'Мун- 2019-2020'!DE54</f>
        <v>4.8345693097547064</v>
      </c>
      <c r="G54" s="95" t="str">
        <f t="shared" si="23"/>
        <v>A</v>
      </c>
      <c r="H54" s="114">
        <f>'Мун- 2019-2020'!DG54</f>
        <v>0.18666666666666668</v>
      </c>
      <c r="I54" s="95" t="str">
        <f t="shared" si="24"/>
        <v>B</v>
      </c>
      <c r="J54" s="108">
        <f>'Мун- 2019-2020'!DI54</f>
        <v>0.12057877813504823</v>
      </c>
      <c r="K54" s="95" t="str">
        <f t="shared" si="25"/>
        <v>A</v>
      </c>
      <c r="L54" s="91">
        <f>'Рег- 2019-2020'!AQ54</f>
        <v>0.7142857142857143</v>
      </c>
      <c r="M54" s="125" t="str">
        <f t="shared" si="26"/>
        <v>A</v>
      </c>
      <c r="N54" s="128">
        <f>'Рег- 2019-2020'!AS54</f>
        <v>7.5836075959561295</v>
      </c>
      <c r="O54" s="129" t="str">
        <f t="shared" si="27"/>
        <v>A</v>
      </c>
      <c r="P54" s="91">
        <f>'Рег- 2019-2020'!AU54</f>
        <v>0.12</v>
      </c>
      <c r="Q54" s="125" t="str">
        <f t="shared" si="28"/>
        <v>C</v>
      </c>
      <c r="R54" s="133">
        <f>'Фед- 2019-2020'!BC54</f>
        <v>0.83333333333333337</v>
      </c>
      <c r="S54" s="129" t="str">
        <f t="shared" si="29"/>
        <v>A</v>
      </c>
      <c r="T54" s="131">
        <f>'Фед- 2019-2020'!BE54</f>
        <v>4.5685443368917387</v>
      </c>
      <c r="U54" s="125" t="str">
        <f t="shared" si="30"/>
        <v>A</v>
      </c>
      <c r="V54" s="133">
        <v>0.9</v>
      </c>
      <c r="W54" s="159" t="str">
        <f t="shared" si="31"/>
        <v>A</v>
      </c>
      <c r="X54" s="156" t="str">
        <f t="shared" si="10"/>
        <v>A</v>
      </c>
      <c r="Y54" s="534">
        <f t="shared" si="11"/>
        <v>4.2</v>
      </c>
      <c r="Z54" s="535">
        <f t="shared" si="12"/>
        <v>4.2</v>
      </c>
      <c r="AA54" s="535">
        <f t="shared" si="13"/>
        <v>2.5</v>
      </c>
      <c r="AB54" s="535">
        <f t="shared" si="14"/>
        <v>4.2</v>
      </c>
      <c r="AC54" s="535">
        <f t="shared" si="15"/>
        <v>4.2</v>
      </c>
      <c r="AD54" s="535">
        <f t="shared" si="16"/>
        <v>4.2</v>
      </c>
      <c r="AE54" s="535">
        <f t="shared" si="17"/>
        <v>2</v>
      </c>
      <c r="AF54" s="535">
        <f t="shared" si="18"/>
        <v>4.2</v>
      </c>
      <c r="AG54" s="535">
        <f t="shared" si="19"/>
        <v>4.2</v>
      </c>
      <c r="AH54" s="535">
        <f t="shared" si="20"/>
        <v>4.2</v>
      </c>
      <c r="AI54" s="538">
        <f t="shared" si="21"/>
        <v>3.81</v>
      </c>
    </row>
    <row r="55" spans="1:35" x14ac:dyDescent="0.25">
      <c r="A55" s="81">
        <v>4</v>
      </c>
      <c r="B55" s="84">
        <f>'Мун- 2019-2020'!B55</f>
        <v>40011</v>
      </c>
      <c r="C55" s="242" t="str">
        <f>'Мун- 2019-2020'!C55</f>
        <v>МАОУ Лицей № 1</v>
      </c>
      <c r="D55" s="123">
        <f>'Мун- 2019-2020'!DC55</f>
        <v>0.47058823529411764</v>
      </c>
      <c r="E55" s="111" t="str">
        <f t="shared" si="22"/>
        <v>B</v>
      </c>
      <c r="F55" s="116">
        <f>'Мун- 2019-2020'!DE55</f>
        <v>2.0412625974519871</v>
      </c>
      <c r="G55" s="95" t="str">
        <f t="shared" si="23"/>
        <v>A</v>
      </c>
      <c r="H55" s="114">
        <f>'Мун- 2019-2020'!DG55</f>
        <v>0.16842105263157894</v>
      </c>
      <c r="I55" s="95" t="str">
        <f t="shared" si="24"/>
        <v>B</v>
      </c>
      <c r="J55" s="108">
        <f>'Мун- 2019-2020'!DI55+0.001</f>
        <v>4.4162199000454337E-2</v>
      </c>
      <c r="K55" s="95" t="str">
        <f t="shared" si="25"/>
        <v>B</v>
      </c>
      <c r="L55" s="91">
        <f>'Рег- 2019-2020'!AQ55</f>
        <v>0.2857142857142857</v>
      </c>
      <c r="M55" s="125" t="str">
        <f t="shared" si="26"/>
        <v>B</v>
      </c>
      <c r="N55" s="128">
        <f>'Рег- 2019-2020'!AS55</f>
        <v>1.6683936711103484</v>
      </c>
      <c r="O55" s="129" t="str">
        <f t="shared" si="27"/>
        <v>A</v>
      </c>
      <c r="P55" s="91">
        <f>'Рег- 2019-2020'!AU55+0.002</f>
        <v>9.2909090909090913E-2</v>
      </c>
      <c r="Q55" s="125" t="str">
        <f t="shared" si="28"/>
        <v>C</v>
      </c>
      <c r="R55" s="133">
        <f>'Фед- 2019-2020'!BC55</f>
        <v>0.33333333333333331</v>
      </c>
      <c r="S55" s="129" t="str">
        <f t="shared" si="29"/>
        <v>A</v>
      </c>
      <c r="T55" s="131">
        <f>'Фед- 2019-2020'!BE55</f>
        <v>1.3198016973242801</v>
      </c>
      <c r="U55" s="125" t="str">
        <f t="shared" si="30"/>
        <v>B</v>
      </c>
      <c r="V55" s="133">
        <v>0.66666666666666663</v>
      </c>
      <c r="W55" s="159" t="str">
        <f t="shared" si="31"/>
        <v>A</v>
      </c>
      <c r="X55" s="156" t="str">
        <f t="shared" si="10"/>
        <v>B</v>
      </c>
      <c r="Y55" s="534">
        <f t="shared" si="11"/>
        <v>2.5</v>
      </c>
      <c r="Z55" s="535">
        <f t="shared" si="12"/>
        <v>4.2</v>
      </c>
      <c r="AA55" s="535">
        <f t="shared" si="13"/>
        <v>2.5</v>
      </c>
      <c r="AB55" s="535">
        <f t="shared" si="14"/>
        <v>2.5</v>
      </c>
      <c r="AC55" s="535">
        <f t="shared" si="15"/>
        <v>2.5</v>
      </c>
      <c r="AD55" s="535">
        <f t="shared" si="16"/>
        <v>4.2</v>
      </c>
      <c r="AE55" s="535">
        <f t="shared" si="17"/>
        <v>2</v>
      </c>
      <c r="AF55" s="535">
        <f t="shared" si="18"/>
        <v>4.2</v>
      </c>
      <c r="AG55" s="535">
        <f t="shared" si="19"/>
        <v>2.5</v>
      </c>
      <c r="AH55" s="535">
        <f t="shared" si="20"/>
        <v>4.2</v>
      </c>
      <c r="AI55" s="538">
        <f t="shared" si="21"/>
        <v>3.13</v>
      </c>
    </row>
    <row r="56" spans="1:35" x14ac:dyDescent="0.25">
      <c r="A56" s="81">
        <v>5</v>
      </c>
      <c r="B56" s="84">
        <f>'Мун- 2019-2020'!B56</f>
        <v>40080</v>
      </c>
      <c r="C56" s="242" t="str">
        <f>'Мун- 2019-2020'!C56</f>
        <v>МБОУ Лицей № 8</v>
      </c>
      <c r="D56" s="123">
        <f>'Мун- 2019-2020'!DC56</f>
        <v>0.47058823529411764</v>
      </c>
      <c r="E56" s="111" t="str">
        <f t="shared" si="22"/>
        <v>B</v>
      </c>
      <c r="F56" s="116">
        <f>'Мун- 2019-2020'!DE56</f>
        <v>1.525575204411485</v>
      </c>
      <c r="G56" s="95" t="str">
        <f t="shared" si="23"/>
        <v>A</v>
      </c>
      <c r="H56" s="114">
        <f>'Мун- 2019-2020'!DG56</f>
        <v>7.0422535211267609E-2</v>
      </c>
      <c r="I56" s="95" t="str">
        <f t="shared" si="24"/>
        <v>D</v>
      </c>
      <c r="J56" s="108">
        <f>'Мун- 2019-2020'!DI56</f>
        <v>5.6709265175718851E-2</v>
      </c>
      <c r="K56" s="95" t="str">
        <f t="shared" si="25"/>
        <v>B</v>
      </c>
      <c r="L56" s="91">
        <f>'Рег- 2019-2020'!AQ56</f>
        <v>0.14285714285714285</v>
      </c>
      <c r="M56" s="125" t="str">
        <f t="shared" si="26"/>
        <v>C</v>
      </c>
      <c r="N56" s="128">
        <f>'Рег- 2019-2020'!AS56</f>
        <v>0.45501645575736777</v>
      </c>
      <c r="O56" s="129" t="str">
        <f t="shared" si="27"/>
        <v>D</v>
      </c>
      <c r="P56" s="91">
        <f>'Рег- 2019-2020'!AU56</f>
        <v>0</v>
      </c>
      <c r="Q56" s="125" t="str">
        <f t="shared" si="28"/>
        <v>D</v>
      </c>
      <c r="R56" s="133">
        <f>'Фед- 2019-2020'!BC56</f>
        <v>0.16666666666666666</v>
      </c>
      <c r="S56" s="129" t="str">
        <f t="shared" si="29"/>
        <v>C</v>
      </c>
      <c r="T56" s="131">
        <f>'Фед- 2019-2020'!BE56</f>
        <v>0.60913924491889848</v>
      </c>
      <c r="U56" s="125" t="str">
        <f t="shared" si="30"/>
        <v>C</v>
      </c>
      <c r="V56" s="133">
        <v>1</v>
      </c>
      <c r="W56" s="159" t="str">
        <f t="shared" si="31"/>
        <v>A</v>
      </c>
      <c r="X56" s="156" t="str">
        <f t="shared" si="10"/>
        <v>C</v>
      </c>
      <c r="Y56" s="534">
        <f t="shared" si="11"/>
        <v>2.5</v>
      </c>
      <c r="Z56" s="535">
        <f t="shared" si="12"/>
        <v>4.2</v>
      </c>
      <c r="AA56" s="535">
        <f t="shared" si="13"/>
        <v>1</v>
      </c>
      <c r="AB56" s="535">
        <f t="shared" si="14"/>
        <v>2.5</v>
      </c>
      <c r="AC56" s="535">
        <f t="shared" si="15"/>
        <v>2</v>
      </c>
      <c r="AD56" s="535">
        <f t="shared" si="16"/>
        <v>1</v>
      </c>
      <c r="AE56" s="535">
        <f t="shared" si="17"/>
        <v>1</v>
      </c>
      <c r="AF56" s="535">
        <f t="shared" si="18"/>
        <v>2</v>
      </c>
      <c r="AG56" s="535">
        <f t="shared" si="19"/>
        <v>2</v>
      </c>
      <c r="AH56" s="535">
        <f t="shared" si="20"/>
        <v>4.2</v>
      </c>
      <c r="AI56" s="538">
        <f t="shared" si="21"/>
        <v>2.2399999999999998</v>
      </c>
    </row>
    <row r="57" spans="1:35" x14ac:dyDescent="0.25">
      <c r="A57" s="81">
        <v>6</v>
      </c>
      <c r="B57" s="84">
        <f>'Мун- 2019-2020'!B57</f>
        <v>40100</v>
      </c>
      <c r="C57" s="242" t="str">
        <f>'Мун- 2019-2020'!C57</f>
        <v>МБОУ Лицей № 10</v>
      </c>
      <c r="D57" s="123">
        <f>'Мун- 2019-2020'!DC57</f>
        <v>0.47058823529411764</v>
      </c>
      <c r="E57" s="111" t="str">
        <f t="shared" si="22"/>
        <v>B</v>
      </c>
      <c r="F57" s="116">
        <f>'Мун- 2019-2020'!DE57</f>
        <v>0.92393991253089935</v>
      </c>
      <c r="G57" s="95" t="str">
        <f t="shared" si="23"/>
        <v>C</v>
      </c>
      <c r="H57" s="114">
        <f>'Мун- 2019-2020'!DG57</f>
        <v>0.23255813953488372</v>
      </c>
      <c r="I57" s="95" t="str">
        <f t="shared" si="24"/>
        <v>A</v>
      </c>
      <c r="J57" s="108">
        <f>'Мун- 2019-2020'!DI57+0.001</f>
        <v>4.4043043043043045E-2</v>
      </c>
      <c r="K57" s="95" t="str">
        <f t="shared" si="25"/>
        <v>B</v>
      </c>
      <c r="L57" s="91">
        <f>'Рег- 2019-2020'!AQ57</f>
        <v>0.42857142857142855</v>
      </c>
      <c r="M57" s="125" t="str">
        <f t="shared" si="26"/>
        <v>A</v>
      </c>
      <c r="N57" s="128">
        <f>'Рег- 2019-2020'!AS57</f>
        <v>1.2133772153529807</v>
      </c>
      <c r="O57" s="129" t="str">
        <f t="shared" si="27"/>
        <v>B</v>
      </c>
      <c r="P57" s="91">
        <f>'Рег- 2019-2020'!AU57</f>
        <v>0.125</v>
      </c>
      <c r="Q57" s="125" t="str">
        <f t="shared" si="28"/>
        <v>C</v>
      </c>
      <c r="R57" s="133">
        <f>'Фед- 2019-2020'!BC57</f>
        <v>0.33333333333333331</v>
      </c>
      <c r="S57" s="129" t="str">
        <f t="shared" si="29"/>
        <v>A</v>
      </c>
      <c r="T57" s="131">
        <f>'Фед- 2019-2020'!BE57</f>
        <v>2.4365569796755939</v>
      </c>
      <c r="U57" s="125" t="str">
        <f t="shared" si="30"/>
        <v>A</v>
      </c>
      <c r="V57" s="133">
        <v>0.5</v>
      </c>
      <c r="W57" s="159" t="str">
        <f t="shared" si="31"/>
        <v>A</v>
      </c>
      <c r="X57" s="156" t="str">
        <f t="shared" si="10"/>
        <v>B</v>
      </c>
      <c r="Y57" s="534">
        <f t="shared" si="11"/>
        <v>2.5</v>
      </c>
      <c r="Z57" s="535">
        <f t="shared" si="12"/>
        <v>2</v>
      </c>
      <c r="AA57" s="535">
        <f t="shared" si="13"/>
        <v>4.2</v>
      </c>
      <c r="AB57" s="535">
        <f t="shared" si="14"/>
        <v>2.5</v>
      </c>
      <c r="AC57" s="535">
        <f t="shared" si="15"/>
        <v>4.2</v>
      </c>
      <c r="AD57" s="535">
        <f t="shared" si="16"/>
        <v>2.5</v>
      </c>
      <c r="AE57" s="535">
        <f t="shared" si="17"/>
        <v>2</v>
      </c>
      <c r="AF57" s="535">
        <f t="shared" si="18"/>
        <v>4.2</v>
      </c>
      <c r="AG57" s="535">
        <f t="shared" si="19"/>
        <v>4.2</v>
      </c>
      <c r="AH57" s="535">
        <f t="shared" si="20"/>
        <v>4.2</v>
      </c>
      <c r="AI57" s="538">
        <f t="shared" si="21"/>
        <v>3.25</v>
      </c>
    </row>
    <row r="58" spans="1:35" x14ac:dyDescent="0.25">
      <c r="A58" s="81">
        <v>7</v>
      </c>
      <c r="B58" s="84">
        <f>'Мун- 2019-2020'!B58</f>
        <v>40020</v>
      </c>
      <c r="C58" s="242" t="str">
        <f>'Мун- 2019-2020'!C58</f>
        <v>МБОУ Школа-интернат № 1</v>
      </c>
      <c r="D58" s="123">
        <f>'Мун- 2019-2020'!DC58</f>
        <v>0.52941176470588236</v>
      </c>
      <c r="E58" s="111" t="str">
        <f t="shared" si="22"/>
        <v>B</v>
      </c>
      <c r="F58" s="116">
        <f>'Мун- 2019-2020'!DE58</f>
        <v>0.62312226659060654</v>
      </c>
      <c r="G58" s="95" t="str">
        <f t="shared" si="23"/>
        <v>C</v>
      </c>
      <c r="H58" s="114">
        <f>'Мун- 2019-2020'!DG58</f>
        <v>0.41379310344827586</v>
      </c>
      <c r="I58" s="95" t="str">
        <f t="shared" si="24"/>
        <v>A</v>
      </c>
      <c r="J58" s="108">
        <f>'Мун- 2019-2020'!DI58</f>
        <v>8.5294117647058826E-2</v>
      </c>
      <c r="K58" s="95" t="str">
        <f t="shared" si="25"/>
        <v>A</v>
      </c>
      <c r="L58" s="91">
        <f>'Рег- 2019-2020'!AQ58</f>
        <v>0.42857142857142855</v>
      </c>
      <c r="M58" s="125" t="str">
        <f t="shared" si="26"/>
        <v>A</v>
      </c>
      <c r="N58" s="128">
        <f>'Рег- 2019-2020'!AS58</f>
        <v>1.2133772153529807</v>
      </c>
      <c r="O58" s="129" t="str">
        <f t="shared" si="27"/>
        <v>B</v>
      </c>
      <c r="P58" s="91">
        <f>'Рег- 2019-2020'!AU58</f>
        <v>0.25</v>
      </c>
      <c r="Q58" s="125" t="str">
        <f t="shared" si="28"/>
        <v>B</v>
      </c>
      <c r="R58" s="133">
        <f>'Фед- 2019-2020'!BC58</f>
        <v>0.33333333333333331</v>
      </c>
      <c r="S58" s="129" t="str">
        <f t="shared" si="29"/>
        <v>A</v>
      </c>
      <c r="T58" s="131">
        <f>'Фед- 2019-2020'!BE58</f>
        <v>0.81218565989186475</v>
      </c>
      <c r="U58" s="125" t="str">
        <f t="shared" si="30"/>
        <v>C</v>
      </c>
      <c r="V58" s="133">
        <v>1</v>
      </c>
      <c r="W58" s="159" t="str">
        <f t="shared" si="31"/>
        <v>A</v>
      </c>
      <c r="X58" s="156" t="str">
        <f t="shared" si="10"/>
        <v>B</v>
      </c>
      <c r="Y58" s="534">
        <f t="shared" si="11"/>
        <v>2.5</v>
      </c>
      <c r="Z58" s="535">
        <f t="shared" si="12"/>
        <v>2</v>
      </c>
      <c r="AA58" s="535">
        <f t="shared" si="13"/>
        <v>4.2</v>
      </c>
      <c r="AB58" s="535">
        <f t="shared" si="14"/>
        <v>4.2</v>
      </c>
      <c r="AC58" s="535">
        <f t="shared" si="15"/>
        <v>4.2</v>
      </c>
      <c r="AD58" s="535">
        <f t="shared" si="16"/>
        <v>2.5</v>
      </c>
      <c r="AE58" s="535">
        <f t="shared" si="17"/>
        <v>2.5</v>
      </c>
      <c r="AF58" s="535">
        <f t="shared" si="18"/>
        <v>4.2</v>
      </c>
      <c r="AG58" s="535">
        <f t="shared" si="19"/>
        <v>2</v>
      </c>
      <c r="AH58" s="535">
        <f t="shared" si="20"/>
        <v>4.2</v>
      </c>
      <c r="AI58" s="538">
        <f t="shared" si="21"/>
        <v>3.25</v>
      </c>
    </row>
    <row r="59" spans="1:35" x14ac:dyDescent="0.25">
      <c r="A59" s="81">
        <v>8</v>
      </c>
      <c r="B59" s="84">
        <f>'Мун- 2019-2020'!B59</f>
        <v>40031</v>
      </c>
      <c r="C59" s="242" t="str">
        <f>'Мун- 2019-2020'!C59</f>
        <v>МБОУ СШ № 3</v>
      </c>
      <c r="D59" s="123">
        <f>'Мун- 2019-2020'!DC59</f>
        <v>0.23529411764705882</v>
      </c>
      <c r="E59" s="111" t="str">
        <f t="shared" si="22"/>
        <v>C</v>
      </c>
      <c r="F59" s="116">
        <f>'Мун- 2019-2020'!DE59</f>
        <v>0.42973949420041829</v>
      </c>
      <c r="G59" s="95" t="str">
        <f t="shared" si="23"/>
        <v>D</v>
      </c>
      <c r="H59" s="114">
        <f>'Мун- 2019-2020'!DG59+0.003</f>
        <v>0.153</v>
      </c>
      <c r="I59" s="95" t="str">
        <f t="shared" si="24"/>
        <v>B</v>
      </c>
      <c r="J59" s="108">
        <f>'Мун- 2019-2020'!DI59+0.001</f>
        <v>2.2715526601520087E-2</v>
      </c>
      <c r="K59" s="95" t="str">
        <f t="shared" si="25"/>
        <v>C</v>
      </c>
      <c r="L59" s="91">
        <f>'Рег- 2019-2020'!AQ59</f>
        <v>0.2857142857142857</v>
      </c>
      <c r="M59" s="125" t="str">
        <f t="shared" si="26"/>
        <v>B</v>
      </c>
      <c r="N59" s="128">
        <f>'Рег- 2019-2020'!AS59</f>
        <v>0.30334430383824518</v>
      </c>
      <c r="O59" s="129" t="str">
        <f t="shared" si="27"/>
        <v>D</v>
      </c>
      <c r="P59" s="91">
        <f>'Рег- 2019-2020'!AU59</f>
        <v>0</v>
      </c>
      <c r="Q59" s="125" t="str">
        <f t="shared" si="28"/>
        <v>D</v>
      </c>
      <c r="R59" s="133">
        <f>'Фед- 2019-2020'!BC59</f>
        <v>0.33333333333333331</v>
      </c>
      <c r="S59" s="129" t="str">
        <f t="shared" si="29"/>
        <v>A</v>
      </c>
      <c r="T59" s="131">
        <f>'Фед- 2019-2020'!BE59</f>
        <v>0.20304641497296619</v>
      </c>
      <c r="U59" s="125" t="str">
        <f t="shared" si="30"/>
        <v>D</v>
      </c>
      <c r="V59" s="133">
        <f>'Фед- 2019-2020'!BG59</f>
        <v>0</v>
      </c>
      <c r="W59" s="159" t="str">
        <f t="shared" si="31"/>
        <v>D</v>
      </c>
      <c r="X59" s="156" t="str">
        <f t="shared" si="10"/>
        <v>C</v>
      </c>
      <c r="Y59" s="534">
        <f t="shared" si="11"/>
        <v>2</v>
      </c>
      <c r="Z59" s="535">
        <f t="shared" si="12"/>
        <v>1</v>
      </c>
      <c r="AA59" s="535">
        <f t="shared" si="13"/>
        <v>2.5</v>
      </c>
      <c r="AB59" s="535">
        <f t="shared" si="14"/>
        <v>2</v>
      </c>
      <c r="AC59" s="535">
        <f t="shared" si="15"/>
        <v>2.5</v>
      </c>
      <c r="AD59" s="535">
        <f t="shared" si="16"/>
        <v>1</v>
      </c>
      <c r="AE59" s="535">
        <f t="shared" si="17"/>
        <v>1</v>
      </c>
      <c r="AF59" s="535">
        <f t="shared" si="18"/>
        <v>4.2</v>
      </c>
      <c r="AG59" s="535">
        <f t="shared" si="19"/>
        <v>1</v>
      </c>
      <c r="AH59" s="535">
        <f t="shared" si="20"/>
        <v>1</v>
      </c>
      <c r="AI59" s="538">
        <f t="shared" si="21"/>
        <v>1.8199999999999998</v>
      </c>
    </row>
    <row r="60" spans="1:35" x14ac:dyDescent="0.25">
      <c r="A60" s="81">
        <v>9</v>
      </c>
      <c r="B60" s="84">
        <f>'Мун- 2019-2020'!B60</f>
        <v>40210</v>
      </c>
      <c r="C60" s="242" t="str">
        <f>'Мун- 2019-2020'!C60</f>
        <v>МБОУ СШ № 21</v>
      </c>
      <c r="D60" s="123">
        <f>'Мун- 2019-2020'!DC60</f>
        <v>0.29411764705882354</v>
      </c>
      <c r="E60" s="111" t="str">
        <f t="shared" si="22"/>
        <v>C</v>
      </c>
      <c r="F60" s="116">
        <f>'Мун- 2019-2020'!DE60</f>
        <v>0.36527857007035558</v>
      </c>
      <c r="G60" s="95" t="str">
        <f t="shared" si="23"/>
        <v>D</v>
      </c>
      <c r="H60" s="114">
        <f>'Мун- 2019-2020'!DG60</f>
        <v>5.8823529411764705E-2</v>
      </c>
      <c r="I60" s="95" t="str">
        <f t="shared" si="24"/>
        <v>D</v>
      </c>
      <c r="J60" s="108">
        <f>'Мун- 2019-2020'!DI60</f>
        <v>3.4343434343434343E-2</v>
      </c>
      <c r="K60" s="95" t="str">
        <f t="shared" si="25"/>
        <v>C</v>
      </c>
      <c r="L60" s="91">
        <f>'Рег- 2019-2020'!AQ60</f>
        <v>0.14285714285714285</v>
      </c>
      <c r="M60" s="125" t="str">
        <f t="shared" si="26"/>
        <v>C</v>
      </c>
      <c r="N60" s="128">
        <f>'Рег- 2019-2020'!AS60</f>
        <v>0.91003291151473553</v>
      </c>
      <c r="O60" s="129" t="str">
        <f t="shared" si="27"/>
        <v>C</v>
      </c>
      <c r="P60" s="91">
        <f>'Рег- 2019-2020'!AU60</f>
        <v>0</v>
      </c>
      <c r="Q60" s="125" t="str">
        <f t="shared" si="28"/>
        <v>D</v>
      </c>
      <c r="R60" s="133">
        <f>'Фед- 2019-2020'!BC60</f>
        <v>0.16666666666666666</v>
      </c>
      <c r="S60" s="129" t="str">
        <f t="shared" si="29"/>
        <v>C</v>
      </c>
      <c r="T60" s="131">
        <f>'Фед- 2019-2020'!BE60</f>
        <v>0.20304641497296619</v>
      </c>
      <c r="U60" s="125" t="str">
        <f t="shared" si="30"/>
        <v>D</v>
      </c>
      <c r="V60" s="133">
        <f>'Фед- 2019-2020'!BG60</f>
        <v>0</v>
      </c>
      <c r="W60" s="159" t="str">
        <f t="shared" si="31"/>
        <v>D</v>
      </c>
      <c r="X60" s="156" t="str">
        <f t="shared" si="10"/>
        <v>C</v>
      </c>
      <c r="Y60" s="534">
        <f t="shared" si="11"/>
        <v>2</v>
      </c>
      <c r="Z60" s="535">
        <f t="shared" si="12"/>
        <v>1</v>
      </c>
      <c r="AA60" s="535">
        <f t="shared" si="13"/>
        <v>1</v>
      </c>
      <c r="AB60" s="535">
        <f t="shared" si="14"/>
        <v>2</v>
      </c>
      <c r="AC60" s="535">
        <f t="shared" si="15"/>
        <v>2</v>
      </c>
      <c r="AD60" s="535">
        <f t="shared" si="16"/>
        <v>2</v>
      </c>
      <c r="AE60" s="535">
        <f t="shared" si="17"/>
        <v>1</v>
      </c>
      <c r="AF60" s="535">
        <f t="shared" si="18"/>
        <v>2</v>
      </c>
      <c r="AG60" s="535">
        <f t="shared" si="19"/>
        <v>1</v>
      </c>
      <c r="AH60" s="535">
        <f t="shared" si="20"/>
        <v>1</v>
      </c>
      <c r="AI60" s="538">
        <f t="shared" si="21"/>
        <v>1.5</v>
      </c>
    </row>
    <row r="61" spans="1:35" x14ac:dyDescent="0.25">
      <c r="A61" s="81">
        <v>10</v>
      </c>
      <c r="B61" s="84">
        <f>'Мун- 2019-2020'!B61</f>
        <v>40300</v>
      </c>
      <c r="C61" s="242" t="str">
        <f>'Мун- 2019-2020'!C61</f>
        <v>МБОУ СШ № 30</v>
      </c>
      <c r="D61" s="123">
        <f>'Мун- 2019-2020'!DC61</f>
        <v>5.8823529411764705E-2</v>
      </c>
      <c r="E61" s="111" t="str">
        <f t="shared" si="22"/>
        <v>D</v>
      </c>
      <c r="F61" s="116">
        <f>'Мун- 2019-2020'!DE61</f>
        <v>0.12892184826012548</v>
      </c>
      <c r="G61" s="95" t="str">
        <f t="shared" si="23"/>
        <v>D</v>
      </c>
      <c r="H61" s="114">
        <f>'Мун- 2019-2020'!DG61</f>
        <v>0</v>
      </c>
      <c r="I61" s="95" t="str">
        <f t="shared" si="24"/>
        <v>D</v>
      </c>
      <c r="J61" s="108">
        <f>'Мун- 2019-2020'!DI61+0.001</f>
        <v>2.2505376344086024E-2</v>
      </c>
      <c r="K61" s="95" t="str">
        <f t="shared" si="25"/>
        <v>C</v>
      </c>
      <c r="L61" s="91">
        <f>'Рег- 2019-2020'!AQ61</f>
        <v>0.14285714285714285</v>
      </c>
      <c r="M61" s="125" t="str">
        <f t="shared" si="26"/>
        <v>C</v>
      </c>
      <c r="N61" s="128">
        <f>'Рег- 2019-2020'!AS61</f>
        <v>0.60668860767649035</v>
      </c>
      <c r="O61" s="129" t="str">
        <f t="shared" si="27"/>
        <v>C</v>
      </c>
      <c r="P61" s="91">
        <f>'Рег- 2019-2020'!AU61</f>
        <v>0</v>
      </c>
      <c r="Q61" s="125" t="str">
        <f t="shared" si="28"/>
        <v>D</v>
      </c>
      <c r="R61" s="133">
        <f>'Фед- 2019-2020'!BC61</f>
        <v>0</v>
      </c>
      <c r="S61" s="129" t="str">
        <f t="shared" si="29"/>
        <v>D</v>
      </c>
      <c r="T61" s="131">
        <f>'Фед- 2019-2020'!BE61</f>
        <v>1.0152320748648308E-4</v>
      </c>
      <c r="U61" s="125" t="str">
        <f t="shared" si="30"/>
        <v>D</v>
      </c>
      <c r="V61" s="133">
        <f>'Фед- 2019-2020'!BG61</f>
        <v>0</v>
      </c>
      <c r="W61" s="159" t="str">
        <f t="shared" si="31"/>
        <v>D</v>
      </c>
      <c r="X61" s="156" t="str">
        <f t="shared" si="10"/>
        <v>D</v>
      </c>
      <c r="Y61" s="534">
        <f t="shared" si="11"/>
        <v>1</v>
      </c>
      <c r="Z61" s="535">
        <f t="shared" si="12"/>
        <v>1</v>
      </c>
      <c r="AA61" s="535">
        <f t="shared" si="13"/>
        <v>1</v>
      </c>
      <c r="AB61" s="535">
        <f t="shared" si="14"/>
        <v>2</v>
      </c>
      <c r="AC61" s="535">
        <f t="shared" si="15"/>
        <v>2</v>
      </c>
      <c r="AD61" s="535">
        <f t="shared" si="16"/>
        <v>2</v>
      </c>
      <c r="AE61" s="535">
        <f t="shared" si="17"/>
        <v>1</v>
      </c>
      <c r="AF61" s="535">
        <f t="shared" si="18"/>
        <v>1</v>
      </c>
      <c r="AG61" s="535">
        <f t="shared" si="19"/>
        <v>1</v>
      </c>
      <c r="AH61" s="535">
        <f t="shared" si="20"/>
        <v>1</v>
      </c>
      <c r="AI61" s="538">
        <f t="shared" si="21"/>
        <v>1.3</v>
      </c>
    </row>
    <row r="62" spans="1:35" x14ac:dyDescent="0.25">
      <c r="A62" s="81">
        <v>11</v>
      </c>
      <c r="B62" s="84">
        <f>'Мун- 2019-2020'!B62</f>
        <v>40360</v>
      </c>
      <c r="C62" s="242" t="str">
        <f>'Мун- 2019-2020'!C62</f>
        <v>МБОУ СШ № 36</v>
      </c>
      <c r="D62" s="123">
        <f>'Мун- 2019-2020'!DC62</f>
        <v>0.23529411764705882</v>
      </c>
      <c r="E62" s="111" t="str">
        <f t="shared" si="22"/>
        <v>C</v>
      </c>
      <c r="F62" s="116">
        <f>'Мун- 2019-2020'!DE62</f>
        <v>0.60163529188058562</v>
      </c>
      <c r="G62" s="95" t="str">
        <f t="shared" si="23"/>
        <v>C</v>
      </c>
      <c r="H62" s="114">
        <f>'Мун- 2019-2020'!DG62</f>
        <v>0</v>
      </c>
      <c r="I62" s="95" t="str">
        <f t="shared" si="24"/>
        <v>D</v>
      </c>
      <c r="J62" s="108">
        <f>'Мун- 2019-2020'!DI62</f>
        <v>4.8192771084337352E-2</v>
      </c>
      <c r="K62" s="95" t="str">
        <f t="shared" si="25"/>
        <v>B</v>
      </c>
      <c r="L62" s="91">
        <f>'Рег- 2019-2020'!AQ62</f>
        <v>0</v>
      </c>
      <c r="M62" s="125" t="str">
        <f t="shared" si="26"/>
        <v>D</v>
      </c>
      <c r="N62" s="128">
        <f>'Рег- 2019-2020'!AS62</f>
        <v>1.5167215191912259E-4</v>
      </c>
      <c r="O62" s="129" t="str">
        <f t="shared" si="27"/>
        <v>D</v>
      </c>
      <c r="P62" s="91">
        <f>'Рег- 2019-2020'!AU62</f>
        <v>0</v>
      </c>
      <c r="Q62" s="125" t="str">
        <f t="shared" si="28"/>
        <v>D</v>
      </c>
      <c r="R62" s="133">
        <f>'Фед- 2019-2020'!BC62</f>
        <v>0</v>
      </c>
      <c r="S62" s="129" t="str">
        <f t="shared" si="29"/>
        <v>D</v>
      </c>
      <c r="T62" s="131">
        <f>'Фед- 2019-2020'!BE62</f>
        <v>1.0152320748648308E-4</v>
      </c>
      <c r="U62" s="125" t="str">
        <f t="shared" si="30"/>
        <v>D</v>
      </c>
      <c r="V62" s="133">
        <f>'Фед- 2019-2020'!BG62</f>
        <v>0</v>
      </c>
      <c r="W62" s="159" t="str">
        <f t="shared" si="31"/>
        <v>D</v>
      </c>
      <c r="X62" s="156" t="str">
        <f t="shared" si="10"/>
        <v>D</v>
      </c>
      <c r="Y62" s="534">
        <f t="shared" si="11"/>
        <v>2</v>
      </c>
      <c r="Z62" s="535">
        <f t="shared" si="12"/>
        <v>2</v>
      </c>
      <c r="AA62" s="535">
        <f t="shared" si="13"/>
        <v>1</v>
      </c>
      <c r="AB62" s="535">
        <f t="shared" si="14"/>
        <v>2.5</v>
      </c>
      <c r="AC62" s="535">
        <f t="shared" si="15"/>
        <v>1</v>
      </c>
      <c r="AD62" s="535">
        <f t="shared" si="16"/>
        <v>1</v>
      </c>
      <c r="AE62" s="535">
        <f t="shared" si="17"/>
        <v>1</v>
      </c>
      <c r="AF62" s="535">
        <f t="shared" si="18"/>
        <v>1</v>
      </c>
      <c r="AG62" s="535">
        <f t="shared" si="19"/>
        <v>1</v>
      </c>
      <c r="AH62" s="535">
        <f t="shared" si="20"/>
        <v>1</v>
      </c>
      <c r="AI62" s="538">
        <f t="shared" si="21"/>
        <v>1.35</v>
      </c>
    </row>
    <row r="63" spans="1:35" x14ac:dyDescent="0.25">
      <c r="A63" s="81">
        <v>12</v>
      </c>
      <c r="B63" s="84">
        <f>'Мун- 2019-2020'!B63</f>
        <v>40390</v>
      </c>
      <c r="C63" s="242" t="str">
        <f>'Мун- 2019-2020'!C63</f>
        <v>МБОУ СШ № 39</v>
      </c>
      <c r="D63" s="123">
        <f>'Мун- 2019-2020'!DC63</f>
        <v>0.23529411764705882</v>
      </c>
      <c r="E63" s="111" t="str">
        <f t="shared" si="22"/>
        <v>C</v>
      </c>
      <c r="F63" s="116">
        <f>'Мун- 2019-2020'!DE63</f>
        <v>0.21486974710020915</v>
      </c>
      <c r="G63" s="95" t="str">
        <f t="shared" si="23"/>
        <v>D</v>
      </c>
      <c r="H63" s="114">
        <f>'Мун- 2019-2020'!DG63</f>
        <v>0</v>
      </c>
      <c r="I63" s="95" t="str">
        <f t="shared" si="24"/>
        <v>D</v>
      </c>
      <c r="J63" s="108">
        <f>'Мун- 2019-2020'!DI63</f>
        <v>1.4450867052023121E-2</v>
      </c>
      <c r="K63" s="95" t="str">
        <f t="shared" si="25"/>
        <v>D</v>
      </c>
      <c r="L63" s="91">
        <f>'Рег- 2019-2020'!AQ63</f>
        <v>0</v>
      </c>
      <c r="M63" s="125" t="str">
        <f t="shared" si="26"/>
        <v>D</v>
      </c>
      <c r="N63" s="128">
        <f>'Рег- 2019-2020'!AS63</f>
        <v>1.5167215191912259E-4</v>
      </c>
      <c r="O63" s="129" t="str">
        <f t="shared" si="27"/>
        <v>D</v>
      </c>
      <c r="P63" s="91">
        <f>'Рег- 2019-2020'!AU63</f>
        <v>0</v>
      </c>
      <c r="Q63" s="125" t="str">
        <f t="shared" si="28"/>
        <v>D</v>
      </c>
      <c r="R63" s="133">
        <f>'Фед- 2019-2020'!BC63</f>
        <v>0.16666666666666666</v>
      </c>
      <c r="S63" s="129" t="str">
        <f t="shared" si="29"/>
        <v>C</v>
      </c>
      <c r="T63" s="131">
        <f>'Фед- 2019-2020'!BE63</f>
        <v>0.10152320748648309</v>
      </c>
      <c r="U63" s="125" t="str">
        <f t="shared" si="30"/>
        <v>D</v>
      </c>
      <c r="V63" s="133">
        <f>'Фед- 2019-2020'!BG63</f>
        <v>0</v>
      </c>
      <c r="W63" s="159" t="str">
        <f t="shared" si="31"/>
        <v>D</v>
      </c>
      <c r="X63" s="156" t="str">
        <f t="shared" si="10"/>
        <v>D</v>
      </c>
      <c r="Y63" s="534">
        <f t="shared" si="11"/>
        <v>2</v>
      </c>
      <c r="Z63" s="535">
        <f t="shared" si="12"/>
        <v>1</v>
      </c>
      <c r="AA63" s="535">
        <f t="shared" si="13"/>
        <v>1</v>
      </c>
      <c r="AB63" s="535">
        <f t="shared" si="14"/>
        <v>1</v>
      </c>
      <c r="AC63" s="535">
        <f t="shared" si="15"/>
        <v>1</v>
      </c>
      <c r="AD63" s="535">
        <f t="shared" si="16"/>
        <v>1</v>
      </c>
      <c r="AE63" s="535">
        <f t="shared" si="17"/>
        <v>1</v>
      </c>
      <c r="AF63" s="535">
        <f t="shared" si="18"/>
        <v>2</v>
      </c>
      <c r="AG63" s="535">
        <f t="shared" si="19"/>
        <v>1</v>
      </c>
      <c r="AH63" s="535">
        <f t="shared" si="20"/>
        <v>1</v>
      </c>
      <c r="AI63" s="538">
        <f t="shared" si="21"/>
        <v>1.2</v>
      </c>
    </row>
    <row r="64" spans="1:35" x14ac:dyDescent="0.25">
      <c r="A64" s="81">
        <v>13</v>
      </c>
      <c r="B64" s="84">
        <f>'Мун- 2019-2020'!B64</f>
        <v>40720</v>
      </c>
      <c r="C64" s="242" t="str">
        <f>'Мун- 2019-2020'!C64</f>
        <v>МБОУ СШ № 72</v>
      </c>
      <c r="D64" s="123">
        <f>'Мун- 2019-2020'!DC64</f>
        <v>0.52941176470588236</v>
      </c>
      <c r="E64" s="111" t="str">
        <f t="shared" si="22"/>
        <v>B</v>
      </c>
      <c r="F64" s="116">
        <f>'Мун- 2019-2020'!DE64</f>
        <v>1.0313747860810039</v>
      </c>
      <c r="G64" s="95" t="str">
        <f t="shared" si="23"/>
        <v>B</v>
      </c>
      <c r="H64" s="114">
        <f>'Мун- 2019-2020'!DG64</f>
        <v>0.125</v>
      </c>
      <c r="I64" s="95" t="str">
        <f t="shared" si="24"/>
        <v>C</v>
      </c>
      <c r="J64" s="108">
        <f>'Мун- 2019-2020'!DI64</f>
        <v>4.9896049896049899E-2</v>
      </c>
      <c r="K64" s="95" t="str">
        <f t="shared" si="25"/>
        <v>B</v>
      </c>
      <c r="L64" s="91">
        <f>'Рег- 2019-2020'!AQ64</f>
        <v>0.2857142857142857</v>
      </c>
      <c r="M64" s="125" t="str">
        <f t="shared" si="26"/>
        <v>B</v>
      </c>
      <c r="N64" s="128">
        <f>'Рег- 2019-2020'!AS64</f>
        <v>0.30334430383824518</v>
      </c>
      <c r="O64" s="129" t="str">
        <f t="shared" si="27"/>
        <v>D</v>
      </c>
      <c r="P64" s="91">
        <f>'Рег- 2019-2020'!AU64</f>
        <v>0</v>
      </c>
      <c r="Q64" s="125" t="str">
        <f t="shared" si="28"/>
        <v>D</v>
      </c>
      <c r="R64" s="133">
        <f>'Фед- 2019-2020'!BC64</f>
        <v>0.16666666666666666</v>
      </c>
      <c r="S64" s="129" t="str">
        <f t="shared" si="29"/>
        <v>C</v>
      </c>
      <c r="T64" s="131">
        <f>'Фед- 2019-2020'!BE64</f>
        <v>0.40609282994593238</v>
      </c>
      <c r="U64" s="125" t="str">
        <f t="shared" si="30"/>
        <v>D</v>
      </c>
      <c r="V64" s="133">
        <f>'Фед- 2019-2020'!BG64</f>
        <v>0</v>
      </c>
      <c r="W64" s="159" t="str">
        <f t="shared" si="31"/>
        <v>D</v>
      </c>
      <c r="X64" s="156" t="str">
        <f t="shared" si="10"/>
        <v>C</v>
      </c>
      <c r="Y64" s="534">
        <f t="shared" si="11"/>
        <v>2.5</v>
      </c>
      <c r="Z64" s="535">
        <f t="shared" si="12"/>
        <v>2.5</v>
      </c>
      <c r="AA64" s="535">
        <f t="shared" si="13"/>
        <v>2</v>
      </c>
      <c r="AB64" s="535">
        <f t="shared" si="14"/>
        <v>2.5</v>
      </c>
      <c r="AC64" s="535">
        <f t="shared" si="15"/>
        <v>2.5</v>
      </c>
      <c r="AD64" s="535">
        <f t="shared" si="16"/>
        <v>1</v>
      </c>
      <c r="AE64" s="535">
        <f t="shared" si="17"/>
        <v>1</v>
      </c>
      <c r="AF64" s="535">
        <f t="shared" si="18"/>
        <v>2</v>
      </c>
      <c r="AG64" s="535">
        <f t="shared" si="19"/>
        <v>1</v>
      </c>
      <c r="AH64" s="535">
        <f t="shared" si="20"/>
        <v>1</v>
      </c>
      <c r="AI64" s="538">
        <f t="shared" si="21"/>
        <v>1.8</v>
      </c>
    </row>
    <row r="65" spans="1:35" x14ac:dyDescent="0.25">
      <c r="A65" s="81">
        <v>14</v>
      </c>
      <c r="B65" s="84">
        <f>'Мун- 2019-2020'!B65</f>
        <v>40730</v>
      </c>
      <c r="C65" s="242" t="str">
        <f>'Мун- 2019-2020'!C65</f>
        <v>МБОУ СШ № 73</v>
      </c>
      <c r="D65" s="123">
        <f>'Мун- 2019-2020'!DC65</f>
        <v>0.17647058823529413</v>
      </c>
      <c r="E65" s="111" t="str">
        <f t="shared" si="22"/>
        <v>D</v>
      </c>
      <c r="F65" s="116">
        <f>'Мун- 2019-2020'!DE65</f>
        <v>0.15040882297014641</v>
      </c>
      <c r="G65" s="95" t="str">
        <f t="shared" si="23"/>
        <v>D</v>
      </c>
      <c r="H65" s="114">
        <f>'Мун- 2019-2020'!DG65</f>
        <v>0</v>
      </c>
      <c r="I65" s="95" t="str">
        <f t="shared" si="24"/>
        <v>D</v>
      </c>
      <c r="J65" s="108">
        <f>'Мун- 2019-2020'!DI65</f>
        <v>2.8000000000000001E-2</v>
      </c>
      <c r="K65" s="95" t="str">
        <f t="shared" si="25"/>
        <v>C</v>
      </c>
      <c r="L65" s="91">
        <f>'Рег- 2019-2020'!AQ65</f>
        <v>0</v>
      </c>
      <c r="M65" s="125" t="str">
        <f t="shared" si="26"/>
        <v>D</v>
      </c>
      <c r="N65" s="128">
        <f>'Рег- 2019-2020'!AS65</f>
        <v>1.5167215191912259E-4</v>
      </c>
      <c r="O65" s="129" t="str">
        <f t="shared" si="27"/>
        <v>D</v>
      </c>
      <c r="P65" s="91">
        <f>'Рег- 2019-2020'!AU65</f>
        <v>0</v>
      </c>
      <c r="Q65" s="125" t="str">
        <f t="shared" si="28"/>
        <v>D</v>
      </c>
      <c r="R65" s="133">
        <f>'Фед- 2019-2020'!BC65</f>
        <v>0</v>
      </c>
      <c r="S65" s="129" t="str">
        <f t="shared" si="29"/>
        <v>D</v>
      </c>
      <c r="T65" s="131">
        <f>'Фед- 2019-2020'!BE65</f>
        <v>1.0152320748648308E-4</v>
      </c>
      <c r="U65" s="125" t="str">
        <f t="shared" si="30"/>
        <v>D</v>
      </c>
      <c r="V65" s="133">
        <f>'Фед- 2019-2020'!BG65</f>
        <v>0</v>
      </c>
      <c r="W65" s="159" t="str">
        <f t="shared" si="31"/>
        <v>D</v>
      </c>
      <c r="X65" s="156" t="str">
        <f t="shared" si="10"/>
        <v>D</v>
      </c>
      <c r="Y65" s="534">
        <f t="shared" si="11"/>
        <v>1</v>
      </c>
      <c r="Z65" s="535">
        <f t="shared" si="12"/>
        <v>1</v>
      </c>
      <c r="AA65" s="535">
        <f t="shared" si="13"/>
        <v>1</v>
      </c>
      <c r="AB65" s="535">
        <f t="shared" si="14"/>
        <v>2</v>
      </c>
      <c r="AC65" s="535">
        <f t="shared" si="15"/>
        <v>1</v>
      </c>
      <c r="AD65" s="535">
        <f t="shared" si="16"/>
        <v>1</v>
      </c>
      <c r="AE65" s="535">
        <f t="shared" si="17"/>
        <v>1</v>
      </c>
      <c r="AF65" s="535">
        <f t="shared" si="18"/>
        <v>1</v>
      </c>
      <c r="AG65" s="535">
        <f t="shared" si="19"/>
        <v>1</v>
      </c>
      <c r="AH65" s="535">
        <f t="shared" si="20"/>
        <v>1</v>
      </c>
      <c r="AI65" s="538">
        <f t="shared" si="21"/>
        <v>1.1000000000000001</v>
      </c>
    </row>
    <row r="66" spans="1:35" x14ac:dyDescent="0.25">
      <c r="A66" s="81">
        <v>15</v>
      </c>
      <c r="B66" s="84">
        <f>'Мун- 2019-2020'!B66</f>
        <v>40820</v>
      </c>
      <c r="C66" s="242" t="str">
        <f>'Мун- 2019-2020'!C66</f>
        <v>МБОУ СШ № 82</v>
      </c>
      <c r="D66" s="123">
        <f>'Мун- 2019-2020'!DC66</f>
        <v>0.52941176470588236</v>
      </c>
      <c r="E66" s="111" t="str">
        <f t="shared" si="22"/>
        <v>B</v>
      </c>
      <c r="F66" s="116">
        <f>'Мун- 2019-2020'!DE66</f>
        <v>0.73055714014071116</v>
      </c>
      <c r="G66" s="95" t="str">
        <f t="shared" si="23"/>
        <v>C</v>
      </c>
      <c r="H66" s="114">
        <f>'Мун- 2019-2020'!DG66</f>
        <v>0.23529411764705882</v>
      </c>
      <c r="I66" s="95" t="str">
        <f t="shared" si="24"/>
        <v>A</v>
      </c>
      <c r="J66" s="108">
        <f>'Мун- 2019-2020'!DI66+0.001</f>
        <v>4.4092522179974655E-2</v>
      </c>
      <c r="K66" s="95" t="str">
        <f t="shared" si="25"/>
        <v>B</v>
      </c>
      <c r="L66" s="91">
        <f>'Рег- 2019-2020'!AQ66</f>
        <v>0.42857142857142855</v>
      </c>
      <c r="M66" s="125" t="str">
        <f t="shared" si="26"/>
        <v>A</v>
      </c>
      <c r="N66" s="128">
        <f>'Рег- 2019-2020'!AS66</f>
        <v>1.6683936711103484</v>
      </c>
      <c r="O66" s="129" t="str">
        <f t="shared" si="27"/>
        <v>A</v>
      </c>
      <c r="P66" s="91">
        <f>'Рег- 2019-2020'!AU66+0.002</f>
        <v>9.2909090909090913E-2</v>
      </c>
      <c r="Q66" s="125" t="str">
        <f t="shared" si="28"/>
        <v>C</v>
      </c>
      <c r="R66" s="133">
        <f>'Фед- 2019-2020'!BC66</f>
        <v>0.16666666666666666</v>
      </c>
      <c r="S66" s="129" t="str">
        <f t="shared" si="29"/>
        <v>C</v>
      </c>
      <c r="T66" s="131">
        <f>'Фед- 2019-2020'!BE66</f>
        <v>0.10152320748648309</v>
      </c>
      <c r="U66" s="125" t="str">
        <f t="shared" si="30"/>
        <v>D</v>
      </c>
      <c r="V66" s="133">
        <f>'Фед- 2019-2020'!BG66</f>
        <v>1</v>
      </c>
      <c r="W66" s="159" t="str">
        <f t="shared" si="31"/>
        <v>A</v>
      </c>
      <c r="X66" s="156" t="str">
        <f t="shared" si="10"/>
        <v>B</v>
      </c>
      <c r="Y66" s="534">
        <f t="shared" si="11"/>
        <v>2.5</v>
      </c>
      <c r="Z66" s="535">
        <f t="shared" si="12"/>
        <v>2</v>
      </c>
      <c r="AA66" s="535">
        <f t="shared" si="13"/>
        <v>4.2</v>
      </c>
      <c r="AB66" s="535">
        <f t="shared" si="14"/>
        <v>2.5</v>
      </c>
      <c r="AC66" s="535">
        <f t="shared" si="15"/>
        <v>4.2</v>
      </c>
      <c r="AD66" s="535">
        <f t="shared" si="16"/>
        <v>4.2</v>
      </c>
      <c r="AE66" s="535">
        <f t="shared" si="17"/>
        <v>2</v>
      </c>
      <c r="AF66" s="535">
        <f t="shared" si="18"/>
        <v>2</v>
      </c>
      <c r="AG66" s="535">
        <f t="shared" si="19"/>
        <v>1</v>
      </c>
      <c r="AH66" s="535">
        <f t="shared" si="20"/>
        <v>4.2</v>
      </c>
      <c r="AI66" s="538">
        <f t="shared" si="21"/>
        <v>2.88</v>
      </c>
    </row>
    <row r="67" spans="1:35" x14ac:dyDescent="0.25">
      <c r="A67" s="81">
        <v>16</v>
      </c>
      <c r="B67" s="84">
        <f>'Мун- 2019-2020'!B67</f>
        <v>40840</v>
      </c>
      <c r="C67" s="242" t="str">
        <f>'Мун- 2019-2020'!C67</f>
        <v>МБОУ СШ № 84</v>
      </c>
      <c r="D67" s="123">
        <f>'Мун- 2019-2020'!DC67</f>
        <v>0.35294117647058826</v>
      </c>
      <c r="E67" s="111" t="str">
        <f t="shared" si="22"/>
        <v>C</v>
      </c>
      <c r="F67" s="116">
        <f>'Мун- 2019-2020'!DE67</f>
        <v>0.68758319072066931</v>
      </c>
      <c r="G67" s="95" t="str">
        <f t="shared" si="23"/>
        <v>C</v>
      </c>
      <c r="H67" s="114">
        <f>'Мун- 2019-2020'!DG67</f>
        <v>3.125E-2</v>
      </c>
      <c r="I67" s="95" t="str">
        <f t="shared" si="24"/>
        <v>D</v>
      </c>
      <c r="J67" s="108">
        <f>'Мун- 2019-2020'!DI67+0.001</f>
        <v>4.4184885290148447E-2</v>
      </c>
      <c r="K67" s="95" t="str">
        <f t="shared" si="25"/>
        <v>B</v>
      </c>
      <c r="L67" s="91">
        <f>'Рег- 2019-2020'!AQ67</f>
        <v>0.14285714285714285</v>
      </c>
      <c r="M67" s="125" t="str">
        <f t="shared" si="26"/>
        <v>C</v>
      </c>
      <c r="N67" s="128">
        <f>'Рег- 2019-2020'!AS67</f>
        <v>0.30334430383824518</v>
      </c>
      <c r="O67" s="129" t="str">
        <f t="shared" si="27"/>
        <v>D</v>
      </c>
      <c r="P67" s="91">
        <f>'Рег- 2019-2020'!AU67</f>
        <v>0</v>
      </c>
      <c r="Q67" s="125" t="str">
        <f t="shared" si="28"/>
        <v>D</v>
      </c>
      <c r="R67" s="133">
        <f>'Фед- 2019-2020'!BC67</f>
        <v>0</v>
      </c>
      <c r="S67" s="129" t="str">
        <f t="shared" si="29"/>
        <v>D</v>
      </c>
      <c r="T67" s="131">
        <f>'Фед- 2019-2020'!BE67</f>
        <v>1.0152320748648308E-4</v>
      </c>
      <c r="U67" s="125" t="str">
        <f t="shared" si="30"/>
        <v>D</v>
      </c>
      <c r="V67" s="133">
        <f>'Фед- 2019-2020'!BG67</f>
        <v>0</v>
      </c>
      <c r="W67" s="159" t="str">
        <f t="shared" si="31"/>
        <v>D</v>
      </c>
      <c r="X67" s="156" t="str">
        <f t="shared" si="10"/>
        <v>D</v>
      </c>
      <c r="Y67" s="534">
        <f t="shared" si="11"/>
        <v>2</v>
      </c>
      <c r="Z67" s="535">
        <f t="shared" si="12"/>
        <v>2</v>
      </c>
      <c r="AA67" s="535">
        <f t="shared" si="13"/>
        <v>1</v>
      </c>
      <c r="AB67" s="535">
        <f t="shared" si="14"/>
        <v>2.5</v>
      </c>
      <c r="AC67" s="535">
        <f t="shared" si="15"/>
        <v>2</v>
      </c>
      <c r="AD67" s="535">
        <f t="shared" si="16"/>
        <v>1</v>
      </c>
      <c r="AE67" s="535">
        <f t="shared" si="17"/>
        <v>1</v>
      </c>
      <c r="AF67" s="535">
        <f t="shared" si="18"/>
        <v>1</v>
      </c>
      <c r="AG67" s="535">
        <f t="shared" si="19"/>
        <v>1</v>
      </c>
      <c r="AH67" s="535">
        <f t="shared" si="20"/>
        <v>1</v>
      </c>
      <c r="AI67" s="538">
        <f t="shared" si="21"/>
        <v>1.45</v>
      </c>
    </row>
    <row r="68" spans="1:35" x14ac:dyDescent="0.25">
      <c r="A68" s="81">
        <v>17</v>
      </c>
      <c r="B68" s="84">
        <f>'Мун- 2019-2020'!B68</f>
        <v>40950</v>
      </c>
      <c r="C68" s="242" t="str">
        <f>'Мун- 2019-2020'!C68</f>
        <v>МБОУ СШ № 95</v>
      </c>
      <c r="D68" s="123">
        <f>'Мун- 2019-2020'!DC68</f>
        <v>0.23529411764705882</v>
      </c>
      <c r="E68" s="111" t="str">
        <f t="shared" si="22"/>
        <v>C</v>
      </c>
      <c r="F68" s="116">
        <f>'Мун- 2019-2020'!DE68</f>
        <v>0.25784369652025096</v>
      </c>
      <c r="G68" s="95" t="str">
        <f t="shared" si="23"/>
        <v>D</v>
      </c>
      <c r="H68" s="114">
        <f>'Мун- 2019-2020'!DG68</f>
        <v>8.3333333333333329E-2</v>
      </c>
      <c r="I68" s="95" t="str">
        <f t="shared" si="24"/>
        <v>C</v>
      </c>
      <c r="J68" s="108">
        <f>'Мун- 2019-2020'!DI68</f>
        <v>1.3969732246798603E-2</v>
      </c>
      <c r="K68" s="95" t="str">
        <f t="shared" si="25"/>
        <v>D</v>
      </c>
      <c r="L68" s="91">
        <f>'Рег- 2019-2020'!AQ68</f>
        <v>0.2857142857142857</v>
      </c>
      <c r="M68" s="125" t="str">
        <f t="shared" si="26"/>
        <v>B</v>
      </c>
      <c r="N68" s="128">
        <f>'Рег- 2019-2020'!AS68</f>
        <v>0.45501645575736777</v>
      </c>
      <c r="O68" s="129" t="str">
        <f t="shared" si="27"/>
        <v>D</v>
      </c>
      <c r="P68" s="91">
        <f>'Рег- 2019-2020'!AU68</f>
        <v>0.33333333333333331</v>
      </c>
      <c r="Q68" s="125" t="str">
        <f t="shared" si="28"/>
        <v>A</v>
      </c>
      <c r="R68" s="133">
        <f>'Фед- 2019-2020'!BC68</f>
        <v>0.16666666666666666</v>
      </c>
      <c r="S68" s="129" t="str">
        <f t="shared" si="29"/>
        <v>C</v>
      </c>
      <c r="T68" s="131">
        <f>'Фед- 2019-2020'!BE68</f>
        <v>0.50761603743241546</v>
      </c>
      <c r="U68" s="125" t="str">
        <f t="shared" si="30"/>
        <v>C</v>
      </c>
      <c r="V68" s="133">
        <f>'Фед- 2019-2020'!BG68</f>
        <v>0</v>
      </c>
      <c r="W68" s="159" t="str">
        <f t="shared" si="31"/>
        <v>D</v>
      </c>
      <c r="X68" s="156" t="str">
        <f t="shared" si="10"/>
        <v>C</v>
      </c>
      <c r="Y68" s="534">
        <f t="shared" si="11"/>
        <v>2</v>
      </c>
      <c r="Z68" s="535">
        <f t="shared" si="12"/>
        <v>1</v>
      </c>
      <c r="AA68" s="535">
        <f t="shared" si="13"/>
        <v>2</v>
      </c>
      <c r="AB68" s="535">
        <f t="shared" si="14"/>
        <v>1</v>
      </c>
      <c r="AC68" s="535">
        <f t="shared" si="15"/>
        <v>2.5</v>
      </c>
      <c r="AD68" s="535">
        <f t="shared" si="16"/>
        <v>1</v>
      </c>
      <c r="AE68" s="535">
        <f t="shared" si="17"/>
        <v>4.2</v>
      </c>
      <c r="AF68" s="535">
        <f t="shared" si="18"/>
        <v>2</v>
      </c>
      <c r="AG68" s="535">
        <f t="shared" si="19"/>
        <v>2</v>
      </c>
      <c r="AH68" s="535">
        <f t="shared" si="20"/>
        <v>1</v>
      </c>
      <c r="AI68" s="538">
        <f t="shared" si="21"/>
        <v>1.8699999999999999</v>
      </c>
    </row>
    <row r="69" spans="1:35" x14ac:dyDescent="0.25">
      <c r="A69" s="81">
        <v>18</v>
      </c>
      <c r="B69" s="84">
        <f>'Мун- 2019-2020'!B69</f>
        <v>40990</v>
      </c>
      <c r="C69" s="242" t="str">
        <f>'Мун- 2019-2020'!C69</f>
        <v>МБОУ СШ № 99</v>
      </c>
      <c r="D69" s="123">
        <f>'Мун- 2019-2020'!DC69</f>
        <v>0.41176470588235292</v>
      </c>
      <c r="E69" s="111" t="str">
        <f t="shared" si="22"/>
        <v>C</v>
      </c>
      <c r="F69" s="116">
        <f>'Мун- 2019-2020'!DE69</f>
        <v>1.1602966343411294</v>
      </c>
      <c r="G69" s="95" t="str">
        <f t="shared" si="23"/>
        <v>B</v>
      </c>
      <c r="H69" s="114">
        <f>'Мун- 2019-2020'!DG69+0.005</f>
        <v>0.15314814814814814</v>
      </c>
      <c r="I69" s="95" t="str">
        <f t="shared" si="24"/>
        <v>B</v>
      </c>
      <c r="J69" s="108">
        <f>'Мун- 2019-2020'!DI69</f>
        <v>4.6997389033942558E-2</v>
      </c>
      <c r="K69" s="95" t="str">
        <f t="shared" si="25"/>
        <v>B</v>
      </c>
      <c r="L69" s="91">
        <f>'Рег- 2019-2020'!AQ69</f>
        <v>0.14285714285714285</v>
      </c>
      <c r="M69" s="125" t="str">
        <f t="shared" si="26"/>
        <v>C</v>
      </c>
      <c r="N69" s="128">
        <f>'Рег- 2019-2020'!AS69</f>
        <v>1.0617050634338581</v>
      </c>
      <c r="O69" s="129" t="str">
        <f t="shared" si="27"/>
        <v>B</v>
      </c>
      <c r="P69" s="91">
        <f>'Рег- 2019-2020'!AU69</f>
        <v>0.14285714285714285</v>
      </c>
      <c r="Q69" s="125" t="str">
        <f t="shared" si="28"/>
        <v>C</v>
      </c>
      <c r="R69" s="133">
        <f>'Фед- 2019-2020'!BC69</f>
        <v>0.16666666666666666</v>
      </c>
      <c r="S69" s="129" t="str">
        <f t="shared" si="29"/>
        <v>C</v>
      </c>
      <c r="T69" s="131">
        <f>'Фед- 2019-2020'!BE69</f>
        <v>0.50761603743241546</v>
      </c>
      <c r="U69" s="125" t="str">
        <f t="shared" si="30"/>
        <v>C</v>
      </c>
      <c r="V69" s="133">
        <f>'Фед- 2019-2020'!BG69</f>
        <v>0.2</v>
      </c>
      <c r="W69" s="159" t="str">
        <f t="shared" si="31"/>
        <v>A</v>
      </c>
      <c r="X69" s="156" t="str">
        <f t="shared" si="10"/>
        <v>C</v>
      </c>
      <c r="Y69" s="534">
        <f t="shared" si="11"/>
        <v>2</v>
      </c>
      <c r="Z69" s="535">
        <f t="shared" si="12"/>
        <v>2.5</v>
      </c>
      <c r="AA69" s="535">
        <f t="shared" si="13"/>
        <v>2.5</v>
      </c>
      <c r="AB69" s="535">
        <f t="shared" si="14"/>
        <v>2.5</v>
      </c>
      <c r="AC69" s="535">
        <f t="shared" si="15"/>
        <v>2</v>
      </c>
      <c r="AD69" s="535">
        <f t="shared" si="16"/>
        <v>2.5</v>
      </c>
      <c r="AE69" s="535">
        <f t="shared" si="17"/>
        <v>2</v>
      </c>
      <c r="AF69" s="535">
        <f t="shared" si="18"/>
        <v>2</v>
      </c>
      <c r="AG69" s="535">
        <f t="shared" si="19"/>
        <v>2</v>
      </c>
      <c r="AH69" s="535">
        <f t="shared" si="20"/>
        <v>4.2</v>
      </c>
      <c r="AI69" s="538">
        <f t="shared" si="21"/>
        <v>2.42</v>
      </c>
    </row>
    <row r="70" spans="1:35" ht="15.75" thickBot="1" x14ac:dyDescent="0.3">
      <c r="A70" s="82">
        <v>19</v>
      </c>
      <c r="B70" s="85">
        <f>'Мун- 2019-2020'!B70</f>
        <v>40133</v>
      </c>
      <c r="C70" s="243" t="str">
        <f>'Мун- 2019-2020'!C70</f>
        <v>МБОУ СШ № 133</v>
      </c>
      <c r="D70" s="124">
        <f>'Мун- 2019-2020'!DC70</f>
        <v>0.52941176470588236</v>
      </c>
      <c r="E70" s="109" t="str">
        <f t="shared" ref="E70:E126" si="32">IF(D70&gt;=$D$128,"A",IF(D70&gt;=$D$129,"B",IF(D70&gt;=$D$130,"C","D")))</f>
        <v>B</v>
      </c>
      <c r="F70" s="117">
        <f>'Мун- 2019-2020'!DE70</f>
        <v>0.66609621601064839</v>
      </c>
      <c r="G70" s="95" t="str">
        <f t="shared" ref="G70:G98" si="33">IF(F70&gt;=$F$128,"A",IF(F70&gt;=$F$129,"B",IF(F70&gt;=$F$130,"C","D")))</f>
        <v>C</v>
      </c>
      <c r="H70" s="112">
        <f>'Мун- 2019-2020'!DG70</f>
        <v>6.4516129032258063E-2</v>
      </c>
      <c r="I70" s="95" t="str">
        <f t="shared" ref="I70:I98" si="34">IF(H70&gt;=$H$128,"A",IF(H70&gt;=$H$129,"B",IF(H70&gt;=$H$130,"C","D")))</f>
        <v>D</v>
      </c>
      <c r="J70" s="108">
        <f>'Мун- 2019-2020'!DI70+0.006</f>
        <v>4.4036809815950921E-2</v>
      </c>
      <c r="K70" s="95" t="str">
        <f t="shared" ref="K70:K98" si="35">IF(J70&gt;=$J$128,"A",IF(J70&gt;=$J$129,"B",IF(J70&gt;=$J$130,"C","D")))</f>
        <v>B</v>
      </c>
      <c r="L70" s="105">
        <f>'Рег- 2019-2020'!AQ70</f>
        <v>0.2857142857142857</v>
      </c>
      <c r="M70" s="130" t="str">
        <f t="shared" ref="M70:M98" si="36">IF(L70&gt;=$L$128,"A",IF(L70&gt;=$L$129,"B",IF(L70&gt;=$L$130,"C","D")))</f>
        <v>B</v>
      </c>
      <c r="N70" s="108">
        <f>'Рег- 2019-2020'!AS70</f>
        <v>0.60668860767649035</v>
      </c>
      <c r="O70" s="135" t="str">
        <f t="shared" ref="O70:O98" si="37">IF(N70&gt;=$N$128,"A",IF(N70&gt;=$N$129,"B",IF(N70&gt;=$N$130,"C","D")))</f>
        <v>C</v>
      </c>
      <c r="P70" s="105">
        <f>'Рег- 2019-2020'!AU70</f>
        <v>0</v>
      </c>
      <c r="Q70" s="130" t="str">
        <f t="shared" ref="Q70:Q98" si="38">IF(P70&gt;=$P$128,"A",IF(P70&gt;=$P$129,"B",IF(P70&gt;=$P$130,"C","D")))</f>
        <v>D</v>
      </c>
      <c r="R70" s="106">
        <f>'Фед- 2019-2020'!BC70</f>
        <v>0.16666666666666666</v>
      </c>
      <c r="S70" s="135" t="str">
        <f t="shared" ref="S70:S98" si="39">IF(R70&gt;=$R$128,"A",IF(R70&gt;=$R$129,"B",IF(R70&gt;=$R$130,"C","D")))</f>
        <v>C</v>
      </c>
      <c r="T70" s="138">
        <f>'Фед- 2019-2020'!BE70</f>
        <v>1.218278489837797</v>
      </c>
      <c r="U70" s="130" t="str">
        <f t="shared" ref="U70:U98" si="40">IF(T70&gt;=$T$128,"A",IF(T70&gt;=$T$129,"B",IF(T70&gt;=$T$130,"C","D")))</f>
        <v>B</v>
      </c>
      <c r="V70" s="106">
        <f>'Фед- 2019-2020'!BG70</f>
        <v>0</v>
      </c>
      <c r="W70" s="160" t="str">
        <f t="shared" ref="W70:W98" si="41">IF(V70&gt;=$V$128,"A",IF(V70&gt;=$V$129,"B",IF(V70&gt;=$V$130,"C","D")))</f>
        <v>D</v>
      </c>
      <c r="X70" s="155" t="str">
        <f t="shared" ref="X70:X124" si="42">IF(AI70&gt;=3.5,"A",IF(AI70&gt;=2.5,"B",IF(AI70&gt;=1.5,"C","D")))</f>
        <v>C</v>
      </c>
      <c r="Y70" s="534">
        <f t="shared" ref="Y70:Y124" si="43">IF(E70="A",4.2,IF(E70="B",2.5,IF(E70="C",2,1)))</f>
        <v>2.5</v>
      </c>
      <c r="Z70" s="535">
        <f t="shared" ref="Z70:Z124" si="44">IF(G70="A",4.2,IF(G70="B",2.5,IF(G70="C",2,1)))</f>
        <v>2</v>
      </c>
      <c r="AA70" s="535">
        <f t="shared" ref="AA70:AA124" si="45">IF(I70="A",4.2,IF(I70="B",2.5,IF(I70="C",2,1)))</f>
        <v>1</v>
      </c>
      <c r="AB70" s="535">
        <f t="shared" ref="AB70:AB124" si="46">IF(K70="A",4.2,IF(K70="B",2.5,IF(K70="C",2,1)))</f>
        <v>2.5</v>
      </c>
      <c r="AC70" s="535">
        <f t="shared" ref="AC70:AC124" si="47">IF(M70="A",4.2,IF(M70="B",2.5,IF(M70="C",2,1)))</f>
        <v>2.5</v>
      </c>
      <c r="AD70" s="535">
        <f t="shared" ref="AD70:AD124" si="48">IF(O70="A",4.2,IF(O70="B",2.5,IF(O70="C",2,1)))</f>
        <v>2</v>
      </c>
      <c r="AE70" s="535">
        <f t="shared" ref="AE70:AE124" si="49">IF(Q70="A",4.2,IF(Q70="B",2.5,IF(Q70="C",2,1)))</f>
        <v>1</v>
      </c>
      <c r="AF70" s="535">
        <f t="shared" ref="AF70:AF124" si="50">IF(S70="A",4.2,IF(S70="B",2.5,IF(S70="C",2,1)))</f>
        <v>2</v>
      </c>
      <c r="AG70" s="535">
        <f t="shared" ref="AG70:AG124" si="51">IF(U70="A",4.2,IF(U70="B",2.5,IF(U70="C",2,1)))</f>
        <v>2.5</v>
      </c>
      <c r="AH70" s="535">
        <f t="shared" ref="AH70:AH124" si="52">IF(W70="A",4.2,IF(W70="B",2.5,IF(W70="C",2,1)))</f>
        <v>1</v>
      </c>
      <c r="AI70" s="538">
        <f t="shared" ref="AI70:AI124" si="53">AVERAGE(Y70:AH70)</f>
        <v>1.9</v>
      </c>
    </row>
    <row r="71" spans="1:35" ht="16.5" thickBot="1" x14ac:dyDescent="0.3">
      <c r="A71" s="87"/>
      <c r="B71" s="86"/>
      <c r="C71" s="517" t="str">
        <f>'Мун- 2019-2020'!C71</f>
        <v>Свердловский район</v>
      </c>
      <c r="D71" s="191">
        <f>'Мун- 2019-2020'!DC71</f>
        <v>0.5</v>
      </c>
      <c r="E71" s="192" t="str">
        <f t="shared" si="32"/>
        <v>B</v>
      </c>
      <c r="F71" s="193">
        <f>'Мун- 2019-2020'!DE71</f>
        <v>0.97765734930595172</v>
      </c>
      <c r="G71" s="194" t="str">
        <f t="shared" si="33"/>
        <v>C</v>
      </c>
      <c r="H71" s="195">
        <f>'Мун- 2019-2020'!DG71</f>
        <v>0.16169544740973313</v>
      </c>
      <c r="I71" s="194" t="str">
        <f t="shared" si="34"/>
        <v>B</v>
      </c>
      <c r="J71" s="196">
        <f>'Мун- 2019-2020'!DI71</f>
        <v>4.4334632516703783E-2</v>
      </c>
      <c r="K71" s="194" t="str">
        <f t="shared" si="35"/>
        <v>B</v>
      </c>
      <c r="L71" s="197">
        <f>'Рег- 2019-2020'!AQ71</f>
        <v>0.20408163265306123</v>
      </c>
      <c r="M71" s="198" t="str">
        <f t="shared" si="36"/>
        <v>C</v>
      </c>
      <c r="N71" s="196">
        <f>'Рег- 2019-2020'!AS71</f>
        <v>0.70419213391021196</v>
      </c>
      <c r="O71" s="199" t="str">
        <f t="shared" si="37"/>
        <v>C</v>
      </c>
      <c r="P71" s="197">
        <f>'Рег- 2019-2020'!AU71</f>
        <v>0.12307692307692308</v>
      </c>
      <c r="Q71" s="198" t="str">
        <f t="shared" si="38"/>
        <v>C</v>
      </c>
      <c r="R71" s="196">
        <f>'Фед- 2019-2020'!BC71</f>
        <v>0.16666666666666666</v>
      </c>
      <c r="S71" s="199" t="str">
        <f t="shared" si="39"/>
        <v>C</v>
      </c>
      <c r="T71" s="197">
        <f>'Фед- 2019-2020'!BE71</f>
        <v>0.50036437975480952</v>
      </c>
      <c r="U71" s="198" t="str">
        <f t="shared" si="40"/>
        <v>C</v>
      </c>
      <c r="V71" s="196">
        <f>'Фед- 2019-2020'!BG71</f>
        <v>0.21739130434782608</v>
      </c>
      <c r="W71" s="192" t="str">
        <f t="shared" si="41"/>
        <v>A</v>
      </c>
      <c r="X71" s="200" t="str">
        <f t="shared" si="42"/>
        <v>C</v>
      </c>
      <c r="Y71" s="534">
        <f t="shared" si="43"/>
        <v>2.5</v>
      </c>
      <c r="Z71" s="535">
        <f t="shared" si="44"/>
        <v>2</v>
      </c>
      <c r="AA71" s="535">
        <f t="shared" si="45"/>
        <v>2.5</v>
      </c>
      <c r="AB71" s="535">
        <f t="shared" si="46"/>
        <v>2.5</v>
      </c>
      <c r="AC71" s="535">
        <f t="shared" si="47"/>
        <v>2</v>
      </c>
      <c r="AD71" s="535">
        <f t="shared" si="48"/>
        <v>2</v>
      </c>
      <c r="AE71" s="535">
        <f t="shared" si="49"/>
        <v>2</v>
      </c>
      <c r="AF71" s="535">
        <f t="shared" si="50"/>
        <v>2</v>
      </c>
      <c r="AG71" s="535">
        <f t="shared" si="51"/>
        <v>2</v>
      </c>
      <c r="AH71" s="535">
        <f t="shared" si="52"/>
        <v>4.2</v>
      </c>
      <c r="AI71" s="538">
        <f t="shared" si="53"/>
        <v>2.37</v>
      </c>
    </row>
    <row r="72" spans="1:35" x14ac:dyDescent="0.25">
      <c r="A72" s="80">
        <v>1</v>
      </c>
      <c r="B72" s="8">
        <f>'Мун- 2019-2020'!B72</f>
        <v>50040</v>
      </c>
      <c r="C72" s="119" t="str">
        <f>'Мун- 2019-2020'!C72</f>
        <v>МАОУ Гимназия № 14</v>
      </c>
      <c r="D72" s="122">
        <f>'Мун- 2019-2020'!DC72+0.001</f>
        <v>0.6480588235294118</v>
      </c>
      <c r="E72" s="110" t="str">
        <f t="shared" si="32"/>
        <v>A</v>
      </c>
      <c r="F72" s="115">
        <f>'Мун- 2019-2020'!DE72</f>
        <v>1.6330100779615895</v>
      </c>
      <c r="G72" s="107" t="str">
        <f t="shared" si="33"/>
        <v>A</v>
      </c>
      <c r="H72" s="113">
        <f>'Мун- 2019-2020'!DG72</f>
        <v>0.18421052631578946</v>
      </c>
      <c r="I72" s="107" t="str">
        <f t="shared" si="34"/>
        <v>B</v>
      </c>
      <c r="J72" s="106">
        <f>'Мун- 2019-2020'!DI72</f>
        <v>7.3572120038722169E-2</v>
      </c>
      <c r="K72" s="107" t="str">
        <f t="shared" si="35"/>
        <v>A</v>
      </c>
      <c r="L72" s="131">
        <f>'Рег- 2019-2020'!AQ72</f>
        <v>0.5714285714285714</v>
      </c>
      <c r="M72" s="132" t="str">
        <f t="shared" si="36"/>
        <v>A</v>
      </c>
      <c r="N72" s="133">
        <f>'Рег- 2019-2020'!AS72</f>
        <v>1.2133772153529807</v>
      </c>
      <c r="O72" s="134" t="str">
        <f t="shared" si="37"/>
        <v>B</v>
      </c>
      <c r="P72" s="131">
        <f>'Рег- 2019-2020'!AU72</f>
        <v>0.25</v>
      </c>
      <c r="Q72" s="132" t="str">
        <f t="shared" si="38"/>
        <v>B</v>
      </c>
      <c r="R72" s="133">
        <f>'Фед- 2019-2020'!BC72</f>
        <v>0.16666666666666666</v>
      </c>
      <c r="S72" s="134" t="str">
        <f t="shared" si="39"/>
        <v>C</v>
      </c>
      <c r="T72" s="131">
        <f>'Фед- 2019-2020'!BE72</f>
        <v>0.30456962245944924</v>
      </c>
      <c r="U72" s="132" t="str">
        <f t="shared" si="40"/>
        <v>D</v>
      </c>
      <c r="V72" s="133">
        <f>'Фед- 2019-2020'!BG72</f>
        <v>0</v>
      </c>
      <c r="W72" s="158" t="str">
        <f t="shared" si="41"/>
        <v>D</v>
      </c>
      <c r="X72" s="154" t="str">
        <f t="shared" si="42"/>
        <v>B</v>
      </c>
      <c r="Y72" s="534">
        <f t="shared" si="43"/>
        <v>4.2</v>
      </c>
      <c r="Z72" s="535">
        <f t="shared" si="44"/>
        <v>4.2</v>
      </c>
      <c r="AA72" s="535">
        <f t="shared" si="45"/>
        <v>2.5</v>
      </c>
      <c r="AB72" s="535">
        <f t="shared" si="46"/>
        <v>4.2</v>
      </c>
      <c r="AC72" s="535">
        <f t="shared" si="47"/>
        <v>4.2</v>
      </c>
      <c r="AD72" s="535">
        <f t="shared" si="48"/>
        <v>2.5</v>
      </c>
      <c r="AE72" s="535">
        <f t="shared" si="49"/>
        <v>2.5</v>
      </c>
      <c r="AF72" s="535">
        <f t="shared" si="50"/>
        <v>2</v>
      </c>
      <c r="AG72" s="535">
        <f t="shared" si="51"/>
        <v>1</v>
      </c>
      <c r="AH72" s="535">
        <f t="shared" si="52"/>
        <v>1</v>
      </c>
      <c r="AI72" s="538">
        <f t="shared" si="53"/>
        <v>2.83</v>
      </c>
    </row>
    <row r="73" spans="1:35" x14ac:dyDescent="0.25">
      <c r="A73" s="81">
        <v>2</v>
      </c>
      <c r="B73" s="84">
        <f>'Мун- 2019-2020'!B73</f>
        <v>50003</v>
      </c>
      <c r="C73" s="120" t="str">
        <f>'Мун- 2019-2020'!C73</f>
        <v>МАОУ Лицей № 9 "Лидер"</v>
      </c>
      <c r="D73" s="123">
        <f>'Мун- 2019-2020'!DC73</f>
        <v>0.52941176470588236</v>
      </c>
      <c r="E73" s="111" t="str">
        <f t="shared" si="32"/>
        <v>B</v>
      </c>
      <c r="F73" s="116">
        <f>'Мун- 2019-2020'!DE73</f>
        <v>2.1057235215820498</v>
      </c>
      <c r="G73" s="95" t="str">
        <f t="shared" si="33"/>
        <v>A</v>
      </c>
      <c r="H73" s="114">
        <f>'Мун- 2019-2020'!DG73</f>
        <v>0.15306122448979592</v>
      </c>
      <c r="I73" s="95" t="str">
        <f t="shared" si="34"/>
        <v>B</v>
      </c>
      <c r="J73" s="108">
        <f>'Мун- 2019-2020'!DI73</f>
        <v>8.5291557876414278E-2</v>
      </c>
      <c r="K73" s="95" t="str">
        <f t="shared" si="35"/>
        <v>A</v>
      </c>
      <c r="L73" s="91">
        <f>'Рег- 2019-2020'!AQ73</f>
        <v>0.14285714285714285</v>
      </c>
      <c r="M73" s="125" t="str">
        <f t="shared" si="36"/>
        <v>C</v>
      </c>
      <c r="N73" s="128">
        <f>'Рег- 2019-2020'!AS73</f>
        <v>2.1234101268677161</v>
      </c>
      <c r="O73" s="129" t="str">
        <f t="shared" si="37"/>
        <v>A</v>
      </c>
      <c r="P73" s="91">
        <f>'Рег- 2019-2020'!AU73</f>
        <v>7.1428571428571425E-2</v>
      </c>
      <c r="Q73" s="125" t="str">
        <f t="shared" si="38"/>
        <v>D</v>
      </c>
      <c r="R73" s="133">
        <f>'Фед- 2019-2020'!BC73</f>
        <v>0.33333333333333331</v>
      </c>
      <c r="S73" s="129" t="str">
        <f t="shared" si="39"/>
        <v>A</v>
      </c>
      <c r="T73" s="131">
        <f>'Фед- 2019-2020'!BE73</f>
        <v>4.4670211294052562</v>
      </c>
      <c r="U73" s="125" t="str">
        <f t="shared" si="40"/>
        <v>A</v>
      </c>
      <c r="V73" s="133">
        <f>'Фед- 2019-2020'!BG73</f>
        <v>0.31818181818181818</v>
      </c>
      <c r="W73" s="159" t="str">
        <f t="shared" si="41"/>
        <v>A</v>
      </c>
      <c r="X73" s="156" t="str">
        <f t="shared" si="42"/>
        <v>B</v>
      </c>
      <c r="Y73" s="534">
        <f t="shared" si="43"/>
        <v>2.5</v>
      </c>
      <c r="Z73" s="535">
        <f t="shared" si="44"/>
        <v>4.2</v>
      </c>
      <c r="AA73" s="535">
        <f t="shared" si="45"/>
        <v>2.5</v>
      </c>
      <c r="AB73" s="535">
        <f t="shared" si="46"/>
        <v>4.2</v>
      </c>
      <c r="AC73" s="535">
        <f t="shared" si="47"/>
        <v>2</v>
      </c>
      <c r="AD73" s="535">
        <f t="shared" si="48"/>
        <v>4.2</v>
      </c>
      <c r="AE73" s="535">
        <f t="shared" si="49"/>
        <v>1</v>
      </c>
      <c r="AF73" s="535">
        <f t="shared" si="50"/>
        <v>4.2</v>
      </c>
      <c r="AG73" s="535">
        <f t="shared" si="51"/>
        <v>4.2</v>
      </c>
      <c r="AH73" s="535">
        <f t="shared" si="52"/>
        <v>4.2</v>
      </c>
      <c r="AI73" s="538">
        <f t="shared" si="53"/>
        <v>3.3199999999999994</v>
      </c>
    </row>
    <row r="74" spans="1:35" x14ac:dyDescent="0.25">
      <c r="A74" s="81">
        <v>3</v>
      </c>
      <c r="B74" s="84">
        <f>'Мун- 2019-2020'!B74</f>
        <v>50060</v>
      </c>
      <c r="C74" s="120" t="str">
        <f>'Мун- 2019-2020'!C74</f>
        <v>МБОУ СШ № 6</v>
      </c>
      <c r="D74" s="123">
        <f>'Мун- 2019-2020'!DC74</f>
        <v>0.58823529411764708</v>
      </c>
      <c r="E74" s="111" t="str">
        <f t="shared" si="32"/>
        <v>B</v>
      </c>
      <c r="F74" s="116">
        <f>'Мун- 2019-2020'!DE74</f>
        <v>1.9338277239018824</v>
      </c>
      <c r="G74" s="95" t="str">
        <f t="shared" si="33"/>
        <v>A</v>
      </c>
      <c r="H74" s="114">
        <f>'Мун- 2019-2020'!DG74</f>
        <v>8.8888888888888892E-2</v>
      </c>
      <c r="I74" s="95" t="str">
        <f t="shared" si="34"/>
        <v>C</v>
      </c>
      <c r="J74" s="108">
        <f>'Мун- 2019-2020'!DI74</f>
        <v>0.11194029850746269</v>
      </c>
      <c r="K74" s="95" t="str">
        <f t="shared" si="35"/>
        <v>A</v>
      </c>
      <c r="L74" s="91">
        <f>'Рег- 2019-2020'!AQ74</f>
        <v>0.14285714285714285</v>
      </c>
      <c r="M74" s="125" t="str">
        <f t="shared" si="36"/>
        <v>C</v>
      </c>
      <c r="N74" s="128">
        <f>'Рег- 2019-2020'!AS74</f>
        <v>0.758360759595613</v>
      </c>
      <c r="O74" s="129" t="str">
        <f t="shared" si="37"/>
        <v>C</v>
      </c>
      <c r="P74" s="91">
        <f>'Рег- 2019-2020'!AU74</f>
        <v>0.2</v>
      </c>
      <c r="Q74" s="125" t="str">
        <f t="shared" si="38"/>
        <v>B</v>
      </c>
      <c r="R74" s="133">
        <f>'Фед- 2019-2020'!BC74</f>
        <v>0.16666666666666666</v>
      </c>
      <c r="S74" s="129" t="str">
        <f t="shared" si="39"/>
        <v>C</v>
      </c>
      <c r="T74" s="131">
        <f>'Фед- 2019-2020'!BE74</f>
        <v>0.20304641497296619</v>
      </c>
      <c r="U74" s="125" t="str">
        <f t="shared" si="40"/>
        <v>D</v>
      </c>
      <c r="V74" s="133">
        <f>'Фед- 2019-2020'!BG74</f>
        <v>0</v>
      </c>
      <c r="W74" s="159" t="str">
        <f t="shared" si="41"/>
        <v>D</v>
      </c>
      <c r="X74" s="156" t="str">
        <f t="shared" si="42"/>
        <v>C</v>
      </c>
      <c r="Y74" s="534">
        <f t="shared" si="43"/>
        <v>2.5</v>
      </c>
      <c r="Z74" s="535">
        <f t="shared" si="44"/>
        <v>4.2</v>
      </c>
      <c r="AA74" s="535">
        <f t="shared" si="45"/>
        <v>2</v>
      </c>
      <c r="AB74" s="535">
        <f t="shared" si="46"/>
        <v>4.2</v>
      </c>
      <c r="AC74" s="535">
        <f t="shared" si="47"/>
        <v>2</v>
      </c>
      <c r="AD74" s="535">
        <f t="shared" si="48"/>
        <v>2</v>
      </c>
      <c r="AE74" s="535">
        <f t="shared" si="49"/>
        <v>2.5</v>
      </c>
      <c r="AF74" s="535">
        <f t="shared" si="50"/>
        <v>2</v>
      </c>
      <c r="AG74" s="535">
        <f t="shared" si="51"/>
        <v>1</v>
      </c>
      <c r="AH74" s="535">
        <f t="shared" si="52"/>
        <v>1</v>
      </c>
      <c r="AI74" s="538">
        <f t="shared" si="53"/>
        <v>2.34</v>
      </c>
    </row>
    <row r="75" spans="1:35" x14ac:dyDescent="0.25">
      <c r="A75" s="81">
        <v>4</v>
      </c>
      <c r="B75" s="84">
        <f>'Мун- 2019-2020'!B75</f>
        <v>50170</v>
      </c>
      <c r="C75" s="120" t="str">
        <f>'Мун- 2019-2020'!C75</f>
        <v>МБОУ СШ № 17</v>
      </c>
      <c r="D75" s="123">
        <f>'Мун- 2019-2020'!DC75</f>
        <v>0.58823529411764708</v>
      </c>
      <c r="E75" s="111" t="str">
        <f t="shared" si="32"/>
        <v>B</v>
      </c>
      <c r="F75" s="116">
        <f>'Мун- 2019-2020'!DE75</f>
        <v>0.92393991253089935</v>
      </c>
      <c r="G75" s="95" t="str">
        <f t="shared" si="33"/>
        <v>C</v>
      </c>
      <c r="H75" s="114">
        <f>'Мун- 2019-2020'!DG75</f>
        <v>0.13953488372093023</v>
      </c>
      <c r="I75" s="95" t="str">
        <f t="shared" si="34"/>
        <v>C</v>
      </c>
      <c r="J75" s="108">
        <f>'Мун- 2019-2020'!DI75</f>
        <v>5.771812080536913E-2</v>
      </c>
      <c r="K75" s="95" t="str">
        <f t="shared" si="35"/>
        <v>B</v>
      </c>
      <c r="L75" s="91">
        <f>'Рег- 2019-2020'!AQ75</f>
        <v>0.42857142857142855</v>
      </c>
      <c r="M75" s="125" t="str">
        <f t="shared" si="36"/>
        <v>A</v>
      </c>
      <c r="N75" s="128">
        <f>'Рег- 2019-2020'!AS75</f>
        <v>2.4267544307059614</v>
      </c>
      <c r="O75" s="129" t="str">
        <f t="shared" si="37"/>
        <v>A</v>
      </c>
      <c r="P75" s="91">
        <f>'Рег- 2019-2020'!AU75</f>
        <v>6.25E-2</v>
      </c>
      <c r="Q75" s="125" t="str">
        <f t="shared" si="38"/>
        <v>D</v>
      </c>
      <c r="R75" s="133">
        <f>'Фед- 2019-2020'!BC75</f>
        <v>0</v>
      </c>
      <c r="S75" s="129" t="str">
        <f t="shared" si="39"/>
        <v>D</v>
      </c>
      <c r="T75" s="131">
        <f>'Фед- 2019-2020'!BE75</f>
        <v>1.0152320748648308E-4</v>
      </c>
      <c r="U75" s="125" t="str">
        <f t="shared" si="40"/>
        <v>D</v>
      </c>
      <c r="V75" s="133">
        <f>'Фед- 2019-2020'!BG75</f>
        <v>0</v>
      </c>
      <c r="W75" s="159" t="str">
        <f t="shared" si="41"/>
        <v>D</v>
      </c>
      <c r="X75" s="156" t="str">
        <f t="shared" si="42"/>
        <v>C</v>
      </c>
      <c r="Y75" s="534">
        <f t="shared" si="43"/>
        <v>2.5</v>
      </c>
      <c r="Z75" s="535">
        <f t="shared" si="44"/>
        <v>2</v>
      </c>
      <c r="AA75" s="535">
        <f t="shared" si="45"/>
        <v>2</v>
      </c>
      <c r="AB75" s="535">
        <f t="shared" si="46"/>
        <v>2.5</v>
      </c>
      <c r="AC75" s="535">
        <f t="shared" si="47"/>
        <v>4.2</v>
      </c>
      <c r="AD75" s="535">
        <f t="shared" si="48"/>
        <v>4.2</v>
      </c>
      <c r="AE75" s="535">
        <f t="shared" si="49"/>
        <v>1</v>
      </c>
      <c r="AF75" s="535">
        <f t="shared" si="50"/>
        <v>1</v>
      </c>
      <c r="AG75" s="535">
        <f t="shared" si="51"/>
        <v>1</v>
      </c>
      <c r="AH75" s="535">
        <f t="shared" si="52"/>
        <v>1</v>
      </c>
      <c r="AI75" s="538">
        <f t="shared" si="53"/>
        <v>2.1399999999999997</v>
      </c>
    </row>
    <row r="76" spans="1:35" x14ac:dyDescent="0.25">
      <c r="A76" s="81">
        <v>5</v>
      </c>
      <c r="B76" s="84">
        <f>'Мун- 2019-2020'!B76</f>
        <v>50230</v>
      </c>
      <c r="C76" s="120" t="str">
        <f>'Мун- 2019-2020'!C76</f>
        <v>МАОУ СШ № 23</v>
      </c>
      <c r="D76" s="123">
        <f>'Мун- 2019-2020'!DC76</f>
        <v>0.47058823529411764</v>
      </c>
      <c r="E76" s="111" t="str">
        <f t="shared" si="32"/>
        <v>B</v>
      </c>
      <c r="F76" s="116">
        <f>'Мун- 2019-2020'!DE76</f>
        <v>1.3751663814413386</v>
      </c>
      <c r="G76" s="95" t="str">
        <f t="shared" si="33"/>
        <v>B</v>
      </c>
      <c r="H76" s="114">
        <f>'Мун- 2019-2020'!DG76</f>
        <v>0.171875</v>
      </c>
      <c r="I76" s="95" t="str">
        <f t="shared" si="34"/>
        <v>B</v>
      </c>
      <c r="J76" s="108">
        <f>'Мун- 2019-2020'!DI76</f>
        <v>7.2810011376564274E-2</v>
      </c>
      <c r="K76" s="95" t="str">
        <f t="shared" si="35"/>
        <v>A</v>
      </c>
      <c r="L76" s="91">
        <f>'Рег- 2019-2020'!AQ76</f>
        <v>0.2857142857142857</v>
      </c>
      <c r="M76" s="125" t="str">
        <f t="shared" si="36"/>
        <v>B</v>
      </c>
      <c r="N76" s="128">
        <f>'Рег- 2019-2020'!AS76</f>
        <v>0.91003291151473553</v>
      </c>
      <c r="O76" s="129" t="str">
        <f t="shared" si="37"/>
        <v>C</v>
      </c>
      <c r="P76" s="91">
        <f>'Рег- 2019-2020'!AU76</f>
        <v>0.16666666666666666</v>
      </c>
      <c r="Q76" s="125" t="str">
        <f t="shared" si="38"/>
        <v>C</v>
      </c>
      <c r="R76" s="133">
        <f>'Фед- 2019-2020'!BC76</f>
        <v>0</v>
      </c>
      <c r="S76" s="129" t="str">
        <f t="shared" si="39"/>
        <v>D</v>
      </c>
      <c r="T76" s="131">
        <f>'Фед- 2019-2020'!BE76</f>
        <v>1.0152320748648308E-4</v>
      </c>
      <c r="U76" s="125" t="str">
        <f t="shared" si="40"/>
        <v>D</v>
      </c>
      <c r="V76" s="133">
        <f>'Фед- 2019-2020'!BG76</f>
        <v>0</v>
      </c>
      <c r="W76" s="159" t="str">
        <f t="shared" si="41"/>
        <v>D</v>
      </c>
      <c r="X76" s="156" t="str">
        <f t="shared" si="42"/>
        <v>C</v>
      </c>
      <c r="Y76" s="534">
        <f t="shared" si="43"/>
        <v>2.5</v>
      </c>
      <c r="Z76" s="535">
        <f t="shared" si="44"/>
        <v>2.5</v>
      </c>
      <c r="AA76" s="535">
        <f t="shared" si="45"/>
        <v>2.5</v>
      </c>
      <c r="AB76" s="535">
        <f t="shared" si="46"/>
        <v>4.2</v>
      </c>
      <c r="AC76" s="535">
        <f t="shared" si="47"/>
        <v>2.5</v>
      </c>
      <c r="AD76" s="535">
        <f t="shared" si="48"/>
        <v>2</v>
      </c>
      <c r="AE76" s="535">
        <f t="shared" si="49"/>
        <v>2</v>
      </c>
      <c r="AF76" s="535">
        <f t="shared" si="50"/>
        <v>1</v>
      </c>
      <c r="AG76" s="535">
        <f t="shared" si="51"/>
        <v>1</v>
      </c>
      <c r="AH76" s="535">
        <f t="shared" si="52"/>
        <v>1</v>
      </c>
      <c r="AI76" s="538">
        <f t="shared" si="53"/>
        <v>2.12</v>
      </c>
    </row>
    <row r="77" spans="1:35" x14ac:dyDescent="0.25">
      <c r="A77" s="81">
        <v>6</v>
      </c>
      <c r="B77" s="84">
        <f>'Мун- 2019-2020'!B77</f>
        <v>50340</v>
      </c>
      <c r="C77" s="120" t="str">
        <f>'Мун- 2019-2020'!C77</f>
        <v>МБОУ СШ № 34</v>
      </c>
      <c r="D77" s="123">
        <f>'Мун- 2019-2020'!DC77</f>
        <v>0.35294117647058826</v>
      </c>
      <c r="E77" s="111" t="str">
        <f t="shared" si="32"/>
        <v>C</v>
      </c>
      <c r="F77" s="116">
        <f>'Мун- 2019-2020'!DE77</f>
        <v>0.40825251949039737</v>
      </c>
      <c r="G77" s="95" t="str">
        <f t="shared" si="33"/>
        <v>D</v>
      </c>
      <c r="H77" s="114">
        <f>'Мун- 2019-2020'!DG77</f>
        <v>5.2631578947368418E-2</v>
      </c>
      <c r="I77" s="95" t="str">
        <f t="shared" si="34"/>
        <v>D</v>
      </c>
      <c r="J77" s="108">
        <f>'Мун- 2019-2020'!DI77</f>
        <v>2.5780189959294438E-2</v>
      </c>
      <c r="K77" s="95" t="str">
        <f t="shared" si="35"/>
        <v>C</v>
      </c>
      <c r="L77" s="91">
        <f>'Рег- 2019-2020'!AQ77</f>
        <v>0</v>
      </c>
      <c r="M77" s="125" t="str">
        <f t="shared" si="36"/>
        <v>D</v>
      </c>
      <c r="N77" s="128">
        <f>'Рег- 2019-2020'!AS77</f>
        <v>1.5167215191912259E-4</v>
      </c>
      <c r="O77" s="129" t="str">
        <f t="shared" si="37"/>
        <v>D</v>
      </c>
      <c r="P77" s="91">
        <f>'Рег- 2019-2020'!AU77</f>
        <v>0</v>
      </c>
      <c r="Q77" s="125" t="str">
        <f t="shared" si="38"/>
        <v>D</v>
      </c>
      <c r="R77" s="133">
        <f>'Фед- 2019-2020'!BC77</f>
        <v>0</v>
      </c>
      <c r="S77" s="129" t="str">
        <f t="shared" si="39"/>
        <v>D</v>
      </c>
      <c r="T77" s="131">
        <f>'Фед- 2019-2020'!BE77</f>
        <v>1.0152320748648308E-4</v>
      </c>
      <c r="U77" s="125" t="str">
        <f t="shared" si="40"/>
        <v>D</v>
      </c>
      <c r="V77" s="133">
        <f>'Фед- 2019-2020'!BG77</f>
        <v>0</v>
      </c>
      <c r="W77" s="159" t="str">
        <f t="shared" si="41"/>
        <v>D</v>
      </c>
      <c r="X77" s="156" t="str">
        <f t="shared" si="42"/>
        <v>D</v>
      </c>
      <c r="Y77" s="534">
        <f t="shared" si="43"/>
        <v>2</v>
      </c>
      <c r="Z77" s="535">
        <f t="shared" si="44"/>
        <v>1</v>
      </c>
      <c r="AA77" s="535">
        <f t="shared" si="45"/>
        <v>1</v>
      </c>
      <c r="AB77" s="535">
        <f t="shared" si="46"/>
        <v>2</v>
      </c>
      <c r="AC77" s="535">
        <f t="shared" si="47"/>
        <v>1</v>
      </c>
      <c r="AD77" s="535">
        <f t="shared" si="48"/>
        <v>1</v>
      </c>
      <c r="AE77" s="535">
        <f t="shared" si="49"/>
        <v>1</v>
      </c>
      <c r="AF77" s="535">
        <f t="shared" si="50"/>
        <v>1</v>
      </c>
      <c r="AG77" s="535">
        <f t="shared" si="51"/>
        <v>1</v>
      </c>
      <c r="AH77" s="535">
        <f t="shared" si="52"/>
        <v>1</v>
      </c>
      <c r="AI77" s="538">
        <f t="shared" si="53"/>
        <v>1.2</v>
      </c>
    </row>
    <row r="78" spans="1:35" x14ac:dyDescent="0.25">
      <c r="A78" s="81">
        <v>7</v>
      </c>
      <c r="B78" s="84">
        <f>'Мун- 2019-2020'!B78</f>
        <v>50420</v>
      </c>
      <c r="C78" s="120" t="str">
        <f>'Мун- 2019-2020'!C78</f>
        <v>МБОУ СШ № 42</v>
      </c>
      <c r="D78" s="123">
        <f>'Мун- 2019-2020'!DC78</f>
        <v>0.41176470588235292</v>
      </c>
      <c r="E78" s="111" t="str">
        <f t="shared" si="32"/>
        <v>C</v>
      </c>
      <c r="F78" s="116">
        <f>'Мун- 2019-2020'!DE78</f>
        <v>1.0313747860810039</v>
      </c>
      <c r="G78" s="95" t="str">
        <f t="shared" si="33"/>
        <v>B</v>
      </c>
      <c r="H78" s="114">
        <f>'Мун- 2019-2020'!DG78</f>
        <v>0.125</v>
      </c>
      <c r="I78" s="95" t="str">
        <f t="shared" si="34"/>
        <v>C</v>
      </c>
      <c r="J78" s="108">
        <f>'Мун- 2019-2020'!DI78</f>
        <v>5.2805280528052806E-2</v>
      </c>
      <c r="K78" s="95" t="str">
        <f t="shared" si="35"/>
        <v>B</v>
      </c>
      <c r="L78" s="91">
        <f>'Рег- 2019-2020'!AQ78</f>
        <v>0.2857142857142857</v>
      </c>
      <c r="M78" s="125" t="str">
        <f t="shared" si="36"/>
        <v>B</v>
      </c>
      <c r="N78" s="128">
        <f>'Рег- 2019-2020'!AS78</f>
        <v>0.758360759595613</v>
      </c>
      <c r="O78" s="129" t="str">
        <f t="shared" si="37"/>
        <v>C</v>
      </c>
      <c r="P78" s="91">
        <f>'Рег- 2019-2020'!AU78</f>
        <v>0.2</v>
      </c>
      <c r="Q78" s="125" t="str">
        <f t="shared" si="38"/>
        <v>B</v>
      </c>
      <c r="R78" s="133">
        <f>'Фед- 2019-2020'!BC78</f>
        <v>0</v>
      </c>
      <c r="S78" s="129" t="str">
        <f t="shared" si="39"/>
        <v>D</v>
      </c>
      <c r="T78" s="131">
        <f>'Фед- 2019-2020'!BE78</f>
        <v>1.0152320748648308E-4</v>
      </c>
      <c r="U78" s="125" t="str">
        <f t="shared" si="40"/>
        <v>D</v>
      </c>
      <c r="V78" s="133">
        <f>'Фед- 2019-2020'!BG78</f>
        <v>0</v>
      </c>
      <c r="W78" s="159" t="str">
        <f t="shared" si="41"/>
        <v>D</v>
      </c>
      <c r="X78" s="156" t="str">
        <f t="shared" si="42"/>
        <v>C</v>
      </c>
      <c r="Y78" s="534">
        <f t="shared" si="43"/>
        <v>2</v>
      </c>
      <c r="Z78" s="535">
        <f t="shared" si="44"/>
        <v>2.5</v>
      </c>
      <c r="AA78" s="535">
        <f t="shared" si="45"/>
        <v>2</v>
      </c>
      <c r="AB78" s="535">
        <f t="shared" si="46"/>
        <v>2.5</v>
      </c>
      <c r="AC78" s="535">
        <f t="shared" si="47"/>
        <v>2.5</v>
      </c>
      <c r="AD78" s="535">
        <f t="shared" si="48"/>
        <v>2</v>
      </c>
      <c r="AE78" s="535">
        <f t="shared" si="49"/>
        <v>2.5</v>
      </c>
      <c r="AF78" s="535">
        <f t="shared" si="50"/>
        <v>1</v>
      </c>
      <c r="AG78" s="535">
        <f t="shared" si="51"/>
        <v>1</v>
      </c>
      <c r="AH78" s="535">
        <f t="shared" si="52"/>
        <v>1</v>
      </c>
      <c r="AI78" s="538">
        <f t="shared" si="53"/>
        <v>1.9</v>
      </c>
    </row>
    <row r="79" spans="1:35" x14ac:dyDescent="0.25">
      <c r="A79" s="81">
        <v>8</v>
      </c>
      <c r="B79" s="84">
        <f>'Мун- 2019-2020'!B79</f>
        <v>50450</v>
      </c>
      <c r="C79" s="120" t="str">
        <f>'Мун- 2019-2020'!C79</f>
        <v>МБОУ СШ № 45</v>
      </c>
      <c r="D79" s="123">
        <f>'Мун- 2019-2020'!DC79</f>
        <v>0.58823529411764708</v>
      </c>
      <c r="E79" s="111" t="str">
        <f t="shared" si="32"/>
        <v>B</v>
      </c>
      <c r="F79" s="116">
        <f>'Мун- 2019-2020'!DE79</f>
        <v>0.773531089560753</v>
      </c>
      <c r="G79" s="95" t="str">
        <f t="shared" si="33"/>
        <v>C</v>
      </c>
      <c r="H79" s="114">
        <f>'Мун- 2019-2020'!DG79</f>
        <v>0.22222222222222221</v>
      </c>
      <c r="I79" s="95" t="str">
        <f t="shared" si="34"/>
        <v>B</v>
      </c>
      <c r="J79" s="108">
        <f>'Мун- 2019-2020'!DI79</f>
        <v>2.5227750525578137E-2</v>
      </c>
      <c r="K79" s="95" t="str">
        <f t="shared" si="35"/>
        <v>C</v>
      </c>
      <c r="L79" s="91">
        <f>'Рег- 2019-2020'!AQ79</f>
        <v>0.14285714285714285</v>
      </c>
      <c r="M79" s="125" t="str">
        <f t="shared" si="36"/>
        <v>C</v>
      </c>
      <c r="N79" s="128">
        <f>'Рег- 2019-2020'!AS79</f>
        <v>0.15167215191912259</v>
      </c>
      <c r="O79" s="129" t="str">
        <f t="shared" si="37"/>
        <v>D</v>
      </c>
      <c r="P79" s="91">
        <f>'Рег- 2019-2020'!AU79</f>
        <v>0</v>
      </c>
      <c r="Q79" s="125" t="str">
        <f t="shared" si="38"/>
        <v>D</v>
      </c>
      <c r="R79" s="133">
        <f>'Фед- 2019-2020'!BC79</f>
        <v>0.33333333333333331</v>
      </c>
      <c r="S79" s="129" t="str">
        <f t="shared" si="39"/>
        <v>A</v>
      </c>
      <c r="T79" s="131">
        <f>'Фед- 2019-2020'!BE79</f>
        <v>0.20304641497296619</v>
      </c>
      <c r="U79" s="125" t="str">
        <f t="shared" si="40"/>
        <v>D</v>
      </c>
      <c r="V79" s="133">
        <f>'Фед- 2019-2020'!BG79</f>
        <v>0.5</v>
      </c>
      <c r="W79" s="159" t="str">
        <f t="shared" si="41"/>
        <v>A</v>
      </c>
      <c r="X79" s="156" t="str">
        <f t="shared" si="42"/>
        <v>C</v>
      </c>
      <c r="Y79" s="534">
        <f t="shared" si="43"/>
        <v>2.5</v>
      </c>
      <c r="Z79" s="535">
        <f t="shared" si="44"/>
        <v>2</v>
      </c>
      <c r="AA79" s="535">
        <f t="shared" si="45"/>
        <v>2.5</v>
      </c>
      <c r="AB79" s="535">
        <f t="shared" si="46"/>
        <v>2</v>
      </c>
      <c r="AC79" s="535">
        <f t="shared" si="47"/>
        <v>2</v>
      </c>
      <c r="AD79" s="535">
        <f t="shared" si="48"/>
        <v>1</v>
      </c>
      <c r="AE79" s="535">
        <f t="shared" si="49"/>
        <v>1</v>
      </c>
      <c r="AF79" s="535">
        <f t="shared" si="50"/>
        <v>4.2</v>
      </c>
      <c r="AG79" s="535">
        <f t="shared" si="51"/>
        <v>1</v>
      </c>
      <c r="AH79" s="535">
        <f t="shared" si="52"/>
        <v>4.2</v>
      </c>
      <c r="AI79" s="538">
        <f t="shared" si="53"/>
        <v>2.2399999999999998</v>
      </c>
    </row>
    <row r="80" spans="1:35" x14ac:dyDescent="0.25">
      <c r="A80" s="81">
        <v>9</v>
      </c>
      <c r="B80" s="84">
        <f>'Мун- 2019-2020'!B80</f>
        <v>50620</v>
      </c>
      <c r="C80" s="120" t="str">
        <f>'Мун- 2019-2020'!C80</f>
        <v>МБОУ СШ № 62</v>
      </c>
      <c r="D80" s="123">
        <f>'Мун- 2019-2020'!DC80</f>
        <v>0.41176470588235292</v>
      </c>
      <c r="E80" s="111" t="str">
        <f t="shared" si="32"/>
        <v>C</v>
      </c>
      <c r="F80" s="116">
        <f>'Мун- 2019-2020'!DE80</f>
        <v>0.42973949420041829</v>
      </c>
      <c r="G80" s="95" t="str">
        <f t="shared" si="33"/>
        <v>D</v>
      </c>
      <c r="H80" s="114">
        <f>'Мун- 2019-2020'!DG80</f>
        <v>0.3</v>
      </c>
      <c r="I80" s="95" t="str">
        <f t="shared" si="34"/>
        <v>A</v>
      </c>
      <c r="J80" s="108">
        <f>'Мун- 2019-2020'!DI80</f>
        <v>2.8530670470756064E-2</v>
      </c>
      <c r="K80" s="95" t="str">
        <f t="shared" si="35"/>
        <v>C</v>
      </c>
      <c r="L80" s="91">
        <f>'Рег- 2019-2020'!AQ80</f>
        <v>0.14285714285714285</v>
      </c>
      <c r="M80" s="125" t="str">
        <f t="shared" si="36"/>
        <v>C</v>
      </c>
      <c r="N80" s="128">
        <f>'Рег- 2019-2020'!AS80</f>
        <v>0.15167215191912259</v>
      </c>
      <c r="O80" s="129" t="str">
        <f t="shared" si="37"/>
        <v>D</v>
      </c>
      <c r="P80" s="91">
        <f>'Рег- 2019-2020'!AU80</f>
        <v>0</v>
      </c>
      <c r="Q80" s="125" t="str">
        <f t="shared" si="38"/>
        <v>D</v>
      </c>
      <c r="R80" s="133">
        <f>'Фед- 2019-2020'!BC80</f>
        <v>0</v>
      </c>
      <c r="S80" s="129" t="str">
        <f t="shared" si="39"/>
        <v>D</v>
      </c>
      <c r="T80" s="131">
        <f>'Фед- 2019-2020'!BE80</f>
        <v>1.0152320748648308E-4</v>
      </c>
      <c r="U80" s="125" t="str">
        <f t="shared" si="40"/>
        <v>D</v>
      </c>
      <c r="V80" s="133">
        <f>'Фед- 2019-2020'!BG80</f>
        <v>0</v>
      </c>
      <c r="W80" s="159" t="str">
        <f t="shared" si="41"/>
        <v>D</v>
      </c>
      <c r="X80" s="156" t="str">
        <f t="shared" si="42"/>
        <v>C</v>
      </c>
      <c r="Y80" s="534">
        <f t="shared" si="43"/>
        <v>2</v>
      </c>
      <c r="Z80" s="535">
        <f t="shared" si="44"/>
        <v>1</v>
      </c>
      <c r="AA80" s="535">
        <f t="shared" si="45"/>
        <v>4.2</v>
      </c>
      <c r="AB80" s="535">
        <f t="shared" si="46"/>
        <v>2</v>
      </c>
      <c r="AC80" s="535">
        <f t="shared" si="47"/>
        <v>2</v>
      </c>
      <c r="AD80" s="535">
        <f t="shared" si="48"/>
        <v>1</v>
      </c>
      <c r="AE80" s="535">
        <f t="shared" si="49"/>
        <v>1</v>
      </c>
      <c r="AF80" s="535">
        <f t="shared" si="50"/>
        <v>1</v>
      </c>
      <c r="AG80" s="535">
        <f t="shared" si="51"/>
        <v>1</v>
      </c>
      <c r="AH80" s="535">
        <f t="shared" si="52"/>
        <v>1</v>
      </c>
      <c r="AI80" s="538">
        <f t="shared" si="53"/>
        <v>1.6199999999999999</v>
      </c>
    </row>
    <row r="81" spans="1:35" x14ac:dyDescent="0.25">
      <c r="A81" s="81">
        <v>10</v>
      </c>
      <c r="B81" s="84">
        <f>'Мун- 2019-2020'!B81</f>
        <v>50760</v>
      </c>
      <c r="C81" s="120" t="str">
        <f>'Мун- 2019-2020'!C81</f>
        <v>МБОУ СШ № 76</v>
      </c>
      <c r="D81" s="123">
        <f>'Мун- 2019-2020'!DC81</f>
        <v>0.52941176470588236</v>
      </c>
      <c r="E81" s="111" t="str">
        <f t="shared" si="32"/>
        <v>B</v>
      </c>
      <c r="F81" s="116">
        <f>'Мун- 2019-2020'!DE81</f>
        <v>0.98840083666096212</v>
      </c>
      <c r="G81" s="95" t="str">
        <f t="shared" si="33"/>
        <v>C</v>
      </c>
      <c r="H81" s="114">
        <f>'Мун- 2019-2020'!DG81</f>
        <v>0.30434782608695654</v>
      </c>
      <c r="I81" s="95" t="str">
        <f t="shared" si="34"/>
        <v>A</v>
      </c>
      <c r="J81" s="108">
        <f>'Мун- 2019-2020'!DI81+0.006</f>
        <v>4.4142620232172469E-2</v>
      </c>
      <c r="K81" s="95" t="str">
        <f t="shared" si="35"/>
        <v>B</v>
      </c>
      <c r="L81" s="91">
        <f>'Рег- 2019-2020'!AQ81</f>
        <v>0.5714285714285714</v>
      </c>
      <c r="M81" s="125" t="str">
        <f t="shared" si="36"/>
        <v>A</v>
      </c>
      <c r="N81" s="128">
        <f>'Рег- 2019-2020'!AS81</f>
        <v>1.0617050634338581</v>
      </c>
      <c r="O81" s="129" t="str">
        <f t="shared" si="37"/>
        <v>B</v>
      </c>
      <c r="P81" s="91">
        <f>'Рег- 2019-2020'!AU81</f>
        <v>0</v>
      </c>
      <c r="Q81" s="125" t="str">
        <f t="shared" si="38"/>
        <v>D</v>
      </c>
      <c r="R81" s="133">
        <f>'Фед- 2019-2020'!BC81</f>
        <v>0.16666666666666666</v>
      </c>
      <c r="S81" s="129" t="str">
        <f t="shared" si="39"/>
        <v>C</v>
      </c>
      <c r="T81" s="131">
        <f>'Фед- 2019-2020'!BE81</f>
        <v>0.60913924491889848</v>
      </c>
      <c r="U81" s="125" t="str">
        <f t="shared" si="40"/>
        <v>C</v>
      </c>
      <c r="V81" s="133">
        <f>'Фед- 2019-2020'!BG81</f>
        <v>0</v>
      </c>
      <c r="W81" s="159" t="str">
        <f t="shared" si="41"/>
        <v>D</v>
      </c>
      <c r="X81" s="156" t="str">
        <f t="shared" si="42"/>
        <v>C</v>
      </c>
      <c r="Y81" s="534">
        <f t="shared" si="43"/>
        <v>2.5</v>
      </c>
      <c r="Z81" s="535">
        <f t="shared" si="44"/>
        <v>2</v>
      </c>
      <c r="AA81" s="535">
        <f t="shared" si="45"/>
        <v>4.2</v>
      </c>
      <c r="AB81" s="535">
        <f t="shared" si="46"/>
        <v>2.5</v>
      </c>
      <c r="AC81" s="535">
        <f t="shared" si="47"/>
        <v>4.2</v>
      </c>
      <c r="AD81" s="535">
        <f t="shared" si="48"/>
        <v>2.5</v>
      </c>
      <c r="AE81" s="535">
        <f t="shared" si="49"/>
        <v>1</v>
      </c>
      <c r="AF81" s="535">
        <f t="shared" si="50"/>
        <v>2</v>
      </c>
      <c r="AG81" s="535">
        <f t="shared" si="51"/>
        <v>2</v>
      </c>
      <c r="AH81" s="535">
        <f t="shared" si="52"/>
        <v>1</v>
      </c>
      <c r="AI81" s="538">
        <f t="shared" si="53"/>
        <v>2.3899999999999997</v>
      </c>
    </row>
    <row r="82" spans="1:35" x14ac:dyDescent="0.25">
      <c r="A82" s="81">
        <v>11</v>
      </c>
      <c r="B82" s="84">
        <f>'Мун- 2019-2020'!B82</f>
        <v>50780</v>
      </c>
      <c r="C82" s="242" t="str">
        <f>'Мун- 2019-2020'!C82</f>
        <v>МБОУ СШ № 78</v>
      </c>
      <c r="D82" s="123">
        <f>'Мун- 2019-2020'!DC82</f>
        <v>0.29411764705882354</v>
      </c>
      <c r="E82" s="111" t="str">
        <f t="shared" si="32"/>
        <v>C</v>
      </c>
      <c r="F82" s="116">
        <f>'Мун- 2019-2020'!DE82</f>
        <v>0.21486974710020915</v>
      </c>
      <c r="G82" s="95" t="str">
        <f t="shared" si="33"/>
        <v>D</v>
      </c>
      <c r="H82" s="114">
        <f>'Мун- 2019-2020'!DG82</f>
        <v>0.1</v>
      </c>
      <c r="I82" s="95" t="str">
        <f t="shared" si="34"/>
        <v>C</v>
      </c>
      <c r="J82" s="108">
        <f>'Мун- 2019-2020'!DI82</f>
        <v>7.9872204472843447E-3</v>
      </c>
      <c r="K82" s="95" t="str">
        <f t="shared" si="35"/>
        <v>D</v>
      </c>
      <c r="L82" s="91">
        <f>'Рег- 2019-2020'!AQ82</f>
        <v>0</v>
      </c>
      <c r="M82" s="125" t="str">
        <f t="shared" si="36"/>
        <v>D</v>
      </c>
      <c r="N82" s="128">
        <f>'Рег- 2019-2020'!AS82</f>
        <v>1.5167215191912259E-4</v>
      </c>
      <c r="O82" s="129" t="str">
        <f t="shared" si="37"/>
        <v>D</v>
      </c>
      <c r="P82" s="91">
        <f>'Рег- 2019-2020'!AU82</f>
        <v>0</v>
      </c>
      <c r="Q82" s="125" t="str">
        <f t="shared" si="38"/>
        <v>D</v>
      </c>
      <c r="R82" s="133">
        <f>'Фед- 2019-2020'!BC82</f>
        <v>0</v>
      </c>
      <c r="S82" s="129" t="str">
        <f t="shared" si="39"/>
        <v>D</v>
      </c>
      <c r="T82" s="131">
        <f>'Фед- 2019-2020'!BE82</f>
        <v>1.0152320748648308E-4</v>
      </c>
      <c r="U82" s="125" t="str">
        <f t="shared" si="40"/>
        <v>D</v>
      </c>
      <c r="V82" s="133">
        <f>'Фед- 2019-2020'!BG82</f>
        <v>0</v>
      </c>
      <c r="W82" s="159" t="str">
        <f t="shared" si="41"/>
        <v>D</v>
      </c>
      <c r="X82" s="156" t="str">
        <f t="shared" si="42"/>
        <v>D</v>
      </c>
      <c r="Y82" s="534">
        <f t="shared" si="43"/>
        <v>2</v>
      </c>
      <c r="Z82" s="535">
        <f t="shared" si="44"/>
        <v>1</v>
      </c>
      <c r="AA82" s="535">
        <f t="shared" si="45"/>
        <v>2</v>
      </c>
      <c r="AB82" s="535">
        <f t="shared" si="46"/>
        <v>1</v>
      </c>
      <c r="AC82" s="535">
        <f t="shared" si="47"/>
        <v>1</v>
      </c>
      <c r="AD82" s="535">
        <f t="shared" si="48"/>
        <v>1</v>
      </c>
      <c r="AE82" s="535">
        <f t="shared" si="49"/>
        <v>1</v>
      </c>
      <c r="AF82" s="535">
        <f t="shared" si="50"/>
        <v>1</v>
      </c>
      <c r="AG82" s="535">
        <f t="shared" si="51"/>
        <v>1</v>
      </c>
      <c r="AH82" s="535">
        <f t="shared" si="52"/>
        <v>1</v>
      </c>
      <c r="AI82" s="538">
        <f t="shared" si="53"/>
        <v>1.2</v>
      </c>
    </row>
    <row r="83" spans="1:35" x14ac:dyDescent="0.25">
      <c r="A83" s="81">
        <v>12</v>
      </c>
      <c r="B83" s="84">
        <f>'Мун- 2019-2020'!B83</f>
        <v>50001</v>
      </c>
      <c r="C83" s="120" t="str">
        <f>'Мун- 2019-2020'!C83</f>
        <v>МБОУ СШ № 92</v>
      </c>
      <c r="D83" s="123">
        <f>'Мун- 2019-2020'!DC83</f>
        <v>0.35294117647058826</v>
      </c>
      <c r="E83" s="111" t="str">
        <f t="shared" si="32"/>
        <v>C</v>
      </c>
      <c r="F83" s="116">
        <f>'Мун- 2019-2020'!DE83</f>
        <v>0.68758319072066931</v>
      </c>
      <c r="G83" s="95" t="str">
        <f t="shared" si="33"/>
        <v>C</v>
      </c>
      <c r="H83" s="114">
        <f>'Мун- 2019-2020'!DG83</f>
        <v>3.125E-2</v>
      </c>
      <c r="I83" s="95" t="str">
        <f t="shared" si="34"/>
        <v>D</v>
      </c>
      <c r="J83" s="108">
        <f>'Мун- 2019-2020'!DI83+0.006</f>
        <v>4.3959667852906288E-2</v>
      </c>
      <c r="K83" s="95" t="str">
        <f t="shared" si="35"/>
        <v>B</v>
      </c>
      <c r="L83" s="91">
        <f>'Рег- 2019-2020'!AQ83</f>
        <v>0</v>
      </c>
      <c r="M83" s="125" t="str">
        <f t="shared" si="36"/>
        <v>D</v>
      </c>
      <c r="N83" s="128">
        <f>'Рег- 2019-2020'!AS83</f>
        <v>1.5167215191912259E-4</v>
      </c>
      <c r="O83" s="129" t="str">
        <f t="shared" si="37"/>
        <v>D</v>
      </c>
      <c r="P83" s="91">
        <f>'Рег- 2019-2020'!AU83</f>
        <v>0</v>
      </c>
      <c r="Q83" s="125" t="str">
        <f t="shared" si="38"/>
        <v>D</v>
      </c>
      <c r="R83" s="133">
        <f>'Фед- 2019-2020'!BC83</f>
        <v>0</v>
      </c>
      <c r="S83" s="129" t="str">
        <f t="shared" si="39"/>
        <v>D</v>
      </c>
      <c r="T83" s="131">
        <f>'Фед- 2019-2020'!BE83</f>
        <v>1.0152320748648308E-4</v>
      </c>
      <c r="U83" s="125" t="str">
        <f t="shared" si="40"/>
        <v>D</v>
      </c>
      <c r="V83" s="133">
        <f>'Фед- 2019-2020'!BG83</f>
        <v>0</v>
      </c>
      <c r="W83" s="159" t="str">
        <f t="shared" si="41"/>
        <v>D</v>
      </c>
      <c r="X83" s="156" t="str">
        <f t="shared" si="42"/>
        <v>D</v>
      </c>
      <c r="Y83" s="534">
        <f t="shared" si="43"/>
        <v>2</v>
      </c>
      <c r="Z83" s="535">
        <f t="shared" si="44"/>
        <v>2</v>
      </c>
      <c r="AA83" s="535">
        <f t="shared" si="45"/>
        <v>1</v>
      </c>
      <c r="AB83" s="535">
        <f t="shared" si="46"/>
        <v>2.5</v>
      </c>
      <c r="AC83" s="535">
        <f t="shared" si="47"/>
        <v>1</v>
      </c>
      <c r="AD83" s="535">
        <f t="shared" si="48"/>
        <v>1</v>
      </c>
      <c r="AE83" s="535">
        <f t="shared" si="49"/>
        <v>1</v>
      </c>
      <c r="AF83" s="535">
        <f t="shared" si="50"/>
        <v>1</v>
      </c>
      <c r="AG83" s="535">
        <f t="shared" si="51"/>
        <v>1</v>
      </c>
      <c r="AH83" s="535">
        <f t="shared" si="52"/>
        <v>1</v>
      </c>
      <c r="AI83" s="538">
        <f t="shared" si="53"/>
        <v>1.35</v>
      </c>
    </row>
    <row r="84" spans="1:35" x14ac:dyDescent="0.25">
      <c r="A84" s="81">
        <v>13</v>
      </c>
      <c r="B84" s="84">
        <f>'Мун- 2019-2020'!B84</f>
        <v>50930</v>
      </c>
      <c r="C84" s="120" t="str">
        <f>'Мун- 2019-2020'!C84</f>
        <v>МБОУ СШ № 93</v>
      </c>
      <c r="D84" s="123">
        <f>'Мун- 2019-2020'!DC84</f>
        <v>0.58823529411764708</v>
      </c>
      <c r="E84" s="111" t="str">
        <f t="shared" si="32"/>
        <v>B</v>
      </c>
      <c r="F84" s="116">
        <f>'Мун- 2019-2020'!DE84</f>
        <v>0.51568739304050193</v>
      </c>
      <c r="G84" s="95" t="str">
        <f t="shared" si="33"/>
        <v>C</v>
      </c>
      <c r="H84" s="114">
        <f>'Мун- 2019-2020'!DG84</f>
        <v>0.125</v>
      </c>
      <c r="I84" s="95" t="str">
        <f t="shared" si="34"/>
        <v>C</v>
      </c>
      <c r="J84" s="108">
        <f>'Мун- 2019-2020'!DI84</f>
        <v>3.3519553072625698E-2</v>
      </c>
      <c r="K84" s="95" t="str">
        <f t="shared" si="35"/>
        <v>C</v>
      </c>
      <c r="L84" s="91">
        <f>'Рег- 2019-2020'!AQ84</f>
        <v>0</v>
      </c>
      <c r="M84" s="125" t="str">
        <f t="shared" si="36"/>
        <v>D</v>
      </c>
      <c r="N84" s="128">
        <f>'Рег- 2019-2020'!AS84</f>
        <v>1.5167215191912259E-4</v>
      </c>
      <c r="O84" s="129" t="str">
        <f t="shared" si="37"/>
        <v>D</v>
      </c>
      <c r="P84" s="91">
        <f>'Рег- 2019-2020'!AU84</f>
        <v>0</v>
      </c>
      <c r="Q84" s="125" t="str">
        <f t="shared" si="38"/>
        <v>D</v>
      </c>
      <c r="R84" s="133">
        <f>'Фед- 2019-2020'!BC84</f>
        <v>0.16666666666666666</v>
      </c>
      <c r="S84" s="129" t="str">
        <f t="shared" si="39"/>
        <v>C</v>
      </c>
      <c r="T84" s="131">
        <f>'Фед- 2019-2020'!BE84</f>
        <v>0.20304641497296619</v>
      </c>
      <c r="U84" s="125" t="str">
        <f t="shared" si="40"/>
        <v>D</v>
      </c>
      <c r="V84" s="133">
        <f>'Фед- 2019-2020'!BG84</f>
        <v>0</v>
      </c>
      <c r="W84" s="159" t="str">
        <f t="shared" si="41"/>
        <v>D</v>
      </c>
      <c r="X84" s="156" t="str">
        <f t="shared" si="42"/>
        <v>C</v>
      </c>
      <c r="Y84" s="534">
        <f t="shared" si="43"/>
        <v>2.5</v>
      </c>
      <c r="Z84" s="535">
        <f t="shared" si="44"/>
        <v>2</v>
      </c>
      <c r="AA84" s="535">
        <f t="shared" si="45"/>
        <v>2</v>
      </c>
      <c r="AB84" s="535">
        <f t="shared" si="46"/>
        <v>2</v>
      </c>
      <c r="AC84" s="535">
        <f t="shared" si="47"/>
        <v>1</v>
      </c>
      <c r="AD84" s="535">
        <f t="shared" si="48"/>
        <v>1</v>
      </c>
      <c r="AE84" s="535">
        <f t="shared" si="49"/>
        <v>1</v>
      </c>
      <c r="AF84" s="535">
        <f t="shared" si="50"/>
        <v>2</v>
      </c>
      <c r="AG84" s="535">
        <f t="shared" si="51"/>
        <v>1</v>
      </c>
      <c r="AH84" s="535">
        <f t="shared" si="52"/>
        <v>1</v>
      </c>
      <c r="AI84" s="538">
        <f t="shared" si="53"/>
        <v>1.55</v>
      </c>
    </row>
    <row r="85" spans="1:35" ht="15.75" thickBot="1" x14ac:dyDescent="0.3">
      <c r="A85" s="82">
        <v>14</v>
      </c>
      <c r="B85" s="85">
        <f>'Мун- 2019-2020'!B85</f>
        <v>51370</v>
      </c>
      <c r="C85" s="118" t="str">
        <f>'Мун- 2019-2020'!C85</f>
        <v>МАОУ СШ № 137</v>
      </c>
      <c r="D85" s="124">
        <f>'Мун- 2019-2020'!DC85+0.001</f>
        <v>0.6480588235294118</v>
      </c>
      <c r="E85" s="109" t="str">
        <f t="shared" si="32"/>
        <v>A</v>
      </c>
      <c r="F85" s="117">
        <f>'Мун- 2019-2020'!DE85</f>
        <v>0.66609621601064839</v>
      </c>
      <c r="G85" s="95" t="str">
        <f t="shared" si="33"/>
        <v>C</v>
      </c>
      <c r="H85" s="112">
        <f>'Мун- 2019-2020'!DG85</f>
        <v>0.29032258064516131</v>
      </c>
      <c r="I85" s="95" t="str">
        <f t="shared" si="34"/>
        <v>A</v>
      </c>
      <c r="J85" s="108">
        <f>'Мун- 2019-2020'!DI85</f>
        <v>2.4351924587588374E-2</v>
      </c>
      <c r="K85" s="95" t="str">
        <f t="shared" si="35"/>
        <v>C</v>
      </c>
      <c r="L85" s="105">
        <f>'Рег- 2019-2020'!AQ85</f>
        <v>0.14285714285714285</v>
      </c>
      <c r="M85" s="130" t="str">
        <f t="shared" si="36"/>
        <v>C</v>
      </c>
      <c r="N85" s="108">
        <f>'Рег- 2019-2020'!AS85</f>
        <v>0.30334430383824518</v>
      </c>
      <c r="O85" s="135" t="str">
        <f t="shared" si="37"/>
        <v>D</v>
      </c>
      <c r="P85" s="105">
        <f>'Рег- 2019-2020'!AU85</f>
        <v>0.5</v>
      </c>
      <c r="Q85" s="130" t="str">
        <f t="shared" si="38"/>
        <v>A</v>
      </c>
      <c r="R85" s="106">
        <f>'Фед- 2019-2020'!BC85</f>
        <v>0.16666666666666666</v>
      </c>
      <c r="S85" s="135" t="str">
        <f t="shared" si="39"/>
        <v>C</v>
      </c>
      <c r="T85" s="138">
        <f>'Фед- 2019-2020'!BE85</f>
        <v>1.0152320748648309</v>
      </c>
      <c r="U85" s="130" t="str">
        <f t="shared" si="40"/>
        <v>B</v>
      </c>
      <c r="V85" s="106">
        <f>'Фед- 2019-2020'!BG85</f>
        <v>0</v>
      </c>
      <c r="W85" s="160" t="str">
        <f t="shared" si="41"/>
        <v>D</v>
      </c>
      <c r="X85" s="155" t="str">
        <f t="shared" si="42"/>
        <v>B</v>
      </c>
      <c r="Y85" s="534">
        <f t="shared" si="43"/>
        <v>4.2</v>
      </c>
      <c r="Z85" s="535">
        <f t="shared" si="44"/>
        <v>2</v>
      </c>
      <c r="AA85" s="535">
        <f t="shared" si="45"/>
        <v>4.2</v>
      </c>
      <c r="AB85" s="535">
        <f t="shared" si="46"/>
        <v>2</v>
      </c>
      <c r="AC85" s="535">
        <f t="shared" si="47"/>
        <v>2</v>
      </c>
      <c r="AD85" s="535">
        <f t="shared" si="48"/>
        <v>1</v>
      </c>
      <c r="AE85" s="535">
        <f t="shared" si="49"/>
        <v>4.2</v>
      </c>
      <c r="AF85" s="535">
        <f t="shared" si="50"/>
        <v>2</v>
      </c>
      <c r="AG85" s="535">
        <f t="shared" si="51"/>
        <v>2.5</v>
      </c>
      <c r="AH85" s="535">
        <f t="shared" si="52"/>
        <v>1</v>
      </c>
      <c r="AI85" s="538">
        <f t="shared" si="53"/>
        <v>2.5100000000000002</v>
      </c>
    </row>
    <row r="86" spans="1:35" ht="16.5" thickBot="1" x14ac:dyDescent="0.3">
      <c r="A86" s="87"/>
      <c r="B86" s="86"/>
      <c r="C86" s="517" t="str">
        <f>'Мун- 2019-2020'!C86</f>
        <v>Советский район</v>
      </c>
      <c r="D86" s="191">
        <f>'Мун- 2019-2020'!DC86</f>
        <v>0.43529411764705883</v>
      </c>
      <c r="E86" s="192" t="str">
        <f t="shared" si="32"/>
        <v>B</v>
      </c>
      <c r="F86" s="193">
        <f>'Мун- 2019-2020'!DE86</f>
        <v>0.90675033276288264</v>
      </c>
      <c r="G86" s="194" t="str">
        <f t="shared" si="33"/>
        <v>C</v>
      </c>
      <c r="H86" s="195">
        <f>'Мун- 2019-2020'!DG86</f>
        <v>0.21879936808846762</v>
      </c>
      <c r="I86" s="194" t="str">
        <f t="shared" si="34"/>
        <v>B</v>
      </c>
      <c r="J86" s="196">
        <f>'Мун- 2019-2020'!DI86</f>
        <v>3.2802176447726386E-2</v>
      </c>
      <c r="K86" s="194" t="str">
        <f t="shared" si="35"/>
        <v>C</v>
      </c>
      <c r="L86" s="197">
        <f>'Рег- 2019-2020'!AQ86</f>
        <v>0.19047619047619049</v>
      </c>
      <c r="M86" s="198" t="str">
        <f t="shared" si="36"/>
        <v>C</v>
      </c>
      <c r="N86" s="196">
        <f>'Рег- 2019-2020'!AS86</f>
        <v>0.94542308029586419</v>
      </c>
      <c r="O86" s="199" t="str">
        <f t="shared" si="37"/>
        <v>C</v>
      </c>
      <c r="P86" s="197">
        <f>'Рег- 2019-2020'!AU86</f>
        <v>0.35828877005347592</v>
      </c>
      <c r="Q86" s="198" t="str">
        <f t="shared" si="38"/>
        <v>A</v>
      </c>
      <c r="R86" s="196">
        <f>'Фед- 2019-2020'!BC86</f>
        <v>0.8125</v>
      </c>
      <c r="S86" s="199" t="str">
        <f t="shared" si="39"/>
        <v>A</v>
      </c>
      <c r="T86" s="197">
        <f>'Фед- 2019-2020'!BE86</f>
        <v>2.1049145018864159</v>
      </c>
      <c r="U86" s="198" t="str">
        <f t="shared" si="40"/>
        <v>A</v>
      </c>
      <c r="V86" s="196">
        <f>'Фед- 2019-2020'!BG86</f>
        <v>0.17041800643086816</v>
      </c>
      <c r="W86" s="192" t="str">
        <f t="shared" si="41"/>
        <v>A</v>
      </c>
      <c r="X86" s="200" t="str">
        <f t="shared" si="42"/>
        <v>B</v>
      </c>
      <c r="Y86" s="534">
        <f t="shared" si="43"/>
        <v>2.5</v>
      </c>
      <c r="Z86" s="535">
        <f t="shared" si="44"/>
        <v>2</v>
      </c>
      <c r="AA86" s="535">
        <f t="shared" si="45"/>
        <v>2.5</v>
      </c>
      <c r="AB86" s="535">
        <f t="shared" si="46"/>
        <v>2</v>
      </c>
      <c r="AC86" s="535">
        <f t="shared" si="47"/>
        <v>2</v>
      </c>
      <c r="AD86" s="535">
        <f t="shared" si="48"/>
        <v>2</v>
      </c>
      <c r="AE86" s="535">
        <f t="shared" si="49"/>
        <v>4.2</v>
      </c>
      <c r="AF86" s="535">
        <f t="shared" si="50"/>
        <v>4.2</v>
      </c>
      <c r="AG86" s="535">
        <f t="shared" si="51"/>
        <v>4.2</v>
      </c>
      <c r="AH86" s="535">
        <f t="shared" si="52"/>
        <v>4.2</v>
      </c>
      <c r="AI86" s="538">
        <f t="shared" si="53"/>
        <v>2.9799999999999995</v>
      </c>
    </row>
    <row r="87" spans="1:35" x14ac:dyDescent="0.25">
      <c r="A87" s="80">
        <v>1</v>
      </c>
      <c r="B87" s="8">
        <f>'Мун- 2019-2020'!B87</f>
        <v>60010</v>
      </c>
      <c r="C87" s="119" t="str">
        <f>'Мун- 2019-2020'!C87</f>
        <v>МБОУ СШ № 1</v>
      </c>
      <c r="D87" s="122">
        <f>'Мун- 2019-2020'!DC87</f>
        <v>0.35294117647058826</v>
      </c>
      <c r="E87" s="110" t="str">
        <f t="shared" si="32"/>
        <v>C</v>
      </c>
      <c r="F87" s="115">
        <f>'Мун- 2019-2020'!DE87</f>
        <v>0.75204411485073208</v>
      </c>
      <c r="G87" s="107" t="str">
        <f t="shared" si="33"/>
        <v>C</v>
      </c>
      <c r="H87" s="113">
        <f>'Мун- 2019-2020'!DG87</f>
        <v>8.5714285714285715E-2</v>
      </c>
      <c r="I87" s="107" t="str">
        <f t="shared" si="34"/>
        <v>C</v>
      </c>
      <c r="J87" s="106">
        <f>'Мун- 2019-2020'!DI87+0.005</f>
        <v>4.4237668161434977E-2</v>
      </c>
      <c r="K87" s="107" t="str">
        <f t="shared" si="35"/>
        <v>B</v>
      </c>
      <c r="L87" s="131">
        <f>'Рег- 2019-2020'!AQ87</f>
        <v>0.2857142857142857</v>
      </c>
      <c r="M87" s="132" t="str">
        <f t="shared" si="36"/>
        <v>B</v>
      </c>
      <c r="N87" s="133">
        <f>'Рег- 2019-2020'!AS87</f>
        <v>0.45501645575736777</v>
      </c>
      <c r="O87" s="134" t="str">
        <f t="shared" si="37"/>
        <v>D</v>
      </c>
      <c r="P87" s="131">
        <f>'Рег- 2019-2020'!AU87</f>
        <v>1</v>
      </c>
      <c r="Q87" s="132" t="str">
        <f t="shared" si="38"/>
        <v>A</v>
      </c>
      <c r="R87" s="133">
        <f>'Фед- 2019-2020'!BC87</f>
        <v>0.16666666666666666</v>
      </c>
      <c r="S87" s="134" t="str">
        <f t="shared" si="39"/>
        <v>C</v>
      </c>
      <c r="T87" s="131">
        <f>'Фед- 2019-2020'!BE87</f>
        <v>0.60913924491889848</v>
      </c>
      <c r="U87" s="132" t="str">
        <f t="shared" si="40"/>
        <v>C</v>
      </c>
      <c r="V87" s="133">
        <f>'Фед- 2019-2020'!BG87+0.001</f>
        <v>0.16766666666666666</v>
      </c>
      <c r="W87" s="158" t="str">
        <f t="shared" si="41"/>
        <v>A</v>
      </c>
      <c r="X87" s="154" t="str">
        <f t="shared" si="42"/>
        <v>C</v>
      </c>
      <c r="Y87" s="534">
        <f t="shared" si="43"/>
        <v>2</v>
      </c>
      <c r="Z87" s="535">
        <f t="shared" si="44"/>
        <v>2</v>
      </c>
      <c r="AA87" s="535">
        <f t="shared" si="45"/>
        <v>2</v>
      </c>
      <c r="AB87" s="535">
        <f t="shared" si="46"/>
        <v>2.5</v>
      </c>
      <c r="AC87" s="535">
        <f t="shared" si="47"/>
        <v>2.5</v>
      </c>
      <c r="AD87" s="535">
        <f t="shared" si="48"/>
        <v>1</v>
      </c>
      <c r="AE87" s="535">
        <f t="shared" si="49"/>
        <v>4.2</v>
      </c>
      <c r="AF87" s="535">
        <f t="shared" si="50"/>
        <v>2</v>
      </c>
      <c r="AG87" s="535">
        <f t="shared" si="51"/>
        <v>2</v>
      </c>
      <c r="AH87" s="535">
        <f t="shared" si="52"/>
        <v>4.2</v>
      </c>
      <c r="AI87" s="538">
        <f t="shared" si="53"/>
        <v>2.44</v>
      </c>
    </row>
    <row r="88" spans="1:35" x14ac:dyDescent="0.25">
      <c r="A88" s="81">
        <v>2</v>
      </c>
      <c r="B88" s="84">
        <f>'Мун- 2019-2020'!B88</f>
        <v>60020</v>
      </c>
      <c r="C88" s="120" t="str">
        <f>'Мун- 2019-2020'!C88</f>
        <v>МБОУ СШ № 2</v>
      </c>
      <c r="D88" s="123">
        <f>'Мун- 2019-2020'!DC88</f>
        <v>0.23529411764705882</v>
      </c>
      <c r="E88" s="111" t="str">
        <f t="shared" si="32"/>
        <v>C</v>
      </c>
      <c r="F88" s="116">
        <f>'Мун- 2019-2020'!DE88</f>
        <v>0.19338277239018825</v>
      </c>
      <c r="G88" s="95" t="str">
        <f t="shared" si="33"/>
        <v>D</v>
      </c>
      <c r="H88" s="114">
        <f>'Мун- 2019-2020'!DG88</f>
        <v>0.1111111111111111</v>
      </c>
      <c r="I88" s="95" t="str">
        <f t="shared" si="34"/>
        <v>C</v>
      </c>
      <c r="J88" s="108">
        <f>'Мун- 2019-2020'!DI88+0.006</f>
        <v>2.2071428571428568E-2</v>
      </c>
      <c r="K88" s="95" t="str">
        <f t="shared" si="35"/>
        <v>C</v>
      </c>
      <c r="L88" s="91">
        <f>'Рег- 2019-2020'!AQ88</f>
        <v>0.2857142857142857</v>
      </c>
      <c r="M88" s="125" t="str">
        <f t="shared" si="36"/>
        <v>B</v>
      </c>
      <c r="N88" s="128">
        <f>'Рег- 2019-2020'!AS88</f>
        <v>0.45501645575736777</v>
      </c>
      <c r="O88" s="129" t="str">
        <f t="shared" si="37"/>
        <v>D</v>
      </c>
      <c r="P88" s="91">
        <f>'Рег- 2019-2020'!AU88</f>
        <v>0</v>
      </c>
      <c r="Q88" s="125" t="str">
        <f t="shared" si="38"/>
        <v>D</v>
      </c>
      <c r="R88" s="133">
        <f>'Фед- 2019-2020'!BC88</f>
        <v>0.16666666666666666</v>
      </c>
      <c r="S88" s="129" t="str">
        <f t="shared" si="39"/>
        <v>C</v>
      </c>
      <c r="T88" s="131">
        <f>'Фед- 2019-2020'!BE88</f>
        <v>0.30456962245944924</v>
      </c>
      <c r="U88" s="125" t="str">
        <f t="shared" si="40"/>
        <v>D</v>
      </c>
      <c r="V88" s="133">
        <f>'Фед- 2019-2020'!BG88</f>
        <v>0</v>
      </c>
      <c r="W88" s="159" t="str">
        <f t="shared" si="41"/>
        <v>D</v>
      </c>
      <c r="X88" s="156" t="str">
        <f t="shared" si="42"/>
        <v>C</v>
      </c>
      <c r="Y88" s="534">
        <f t="shared" si="43"/>
        <v>2</v>
      </c>
      <c r="Z88" s="535">
        <f t="shared" si="44"/>
        <v>1</v>
      </c>
      <c r="AA88" s="535">
        <f t="shared" si="45"/>
        <v>2</v>
      </c>
      <c r="AB88" s="535">
        <f t="shared" si="46"/>
        <v>2</v>
      </c>
      <c r="AC88" s="535">
        <f t="shared" si="47"/>
        <v>2.5</v>
      </c>
      <c r="AD88" s="535">
        <f t="shared" si="48"/>
        <v>1</v>
      </c>
      <c r="AE88" s="535">
        <f t="shared" si="49"/>
        <v>1</v>
      </c>
      <c r="AF88" s="535">
        <f t="shared" si="50"/>
        <v>2</v>
      </c>
      <c r="AG88" s="535">
        <f t="shared" si="51"/>
        <v>1</v>
      </c>
      <c r="AH88" s="535">
        <f t="shared" si="52"/>
        <v>1</v>
      </c>
      <c r="AI88" s="538">
        <f t="shared" si="53"/>
        <v>1.55</v>
      </c>
    </row>
    <row r="89" spans="1:35" x14ac:dyDescent="0.25">
      <c r="A89" s="81">
        <v>3</v>
      </c>
      <c r="B89" s="84">
        <f>'Мун- 2019-2020'!B89</f>
        <v>60050</v>
      </c>
      <c r="C89" s="120" t="str">
        <f>'Мун- 2019-2020'!C89</f>
        <v>МБОУ СШ № 5</v>
      </c>
      <c r="D89" s="123">
        <f>'Мун- 2019-2020'!DC89</f>
        <v>0.47058823529411764</v>
      </c>
      <c r="E89" s="111" t="str">
        <f t="shared" si="32"/>
        <v>B</v>
      </c>
      <c r="F89" s="116">
        <f>'Мун- 2019-2020'!DE89</f>
        <v>0.64460924130062747</v>
      </c>
      <c r="G89" s="95" t="str">
        <f t="shared" si="33"/>
        <v>C</v>
      </c>
      <c r="H89" s="114">
        <f>'Мун- 2019-2020'!DG89</f>
        <v>0.3</v>
      </c>
      <c r="I89" s="95" t="str">
        <f t="shared" si="34"/>
        <v>A</v>
      </c>
      <c r="J89" s="108">
        <f>'Мун- 2019-2020'!DI89</f>
        <v>2.7372262773722629E-2</v>
      </c>
      <c r="K89" s="95" t="str">
        <f t="shared" si="35"/>
        <v>C</v>
      </c>
      <c r="L89" s="91">
        <f>'Рег- 2019-2020'!AQ89</f>
        <v>0.42857142857142855</v>
      </c>
      <c r="M89" s="125" t="str">
        <f t="shared" si="36"/>
        <v>A</v>
      </c>
      <c r="N89" s="128">
        <f>'Рег- 2019-2020'!AS89</f>
        <v>0.60668860767649035</v>
      </c>
      <c r="O89" s="129" t="str">
        <f t="shared" si="37"/>
        <v>C</v>
      </c>
      <c r="P89" s="91">
        <f>'Рег- 2019-2020'!AU89</f>
        <v>0</v>
      </c>
      <c r="Q89" s="125" t="str">
        <f t="shared" si="38"/>
        <v>D</v>
      </c>
      <c r="R89" s="133">
        <f>'Фед- 2019-2020'!BC89</f>
        <v>0</v>
      </c>
      <c r="S89" s="129" t="str">
        <f t="shared" si="39"/>
        <v>D</v>
      </c>
      <c r="T89" s="131">
        <f>'Фед- 2019-2020'!BE89</f>
        <v>1.0152320748648308E-4</v>
      </c>
      <c r="U89" s="125" t="str">
        <f t="shared" si="40"/>
        <v>D</v>
      </c>
      <c r="V89" s="133">
        <f>'Фед- 2019-2020'!BG89</f>
        <v>0</v>
      </c>
      <c r="W89" s="159" t="str">
        <f t="shared" si="41"/>
        <v>D</v>
      </c>
      <c r="X89" s="156" t="str">
        <f t="shared" si="42"/>
        <v>C</v>
      </c>
      <c r="Y89" s="534">
        <f t="shared" si="43"/>
        <v>2.5</v>
      </c>
      <c r="Z89" s="535">
        <f t="shared" si="44"/>
        <v>2</v>
      </c>
      <c r="AA89" s="535">
        <f t="shared" si="45"/>
        <v>4.2</v>
      </c>
      <c r="AB89" s="535">
        <f t="shared" si="46"/>
        <v>2</v>
      </c>
      <c r="AC89" s="535">
        <f t="shared" si="47"/>
        <v>4.2</v>
      </c>
      <c r="AD89" s="535">
        <f t="shared" si="48"/>
        <v>2</v>
      </c>
      <c r="AE89" s="535">
        <f t="shared" si="49"/>
        <v>1</v>
      </c>
      <c r="AF89" s="535">
        <f t="shared" si="50"/>
        <v>1</v>
      </c>
      <c r="AG89" s="535">
        <f t="shared" si="51"/>
        <v>1</v>
      </c>
      <c r="AH89" s="535">
        <f t="shared" si="52"/>
        <v>1</v>
      </c>
      <c r="AI89" s="538">
        <f t="shared" si="53"/>
        <v>2.09</v>
      </c>
    </row>
    <row r="90" spans="1:35" x14ac:dyDescent="0.25">
      <c r="A90" s="81">
        <v>4</v>
      </c>
      <c r="B90" s="84">
        <f>'Мун- 2019-2020'!B90</f>
        <v>60070</v>
      </c>
      <c r="C90" s="120" t="str">
        <f>'Мун- 2019-2020'!C90</f>
        <v>МБОУ СШ № 7</v>
      </c>
      <c r="D90" s="123">
        <f>'Мун- 2019-2020'!DC90</f>
        <v>0.41176470588235292</v>
      </c>
      <c r="E90" s="111" t="str">
        <f t="shared" si="32"/>
        <v>C</v>
      </c>
      <c r="F90" s="116">
        <f>'Мун- 2019-2020'!DE90</f>
        <v>1.8263928503517779</v>
      </c>
      <c r="G90" s="95" t="str">
        <f t="shared" si="33"/>
        <v>A</v>
      </c>
      <c r="H90" s="114">
        <f>'Мун- 2019-2020'!DG90</f>
        <v>0.27058823529411763</v>
      </c>
      <c r="I90" s="95" t="str">
        <f t="shared" si="34"/>
        <v>A</v>
      </c>
      <c r="J90" s="108">
        <f>'Мун- 2019-2020'!DI90</f>
        <v>7.0892410341951623E-2</v>
      </c>
      <c r="K90" s="95" t="str">
        <f t="shared" si="35"/>
        <v>A</v>
      </c>
      <c r="L90" s="91">
        <f>'Рег- 2019-2020'!AQ90</f>
        <v>0.14285714285714285</v>
      </c>
      <c r="M90" s="125" t="str">
        <f t="shared" si="36"/>
        <v>C</v>
      </c>
      <c r="N90" s="128">
        <f>'Рег- 2019-2020'!AS90</f>
        <v>1.516721519191226</v>
      </c>
      <c r="O90" s="129" t="str">
        <f t="shared" si="37"/>
        <v>A</v>
      </c>
      <c r="P90" s="91">
        <f>'Рег- 2019-2020'!AU90</f>
        <v>0.6</v>
      </c>
      <c r="Q90" s="125" t="str">
        <f t="shared" si="38"/>
        <v>A</v>
      </c>
      <c r="R90" s="133">
        <f>'Фед- 2019-2020'!BC90</f>
        <v>0.66666666666666663</v>
      </c>
      <c r="S90" s="129" t="str">
        <f t="shared" si="39"/>
        <v>A</v>
      </c>
      <c r="T90" s="131">
        <f>'Фед- 2019-2020'!BE90</f>
        <v>2.335033772189111</v>
      </c>
      <c r="U90" s="125" t="str">
        <f t="shared" si="40"/>
        <v>A</v>
      </c>
      <c r="V90" s="133">
        <f>'Фед- 2019-2020'!BG90</f>
        <v>0.30434782608695654</v>
      </c>
      <c r="W90" s="159" t="str">
        <f t="shared" si="41"/>
        <v>A</v>
      </c>
      <c r="X90" s="156" t="str">
        <f t="shared" si="42"/>
        <v>A</v>
      </c>
      <c r="Y90" s="534">
        <f t="shared" si="43"/>
        <v>2</v>
      </c>
      <c r="Z90" s="535">
        <f t="shared" si="44"/>
        <v>4.2</v>
      </c>
      <c r="AA90" s="535">
        <f t="shared" si="45"/>
        <v>4.2</v>
      </c>
      <c r="AB90" s="535">
        <f t="shared" si="46"/>
        <v>4.2</v>
      </c>
      <c r="AC90" s="535">
        <f t="shared" si="47"/>
        <v>2</v>
      </c>
      <c r="AD90" s="535">
        <f t="shared" si="48"/>
        <v>4.2</v>
      </c>
      <c r="AE90" s="535">
        <f t="shared" si="49"/>
        <v>4.2</v>
      </c>
      <c r="AF90" s="535">
        <f t="shared" si="50"/>
        <v>4.2</v>
      </c>
      <c r="AG90" s="535">
        <f t="shared" si="51"/>
        <v>4.2</v>
      </c>
      <c r="AH90" s="535">
        <f t="shared" si="52"/>
        <v>4.2</v>
      </c>
      <c r="AI90" s="538">
        <f t="shared" si="53"/>
        <v>3.7600000000000002</v>
      </c>
    </row>
    <row r="91" spans="1:35" x14ac:dyDescent="0.25">
      <c r="A91" s="81">
        <v>5</v>
      </c>
      <c r="B91" s="84">
        <f>'Мун- 2019-2020'!B91</f>
        <v>60180</v>
      </c>
      <c r="C91" s="120" t="str">
        <f>'Мун- 2019-2020'!C91</f>
        <v>МБОУ СШ № 18</v>
      </c>
      <c r="D91" s="123">
        <f>'Мун- 2019-2020'!DC91</f>
        <v>0.47058823529411764</v>
      </c>
      <c r="E91" s="111" t="str">
        <f t="shared" si="32"/>
        <v>B</v>
      </c>
      <c r="F91" s="116">
        <f>'Мун- 2019-2020'!DE91</f>
        <v>0.51568739304050193</v>
      </c>
      <c r="G91" s="95" t="str">
        <f t="shared" si="33"/>
        <v>C</v>
      </c>
      <c r="H91" s="114">
        <f>'Мун- 2019-2020'!DG91</f>
        <v>0.33333333333333331</v>
      </c>
      <c r="I91" s="95" t="str">
        <f t="shared" si="34"/>
        <v>A</v>
      </c>
      <c r="J91" s="108">
        <f>'Мун- 2019-2020'!DI91+0.005</f>
        <v>2.2021276595744682E-2</v>
      </c>
      <c r="K91" s="95" t="str">
        <f t="shared" si="35"/>
        <v>C</v>
      </c>
      <c r="L91" s="91">
        <f>'Рег- 2019-2020'!AQ91</f>
        <v>0.2857142857142857</v>
      </c>
      <c r="M91" s="125" t="str">
        <f t="shared" si="36"/>
        <v>B</v>
      </c>
      <c r="N91" s="128">
        <f>'Рег- 2019-2020'!AS91</f>
        <v>0.60668860767649035</v>
      </c>
      <c r="O91" s="129" t="str">
        <f t="shared" si="37"/>
        <v>C</v>
      </c>
      <c r="P91" s="91">
        <f>'Рег- 2019-2020'!AU91</f>
        <v>0.5</v>
      </c>
      <c r="Q91" s="125" t="str">
        <f t="shared" si="38"/>
        <v>A</v>
      </c>
      <c r="R91" s="133">
        <f>'Фед- 2019-2020'!BC91</f>
        <v>0.16666666666666666</v>
      </c>
      <c r="S91" s="129" t="str">
        <f t="shared" si="39"/>
        <v>C</v>
      </c>
      <c r="T91" s="131">
        <f>'Фед- 2019-2020'!BE91</f>
        <v>1.5228481122972464</v>
      </c>
      <c r="U91" s="125" t="str">
        <f t="shared" si="40"/>
        <v>A</v>
      </c>
      <c r="V91" s="133">
        <f>'Фед- 2019-2020'!BG91</f>
        <v>0.13333333333333333</v>
      </c>
      <c r="W91" s="159" t="str">
        <f t="shared" si="41"/>
        <v>B</v>
      </c>
      <c r="X91" s="156" t="str">
        <f t="shared" si="42"/>
        <v>B</v>
      </c>
      <c r="Y91" s="534">
        <f t="shared" si="43"/>
        <v>2.5</v>
      </c>
      <c r="Z91" s="535">
        <f t="shared" si="44"/>
        <v>2</v>
      </c>
      <c r="AA91" s="535">
        <f t="shared" si="45"/>
        <v>4.2</v>
      </c>
      <c r="AB91" s="535">
        <f t="shared" si="46"/>
        <v>2</v>
      </c>
      <c r="AC91" s="535">
        <f t="shared" si="47"/>
        <v>2.5</v>
      </c>
      <c r="AD91" s="535">
        <f t="shared" si="48"/>
        <v>2</v>
      </c>
      <c r="AE91" s="535">
        <f t="shared" si="49"/>
        <v>4.2</v>
      </c>
      <c r="AF91" s="535">
        <f t="shared" si="50"/>
        <v>2</v>
      </c>
      <c r="AG91" s="535">
        <f t="shared" si="51"/>
        <v>4.2</v>
      </c>
      <c r="AH91" s="535">
        <f t="shared" si="52"/>
        <v>2.5</v>
      </c>
      <c r="AI91" s="538">
        <f t="shared" si="53"/>
        <v>2.8099999999999996</v>
      </c>
    </row>
    <row r="92" spans="1:35" x14ac:dyDescent="0.25">
      <c r="A92" s="81">
        <v>6</v>
      </c>
      <c r="B92" s="84">
        <f>'Мун- 2019-2020'!B92</f>
        <v>60240</v>
      </c>
      <c r="C92" s="120" t="str">
        <f>'Мун- 2019-2020'!C92</f>
        <v>МБОУ СШ № 24</v>
      </c>
      <c r="D92" s="123">
        <f>'Мун- 2019-2020'!DC92</f>
        <v>0.52941176470588236</v>
      </c>
      <c r="E92" s="111" t="str">
        <f t="shared" si="32"/>
        <v>B</v>
      </c>
      <c r="F92" s="116">
        <f>'Мун- 2019-2020'!DE92</f>
        <v>2.0842365468720288</v>
      </c>
      <c r="G92" s="95" t="str">
        <f t="shared" si="33"/>
        <v>A</v>
      </c>
      <c r="H92" s="114">
        <f>'Мун- 2019-2020'!DG92</f>
        <v>0.25773195876288657</v>
      </c>
      <c r="I92" s="95" t="str">
        <f t="shared" si="34"/>
        <v>A</v>
      </c>
      <c r="J92" s="108">
        <f>'Мун- 2019-2020'!DI92</f>
        <v>5.1788574479444738E-2</v>
      </c>
      <c r="K92" s="95" t="str">
        <f t="shared" si="35"/>
        <v>B</v>
      </c>
      <c r="L92" s="91">
        <f>'Рег- 2019-2020'!AQ92</f>
        <v>0.14285714285714285</v>
      </c>
      <c r="M92" s="125" t="str">
        <f t="shared" si="36"/>
        <v>C</v>
      </c>
      <c r="N92" s="128">
        <f>'Рег- 2019-2020'!AS92</f>
        <v>1.516721519191226</v>
      </c>
      <c r="O92" s="129" t="str">
        <f t="shared" si="37"/>
        <v>A</v>
      </c>
      <c r="P92" s="91">
        <f>'Рег- 2019-2020'!AU92</f>
        <v>0.5</v>
      </c>
      <c r="Q92" s="125" t="str">
        <f t="shared" si="38"/>
        <v>A</v>
      </c>
      <c r="R92" s="133">
        <f>'Фед- 2019-2020'!BC92</f>
        <v>0.33333333333333331</v>
      </c>
      <c r="S92" s="129" t="str">
        <f t="shared" si="39"/>
        <v>A</v>
      </c>
      <c r="T92" s="131">
        <f>'Фед- 2019-2020'!BE92</f>
        <v>0.81218565989186475</v>
      </c>
      <c r="U92" s="125" t="str">
        <f t="shared" si="40"/>
        <v>C</v>
      </c>
      <c r="V92" s="133">
        <f>'Фед- 2019-2020'!BG92</f>
        <v>0.375</v>
      </c>
      <c r="W92" s="159" t="str">
        <f t="shared" si="41"/>
        <v>A</v>
      </c>
      <c r="X92" s="156" t="str">
        <f t="shared" si="42"/>
        <v>B</v>
      </c>
      <c r="Y92" s="534">
        <f t="shared" si="43"/>
        <v>2.5</v>
      </c>
      <c r="Z92" s="535">
        <f t="shared" si="44"/>
        <v>4.2</v>
      </c>
      <c r="AA92" s="535">
        <f t="shared" si="45"/>
        <v>4.2</v>
      </c>
      <c r="AB92" s="535">
        <f t="shared" si="46"/>
        <v>2.5</v>
      </c>
      <c r="AC92" s="535">
        <f t="shared" si="47"/>
        <v>2</v>
      </c>
      <c r="AD92" s="535">
        <f t="shared" si="48"/>
        <v>4.2</v>
      </c>
      <c r="AE92" s="535">
        <f t="shared" si="49"/>
        <v>4.2</v>
      </c>
      <c r="AF92" s="535">
        <f t="shared" si="50"/>
        <v>4.2</v>
      </c>
      <c r="AG92" s="535">
        <f t="shared" si="51"/>
        <v>2</v>
      </c>
      <c r="AH92" s="535">
        <f t="shared" si="52"/>
        <v>4.2</v>
      </c>
      <c r="AI92" s="538">
        <f t="shared" si="53"/>
        <v>3.4200000000000004</v>
      </c>
    </row>
    <row r="93" spans="1:35" x14ac:dyDescent="0.25">
      <c r="A93" s="81">
        <v>7</v>
      </c>
      <c r="B93" s="84">
        <f>'Мун- 2019-2020'!B93</f>
        <v>60560</v>
      </c>
      <c r="C93" s="242" t="str">
        <f>'Мун- 2019-2020'!C93</f>
        <v>МБОУ СШ № 56</v>
      </c>
      <c r="D93" s="123">
        <f>'Мун- 2019-2020'!DC93</f>
        <v>0.29411764705882354</v>
      </c>
      <c r="E93" s="111" t="str">
        <f t="shared" si="32"/>
        <v>C</v>
      </c>
      <c r="F93" s="116">
        <f>'Мун- 2019-2020'!DE93</f>
        <v>0.27933067123027189</v>
      </c>
      <c r="G93" s="95" t="str">
        <f t="shared" si="33"/>
        <v>D</v>
      </c>
      <c r="H93" s="114">
        <f>'Мун- 2019-2020'!DG93</f>
        <v>0</v>
      </c>
      <c r="I93" s="95" t="str">
        <f t="shared" si="34"/>
        <v>D</v>
      </c>
      <c r="J93" s="108">
        <f>'Мун- 2019-2020'!DI93</f>
        <v>2.5793650793650792E-2</v>
      </c>
      <c r="K93" s="95" t="str">
        <f t="shared" si="35"/>
        <v>C</v>
      </c>
      <c r="L93" s="91">
        <f>'Рег- 2019-2020'!AQ93</f>
        <v>0</v>
      </c>
      <c r="M93" s="125" t="str">
        <f t="shared" si="36"/>
        <v>D</v>
      </c>
      <c r="N93" s="128">
        <f>'Рег- 2019-2020'!AS93</f>
        <v>1.5167215191912259E-4</v>
      </c>
      <c r="O93" s="129" t="str">
        <f t="shared" si="37"/>
        <v>D</v>
      </c>
      <c r="P93" s="91">
        <f>'Рег- 2019-2020'!AU93</f>
        <v>0</v>
      </c>
      <c r="Q93" s="125" t="str">
        <f t="shared" si="38"/>
        <v>D</v>
      </c>
      <c r="R93" s="133">
        <f>'Фед- 2019-2020'!BC93</f>
        <v>0</v>
      </c>
      <c r="S93" s="129" t="str">
        <f t="shared" si="39"/>
        <v>D</v>
      </c>
      <c r="T93" s="131">
        <f>'Фед- 2019-2020'!BE93</f>
        <v>1.0152320748648308E-4</v>
      </c>
      <c r="U93" s="125" t="str">
        <f t="shared" si="40"/>
        <v>D</v>
      </c>
      <c r="V93" s="133">
        <f>'Фед- 2019-2020'!BG93</f>
        <v>0</v>
      </c>
      <c r="W93" s="159" t="str">
        <f t="shared" si="41"/>
        <v>D</v>
      </c>
      <c r="X93" s="156" t="str">
        <f t="shared" si="42"/>
        <v>D</v>
      </c>
      <c r="Y93" s="534">
        <f t="shared" si="43"/>
        <v>2</v>
      </c>
      <c r="Z93" s="535">
        <f t="shared" si="44"/>
        <v>1</v>
      </c>
      <c r="AA93" s="535">
        <f t="shared" si="45"/>
        <v>1</v>
      </c>
      <c r="AB93" s="535">
        <f t="shared" si="46"/>
        <v>2</v>
      </c>
      <c r="AC93" s="535">
        <f t="shared" si="47"/>
        <v>1</v>
      </c>
      <c r="AD93" s="535">
        <f t="shared" si="48"/>
        <v>1</v>
      </c>
      <c r="AE93" s="535">
        <f t="shared" si="49"/>
        <v>1</v>
      </c>
      <c r="AF93" s="535">
        <f t="shared" si="50"/>
        <v>1</v>
      </c>
      <c r="AG93" s="535">
        <f t="shared" si="51"/>
        <v>1</v>
      </c>
      <c r="AH93" s="535">
        <f t="shared" si="52"/>
        <v>1</v>
      </c>
      <c r="AI93" s="538">
        <f t="shared" si="53"/>
        <v>1.2</v>
      </c>
    </row>
    <row r="94" spans="1:35" x14ac:dyDescent="0.25">
      <c r="A94" s="81">
        <v>8</v>
      </c>
      <c r="B94" s="84">
        <f>'Мун- 2019-2020'!B94</f>
        <v>60660</v>
      </c>
      <c r="C94" s="242" t="str">
        <f>'Мун- 2019-2020'!C94</f>
        <v>МБОУ СШ № 66</v>
      </c>
      <c r="D94" s="123">
        <f>'Мун- 2019-2020'!DC94</f>
        <v>0.11764705882352941</v>
      </c>
      <c r="E94" s="111" t="str">
        <f t="shared" si="32"/>
        <v>D</v>
      </c>
      <c r="F94" s="116">
        <f>'Мун- 2019-2020'!DE94</f>
        <v>0.19338277239018825</v>
      </c>
      <c r="G94" s="95" t="str">
        <f t="shared" si="33"/>
        <v>D</v>
      </c>
      <c r="H94" s="114">
        <f>'Мун- 2019-2020'!DG94</f>
        <v>0</v>
      </c>
      <c r="I94" s="95" t="str">
        <f t="shared" si="34"/>
        <v>D</v>
      </c>
      <c r="J94" s="108">
        <f>'Мун- 2019-2020'!DI94+0.001</f>
        <v>2.2531100478468902E-2</v>
      </c>
      <c r="K94" s="95" t="str">
        <f t="shared" si="35"/>
        <v>C</v>
      </c>
      <c r="L94" s="91">
        <f>'Рег- 2019-2020'!AQ94</f>
        <v>0</v>
      </c>
      <c r="M94" s="125" t="str">
        <f t="shared" si="36"/>
        <v>D</v>
      </c>
      <c r="N94" s="128">
        <f>'Рег- 2019-2020'!AS94</f>
        <v>1.5167215191912259E-4</v>
      </c>
      <c r="O94" s="129" t="str">
        <f t="shared" si="37"/>
        <v>D</v>
      </c>
      <c r="P94" s="91">
        <f>'Рег- 2019-2020'!AU94</f>
        <v>0</v>
      </c>
      <c r="Q94" s="125" t="str">
        <f t="shared" si="38"/>
        <v>D</v>
      </c>
      <c r="R94" s="133">
        <f>'Фед- 2019-2020'!BC94</f>
        <v>0</v>
      </c>
      <c r="S94" s="129" t="str">
        <f t="shared" si="39"/>
        <v>D</v>
      </c>
      <c r="T94" s="131">
        <f>'Фед- 2019-2020'!BE94</f>
        <v>1.0152320748648308E-4</v>
      </c>
      <c r="U94" s="125" t="str">
        <f t="shared" si="40"/>
        <v>D</v>
      </c>
      <c r="V94" s="133">
        <f>'Фед- 2019-2020'!BG94</f>
        <v>0</v>
      </c>
      <c r="W94" s="159" t="str">
        <f t="shared" si="41"/>
        <v>D</v>
      </c>
      <c r="X94" s="156" t="str">
        <f t="shared" si="42"/>
        <v>D</v>
      </c>
      <c r="Y94" s="534">
        <f t="shared" si="43"/>
        <v>1</v>
      </c>
      <c r="Z94" s="535">
        <f t="shared" si="44"/>
        <v>1</v>
      </c>
      <c r="AA94" s="535">
        <f t="shared" si="45"/>
        <v>1</v>
      </c>
      <c r="AB94" s="535">
        <f t="shared" si="46"/>
        <v>2</v>
      </c>
      <c r="AC94" s="535">
        <f t="shared" si="47"/>
        <v>1</v>
      </c>
      <c r="AD94" s="535">
        <f t="shared" si="48"/>
        <v>1</v>
      </c>
      <c r="AE94" s="535">
        <f t="shared" si="49"/>
        <v>1</v>
      </c>
      <c r="AF94" s="535">
        <f t="shared" si="50"/>
        <v>1</v>
      </c>
      <c r="AG94" s="535">
        <f t="shared" si="51"/>
        <v>1</v>
      </c>
      <c r="AH94" s="535">
        <f t="shared" si="52"/>
        <v>1</v>
      </c>
      <c r="AI94" s="538">
        <f t="shared" si="53"/>
        <v>1.1000000000000001</v>
      </c>
    </row>
    <row r="95" spans="1:35" x14ac:dyDescent="0.25">
      <c r="A95" s="81">
        <v>9</v>
      </c>
      <c r="B95" s="84">
        <f>'Мун- 2019-2020'!B95</f>
        <v>60001</v>
      </c>
      <c r="C95" s="120" t="str">
        <f>'Мун- 2019-2020'!C95</f>
        <v>МБОУ СШ № 69</v>
      </c>
      <c r="D95" s="123">
        <f>'Мун- 2019-2020'!DC95</f>
        <v>0.58823529411764708</v>
      </c>
      <c r="E95" s="111" t="str">
        <f t="shared" si="32"/>
        <v>B</v>
      </c>
      <c r="F95" s="116">
        <f>'Мун- 2019-2020'!DE95</f>
        <v>0.88096596311085751</v>
      </c>
      <c r="G95" s="95" t="str">
        <f t="shared" si="33"/>
        <v>C</v>
      </c>
      <c r="H95" s="114">
        <f>'Мун- 2019-2020'!DG95</f>
        <v>0.12195121951219512</v>
      </c>
      <c r="I95" s="95" t="str">
        <f t="shared" si="34"/>
        <v>C</v>
      </c>
      <c r="J95" s="108">
        <f>'Мун- 2019-2020'!DI95</f>
        <v>4.4086021505376341E-2</v>
      </c>
      <c r="K95" s="95" t="str">
        <f t="shared" si="35"/>
        <v>B</v>
      </c>
      <c r="L95" s="91">
        <f>'Рег- 2019-2020'!AQ95</f>
        <v>0</v>
      </c>
      <c r="M95" s="125" t="str">
        <f t="shared" si="36"/>
        <v>D</v>
      </c>
      <c r="N95" s="128">
        <f>'Рег- 2019-2020'!AS95</f>
        <v>1.5167215191912259E-4</v>
      </c>
      <c r="O95" s="129" t="str">
        <f t="shared" si="37"/>
        <v>D</v>
      </c>
      <c r="P95" s="91">
        <f>'Рег- 2019-2020'!AU95</f>
        <v>0</v>
      </c>
      <c r="Q95" s="125" t="str">
        <f t="shared" si="38"/>
        <v>D</v>
      </c>
      <c r="R95" s="133">
        <f>'Фед- 2019-2020'!BC95</f>
        <v>0</v>
      </c>
      <c r="S95" s="129" t="str">
        <f t="shared" si="39"/>
        <v>D</v>
      </c>
      <c r="T95" s="131">
        <f>'Фед- 2019-2020'!BE95</f>
        <v>1.0152320748648308E-4</v>
      </c>
      <c r="U95" s="125" t="str">
        <f t="shared" si="40"/>
        <v>D</v>
      </c>
      <c r="V95" s="133">
        <f>'Фед- 2019-2020'!BG95</f>
        <v>0</v>
      </c>
      <c r="W95" s="159" t="str">
        <f t="shared" si="41"/>
        <v>D</v>
      </c>
      <c r="X95" s="156" t="str">
        <f t="shared" si="42"/>
        <v>C</v>
      </c>
      <c r="Y95" s="534">
        <f t="shared" si="43"/>
        <v>2.5</v>
      </c>
      <c r="Z95" s="535">
        <f t="shared" si="44"/>
        <v>2</v>
      </c>
      <c r="AA95" s="535">
        <f t="shared" si="45"/>
        <v>2</v>
      </c>
      <c r="AB95" s="535">
        <f t="shared" si="46"/>
        <v>2.5</v>
      </c>
      <c r="AC95" s="535">
        <f t="shared" si="47"/>
        <v>1</v>
      </c>
      <c r="AD95" s="535">
        <f t="shared" si="48"/>
        <v>1</v>
      </c>
      <c r="AE95" s="535">
        <f t="shared" si="49"/>
        <v>1</v>
      </c>
      <c r="AF95" s="535">
        <f t="shared" si="50"/>
        <v>1</v>
      </c>
      <c r="AG95" s="535">
        <f t="shared" si="51"/>
        <v>1</v>
      </c>
      <c r="AH95" s="535">
        <f t="shared" si="52"/>
        <v>1</v>
      </c>
      <c r="AI95" s="538">
        <f t="shared" si="53"/>
        <v>1.5</v>
      </c>
    </row>
    <row r="96" spans="1:35" x14ac:dyDescent="0.25">
      <c r="A96" s="81">
        <v>10</v>
      </c>
      <c r="B96" s="84">
        <f>'Мун- 2019-2020'!B96</f>
        <v>60701</v>
      </c>
      <c r="C96" s="120" t="str">
        <f>'Мун- 2019-2020'!C96</f>
        <v>МБОУ СШ № 70</v>
      </c>
      <c r="D96" s="123">
        <f>'Мун- 2019-2020'!DC96</f>
        <v>0.35294117647058826</v>
      </c>
      <c r="E96" s="111" t="str">
        <f t="shared" si="32"/>
        <v>C</v>
      </c>
      <c r="F96" s="116">
        <f>'Мун- 2019-2020'!DE96</f>
        <v>0.53717436775052285</v>
      </c>
      <c r="G96" s="95" t="str">
        <f t="shared" si="33"/>
        <v>C</v>
      </c>
      <c r="H96" s="114">
        <f>'Мун- 2019-2020'!DG96</f>
        <v>0.28000000000000003</v>
      </c>
      <c r="I96" s="95" t="str">
        <f t="shared" si="34"/>
        <v>A</v>
      </c>
      <c r="J96" s="108">
        <f>'Мун- 2019-2020'!DI96</f>
        <v>4.5871559633027525E-2</v>
      </c>
      <c r="K96" s="95" t="str">
        <f t="shared" si="35"/>
        <v>B</v>
      </c>
      <c r="L96" s="91">
        <f>'Рег- 2019-2020'!AQ96</f>
        <v>0.2857142857142857</v>
      </c>
      <c r="M96" s="125" t="str">
        <f t="shared" si="36"/>
        <v>B</v>
      </c>
      <c r="N96" s="128">
        <f>'Рег- 2019-2020'!AS96</f>
        <v>0.45501645575736777</v>
      </c>
      <c r="O96" s="129" t="str">
        <f t="shared" si="37"/>
        <v>D</v>
      </c>
      <c r="P96" s="91">
        <f>'Рег- 2019-2020'!AU96</f>
        <v>0</v>
      </c>
      <c r="Q96" s="125" t="str">
        <f t="shared" si="38"/>
        <v>D</v>
      </c>
      <c r="R96" s="133">
        <f>'Фед- 2019-2020'!BC96</f>
        <v>0.16666666666666666</v>
      </c>
      <c r="S96" s="129" t="str">
        <f t="shared" si="39"/>
        <v>C</v>
      </c>
      <c r="T96" s="131">
        <f>'Фед- 2019-2020'!BE96</f>
        <v>0.10152320748648309</v>
      </c>
      <c r="U96" s="125" t="str">
        <f t="shared" si="40"/>
        <v>D</v>
      </c>
      <c r="V96" s="133">
        <f>'Фед- 2019-2020'!BG96</f>
        <v>0</v>
      </c>
      <c r="W96" s="159" t="str">
        <f t="shared" si="41"/>
        <v>D</v>
      </c>
      <c r="X96" s="156" t="str">
        <f t="shared" si="42"/>
        <v>C</v>
      </c>
      <c r="Y96" s="534">
        <f t="shared" si="43"/>
        <v>2</v>
      </c>
      <c r="Z96" s="535">
        <f t="shared" si="44"/>
        <v>2</v>
      </c>
      <c r="AA96" s="535">
        <f t="shared" si="45"/>
        <v>4.2</v>
      </c>
      <c r="AB96" s="535">
        <f t="shared" si="46"/>
        <v>2.5</v>
      </c>
      <c r="AC96" s="535">
        <f t="shared" si="47"/>
        <v>2.5</v>
      </c>
      <c r="AD96" s="535">
        <f t="shared" si="48"/>
        <v>1</v>
      </c>
      <c r="AE96" s="535">
        <f t="shared" si="49"/>
        <v>1</v>
      </c>
      <c r="AF96" s="535">
        <f t="shared" si="50"/>
        <v>2</v>
      </c>
      <c r="AG96" s="535">
        <f t="shared" si="51"/>
        <v>1</v>
      </c>
      <c r="AH96" s="535">
        <f t="shared" si="52"/>
        <v>1</v>
      </c>
      <c r="AI96" s="538">
        <f t="shared" si="53"/>
        <v>1.92</v>
      </c>
    </row>
    <row r="97" spans="1:35" x14ac:dyDescent="0.25">
      <c r="A97" s="81">
        <v>11</v>
      </c>
      <c r="B97" s="84">
        <f>'Мун- 2019-2020'!B97</f>
        <v>60850</v>
      </c>
      <c r="C97" s="120" t="str">
        <f>'Мун- 2019-2020'!C97</f>
        <v>МБОУ СШ № 85</v>
      </c>
      <c r="D97" s="123">
        <f>'Мун- 2019-2020'!DC97</f>
        <v>0.35294117647058826</v>
      </c>
      <c r="E97" s="111" t="str">
        <f t="shared" si="32"/>
        <v>C</v>
      </c>
      <c r="F97" s="116">
        <f>'Мун- 2019-2020'!DE97</f>
        <v>0.60163529188058562</v>
      </c>
      <c r="G97" s="95" t="str">
        <f t="shared" si="33"/>
        <v>C</v>
      </c>
      <c r="H97" s="114">
        <f>'Мун- 2019-2020'!DG97</f>
        <v>7.1428571428571425E-2</v>
      </c>
      <c r="I97" s="95" t="str">
        <f t="shared" si="34"/>
        <v>D</v>
      </c>
      <c r="J97" s="108">
        <f>'Мун- 2019-2020'!DI97</f>
        <v>2.6641294005708849E-2</v>
      </c>
      <c r="K97" s="95" t="str">
        <f t="shared" si="35"/>
        <v>C</v>
      </c>
      <c r="L97" s="91">
        <f>'Рег- 2019-2020'!AQ97</f>
        <v>0.14285714285714285</v>
      </c>
      <c r="M97" s="125" t="str">
        <f t="shared" si="36"/>
        <v>C</v>
      </c>
      <c r="N97" s="128">
        <f>'Рег- 2019-2020'!AS97</f>
        <v>0.15167215191912259</v>
      </c>
      <c r="O97" s="129" t="str">
        <f t="shared" si="37"/>
        <v>D</v>
      </c>
      <c r="P97" s="91">
        <f>'Рег- 2019-2020'!AU97</f>
        <v>0</v>
      </c>
      <c r="Q97" s="125" t="str">
        <f t="shared" si="38"/>
        <v>D</v>
      </c>
      <c r="R97" s="133">
        <f>'Фед- 2019-2020'!BC97</f>
        <v>0</v>
      </c>
      <c r="S97" s="129" t="str">
        <f t="shared" si="39"/>
        <v>D</v>
      </c>
      <c r="T97" s="131">
        <f>'Фед- 2019-2020'!BE97</f>
        <v>1.0152320748648308E-4</v>
      </c>
      <c r="U97" s="125" t="str">
        <f t="shared" si="40"/>
        <v>D</v>
      </c>
      <c r="V97" s="133">
        <f>'Фед- 2019-2020'!BG97</f>
        <v>0</v>
      </c>
      <c r="W97" s="159" t="str">
        <f t="shared" si="41"/>
        <v>D</v>
      </c>
      <c r="X97" s="156" t="str">
        <f t="shared" si="42"/>
        <v>D</v>
      </c>
      <c r="Y97" s="534">
        <f t="shared" si="43"/>
        <v>2</v>
      </c>
      <c r="Z97" s="535">
        <f t="shared" si="44"/>
        <v>2</v>
      </c>
      <c r="AA97" s="535">
        <f t="shared" si="45"/>
        <v>1</v>
      </c>
      <c r="AB97" s="535">
        <f t="shared" si="46"/>
        <v>2</v>
      </c>
      <c r="AC97" s="535">
        <f t="shared" si="47"/>
        <v>2</v>
      </c>
      <c r="AD97" s="535">
        <f t="shared" si="48"/>
        <v>1</v>
      </c>
      <c r="AE97" s="535">
        <f t="shared" si="49"/>
        <v>1</v>
      </c>
      <c r="AF97" s="535">
        <f t="shared" si="50"/>
        <v>1</v>
      </c>
      <c r="AG97" s="535">
        <f t="shared" si="51"/>
        <v>1</v>
      </c>
      <c r="AH97" s="535">
        <f t="shared" si="52"/>
        <v>1</v>
      </c>
      <c r="AI97" s="538">
        <f t="shared" si="53"/>
        <v>1.4</v>
      </c>
    </row>
    <row r="98" spans="1:35" x14ac:dyDescent="0.25">
      <c r="A98" s="81">
        <v>12</v>
      </c>
      <c r="B98" s="84">
        <f>'Мун- 2019-2020'!B98</f>
        <v>60910</v>
      </c>
      <c r="C98" s="120" t="str">
        <f>'Мун- 2019-2020'!C98</f>
        <v>МБОУ СШ № 91</v>
      </c>
      <c r="D98" s="123">
        <f>'Мун- 2019-2020'!DC98</f>
        <v>0.47058823529411764</v>
      </c>
      <c r="E98" s="111" t="str">
        <f t="shared" si="32"/>
        <v>B</v>
      </c>
      <c r="F98" s="116">
        <f>'Мун- 2019-2020'!DE98</f>
        <v>0.73055714014071116</v>
      </c>
      <c r="G98" s="95" t="str">
        <f t="shared" si="33"/>
        <v>C</v>
      </c>
      <c r="H98" s="114">
        <f>'Мун- 2019-2020'!DG98</f>
        <v>0.20588235294117646</v>
      </c>
      <c r="I98" s="95" t="str">
        <f t="shared" si="34"/>
        <v>B</v>
      </c>
      <c r="J98" s="108">
        <f>'Мун- 2019-2020'!DI98+0.006</f>
        <v>4.4159371492704824E-2</v>
      </c>
      <c r="K98" s="95" t="str">
        <f t="shared" si="35"/>
        <v>B</v>
      </c>
      <c r="L98" s="91">
        <f>'Рег- 2019-2020'!AQ98</f>
        <v>0.2857142857142857</v>
      </c>
      <c r="M98" s="125" t="str">
        <f t="shared" si="36"/>
        <v>B</v>
      </c>
      <c r="N98" s="128">
        <f>'Рег- 2019-2020'!AS98</f>
        <v>0.45501645575736777</v>
      </c>
      <c r="O98" s="129" t="str">
        <f t="shared" si="37"/>
        <v>D</v>
      </c>
      <c r="P98" s="91">
        <f>'Рег- 2019-2020'!AU98</f>
        <v>0</v>
      </c>
      <c r="Q98" s="125" t="str">
        <f t="shared" si="38"/>
        <v>D</v>
      </c>
      <c r="R98" s="133">
        <f>'Фед- 2019-2020'!BC98</f>
        <v>0</v>
      </c>
      <c r="S98" s="129" t="str">
        <f t="shared" si="39"/>
        <v>D</v>
      </c>
      <c r="T98" s="131">
        <f>'Фед- 2019-2020'!BE98</f>
        <v>1.0152320748648308E-4</v>
      </c>
      <c r="U98" s="125" t="str">
        <f t="shared" si="40"/>
        <v>D</v>
      </c>
      <c r="V98" s="133">
        <f>'Фед- 2019-2020'!BG98</f>
        <v>0</v>
      </c>
      <c r="W98" s="159" t="str">
        <f t="shared" si="41"/>
        <v>D</v>
      </c>
      <c r="X98" s="156" t="str">
        <f t="shared" si="42"/>
        <v>C</v>
      </c>
      <c r="Y98" s="534">
        <f t="shared" si="43"/>
        <v>2.5</v>
      </c>
      <c r="Z98" s="535">
        <f t="shared" si="44"/>
        <v>2</v>
      </c>
      <c r="AA98" s="535">
        <f t="shared" si="45"/>
        <v>2.5</v>
      </c>
      <c r="AB98" s="535">
        <f t="shared" si="46"/>
        <v>2.5</v>
      </c>
      <c r="AC98" s="535">
        <f t="shared" si="47"/>
        <v>2.5</v>
      </c>
      <c r="AD98" s="535">
        <f t="shared" si="48"/>
        <v>1</v>
      </c>
      <c r="AE98" s="535">
        <f t="shared" si="49"/>
        <v>1</v>
      </c>
      <c r="AF98" s="535">
        <f t="shared" si="50"/>
        <v>1</v>
      </c>
      <c r="AG98" s="535">
        <f t="shared" si="51"/>
        <v>1</v>
      </c>
      <c r="AH98" s="535">
        <f t="shared" si="52"/>
        <v>1</v>
      </c>
      <c r="AI98" s="538">
        <f t="shared" si="53"/>
        <v>1.7</v>
      </c>
    </row>
    <row r="99" spans="1:35" x14ac:dyDescent="0.25">
      <c r="A99" s="81">
        <v>13</v>
      </c>
      <c r="B99" s="84">
        <f>'Мун- 2019-2020'!B99</f>
        <v>60980</v>
      </c>
      <c r="C99" s="120" t="str">
        <f>'Мун- 2019-2020'!C99</f>
        <v>МБОУ СШ № 98</v>
      </c>
      <c r="D99" s="123">
        <f>'Мун- 2019-2020'!DC99</f>
        <v>0.58823529411764708</v>
      </c>
      <c r="E99" s="111" t="str">
        <f t="shared" si="32"/>
        <v>B</v>
      </c>
      <c r="F99" s="116">
        <f>'Мун- 2019-2020'!DE99</f>
        <v>0.773531089560753</v>
      </c>
      <c r="G99" s="95" t="str">
        <f t="shared" ref="G99:G126" si="54">IF(F99&gt;=$F$128,"A",IF(F99&gt;=$F$129,"B",IF(F99&gt;=$F$130,"C","D")))</f>
        <v>C</v>
      </c>
      <c r="H99" s="114">
        <f>'Мун- 2019-2020'!DG99</f>
        <v>0.22222222222222221</v>
      </c>
      <c r="I99" s="95" t="str">
        <f t="shared" ref="I99:I126" si="55">IF(H99&gt;=$H$128,"A",IF(H99&gt;=$H$129,"B",IF(H99&gt;=$H$130,"C","D")))</f>
        <v>B</v>
      </c>
      <c r="J99" s="108">
        <f>'Мун- 2019-2020'!DI99</f>
        <v>4.3795620437956206E-2</v>
      </c>
      <c r="K99" s="95" t="str">
        <f t="shared" ref="K99:K126" si="56">IF(J99&gt;=$J$128,"A",IF(J99&gt;=$J$129,"B",IF(J99&gt;=$J$130,"C","D")))</f>
        <v>B</v>
      </c>
      <c r="L99" s="91">
        <f>'Рег- 2019-2020'!AQ99</f>
        <v>0.2857142857142857</v>
      </c>
      <c r="M99" s="125" t="str">
        <f t="shared" ref="M99:M126" si="57">IF(L99&gt;=$L$128,"A",IF(L99&gt;=$L$129,"B",IF(L99&gt;=$L$130,"C","D")))</f>
        <v>B</v>
      </c>
      <c r="N99" s="128">
        <f>'Рег- 2019-2020'!AS99</f>
        <v>0.30334430383824518</v>
      </c>
      <c r="O99" s="129" t="str">
        <f t="shared" ref="O99:O126" si="58">IF(N99&gt;=$N$128,"A",IF(N99&gt;=$N$129,"B",IF(N99&gt;=$N$130,"C","D")))</f>
        <v>D</v>
      </c>
      <c r="P99" s="91">
        <f>'Рег- 2019-2020'!AU99</f>
        <v>1</v>
      </c>
      <c r="Q99" s="125" t="str">
        <f t="shared" ref="Q99:Q126" si="59">IF(P99&gt;=$P$128,"A",IF(P99&gt;=$P$129,"B",IF(P99&gt;=$P$130,"C","D")))</f>
        <v>A</v>
      </c>
      <c r="R99" s="133">
        <f>'Фед- 2019-2020'!BC99</f>
        <v>0.33333333333333331</v>
      </c>
      <c r="S99" s="129" t="str">
        <f t="shared" ref="S99:S126" si="60">IF(R99&gt;=$R$128,"A",IF(R99&gt;=$R$129,"B",IF(R99&gt;=$R$130,"C","D")))</f>
        <v>A</v>
      </c>
      <c r="T99" s="131">
        <f>'Фед- 2019-2020'!BE99</f>
        <v>0.40609282994593238</v>
      </c>
      <c r="U99" s="125" t="str">
        <f t="shared" ref="U99:U126" si="61">IF(T99&gt;=$T$128,"A",IF(T99&gt;=$T$129,"B",IF(T99&gt;=$T$130,"C","D")))</f>
        <v>D</v>
      </c>
      <c r="V99" s="133">
        <f>'Фед- 2019-2020'!BG99</f>
        <v>0</v>
      </c>
      <c r="W99" s="159" t="str">
        <f t="shared" ref="W99:W126" si="62">IF(V99&gt;=$V$128,"A",IF(V99&gt;=$V$129,"B",IF(V99&gt;=$V$130,"C","D")))</f>
        <v>D</v>
      </c>
      <c r="X99" s="156" t="str">
        <f t="shared" si="42"/>
        <v>C</v>
      </c>
      <c r="Y99" s="534">
        <f t="shared" si="43"/>
        <v>2.5</v>
      </c>
      <c r="Z99" s="535">
        <f t="shared" si="44"/>
        <v>2</v>
      </c>
      <c r="AA99" s="535">
        <f t="shared" si="45"/>
        <v>2.5</v>
      </c>
      <c r="AB99" s="535">
        <f t="shared" si="46"/>
        <v>2.5</v>
      </c>
      <c r="AC99" s="535">
        <f t="shared" si="47"/>
        <v>2.5</v>
      </c>
      <c r="AD99" s="535">
        <f t="shared" si="48"/>
        <v>1</v>
      </c>
      <c r="AE99" s="535">
        <f t="shared" si="49"/>
        <v>4.2</v>
      </c>
      <c r="AF99" s="535">
        <f t="shared" si="50"/>
        <v>4.2</v>
      </c>
      <c r="AG99" s="535">
        <f t="shared" si="51"/>
        <v>1</v>
      </c>
      <c r="AH99" s="535">
        <f t="shared" si="52"/>
        <v>1</v>
      </c>
      <c r="AI99" s="538">
        <f t="shared" si="53"/>
        <v>2.34</v>
      </c>
    </row>
    <row r="100" spans="1:35" x14ac:dyDescent="0.25">
      <c r="A100" s="81">
        <v>14</v>
      </c>
      <c r="B100" s="84">
        <f>'Мун- 2019-2020'!B100</f>
        <v>61080</v>
      </c>
      <c r="C100" s="120" t="str">
        <f>'Мун- 2019-2020'!C100</f>
        <v>МБОУ СШ № 108</v>
      </c>
      <c r="D100" s="123">
        <f>'Мун- 2019-2020'!DC100</f>
        <v>0.76470588235294112</v>
      </c>
      <c r="E100" s="111" t="str">
        <f t="shared" si="32"/>
        <v>A</v>
      </c>
      <c r="F100" s="116">
        <f>'Мун- 2019-2020'!DE100</f>
        <v>1.0528617607910249</v>
      </c>
      <c r="G100" s="95" t="str">
        <f t="shared" si="54"/>
        <v>B</v>
      </c>
      <c r="H100" s="114">
        <f>'Мун- 2019-2020'!DG100</f>
        <v>0.16326530612244897</v>
      </c>
      <c r="I100" s="95" t="str">
        <f t="shared" si="55"/>
        <v>B</v>
      </c>
      <c r="J100" s="108">
        <f>'Мун- 2019-2020'!DI100</f>
        <v>3.0837004405286344E-2</v>
      </c>
      <c r="K100" s="95" t="str">
        <f t="shared" si="56"/>
        <v>C</v>
      </c>
      <c r="L100" s="91">
        <f>'Рег- 2019-2020'!AQ100</f>
        <v>0.14285714285714285</v>
      </c>
      <c r="M100" s="125" t="str">
        <f t="shared" si="57"/>
        <v>C</v>
      </c>
      <c r="N100" s="128">
        <f>'Рег- 2019-2020'!AS100</f>
        <v>0.15167215191912259</v>
      </c>
      <c r="O100" s="129" t="str">
        <f t="shared" si="58"/>
        <v>D</v>
      </c>
      <c r="P100" s="91">
        <f>'Рег- 2019-2020'!AU100</f>
        <v>0</v>
      </c>
      <c r="Q100" s="125" t="str">
        <f t="shared" si="59"/>
        <v>D</v>
      </c>
      <c r="R100" s="133">
        <f>'Фед- 2019-2020'!BC100</f>
        <v>0</v>
      </c>
      <c r="S100" s="129" t="str">
        <f t="shared" si="60"/>
        <v>D</v>
      </c>
      <c r="T100" s="131">
        <f>'Фед- 2019-2020'!BE100</f>
        <v>1.0152320748648308E-4</v>
      </c>
      <c r="U100" s="125" t="str">
        <f t="shared" si="61"/>
        <v>D</v>
      </c>
      <c r="V100" s="133">
        <f>'Фед- 2019-2020'!BG100</f>
        <v>0</v>
      </c>
      <c r="W100" s="159" t="str">
        <f t="shared" si="62"/>
        <v>D</v>
      </c>
      <c r="X100" s="156" t="str">
        <f t="shared" si="42"/>
        <v>C</v>
      </c>
      <c r="Y100" s="534">
        <f t="shared" si="43"/>
        <v>4.2</v>
      </c>
      <c r="Z100" s="535">
        <f t="shared" si="44"/>
        <v>2.5</v>
      </c>
      <c r="AA100" s="535">
        <f t="shared" si="45"/>
        <v>2.5</v>
      </c>
      <c r="AB100" s="535">
        <f t="shared" si="46"/>
        <v>2</v>
      </c>
      <c r="AC100" s="535">
        <f t="shared" si="47"/>
        <v>2</v>
      </c>
      <c r="AD100" s="535">
        <f t="shared" si="48"/>
        <v>1</v>
      </c>
      <c r="AE100" s="535">
        <f t="shared" si="49"/>
        <v>1</v>
      </c>
      <c r="AF100" s="535">
        <f t="shared" si="50"/>
        <v>1</v>
      </c>
      <c r="AG100" s="535">
        <f t="shared" si="51"/>
        <v>1</v>
      </c>
      <c r="AH100" s="535">
        <f t="shared" si="52"/>
        <v>1</v>
      </c>
      <c r="AI100" s="538">
        <f t="shared" si="53"/>
        <v>1.8199999999999998</v>
      </c>
    </row>
    <row r="101" spans="1:35" x14ac:dyDescent="0.25">
      <c r="A101" s="81">
        <v>15</v>
      </c>
      <c r="B101" s="84">
        <f>'Мун- 2019-2020'!B101</f>
        <v>61150</v>
      </c>
      <c r="C101" s="120" t="str">
        <f>'Мун- 2019-2020'!C101</f>
        <v>МБОУ СШ № 115</v>
      </c>
      <c r="D101" s="123">
        <f>'Мун- 2019-2020'!DC101</f>
        <v>0.35294117647058826</v>
      </c>
      <c r="E101" s="111" t="str">
        <f t="shared" si="32"/>
        <v>C</v>
      </c>
      <c r="F101" s="116">
        <f>'Мун- 2019-2020'!DE101</f>
        <v>0.40825251949039737</v>
      </c>
      <c r="G101" s="95" t="str">
        <f t="shared" si="54"/>
        <v>D</v>
      </c>
      <c r="H101" s="114">
        <f>'Мун- 2019-2020'!DG101</f>
        <v>0.15789473684210525</v>
      </c>
      <c r="I101" s="95" t="str">
        <f t="shared" si="55"/>
        <v>B</v>
      </c>
      <c r="J101" s="108">
        <f>'Мун- 2019-2020'!DI101+0.002</f>
        <v>2.2234291799787011E-2</v>
      </c>
      <c r="K101" s="95" t="str">
        <f t="shared" si="56"/>
        <v>C</v>
      </c>
      <c r="L101" s="91">
        <f>'Рег- 2019-2020'!AQ101</f>
        <v>0</v>
      </c>
      <c r="M101" s="125" t="str">
        <f t="shared" si="57"/>
        <v>D</v>
      </c>
      <c r="N101" s="128">
        <f>'Рег- 2019-2020'!AS101</f>
        <v>1.5167215191912259E-4</v>
      </c>
      <c r="O101" s="129" t="str">
        <f t="shared" si="58"/>
        <v>D</v>
      </c>
      <c r="P101" s="91">
        <f>'Рег- 2019-2020'!AU101</f>
        <v>0</v>
      </c>
      <c r="Q101" s="125" t="str">
        <f t="shared" si="59"/>
        <v>D</v>
      </c>
      <c r="R101" s="133">
        <f>'Фед- 2019-2020'!BC101</f>
        <v>0</v>
      </c>
      <c r="S101" s="129" t="str">
        <f t="shared" si="60"/>
        <v>D</v>
      </c>
      <c r="T101" s="131">
        <f>'Фед- 2019-2020'!BE101</f>
        <v>1.0152320748648308E-4</v>
      </c>
      <c r="U101" s="125" t="str">
        <f t="shared" si="61"/>
        <v>D</v>
      </c>
      <c r="V101" s="133">
        <f>'Фед- 2019-2020'!BG101</f>
        <v>0</v>
      </c>
      <c r="W101" s="159" t="str">
        <f t="shared" si="62"/>
        <v>D</v>
      </c>
      <c r="X101" s="156" t="str">
        <f t="shared" si="42"/>
        <v>D</v>
      </c>
      <c r="Y101" s="534">
        <f t="shared" si="43"/>
        <v>2</v>
      </c>
      <c r="Z101" s="535">
        <f t="shared" si="44"/>
        <v>1</v>
      </c>
      <c r="AA101" s="535">
        <f t="shared" si="45"/>
        <v>2.5</v>
      </c>
      <c r="AB101" s="535">
        <f t="shared" si="46"/>
        <v>2</v>
      </c>
      <c r="AC101" s="535">
        <f t="shared" si="47"/>
        <v>1</v>
      </c>
      <c r="AD101" s="535">
        <f t="shared" si="48"/>
        <v>1</v>
      </c>
      <c r="AE101" s="535">
        <f t="shared" si="49"/>
        <v>1</v>
      </c>
      <c r="AF101" s="535">
        <f t="shared" si="50"/>
        <v>1</v>
      </c>
      <c r="AG101" s="535">
        <f t="shared" si="51"/>
        <v>1</v>
      </c>
      <c r="AH101" s="535">
        <f t="shared" si="52"/>
        <v>1</v>
      </c>
      <c r="AI101" s="538">
        <f t="shared" si="53"/>
        <v>1.35</v>
      </c>
    </row>
    <row r="102" spans="1:35" x14ac:dyDescent="0.25">
      <c r="A102" s="81">
        <v>16</v>
      </c>
      <c r="B102" s="84">
        <f>'Мун- 2019-2020'!B102</f>
        <v>61210</v>
      </c>
      <c r="C102" s="242" t="str">
        <f>'Мун- 2019-2020'!C102</f>
        <v>МБОУ СШ № 121</v>
      </c>
      <c r="D102" s="123">
        <f>'Мун- 2019-2020'!DC102</f>
        <v>0.17647058823529413</v>
      </c>
      <c r="E102" s="111" t="str">
        <f t="shared" si="32"/>
        <v>D</v>
      </c>
      <c r="F102" s="116">
        <f>'Мун- 2019-2020'!DE102</f>
        <v>0.23635672181023007</v>
      </c>
      <c r="G102" s="95" t="str">
        <f t="shared" si="54"/>
        <v>D</v>
      </c>
      <c r="H102" s="114">
        <f>'Мун- 2019-2020'!DG102</f>
        <v>0</v>
      </c>
      <c r="I102" s="95" t="str">
        <f t="shared" si="55"/>
        <v>D</v>
      </c>
      <c r="J102" s="108">
        <f>'Мун- 2019-2020'!DI102+0.007</f>
        <v>2.2047879616963063E-2</v>
      </c>
      <c r="K102" s="95" t="str">
        <f t="shared" si="56"/>
        <v>C</v>
      </c>
      <c r="L102" s="91">
        <f>'Рег- 2019-2020'!AQ102</f>
        <v>0</v>
      </c>
      <c r="M102" s="125" t="str">
        <f t="shared" si="57"/>
        <v>D</v>
      </c>
      <c r="N102" s="128">
        <f>'Рег- 2019-2020'!AS102</f>
        <v>1.5167215191912259E-4</v>
      </c>
      <c r="O102" s="129" t="str">
        <f t="shared" si="58"/>
        <v>D</v>
      </c>
      <c r="P102" s="91">
        <f>'Рег- 2019-2020'!AU102</f>
        <v>0</v>
      </c>
      <c r="Q102" s="125" t="str">
        <f t="shared" si="59"/>
        <v>D</v>
      </c>
      <c r="R102" s="133">
        <f>'Фед- 2019-2020'!BC102</f>
        <v>0.16666666666666666</v>
      </c>
      <c r="S102" s="129" t="str">
        <f t="shared" si="60"/>
        <v>C</v>
      </c>
      <c r="T102" s="131">
        <f>'Фед- 2019-2020'!BE102</f>
        <v>0.10152320748648309</v>
      </c>
      <c r="U102" s="125" t="str">
        <f t="shared" si="61"/>
        <v>D</v>
      </c>
      <c r="V102" s="133">
        <f>'Фед- 2019-2020'!BG102</f>
        <v>0</v>
      </c>
      <c r="W102" s="159" t="str">
        <f t="shared" si="62"/>
        <v>D</v>
      </c>
      <c r="X102" s="156" t="str">
        <f t="shared" si="42"/>
        <v>D</v>
      </c>
      <c r="Y102" s="534">
        <f t="shared" si="43"/>
        <v>1</v>
      </c>
      <c r="Z102" s="535">
        <f t="shared" si="44"/>
        <v>1</v>
      </c>
      <c r="AA102" s="535">
        <f t="shared" si="45"/>
        <v>1</v>
      </c>
      <c r="AB102" s="535">
        <f t="shared" si="46"/>
        <v>2</v>
      </c>
      <c r="AC102" s="535">
        <f t="shared" si="47"/>
        <v>1</v>
      </c>
      <c r="AD102" s="535">
        <f t="shared" si="48"/>
        <v>1</v>
      </c>
      <c r="AE102" s="535">
        <f t="shared" si="49"/>
        <v>1</v>
      </c>
      <c r="AF102" s="535">
        <f t="shared" si="50"/>
        <v>2</v>
      </c>
      <c r="AG102" s="535">
        <f t="shared" si="51"/>
        <v>1</v>
      </c>
      <c r="AH102" s="535">
        <f t="shared" si="52"/>
        <v>1</v>
      </c>
      <c r="AI102" s="538">
        <f t="shared" si="53"/>
        <v>1.2</v>
      </c>
    </row>
    <row r="103" spans="1:35" x14ac:dyDescent="0.25">
      <c r="A103" s="81">
        <v>17</v>
      </c>
      <c r="B103" s="84">
        <f>'Мун- 2019-2020'!B103</f>
        <v>61290</v>
      </c>
      <c r="C103" s="242" t="str">
        <f>'Мун- 2019-2020'!C103</f>
        <v>МБОУ СШ № 129</v>
      </c>
      <c r="D103" s="123">
        <f>'Мун- 2019-2020'!DC103</f>
        <v>0.17647058823529413</v>
      </c>
      <c r="E103" s="111" t="str">
        <f t="shared" si="32"/>
        <v>D</v>
      </c>
      <c r="F103" s="116">
        <f>'Мун- 2019-2020'!DE103</f>
        <v>0.12892184826012548</v>
      </c>
      <c r="G103" s="95" t="str">
        <f t="shared" si="54"/>
        <v>D</v>
      </c>
      <c r="H103" s="114">
        <f>'Мун- 2019-2020'!DG103</f>
        <v>0</v>
      </c>
      <c r="I103" s="95" t="str">
        <f t="shared" si="55"/>
        <v>D</v>
      </c>
      <c r="J103" s="108">
        <f>'Мун- 2019-2020'!DI103</f>
        <v>7.9155672823219003E-3</v>
      </c>
      <c r="K103" s="95" t="str">
        <f t="shared" si="56"/>
        <v>D</v>
      </c>
      <c r="L103" s="91">
        <f>'Рег- 2019-2020'!AQ103</f>
        <v>0</v>
      </c>
      <c r="M103" s="125" t="str">
        <f t="shared" si="57"/>
        <v>D</v>
      </c>
      <c r="N103" s="128">
        <f>'Рег- 2019-2020'!AS103</f>
        <v>1.5167215191912259E-4</v>
      </c>
      <c r="O103" s="129" t="str">
        <f t="shared" si="58"/>
        <v>D</v>
      </c>
      <c r="P103" s="91">
        <f>'Рег- 2019-2020'!AU103</f>
        <v>0</v>
      </c>
      <c r="Q103" s="125" t="str">
        <f t="shared" si="59"/>
        <v>D</v>
      </c>
      <c r="R103" s="133">
        <f>'Фед- 2019-2020'!BC103</f>
        <v>0</v>
      </c>
      <c r="S103" s="129" t="str">
        <f t="shared" si="60"/>
        <v>D</v>
      </c>
      <c r="T103" s="131">
        <f>'Фед- 2019-2020'!BE103</f>
        <v>1.0152320748648308E-4</v>
      </c>
      <c r="U103" s="125" t="str">
        <f t="shared" si="61"/>
        <v>D</v>
      </c>
      <c r="V103" s="133">
        <f>'Фед- 2019-2020'!BG103</f>
        <v>0</v>
      </c>
      <c r="W103" s="159" t="str">
        <f t="shared" si="62"/>
        <v>D</v>
      </c>
      <c r="X103" s="156" t="str">
        <f t="shared" si="42"/>
        <v>D</v>
      </c>
      <c r="Y103" s="534">
        <f t="shared" si="43"/>
        <v>1</v>
      </c>
      <c r="Z103" s="535">
        <f t="shared" si="44"/>
        <v>1</v>
      </c>
      <c r="AA103" s="535">
        <f t="shared" si="45"/>
        <v>1</v>
      </c>
      <c r="AB103" s="535">
        <f t="shared" si="46"/>
        <v>1</v>
      </c>
      <c r="AC103" s="535">
        <f t="shared" si="47"/>
        <v>1</v>
      </c>
      <c r="AD103" s="535">
        <f t="shared" si="48"/>
        <v>1</v>
      </c>
      <c r="AE103" s="535">
        <f t="shared" si="49"/>
        <v>1</v>
      </c>
      <c r="AF103" s="535">
        <f t="shared" si="50"/>
        <v>1</v>
      </c>
      <c r="AG103" s="535">
        <f t="shared" si="51"/>
        <v>1</v>
      </c>
      <c r="AH103" s="535">
        <f t="shared" si="52"/>
        <v>1</v>
      </c>
      <c r="AI103" s="538">
        <f t="shared" si="53"/>
        <v>1</v>
      </c>
    </row>
    <row r="104" spans="1:35" x14ac:dyDescent="0.25">
      <c r="A104" s="81">
        <v>18</v>
      </c>
      <c r="B104" s="84">
        <f>'Мун- 2019-2020'!B104</f>
        <v>61340</v>
      </c>
      <c r="C104" s="242" t="str">
        <f>'Мун- 2019-2020'!C104</f>
        <v>МБОУ СШ № 134</v>
      </c>
      <c r="D104" s="123">
        <f>'Мун- 2019-2020'!DC104</f>
        <v>0.35294117647058826</v>
      </c>
      <c r="E104" s="111" t="str">
        <f t="shared" si="32"/>
        <v>C</v>
      </c>
      <c r="F104" s="116">
        <f>'Мун- 2019-2020'!DE104</f>
        <v>0.42973949420041829</v>
      </c>
      <c r="G104" s="95" t="str">
        <f t="shared" si="54"/>
        <v>D</v>
      </c>
      <c r="H104" s="114">
        <f>'Мун- 2019-2020'!DG104</f>
        <v>0.1</v>
      </c>
      <c r="I104" s="95" t="str">
        <f t="shared" si="55"/>
        <v>C</v>
      </c>
      <c r="J104" s="108">
        <f>'Мун- 2019-2020'!DI104+0.007</f>
        <v>2.2698587127158554E-2</v>
      </c>
      <c r="K104" s="95" t="str">
        <f t="shared" si="56"/>
        <v>C</v>
      </c>
      <c r="L104" s="91">
        <f>'Рег- 2019-2020'!AQ104</f>
        <v>0.2857142857142857</v>
      </c>
      <c r="M104" s="125" t="str">
        <f t="shared" si="57"/>
        <v>B</v>
      </c>
      <c r="N104" s="128">
        <f>'Рег- 2019-2020'!AS104</f>
        <v>0.30334430383824518</v>
      </c>
      <c r="O104" s="129" t="str">
        <f t="shared" si="58"/>
        <v>D</v>
      </c>
      <c r="P104" s="91">
        <f>'Рег- 2019-2020'!AU104</f>
        <v>0</v>
      </c>
      <c r="Q104" s="125" t="str">
        <f t="shared" si="59"/>
        <v>D</v>
      </c>
      <c r="R104" s="133">
        <f>'Фед- 2019-2020'!BC104</f>
        <v>0</v>
      </c>
      <c r="S104" s="129" t="str">
        <f t="shared" si="60"/>
        <v>D</v>
      </c>
      <c r="T104" s="131">
        <f>'Фед- 2019-2020'!BE104</f>
        <v>1.0152320748648308E-4</v>
      </c>
      <c r="U104" s="125" t="str">
        <f t="shared" si="61"/>
        <v>D</v>
      </c>
      <c r="V104" s="133">
        <f>'Фед- 2019-2020'!BG104</f>
        <v>0</v>
      </c>
      <c r="W104" s="159" t="str">
        <f t="shared" si="62"/>
        <v>D</v>
      </c>
      <c r="X104" s="156" t="str">
        <f t="shared" si="42"/>
        <v>D</v>
      </c>
      <c r="Y104" s="534">
        <f t="shared" si="43"/>
        <v>2</v>
      </c>
      <c r="Z104" s="535">
        <f t="shared" si="44"/>
        <v>1</v>
      </c>
      <c r="AA104" s="535">
        <f t="shared" si="45"/>
        <v>2</v>
      </c>
      <c r="AB104" s="535">
        <f t="shared" si="46"/>
        <v>2</v>
      </c>
      <c r="AC104" s="535">
        <f t="shared" si="47"/>
        <v>2.5</v>
      </c>
      <c r="AD104" s="535">
        <f t="shared" si="48"/>
        <v>1</v>
      </c>
      <c r="AE104" s="535">
        <f t="shared" si="49"/>
        <v>1</v>
      </c>
      <c r="AF104" s="535">
        <f t="shared" si="50"/>
        <v>1</v>
      </c>
      <c r="AG104" s="535">
        <f t="shared" si="51"/>
        <v>1</v>
      </c>
      <c r="AH104" s="535">
        <f t="shared" si="52"/>
        <v>1</v>
      </c>
      <c r="AI104" s="538">
        <f t="shared" si="53"/>
        <v>1.45</v>
      </c>
    </row>
    <row r="105" spans="1:35" x14ac:dyDescent="0.25">
      <c r="A105" s="81">
        <v>19</v>
      </c>
      <c r="B105" s="84">
        <f>'Мун- 2019-2020'!B105</f>
        <v>61390</v>
      </c>
      <c r="C105" s="120" t="str">
        <f>'Мун- 2019-2020'!C105</f>
        <v>МБОУ СШ № 139</v>
      </c>
      <c r="D105" s="123">
        <f>'Мун- 2019-2020'!DC105</f>
        <v>0.17647058823529413</v>
      </c>
      <c r="E105" s="111" t="str">
        <f t="shared" si="32"/>
        <v>D</v>
      </c>
      <c r="F105" s="116">
        <f>'Мун- 2019-2020'!DE105</f>
        <v>0.27933067123027189</v>
      </c>
      <c r="G105" s="95" t="str">
        <f t="shared" si="54"/>
        <v>D</v>
      </c>
      <c r="H105" s="114">
        <f>'Мун- 2019-2020'!DG105</f>
        <v>0.15384615384615385</v>
      </c>
      <c r="I105" s="95" t="str">
        <f t="shared" si="55"/>
        <v>B</v>
      </c>
      <c r="J105" s="108">
        <f>'Мун- 2019-2020'!DI105</f>
        <v>1.4084507042253521E-2</v>
      </c>
      <c r="K105" s="95" t="str">
        <f t="shared" si="56"/>
        <v>D</v>
      </c>
      <c r="L105" s="91">
        <f>'Рег- 2019-2020'!AQ105</f>
        <v>0</v>
      </c>
      <c r="M105" s="125" t="str">
        <f t="shared" si="57"/>
        <v>D</v>
      </c>
      <c r="N105" s="128">
        <f>'Рег- 2019-2020'!AS105</f>
        <v>1.5167215191912259E-4</v>
      </c>
      <c r="O105" s="129" t="str">
        <f t="shared" si="58"/>
        <v>D</v>
      </c>
      <c r="P105" s="91">
        <f>'Рег- 2019-2020'!AU105</f>
        <v>0</v>
      </c>
      <c r="Q105" s="125" t="str">
        <f t="shared" si="59"/>
        <v>D</v>
      </c>
      <c r="R105" s="133">
        <f>'Фед- 2019-2020'!BC105</f>
        <v>0.16666666666666666</v>
      </c>
      <c r="S105" s="129" t="str">
        <f t="shared" si="60"/>
        <v>C</v>
      </c>
      <c r="T105" s="131">
        <f>'Фед- 2019-2020'!BE105</f>
        <v>0.10152320748648309</v>
      </c>
      <c r="U105" s="125" t="str">
        <f t="shared" si="61"/>
        <v>D</v>
      </c>
      <c r="V105" s="133">
        <f>'Фед- 2019-2020'!BG105</f>
        <v>0</v>
      </c>
      <c r="W105" s="159" t="str">
        <f t="shared" si="62"/>
        <v>D</v>
      </c>
      <c r="X105" s="156" t="str">
        <f t="shared" si="42"/>
        <v>D</v>
      </c>
      <c r="Y105" s="534">
        <f t="shared" si="43"/>
        <v>1</v>
      </c>
      <c r="Z105" s="535">
        <f t="shared" si="44"/>
        <v>1</v>
      </c>
      <c r="AA105" s="535">
        <f t="shared" si="45"/>
        <v>2.5</v>
      </c>
      <c r="AB105" s="535">
        <f t="shared" si="46"/>
        <v>1</v>
      </c>
      <c r="AC105" s="535">
        <f t="shared" si="47"/>
        <v>1</v>
      </c>
      <c r="AD105" s="535">
        <f t="shared" si="48"/>
        <v>1</v>
      </c>
      <c r="AE105" s="535">
        <f t="shared" si="49"/>
        <v>1</v>
      </c>
      <c r="AF105" s="535">
        <f t="shared" si="50"/>
        <v>2</v>
      </c>
      <c r="AG105" s="535">
        <f t="shared" si="51"/>
        <v>1</v>
      </c>
      <c r="AH105" s="535">
        <f t="shared" si="52"/>
        <v>1</v>
      </c>
      <c r="AI105" s="538">
        <f t="shared" si="53"/>
        <v>1.25</v>
      </c>
    </row>
    <row r="106" spans="1:35" x14ac:dyDescent="0.25">
      <c r="A106" s="81">
        <v>20</v>
      </c>
      <c r="B106" s="84">
        <f>'Мун- 2019-2020'!B106</f>
        <v>61410</v>
      </c>
      <c r="C106" s="120" t="str">
        <f>'Мун- 2019-2020'!C106</f>
        <v>МБОУ СШ № 141</v>
      </c>
      <c r="D106" s="123">
        <f>'Мун- 2019-2020'!DC106</f>
        <v>0.52941176470588236</v>
      </c>
      <c r="E106" s="111" t="str">
        <f t="shared" si="32"/>
        <v>B</v>
      </c>
      <c r="F106" s="116">
        <f>'Мун- 2019-2020'!DE106</f>
        <v>0.62312226659060654</v>
      </c>
      <c r="G106" s="95" t="str">
        <f t="shared" si="54"/>
        <v>C</v>
      </c>
      <c r="H106" s="114">
        <f>'Мун- 2019-2020'!DG106</f>
        <v>0.20689655172413793</v>
      </c>
      <c r="I106" s="95" t="str">
        <f t="shared" si="55"/>
        <v>B</v>
      </c>
      <c r="J106" s="108">
        <f>'Мун- 2019-2020'!DI106</f>
        <v>2.9774127310061602E-2</v>
      </c>
      <c r="K106" s="95" t="str">
        <f t="shared" si="56"/>
        <v>C</v>
      </c>
      <c r="L106" s="91">
        <f>'Рег- 2019-2020'!AQ106</f>
        <v>0.14285714285714285</v>
      </c>
      <c r="M106" s="125" t="str">
        <f t="shared" si="57"/>
        <v>C</v>
      </c>
      <c r="N106" s="128">
        <f>'Рег- 2019-2020'!AS106</f>
        <v>0.30334430383824518</v>
      </c>
      <c r="O106" s="129" t="str">
        <f t="shared" si="58"/>
        <v>D</v>
      </c>
      <c r="P106" s="91">
        <f>'Рег- 2019-2020'!AU106</f>
        <v>0.5</v>
      </c>
      <c r="Q106" s="125" t="str">
        <f t="shared" si="59"/>
        <v>A</v>
      </c>
      <c r="R106" s="133">
        <f>'Фед- 2019-2020'!BC106</f>
        <v>0.16666666666666666</v>
      </c>
      <c r="S106" s="129" t="str">
        <f t="shared" si="60"/>
        <v>C</v>
      </c>
      <c r="T106" s="131">
        <f>'Фед- 2019-2020'!BE106</f>
        <v>0.10152320748648309</v>
      </c>
      <c r="U106" s="125" t="str">
        <f t="shared" si="61"/>
        <v>D</v>
      </c>
      <c r="V106" s="133">
        <f>'Фед- 2019-2020'!BG106</f>
        <v>0</v>
      </c>
      <c r="W106" s="159" t="str">
        <f t="shared" si="62"/>
        <v>D</v>
      </c>
      <c r="X106" s="156" t="str">
        <f t="shared" si="42"/>
        <v>C</v>
      </c>
      <c r="Y106" s="534">
        <f t="shared" si="43"/>
        <v>2.5</v>
      </c>
      <c r="Z106" s="535">
        <f t="shared" si="44"/>
        <v>2</v>
      </c>
      <c r="AA106" s="535">
        <f t="shared" si="45"/>
        <v>2.5</v>
      </c>
      <c r="AB106" s="535">
        <f t="shared" si="46"/>
        <v>2</v>
      </c>
      <c r="AC106" s="535">
        <f t="shared" si="47"/>
        <v>2</v>
      </c>
      <c r="AD106" s="535">
        <f t="shared" si="48"/>
        <v>1</v>
      </c>
      <c r="AE106" s="535">
        <f t="shared" si="49"/>
        <v>4.2</v>
      </c>
      <c r="AF106" s="535">
        <f t="shared" si="50"/>
        <v>2</v>
      </c>
      <c r="AG106" s="535">
        <f t="shared" si="51"/>
        <v>1</v>
      </c>
      <c r="AH106" s="535">
        <f t="shared" si="52"/>
        <v>1</v>
      </c>
      <c r="AI106" s="538">
        <f t="shared" si="53"/>
        <v>2.02</v>
      </c>
    </row>
    <row r="107" spans="1:35" x14ac:dyDescent="0.25">
      <c r="A107" s="81">
        <v>21</v>
      </c>
      <c r="B107" s="84">
        <f>'Мун- 2019-2020'!B107</f>
        <v>61430</v>
      </c>
      <c r="C107" s="120" t="str">
        <f>'Мун- 2019-2020'!C107</f>
        <v>МАОУ СШ № 143</v>
      </c>
      <c r="D107" s="123">
        <f>'Мун- 2019-2020'!DC107+0.001</f>
        <v>0.6480588235294118</v>
      </c>
      <c r="E107" s="111" t="str">
        <f t="shared" si="32"/>
        <v>A</v>
      </c>
      <c r="F107" s="116">
        <f>'Мун- 2019-2020'!DE107</f>
        <v>1.4396273055714013</v>
      </c>
      <c r="G107" s="95" t="str">
        <f t="shared" si="54"/>
        <v>B</v>
      </c>
      <c r="H107" s="114">
        <f>'Мун- 2019-2020'!DG107</f>
        <v>0.28358208955223879</v>
      </c>
      <c r="I107" s="95" t="str">
        <f t="shared" si="55"/>
        <v>A</v>
      </c>
      <c r="J107" s="108">
        <f>'Мун- 2019-2020'!DI107</f>
        <v>2.7697395618023975E-2</v>
      </c>
      <c r="K107" s="95" t="str">
        <f t="shared" si="56"/>
        <v>C</v>
      </c>
      <c r="L107" s="91">
        <f>'Рег- 2019-2020'!AQ107</f>
        <v>0.2857142857142857</v>
      </c>
      <c r="M107" s="125" t="str">
        <f t="shared" si="57"/>
        <v>B</v>
      </c>
      <c r="N107" s="128">
        <f>'Рег- 2019-2020'!AS107</f>
        <v>1.9717379749485937</v>
      </c>
      <c r="O107" s="129" t="str">
        <f t="shared" si="58"/>
        <v>A</v>
      </c>
      <c r="P107" s="91">
        <f>'Рег- 2019-2020'!AU107</f>
        <v>0.30769230769230771</v>
      </c>
      <c r="Q107" s="125" t="str">
        <f t="shared" si="59"/>
        <v>A</v>
      </c>
      <c r="R107" s="133">
        <f>'Фед- 2019-2020'!BC107</f>
        <v>0.66666666666666663</v>
      </c>
      <c r="S107" s="129" t="str">
        <f t="shared" si="60"/>
        <v>A</v>
      </c>
      <c r="T107" s="131">
        <f>'Фед- 2019-2020'!BE107</f>
        <v>0.40609282994593238</v>
      </c>
      <c r="U107" s="125" t="str">
        <f t="shared" si="61"/>
        <v>D</v>
      </c>
      <c r="V107" s="133">
        <f>'Фед- 2019-2020'!BG107</f>
        <v>0.75</v>
      </c>
      <c r="W107" s="159" t="str">
        <f t="shared" si="62"/>
        <v>A</v>
      </c>
      <c r="X107" s="156" t="str">
        <f t="shared" si="42"/>
        <v>B</v>
      </c>
      <c r="Y107" s="534">
        <f t="shared" si="43"/>
        <v>4.2</v>
      </c>
      <c r="Z107" s="535">
        <f t="shared" si="44"/>
        <v>2.5</v>
      </c>
      <c r="AA107" s="535">
        <f t="shared" si="45"/>
        <v>4.2</v>
      </c>
      <c r="AB107" s="535">
        <f t="shared" si="46"/>
        <v>2</v>
      </c>
      <c r="AC107" s="535">
        <f t="shared" si="47"/>
        <v>2.5</v>
      </c>
      <c r="AD107" s="535">
        <f t="shared" si="48"/>
        <v>4.2</v>
      </c>
      <c r="AE107" s="535">
        <f t="shared" si="49"/>
        <v>4.2</v>
      </c>
      <c r="AF107" s="535">
        <f t="shared" si="50"/>
        <v>4.2</v>
      </c>
      <c r="AG107" s="535">
        <f t="shared" si="51"/>
        <v>1</v>
      </c>
      <c r="AH107" s="535">
        <f t="shared" si="52"/>
        <v>4.2</v>
      </c>
      <c r="AI107" s="538">
        <f t="shared" si="53"/>
        <v>3.3200000000000003</v>
      </c>
    </row>
    <row r="108" spans="1:35" x14ac:dyDescent="0.25">
      <c r="A108" s="81">
        <v>22</v>
      </c>
      <c r="B108" s="84">
        <f>'Мун- 2019-2020'!B108</f>
        <v>61440</v>
      </c>
      <c r="C108" s="120" t="str">
        <f>'Мун- 2019-2020'!C108</f>
        <v>МБОУ СШ № 144</v>
      </c>
      <c r="D108" s="123">
        <f>'Мун- 2019-2020'!DC108</f>
        <v>0.41176470588235292</v>
      </c>
      <c r="E108" s="111" t="str">
        <f t="shared" si="32"/>
        <v>C</v>
      </c>
      <c r="F108" s="116">
        <f>'Мун- 2019-2020'!DE108</f>
        <v>2.0842365468720288</v>
      </c>
      <c r="G108" s="95" t="str">
        <f t="shared" si="54"/>
        <v>A</v>
      </c>
      <c r="H108" s="114">
        <f>'Мун- 2019-2020'!DG108</f>
        <v>0.16494845360824742</v>
      </c>
      <c r="I108" s="95" t="str">
        <f t="shared" si="55"/>
        <v>B</v>
      </c>
      <c r="J108" s="108">
        <f>'Мун- 2019-2020'!DI108+0.003</f>
        <v>4.3997464074387156E-2</v>
      </c>
      <c r="K108" s="95" t="str">
        <f t="shared" si="56"/>
        <v>B</v>
      </c>
      <c r="L108" s="91">
        <f>'Рег- 2019-2020'!AQ108</f>
        <v>0.2857142857142857</v>
      </c>
      <c r="M108" s="125" t="str">
        <f t="shared" si="57"/>
        <v>B</v>
      </c>
      <c r="N108" s="128">
        <f>'Рег- 2019-2020'!AS108</f>
        <v>5.4601974690884134</v>
      </c>
      <c r="O108" s="129" t="str">
        <f t="shared" si="58"/>
        <v>A</v>
      </c>
      <c r="P108" s="91">
        <f>'Рег- 2019-2020'!AU108</f>
        <v>0.16666666666666666</v>
      </c>
      <c r="Q108" s="125" t="str">
        <f t="shared" si="59"/>
        <v>C</v>
      </c>
      <c r="R108" s="133">
        <f>'Фед- 2019-2020'!BC108</f>
        <v>0.66666666666666663</v>
      </c>
      <c r="S108" s="129" t="str">
        <f t="shared" si="60"/>
        <v>A</v>
      </c>
      <c r="T108" s="131">
        <f>'Фед- 2019-2020'!BE108</f>
        <v>43.451932804214763</v>
      </c>
      <c r="U108" s="125" t="str">
        <f t="shared" si="61"/>
        <v>A</v>
      </c>
      <c r="V108" s="133">
        <f>'Фед- 2019-2020'!BG108</f>
        <v>0.13785046728971961</v>
      </c>
      <c r="W108" s="159" t="str">
        <f t="shared" si="62"/>
        <v>B</v>
      </c>
      <c r="X108" s="156" t="str">
        <f t="shared" si="42"/>
        <v>B</v>
      </c>
      <c r="Y108" s="534">
        <f t="shared" si="43"/>
        <v>2</v>
      </c>
      <c r="Z108" s="535">
        <f t="shared" si="44"/>
        <v>4.2</v>
      </c>
      <c r="AA108" s="535">
        <f t="shared" si="45"/>
        <v>2.5</v>
      </c>
      <c r="AB108" s="535">
        <f t="shared" si="46"/>
        <v>2.5</v>
      </c>
      <c r="AC108" s="535">
        <f t="shared" si="47"/>
        <v>2.5</v>
      </c>
      <c r="AD108" s="535">
        <f t="shared" si="48"/>
        <v>4.2</v>
      </c>
      <c r="AE108" s="535">
        <f t="shared" si="49"/>
        <v>2</v>
      </c>
      <c r="AF108" s="535">
        <f t="shared" si="50"/>
        <v>4.2</v>
      </c>
      <c r="AG108" s="535">
        <f t="shared" si="51"/>
        <v>4.2</v>
      </c>
      <c r="AH108" s="535">
        <f t="shared" si="52"/>
        <v>2.5</v>
      </c>
      <c r="AI108" s="538">
        <f t="shared" si="53"/>
        <v>3.0799999999999996</v>
      </c>
    </row>
    <row r="109" spans="1:35" x14ac:dyDescent="0.25">
      <c r="A109" s="81">
        <v>23</v>
      </c>
      <c r="B109" s="84">
        <f>'Мун- 2019-2020'!B109</f>
        <v>61450</v>
      </c>
      <c r="C109" s="120" t="str">
        <f>'Мун- 2019-2020'!C109</f>
        <v>МАОУ СШ № 145</v>
      </c>
      <c r="D109" s="123">
        <f>'Мун- 2019-2020'!DC109+0.001</f>
        <v>0.6480588235294118</v>
      </c>
      <c r="E109" s="111" t="str">
        <f t="shared" si="32"/>
        <v>A</v>
      </c>
      <c r="F109" s="116">
        <f>'Мун- 2019-2020'!DE109</f>
        <v>2.5354630157824682</v>
      </c>
      <c r="G109" s="95" t="str">
        <f t="shared" si="54"/>
        <v>A</v>
      </c>
      <c r="H109" s="114">
        <f>'Мун- 2019-2020'!DG109</f>
        <v>0.22033898305084745</v>
      </c>
      <c r="I109" s="95" t="str">
        <f t="shared" si="55"/>
        <v>B</v>
      </c>
      <c r="J109" s="108">
        <f>'Мун- 2019-2020'!DI109</f>
        <v>7.7939233817701459E-2</v>
      </c>
      <c r="K109" s="95" t="str">
        <f t="shared" si="56"/>
        <v>A</v>
      </c>
      <c r="L109" s="91">
        <f>'Рег- 2019-2020'!AQ109</f>
        <v>0.2857142857142857</v>
      </c>
      <c r="M109" s="125" t="str">
        <f t="shared" si="57"/>
        <v>B</v>
      </c>
      <c r="N109" s="128">
        <f>'Рег- 2019-2020'!AS109</f>
        <v>3.1851151903015746</v>
      </c>
      <c r="O109" s="129" t="str">
        <f t="shared" si="58"/>
        <v>A</v>
      </c>
      <c r="P109" s="91">
        <f>'Рег- 2019-2020'!AU109</f>
        <v>0.23809523809523808</v>
      </c>
      <c r="Q109" s="125" t="str">
        <f t="shared" si="59"/>
        <v>B</v>
      </c>
      <c r="R109" s="133">
        <f>'Фед- 2019-2020'!BC109</f>
        <v>0.33333333333333331</v>
      </c>
      <c r="S109" s="129" t="str">
        <f t="shared" si="60"/>
        <v>A</v>
      </c>
      <c r="T109" s="131">
        <f>'Фед- 2019-2020'!BE109</f>
        <v>1.0152320748648309</v>
      </c>
      <c r="U109" s="125" t="str">
        <f t="shared" si="61"/>
        <v>B</v>
      </c>
      <c r="V109" s="133">
        <f>'Фед- 2019-2020'!BG109</f>
        <v>0.2</v>
      </c>
      <c r="W109" s="159" t="str">
        <f t="shared" si="62"/>
        <v>A</v>
      </c>
      <c r="X109" s="156" t="str">
        <f t="shared" si="42"/>
        <v>A</v>
      </c>
      <c r="Y109" s="534">
        <f t="shared" si="43"/>
        <v>4.2</v>
      </c>
      <c r="Z109" s="535">
        <f t="shared" si="44"/>
        <v>4.2</v>
      </c>
      <c r="AA109" s="535">
        <f t="shared" si="45"/>
        <v>2.5</v>
      </c>
      <c r="AB109" s="535">
        <f t="shared" si="46"/>
        <v>4.2</v>
      </c>
      <c r="AC109" s="535">
        <f t="shared" si="47"/>
        <v>2.5</v>
      </c>
      <c r="AD109" s="535">
        <f t="shared" si="48"/>
        <v>4.2</v>
      </c>
      <c r="AE109" s="535">
        <f t="shared" si="49"/>
        <v>2.5</v>
      </c>
      <c r="AF109" s="535">
        <f t="shared" si="50"/>
        <v>4.2</v>
      </c>
      <c r="AG109" s="535">
        <f t="shared" si="51"/>
        <v>2.5</v>
      </c>
      <c r="AH109" s="535">
        <f t="shared" si="52"/>
        <v>4.2</v>
      </c>
      <c r="AI109" s="538">
        <f t="shared" si="53"/>
        <v>3.5200000000000005</v>
      </c>
    </row>
    <row r="110" spans="1:35" x14ac:dyDescent="0.25">
      <c r="A110" s="81">
        <v>24</v>
      </c>
      <c r="B110" s="84">
        <f>'Мун- 2019-2020'!B110</f>
        <v>61470</v>
      </c>
      <c r="C110" s="120" t="str">
        <f>'Мун- 2019-2020'!C110</f>
        <v>МБОУ СШ № 147</v>
      </c>
      <c r="D110" s="123">
        <f>'Мун- 2019-2020'!DC110</f>
        <v>0.47058823529411764</v>
      </c>
      <c r="E110" s="111" t="str">
        <f t="shared" si="32"/>
        <v>B</v>
      </c>
      <c r="F110" s="116">
        <f>'Мун- 2019-2020'!DE110</f>
        <v>0.75204411485073208</v>
      </c>
      <c r="G110" s="95" t="str">
        <f t="shared" si="54"/>
        <v>C</v>
      </c>
      <c r="H110" s="114">
        <f>'Мун- 2019-2020'!DG110</f>
        <v>0.2857142857142857</v>
      </c>
      <c r="I110" s="95" t="str">
        <f t="shared" si="55"/>
        <v>A</v>
      </c>
      <c r="J110" s="108">
        <f>'Мун- 2019-2020'!DI110</f>
        <v>2.9118136439267885E-2</v>
      </c>
      <c r="K110" s="95" t="str">
        <f t="shared" si="56"/>
        <v>C</v>
      </c>
      <c r="L110" s="91">
        <f>'Рег- 2019-2020'!AQ110</f>
        <v>0.14285714285714285</v>
      </c>
      <c r="M110" s="125" t="str">
        <f t="shared" si="57"/>
        <v>C</v>
      </c>
      <c r="N110" s="128">
        <f>'Рег- 2019-2020'!AS110</f>
        <v>0.60668860767649035</v>
      </c>
      <c r="O110" s="129" t="str">
        <f t="shared" si="58"/>
        <v>C</v>
      </c>
      <c r="P110" s="91">
        <f>'Рег- 2019-2020'!AU110</f>
        <v>0.5</v>
      </c>
      <c r="Q110" s="125" t="str">
        <f t="shared" si="59"/>
        <v>A</v>
      </c>
      <c r="R110" s="133">
        <f>'Фед- 2019-2020'!BC110</f>
        <v>0</v>
      </c>
      <c r="S110" s="129" t="str">
        <f t="shared" si="60"/>
        <v>D</v>
      </c>
      <c r="T110" s="131">
        <f>'Фед- 2019-2020'!BE110</f>
        <v>1.0152320748648308E-4</v>
      </c>
      <c r="U110" s="125" t="str">
        <f t="shared" si="61"/>
        <v>D</v>
      </c>
      <c r="V110" s="133">
        <f>'Фед- 2019-2020'!BG110</f>
        <v>0</v>
      </c>
      <c r="W110" s="159" t="str">
        <f t="shared" si="62"/>
        <v>D</v>
      </c>
      <c r="X110" s="156" t="str">
        <f t="shared" si="42"/>
        <v>C</v>
      </c>
      <c r="Y110" s="534">
        <f t="shared" si="43"/>
        <v>2.5</v>
      </c>
      <c r="Z110" s="535">
        <f t="shared" si="44"/>
        <v>2</v>
      </c>
      <c r="AA110" s="535">
        <f t="shared" si="45"/>
        <v>4.2</v>
      </c>
      <c r="AB110" s="535">
        <f t="shared" si="46"/>
        <v>2</v>
      </c>
      <c r="AC110" s="535">
        <f t="shared" si="47"/>
        <v>2</v>
      </c>
      <c r="AD110" s="535">
        <f t="shared" si="48"/>
        <v>2</v>
      </c>
      <c r="AE110" s="535">
        <f t="shared" si="49"/>
        <v>4.2</v>
      </c>
      <c r="AF110" s="535">
        <f t="shared" si="50"/>
        <v>1</v>
      </c>
      <c r="AG110" s="535">
        <f t="shared" si="51"/>
        <v>1</v>
      </c>
      <c r="AH110" s="535">
        <f t="shared" si="52"/>
        <v>1</v>
      </c>
      <c r="AI110" s="538">
        <f t="shared" si="53"/>
        <v>2.19</v>
      </c>
    </row>
    <row r="111" spans="1:35" x14ac:dyDescent="0.25">
      <c r="A111" s="81">
        <v>25</v>
      </c>
      <c r="B111" s="84">
        <f>'Мун- 2019-2020'!B111</f>
        <v>61490</v>
      </c>
      <c r="C111" s="120" t="str">
        <f>'Мун- 2019-2020'!C111</f>
        <v>МАОУ СШ № 149</v>
      </c>
      <c r="D111" s="123">
        <f>'Мун- 2019-2020'!DC111</f>
        <v>0.52941176470588236</v>
      </c>
      <c r="E111" s="111" t="str">
        <f t="shared" si="32"/>
        <v>B</v>
      </c>
      <c r="F111" s="116">
        <f>'Мун- 2019-2020'!DE111</f>
        <v>1.2462445331812131</v>
      </c>
      <c r="G111" s="95" t="str">
        <f t="shared" si="54"/>
        <v>B</v>
      </c>
      <c r="H111" s="114">
        <f>'Мун- 2019-2020'!DG111</f>
        <v>0.5</v>
      </c>
      <c r="I111" s="95" t="str">
        <f t="shared" si="55"/>
        <v>A</v>
      </c>
      <c r="J111" s="108">
        <f>'Мун- 2019-2020'!DI111</f>
        <v>2.3500810372771474E-2</v>
      </c>
      <c r="K111" s="95" t="str">
        <f t="shared" si="56"/>
        <v>C</v>
      </c>
      <c r="L111" s="91">
        <f>'Рег- 2019-2020'!AQ111</f>
        <v>0.2857142857142857</v>
      </c>
      <c r="M111" s="125" t="str">
        <f t="shared" si="57"/>
        <v>B</v>
      </c>
      <c r="N111" s="128">
        <f>'Рег- 2019-2020'!AS111</f>
        <v>1.8200658230294711</v>
      </c>
      <c r="O111" s="129" t="str">
        <f t="shared" si="58"/>
        <v>A</v>
      </c>
      <c r="P111" s="91">
        <f>'Рег- 2019-2020'!AU111</f>
        <v>0.66666666666666663</v>
      </c>
      <c r="Q111" s="125" t="str">
        <f t="shared" si="59"/>
        <v>A</v>
      </c>
      <c r="R111" s="133">
        <f>'Фед- 2019-2020'!BC111</f>
        <v>0.66666666666666663</v>
      </c>
      <c r="S111" s="129" t="str">
        <f t="shared" si="60"/>
        <v>A</v>
      </c>
      <c r="T111" s="131">
        <f>'Фед- 2019-2020'!BE111</f>
        <v>2.335033772189111</v>
      </c>
      <c r="U111" s="125" t="str">
        <f t="shared" si="61"/>
        <v>A</v>
      </c>
      <c r="V111" s="133">
        <f>'Фед- 2019-2020'!BG111</f>
        <v>0.47826086956521741</v>
      </c>
      <c r="W111" s="159" t="str">
        <f t="shared" si="62"/>
        <v>A</v>
      </c>
      <c r="X111" s="156" t="str">
        <f t="shared" si="42"/>
        <v>B</v>
      </c>
      <c r="Y111" s="534">
        <f t="shared" si="43"/>
        <v>2.5</v>
      </c>
      <c r="Z111" s="535">
        <f t="shared" si="44"/>
        <v>2.5</v>
      </c>
      <c r="AA111" s="535">
        <f t="shared" si="45"/>
        <v>4.2</v>
      </c>
      <c r="AB111" s="535">
        <f t="shared" si="46"/>
        <v>2</v>
      </c>
      <c r="AC111" s="535">
        <f t="shared" si="47"/>
        <v>2.5</v>
      </c>
      <c r="AD111" s="535">
        <f t="shared" si="48"/>
        <v>4.2</v>
      </c>
      <c r="AE111" s="535">
        <f t="shared" si="49"/>
        <v>4.2</v>
      </c>
      <c r="AF111" s="535">
        <f t="shared" si="50"/>
        <v>4.2</v>
      </c>
      <c r="AG111" s="535">
        <f t="shared" si="51"/>
        <v>4.2</v>
      </c>
      <c r="AH111" s="535">
        <f t="shared" si="52"/>
        <v>4.2</v>
      </c>
      <c r="AI111" s="538">
        <f t="shared" si="53"/>
        <v>3.4699999999999998</v>
      </c>
    </row>
    <row r="112" spans="1:35" x14ac:dyDescent="0.25">
      <c r="A112" s="81">
        <v>26</v>
      </c>
      <c r="B112" s="84">
        <f>'Мун- 2019-2020'!B112</f>
        <v>61500</v>
      </c>
      <c r="C112" s="120" t="str">
        <f>'Мун- 2019-2020'!C112</f>
        <v>МАОУ СШ № 150</v>
      </c>
      <c r="D112" s="123">
        <f>'Мун- 2019-2020'!DC112</f>
        <v>0.76470588235294112</v>
      </c>
      <c r="E112" s="111" t="str">
        <f t="shared" si="32"/>
        <v>A</v>
      </c>
      <c r="F112" s="116">
        <f>'Мун- 2019-2020'!DE112</f>
        <v>1.5040882297014642</v>
      </c>
      <c r="G112" s="95" t="str">
        <f t="shared" si="54"/>
        <v>A</v>
      </c>
      <c r="H112" s="114">
        <f>'Мун- 2019-2020'!DG112</f>
        <v>0.25714285714285712</v>
      </c>
      <c r="I112" s="95" t="str">
        <f t="shared" si="55"/>
        <v>A</v>
      </c>
      <c r="J112" s="108">
        <f>'Мун- 2019-2020'!DI112</f>
        <v>2.6455026455026454E-2</v>
      </c>
      <c r="K112" s="95" t="str">
        <f t="shared" si="56"/>
        <v>C</v>
      </c>
      <c r="L112" s="91">
        <f>'Рег- 2019-2020'!AQ112</f>
        <v>0.5714285714285714</v>
      </c>
      <c r="M112" s="125" t="str">
        <f t="shared" si="57"/>
        <v>A</v>
      </c>
      <c r="N112" s="128">
        <f>'Рег- 2019-2020'!AS112</f>
        <v>2.4267544307059614</v>
      </c>
      <c r="O112" s="129" t="str">
        <f t="shared" si="58"/>
        <v>A</v>
      </c>
      <c r="P112" s="91">
        <f>'Рег- 2019-2020'!AU112</f>
        <v>0.375</v>
      </c>
      <c r="Q112" s="125" t="str">
        <f t="shared" si="59"/>
        <v>A</v>
      </c>
      <c r="R112" s="133">
        <f>'Фед- 2019-2020'!BC112</f>
        <v>0.33333333333333331</v>
      </c>
      <c r="S112" s="129" t="str">
        <f t="shared" si="60"/>
        <v>A</v>
      </c>
      <c r="T112" s="131">
        <f>'Фед- 2019-2020'!BE112</f>
        <v>2.0304641497296618</v>
      </c>
      <c r="U112" s="125" t="str">
        <f t="shared" si="61"/>
        <v>A</v>
      </c>
      <c r="V112" s="133">
        <f>'Фед- 2019-2020'!BG112</f>
        <v>0.15</v>
      </c>
      <c r="W112" s="159" t="str">
        <f t="shared" si="62"/>
        <v>B</v>
      </c>
      <c r="X112" s="156" t="str">
        <f t="shared" si="42"/>
        <v>A</v>
      </c>
      <c r="Y112" s="534">
        <f t="shared" si="43"/>
        <v>4.2</v>
      </c>
      <c r="Z112" s="535">
        <f t="shared" si="44"/>
        <v>4.2</v>
      </c>
      <c r="AA112" s="535">
        <f t="shared" si="45"/>
        <v>4.2</v>
      </c>
      <c r="AB112" s="535">
        <f t="shared" si="46"/>
        <v>2</v>
      </c>
      <c r="AC112" s="535">
        <f t="shared" si="47"/>
        <v>4.2</v>
      </c>
      <c r="AD112" s="535">
        <f t="shared" si="48"/>
        <v>4.2</v>
      </c>
      <c r="AE112" s="535">
        <f t="shared" si="49"/>
        <v>4.2</v>
      </c>
      <c r="AF112" s="535">
        <f t="shared" si="50"/>
        <v>4.2</v>
      </c>
      <c r="AG112" s="535">
        <f t="shared" si="51"/>
        <v>4.2</v>
      </c>
      <c r="AH112" s="535">
        <f t="shared" si="52"/>
        <v>2.5</v>
      </c>
      <c r="AI112" s="538">
        <f t="shared" si="53"/>
        <v>3.81</v>
      </c>
    </row>
    <row r="113" spans="1:35" x14ac:dyDescent="0.25">
      <c r="A113" s="81">
        <v>27</v>
      </c>
      <c r="B113" s="84">
        <f>'Мун- 2019-2020'!B113</f>
        <v>61510</v>
      </c>
      <c r="C113" s="120" t="str">
        <f>'Мун- 2019-2020'!C113</f>
        <v>МАОУ СШ № 151</v>
      </c>
      <c r="D113" s="123">
        <f>'Мун- 2019-2020'!DC113</f>
        <v>0.76470588235294112</v>
      </c>
      <c r="E113" s="111" t="str">
        <f t="shared" si="32"/>
        <v>A</v>
      </c>
      <c r="F113" s="116">
        <f>'Мун- 2019-2020'!DE113</f>
        <v>1.1173226849210875</v>
      </c>
      <c r="G113" s="95" t="str">
        <f t="shared" si="54"/>
        <v>B</v>
      </c>
      <c r="H113" s="114">
        <f>'Мун- 2019-2020'!DG113</f>
        <v>0.21153846153846154</v>
      </c>
      <c r="I113" s="95" t="str">
        <f t="shared" si="55"/>
        <v>B</v>
      </c>
      <c r="J113" s="108">
        <f>'Мун- 2019-2020'!DI113</f>
        <v>3.1649421789409618E-2</v>
      </c>
      <c r="K113" s="95" t="str">
        <f t="shared" si="56"/>
        <v>C</v>
      </c>
      <c r="L113" s="91">
        <f>'Рег- 2019-2020'!AQ113</f>
        <v>0.42857142857142855</v>
      </c>
      <c r="M113" s="125" t="str">
        <f t="shared" si="57"/>
        <v>A</v>
      </c>
      <c r="N113" s="128">
        <f>'Рег- 2019-2020'!AS113</f>
        <v>1.3650493672721034</v>
      </c>
      <c r="O113" s="129" t="str">
        <f t="shared" si="58"/>
        <v>B</v>
      </c>
      <c r="P113" s="91">
        <f>'Рег- 2019-2020'!AU113</f>
        <v>0.55555555555555558</v>
      </c>
      <c r="Q113" s="125" t="str">
        <f t="shared" si="59"/>
        <v>A</v>
      </c>
      <c r="R113" s="133">
        <f>'Фед- 2019-2020'!BC113</f>
        <v>0.66666666666666663</v>
      </c>
      <c r="S113" s="129" t="str">
        <f t="shared" si="60"/>
        <v>A</v>
      </c>
      <c r="T113" s="131">
        <f>'Фед- 2019-2020'!BE113</f>
        <v>2.2335105647026281</v>
      </c>
      <c r="U113" s="125" t="str">
        <f t="shared" si="61"/>
        <v>A</v>
      </c>
      <c r="V113" s="133">
        <v>0.26666666666666666</v>
      </c>
      <c r="W113" s="159" t="str">
        <f t="shared" si="62"/>
        <v>A</v>
      </c>
      <c r="X113" s="156" t="str">
        <f t="shared" si="42"/>
        <v>B</v>
      </c>
      <c r="Y113" s="534">
        <f t="shared" si="43"/>
        <v>4.2</v>
      </c>
      <c r="Z113" s="535">
        <f t="shared" si="44"/>
        <v>2.5</v>
      </c>
      <c r="AA113" s="535">
        <f t="shared" si="45"/>
        <v>2.5</v>
      </c>
      <c r="AB113" s="535">
        <f t="shared" si="46"/>
        <v>2</v>
      </c>
      <c r="AC113" s="535">
        <f t="shared" si="47"/>
        <v>4.2</v>
      </c>
      <c r="AD113" s="535">
        <f t="shared" si="48"/>
        <v>2.5</v>
      </c>
      <c r="AE113" s="535">
        <f t="shared" si="49"/>
        <v>4.2</v>
      </c>
      <c r="AF113" s="535">
        <f t="shared" si="50"/>
        <v>4.2</v>
      </c>
      <c r="AG113" s="535">
        <f t="shared" si="51"/>
        <v>4.2</v>
      </c>
      <c r="AH113" s="535">
        <f t="shared" si="52"/>
        <v>4.2</v>
      </c>
      <c r="AI113" s="538">
        <f t="shared" si="53"/>
        <v>3.4699999999999998</v>
      </c>
    </row>
    <row r="114" spans="1:35" x14ac:dyDescent="0.25">
      <c r="A114" s="81">
        <v>28</v>
      </c>
      <c r="B114" s="84">
        <f>'Мун- 2019-2020'!B114</f>
        <v>61520</v>
      </c>
      <c r="C114" s="120" t="str">
        <f>'Мун- 2019-2020'!C114</f>
        <v>МАОУ СШ № 152</v>
      </c>
      <c r="D114" s="123">
        <f>'Мун- 2019-2020'!DC114</f>
        <v>0.41176470588235292</v>
      </c>
      <c r="E114" s="111" t="str">
        <f t="shared" si="32"/>
        <v>C</v>
      </c>
      <c r="F114" s="116">
        <f>'Мун- 2019-2020'!DE114</f>
        <v>2.2346453698421751</v>
      </c>
      <c r="G114" s="168" t="str">
        <f t="shared" si="54"/>
        <v>A</v>
      </c>
      <c r="H114" s="114">
        <f>'Мун- 2019-2020'!DG114</f>
        <v>0.23076923076923078</v>
      </c>
      <c r="I114" s="168" t="str">
        <f t="shared" si="55"/>
        <v>A</v>
      </c>
      <c r="J114" s="128">
        <f>'Мун- 2019-2020'!DI114</f>
        <v>4.9359278595158991E-2</v>
      </c>
      <c r="K114" s="168" t="str">
        <f t="shared" si="56"/>
        <v>B</v>
      </c>
      <c r="L114" s="91">
        <f>'Рег- 2019-2020'!AQ114</f>
        <v>0.14285714285714285</v>
      </c>
      <c r="M114" s="125" t="str">
        <f t="shared" si="57"/>
        <v>C</v>
      </c>
      <c r="N114" s="128">
        <f>'Рег- 2019-2020'!AS114</f>
        <v>3.7918037979780648</v>
      </c>
      <c r="O114" s="129" t="str">
        <f t="shared" si="58"/>
        <v>A</v>
      </c>
      <c r="P114" s="91">
        <f>'Рег- 2019-2020'!AU114</f>
        <v>0.44</v>
      </c>
      <c r="Q114" s="125" t="str">
        <f t="shared" si="59"/>
        <v>A</v>
      </c>
      <c r="R114" s="128">
        <f>'Фед- 2019-2020'!BC114</f>
        <v>0.66666666666666663</v>
      </c>
      <c r="S114" s="129" t="str">
        <f t="shared" si="60"/>
        <v>A</v>
      </c>
      <c r="T114" s="91">
        <f>'Фед- 2019-2020'!BE114</f>
        <v>4.5685443368917387</v>
      </c>
      <c r="U114" s="125" t="str">
        <f t="shared" si="61"/>
        <v>A</v>
      </c>
      <c r="V114" s="128">
        <v>0.89473684210526316</v>
      </c>
      <c r="W114" s="159" t="str">
        <f t="shared" si="62"/>
        <v>A</v>
      </c>
      <c r="X114" s="156" t="str">
        <f t="shared" si="42"/>
        <v>A</v>
      </c>
      <c r="Y114" s="534">
        <f t="shared" si="43"/>
        <v>2</v>
      </c>
      <c r="Z114" s="535">
        <f t="shared" si="44"/>
        <v>4.2</v>
      </c>
      <c r="AA114" s="535">
        <f t="shared" si="45"/>
        <v>4.2</v>
      </c>
      <c r="AB114" s="535">
        <f t="shared" si="46"/>
        <v>2.5</v>
      </c>
      <c r="AC114" s="535">
        <f t="shared" si="47"/>
        <v>2</v>
      </c>
      <c r="AD114" s="535">
        <f t="shared" si="48"/>
        <v>4.2</v>
      </c>
      <c r="AE114" s="535">
        <f t="shared" si="49"/>
        <v>4.2</v>
      </c>
      <c r="AF114" s="535">
        <f>IF(S114="A",4.2,IF(S114="B",2.5,IF(S114="C",2,1)))</f>
        <v>4.2</v>
      </c>
      <c r="AG114" s="535">
        <f>IF(U114="A",4.2,IF(U114="B",2.5,IF(U114="C",2,1)))</f>
        <v>4.2</v>
      </c>
      <c r="AH114" s="535">
        <f>IF(W114="A",4.2,IF(W114="B",2.5,IF(W114="C",2,1)))</f>
        <v>4.2</v>
      </c>
      <c r="AI114" s="538">
        <f t="shared" si="53"/>
        <v>3.59</v>
      </c>
    </row>
    <row r="115" spans="1:35" s="604" customFormat="1" x14ac:dyDescent="0.25">
      <c r="A115" s="81">
        <v>29</v>
      </c>
      <c r="B115" s="84">
        <v>61540</v>
      </c>
      <c r="C115" s="120" t="s">
        <v>197</v>
      </c>
      <c r="D115" s="123">
        <f>'Мун- 2019-2020'!DC115</f>
        <v>0.29411764705882354</v>
      </c>
      <c r="E115" s="111" t="str">
        <f t="shared" si="32"/>
        <v>C</v>
      </c>
      <c r="F115" s="116">
        <f>'Мун- 2019-2020'!DE115</f>
        <v>0.55866134246054377</v>
      </c>
      <c r="G115" s="168" t="str">
        <f t="shared" si="54"/>
        <v>C</v>
      </c>
      <c r="H115" s="114">
        <f>'Мун- 2019-2020'!DG115</f>
        <v>0.15384615384615385</v>
      </c>
      <c r="I115" s="168" t="str">
        <f t="shared" si="55"/>
        <v>B</v>
      </c>
      <c r="J115" s="128">
        <f>'Мун- 2019-2020'!DI115+0.006</f>
        <v>2.1921616656460502E-2</v>
      </c>
      <c r="K115" s="168" t="str">
        <f t="shared" si="56"/>
        <v>C</v>
      </c>
      <c r="L115" s="91">
        <f>'Рег- 2019-2020'!AQ115</f>
        <v>0</v>
      </c>
      <c r="M115" s="125" t="str">
        <f t="shared" si="57"/>
        <v>D</v>
      </c>
      <c r="N115" s="128">
        <f>'Рег- 2019-2020'!AS115</f>
        <v>1.5167215191912259E-4</v>
      </c>
      <c r="O115" s="129" t="str">
        <f t="shared" si="58"/>
        <v>D</v>
      </c>
      <c r="P115" s="91">
        <f>'Рег- 2019-2020'!AU115</f>
        <v>0</v>
      </c>
      <c r="Q115" s="125" t="str">
        <f t="shared" si="59"/>
        <v>D</v>
      </c>
      <c r="R115" s="128">
        <f>'Фед- 2019-2020'!BC115</f>
        <v>0</v>
      </c>
      <c r="S115" s="129" t="str">
        <f t="shared" si="60"/>
        <v>D</v>
      </c>
      <c r="T115" s="91">
        <f>'Фед- 2019-2020'!BE115</f>
        <v>0.71066245240538162</v>
      </c>
      <c r="U115" s="125" t="str">
        <f t="shared" si="61"/>
        <v>C</v>
      </c>
      <c r="V115" s="128">
        <f>'Фед- 2019-2020'!BG115</f>
        <v>0</v>
      </c>
      <c r="W115" s="159" t="str">
        <f t="shared" si="62"/>
        <v>D</v>
      </c>
      <c r="X115" s="606" t="str">
        <f t="shared" ref="X115" si="63">IF(AI115&gt;=3.5,"A",IF(AI115&gt;=2.5,"B",IF(AI115&gt;=1.5,"C","D")))</f>
        <v>C</v>
      </c>
      <c r="Y115" s="534">
        <f t="shared" si="43"/>
        <v>2</v>
      </c>
      <c r="Z115" s="535">
        <f t="shared" si="44"/>
        <v>2</v>
      </c>
      <c r="AA115" s="535">
        <f t="shared" si="45"/>
        <v>2.5</v>
      </c>
      <c r="AB115" s="535">
        <f t="shared" si="46"/>
        <v>2</v>
      </c>
      <c r="AC115" s="535">
        <f t="shared" si="47"/>
        <v>1</v>
      </c>
      <c r="AD115" s="535">
        <f t="shared" si="48"/>
        <v>1</v>
      </c>
      <c r="AE115" s="535">
        <f t="shared" si="49"/>
        <v>1</v>
      </c>
      <c r="AF115" s="535">
        <f>IF(S115="A",4.2,IF(S115="B",2.5,IF(S115="C",2,1)))</f>
        <v>1</v>
      </c>
      <c r="AG115" s="535">
        <f>IF(U115="A",4.2,IF(U115="B",2.5,IF(U115="C",2,1)))</f>
        <v>2</v>
      </c>
      <c r="AH115" s="535">
        <f>IF(W115="A",4.2,IF(W115="B",2.5,IF(W115="C",2,1)))</f>
        <v>1</v>
      </c>
      <c r="AI115" s="538">
        <f t="shared" si="53"/>
        <v>1.55</v>
      </c>
    </row>
    <row r="116" spans="1:35" ht="15.75" thickBot="1" x14ac:dyDescent="0.3">
      <c r="A116" s="81">
        <v>30</v>
      </c>
      <c r="B116" s="513">
        <v>61560</v>
      </c>
      <c r="C116" s="607" t="s">
        <v>210</v>
      </c>
      <c r="D116" s="141">
        <f>'Мун- 2019-2020'!DC116</f>
        <v>0.35294117647058826</v>
      </c>
      <c r="E116" s="142" t="str">
        <f t="shared" si="32"/>
        <v>C</v>
      </c>
      <c r="F116" s="143">
        <f>'Мун- 2019-2020'!DE116</f>
        <v>0.55866134246054377</v>
      </c>
      <c r="G116" s="107" t="str">
        <f t="shared" si="54"/>
        <v>C</v>
      </c>
      <c r="H116" s="144">
        <f>'Мун- 2019-2020'!DG116</f>
        <v>3.8461538461538464E-2</v>
      </c>
      <c r="I116" s="107" t="str">
        <f t="shared" si="55"/>
        <v>D</v>
      </c>
      <c r="J116" s="106">
        <f>'Мун- 2019-2020'!DI116+0.001</f>
        <v>2.2346469622331694E-2</v>
      </c>
      <c r="K116" s="107" t="str">
        <f t="shared" si="56"/>
        <v>C</v>
      </c>
      <c r="L116" s="138">
        <f>'Рег- 2019-2020'!AQ116</f>
        <v>0.14285714285714285</v>
      </c>
      <c r="M116" s="139" t="str">
        <f t="shared" si="57"/>
        <v>C</v>
      </c>
      <c r="N116" s="106">
        <f>'Рег- 2019-2020'!AS116</f>
        <v>0.45501645575736777</v>
      </c>
      <c r="O116" s="140" t="str">
        <f t="shared" si="58"/>
        <v>D</v>
      </c>
      <c r="P116" s="138">
        <f>'Рег- 2019-2020'!AU116</f>
        <v>0.33333333333333331</v>
      </c>
      <c r="Q116" s="139" t="str">
        <f t="shared" si="59"/>
        <v>A</v>
      </c>
      <c r="R116" s="106">
        <f>'Фед- 2019-2020'!BC116</f>
        <v>0</v>
      </c>
      <c r="S116" s="140" t="str">
        <f t="shared" si="60"/>
        <v>D</v>
      </c>
      <c r="T116" s="138">
        <f>'Фед- 2019-2020'!BE116</f>
        <v>1.0152320748648308E-4</v>
      </c>
      <c r="U116" s="139" t="str">
        <f t="shared" si="61"/>
        <v>D</v>
      </c>
      <c r="V116" s="106">
        <f>'Фед- 2019-2020'!BG116</f>
        <v>0</v>
      </c>
      <c r="W116" s="157" t="str">
        <f t="shared" si="62"/>
        <v>D</v>
      </c>
      <c r="X116" s="190" t="str">
        <f t="shared" si="42"/>
        <v>C</v>
      </c>
      <c r="Y116" s="532">
        <f t="shared" ref="Y116" si="64">IF(E116="A",4.2,IF(E116="B",2.5,IF(E116="C",2,1)))</f>
        <v>2</v>
      </c>
      <c r="Z116" s="533">
        <f t="shared" ref="Z116" si="65">IF(G116="A",4.2,IF(G116="B",2.5,IF(G116="C",2,1)))</f>
        <v>2</v>
      </c>
      <c r="AA116" s="533">
        <f t="shared" ref="AA116" si="66">IF(I116="A",4.2,IF(I116="B",2.5,IF(I116="C",2,1)))</f>
        <v>1</v>
      </c>
      <c r="AB116" s="533">
        <f t="shared" ref="AB116" si="67">IF(K116="A",4.2,IF(K116="B",2.5,IF(K116="C",2,1)))</f>
        <v>2</v>
      </c>
      <c r="AC116" s="533">
        <f t="shared" ref="AC116" si="68">IF(M116="A",4.2,IF(M116="B",2.5,IF(M116="C",2,1)))</f>
        <v>2</v>
      </c>
      <c r="AD116" s="533">
        <f t="shared" ref="AD116" si="69">IF(O116="A",4.2,IF(O116="B",2.5,IF(O116="C",2,1)))</f>
        <v>1</v>
      </c>
      <c r="AE116" s="533">
        <f t="shared" ref="AE116" si="70">IF(Q116="A",4.2,IF(Q116="B",2.5,IF(Q116="C",2,1)))</f>
        <v>4.2</v>
      </c>
      <c r="AF116" s="533">
        <f>IF(S116="A",4.2,IF(S116="B",2.5,IF(S116="C",2,1)))</f>
        <v>1</v>
      </c>
      <c r="AG116" s="533">
        <f>IF(U116="A",4.2,IF(U116="B",2.5,IF(U116="C",2,1)))</f>
        <v>1</v>
      </c>
      <c r="AH116" s="533">
        <f>IF(W116="A",4.2,IF(W116="B",2.5,IF(W116="C",2,1)))</f>
        <v>1</v>
      </c>
      <c r="AI116" s="537">
        <f t="shared" ref="AI116" si="71">AVERAGE(Y116:AH116)</f>
        <v>1.72</v>
      </c>
    </row>
    <row r="117" spans="1:35" ht="16.5" thickBot="1" x14ac:dyDescent="0.3">
      <c r="A117" s="7"/>
      <c r="B117" s="86"/>
      <c r="C117" s="517" t="str">
        <f>'Мун- 2019-2020'!C117</f>
        <v>Центральный район</v>
      </c>
      <c r="D117" s="191">
        <f>'Мун- 2019-2020'!DC117</f>
        <v>0.50980392156862742</v>
      </c>
      <c r="E117" s="192" t="str">
        <f t="shared" si="32"/>
        <v>B</v>
      </c>
      <c r="F117" s="193">
        <f>'Мун- 2019-2020'!DE117</f>
        <v>1.4324649806680609</v>
      </c>
      <c r="G117" s="194" t="str">
        <f t="shared" si="54"/>
        <v>B</v>
      </c>
      <c r="H117" s="195">
        <f>'Мун- 2019-2020'!DG117</f>
        <v>0.23333333333333334</v>
      </c>
      <c r="I117" s="194" t="str">
        <f t="shared" si="55"/>
        <v>A</v>
      </c>
      <c r="J117" s="196">
        <f>'Мун- 2019-2020'!DI117</f>
        <v>5.9844404548174746E-2</v>
      </c>
      <c r="K117" s="194" t="str">
        <f t="shared" si="56"/>
        <v>B</v>
      </c>
      <c r="L117" s="201">
        <f>'Рег- 2019-2020'!AQ117</f>
        <v>0.19047619047619047</v>
      </c>
      <c r="M117" s="202" t="str">
        <f t="shared" si="57"/>
        <v>C</v>
      </c>
      <c r="N117" s="203">
        <f>'Рег- 2019-2020'!AS117</f>
        <v>1.4156067512451442</v>
      </c>
      <c r="O117" s="204" t="str">
        <f t="shared" si="58"/>
        <v>B</v>
      </c>
      <c r="P117" s="201">
        <f>'Рег- 2019-2020'!AU117</f>
        <v>0.39285714285714285</v>
      </c>
      <c r="Q117" s="202" t="str">
        <f t="shared" si="59"/>
        <v>A</v>
      </c>
      <c r="R117" s="196">
        <f>'Фед- 2019-2020'!BC117</f>
        <v>1.9174041297935103E-2</v>
      </c>
      <c r="S117" s="199" t="str">
        <f t="shared" si="60"/>
        <v>D</v>
      </c>
      <c r="T117" s="197">
        <f>'Фед- 2019-2020'!BE117</f>
        <v>7.0077966229607797E-2</v>
      </c>
      <c r="U117" s="198" t="str">
        <f t="shared" si="61"/>
        <v>D</v>
      </c>
      <c r="V117" s="196">
        <f>'Фед- 2019-2020'!BG117</f>
        <v>0.32051282051282054</v>
      </c>
      <c r="W117" s="192" t="str">
        <f t="shared" si="62"/>
        <v>A</v>
      </c>
      <c r="X117" s="200" t="str">
        <f t="shared" si="42"/>
        <v>B</v>
      </c>
      <c r="Y117" s="534">
        <f t="shared" si="43"/>
        <v>2.5</v>
      </c>
      <c r="Z117" s="535">
        <f t="shared" si="44"/>
        <v>2.5</v>
      </c>
      <c r="AA117" s="535">
        <f t="shared" si="45"/>
        <v>4.2</v>
      </c>
      <c r="AB117" s="535">
        <f t="shared" si="46"/>
        <v>2.5</v>
      </c>
      <c r="AC117" s="535">
        <f t="shared" si="47"/>
        <v>2</v>
      </c>
      <c r="AD117" s="535">
        <f t="shared" si="48"/>
        <v>2.5</v>
      </c>
      <c r="AE117" s="535">
        <f t="shared" si="49"/>
        <v>4.2</v>
      </c>
      <c r="AF117" s="535">
        <f t="shared" si="50"/>
        <v>1</v>
      </c>
      <c r="AG117" s="535">
        <f t="shared" si="51"/>
        <v>1</v>
      </c>
      <c r="AH117" s="535">
        <f t="shared" si="52"/>
        <v>4.2</v>
      </c>
      <c r="AI117" s="538">
        <f t="shared" si="53"/>
        <v>2.6599999999999997</v>
      </c>
    </row>
    <row r="118" spans="1:35" x14ac:dyDescent="0.25">
      <c r="A118" s="83">
        <v>1</v>
      </c>
      <c r="B118" s="94">
        <f>'Мун- 2019-2020'!B118</f>
        <v>70020</v>
      </c>
      <c r="C118" s="121" t="str">
        <f>'Мун- 2019-2020'!C118</f>
        <v>МАОУ Гимназия № 2</v>
      </c>
      <c r="D118" s="169">
        <f>'Мун- 2019-2020'!DC118</f>
        <v>0.70588235294117652</v>
      </c>
      <c r="E118" s="170" t="str">
        <f t="shared" si="32"/>
        <v>A</v>
      </c>
      <c r="F118" s="171">
        <f>'Мун- 2019-2020'!DE118</f>
        <v>3.05115040882297</v>
      </c>
      <c r="G118" s="172" t="str">
        <f t="shared" si="54"/>
        <v>A</v>
      </c>
      <c r="H118" s="173">
        <f>'Мун- 2019-2020'!DG118</f>
        <v>0.23943661971830985</v>
      </c>
      <c r="I118" s="172" t="str">
        <f t="shared" si="55"/>
        <v>A</v>
      </c>
      <c r="J118" s="174">
        <f>'Мун- 2019-2020'!DI118</f>
        <v>0.13087557603686636</v>
      </c>
      <c r="K118" s="172" t="str">
        <f t="shared" si="56"/>
        <v>A</v>
      </c>
      <c r="L118" s="126">
        <f>'Рег- 2019-2020'!AQ118</f>
        <v>0.2857142857142857</v>
      </c>
      <c r="M118" s="136" t="str">
        <f t="shared" si="57"/>
        <v>B</v>
      </c>
      <c r="N118" s="126">
        <f>'Рег- 2019-2020'!AS118</f>
        <v>4.5501645575736775</v>
      </c>
      <c r="O118" s="127" t="str">
        <f t="shared" si="58"/>
        <v>A</v>
      </c>
      <c r="P118" s="137">
        <f>'Рег- 2019-2020'!AU118</f>
        <v>0.33333333333333331</v>
      </c>
      <c r="Q118" s="136" t="str">
        <f t="shared" si="59"/>
        <v>A</v>
      </c>
      <c r="R118" s="126">
        <f>'Фед- 2019-2020'!BC118</f>
        <v>0.5</v>
      </c>
      <c r="S118" s="127" t="str">
        <f t="shared" si="60"/>
        <v>A</v>
      </c>
      <c r="T118" s="137">
        <f>'Фед- 2019-2020'!BE118</f>
        <v>2.5380801871620773</v>
      </c>
      <c r="U118" s="136" t="str">
        <f t="shared" si="61"/>
        <v>A</v>
      </c>
      <c r="V118" s="126">
        <f>'Фед- 2019-2020'!BG118</f>
        <v>0.2</v>
      </c>
      <c r="W118" s="175" t="str">
        <f t="shared" si="62"/>
        <v>A</v>
      </c>
      <c r="X118" s="176" t="str">
        <f t="shared" si="42"/>
        <v>A</v>
      </c>
      <c r="Y118" s="534">
        <f t="shared" si="43"/>
        <v>4.2</v>
      </c>
      <c r="Z118" s="535">
        <f t="shared" si="44"/>
        <v>4.2</v>
      </c>
      <c r="AA118" s="535">
        <f t="shared" si="45"/>
        <v>4.2</v>
      </c>
      <c r="AB118" s="535">
        <f t="shared" si="46"/>
        <v>4.2</v>
      </c>
      <c r="AC118" s="535">
        <f t="shared" si="47"/>
        <v>2.5</v>
      </c>
      <c r="AD118" s="535">
        <f t="shared" si="48"/>
        <v>4.2</v>
      </c>
      <c r="AE118" s="535">
        <f t="shared" si="49"/>
        <v>4.2</v>
      </c>
      <c r="AF118" s="535">
        <f t="shared" si="50"/>
        <v>4.2</v>
      </c>
      <c r="AG118" s="535">
        <f t="shared" si="51"/>
        <v>4.2</v>
      </c>
      <c r="AH118" s="535">
        <f t="shared" si="52"/>
        <v>4.2</v>
      </c>
      <c r="AI118" s="538">
        <f t="shared" si="53"/>
        <v>4.03</v>
      </c>
    </row>
    <row r="119" spans="1:35" x14ac:dyDescent="0.25">
      <c r="A119" s="78">
        <v>2</v>
      </c>
      <c r="B119" s="84">
        <f>'Мун- 2019-2020'!B119</f>
        <v>70110</v>
      </c>
      <c r="C119" s="120" t="str">
        <f>'Мун- 2019-2020'!C119</f>
        <v>МБОУ  Гимназия № 16</v>
      </c>
      <c r="D119" s="123">
        <f>'Мун- 2019-2020'!DC119</f>
        <v>0.52941176470588236</v>
      </c>
      <c r="E119" s="111" t="str">
        <f t="shared" si="32"/>
        <v>B</v>
      </c>
      <c r="F119" s="116">
        <f>'Мун- 2019-2020'!DE119</f>
        <v>1.9768016733219242</v>
      </c>
      <c r="G119" s="95" t="str">
        <f t="shared" si="54"/>
        <v>A</v>
      </c>
      <c r="H119" s="114">
        <f>'Мун- 2019-2020'!DG119</f>
        <v>0.30434782608695654</v>
      </c>
      <c r="I119" s="95" t="str">
        <f t="shared" si="55"/>
        <v>A</v>
      </c>
      <c r="J119" s="108">
        <f>'Мун- 2019-2020'!DI119</f>
        <v>9.79765708200213E-2</v>
      </c>
      <c r="K119" s="95" t="str">
        <f t="shared" si="56"/>
        <v>A</v>
      </c>
      <c r="L119" s="128">
        <f>'Рег- 2019-2020'!AQ119</f>
        <v>0.2857142857142857</v>
      </c>
      <c r="M119" s="125" t="str">
        <f t="shared" si="57"/>
        <v>B</v>
      </c>
      <c r="N119" s="128">
        <f>'Рег- 2019-2020'!AS119</f>
        <v>2.1234101268677161</v>
      </c>
      <c r="O119" s="129" t="str">
        <f t="shared" si="58"/>
        <v>A</v>
      </c>
      <c r="P119" s="91">
        <f>'Рег- 2019-2020'!AU119</f>
        <v>0.5</v>
      </c>
      <c r="Q119" s="125" t="str">
        <f t="shared" si="59"/>
        <v>A</v>
      </c>
      <c r="R119" s="133">
        <f>'Фед- 2019-2020'!BC119</f>
        <v>0.33333333333333331</v>
      </c>
      <c r="S119" s="129" t="str">
        <f t="shared" si="60"/>
        <v>A</v>
      </c>
      <c r="T119" s="131">
        <f>'Фед- 2019-2020'!BE119</f>
        <v>0.50761603743241546</v>
      </c>
      <c r="U119" s="125" t="str">
        <f t="shared" si="61"/>
        <v>C</v>
      </c>
      <c r="V119" s="133">
        <f>'Фед- 2019-2020'!BG119</f>
        <v>0.6</v>
      </c>
      <c r="W119" s="159" t="str">
        <f t="shared" si="62"/>
        <v>A</v>
      </c>
      <c r="X119" s="156" t="str">
        <f t="shared" si="42"/>
        <v>A</v>
      </c>
      <c r="Y119" s="534">
        <f t="shared" si="43"/>
        <v>2.5</v>
      </c>
      <c r="Z119" s="535">
        <f t="shared" si="44"/>
        <v>4.2</v>
      </c>
      <c r="AA119" s="535">
        <f t="shared" si="45"/>
        <v>4.2</v>
      </c>
      <c r="AB119" s="535">
        <f t="shared" si="46"/>
        <v>4.2</v>
      </c>
      <c r="AC119" s="535">
        <f t="shared" si="47"/>
        <v>2.5</v>
      </c>
      <c r="AD119" s="535">
        <f t="shared" si="48"/>
        <v>4.2</v>
      </c>
      <c r="AE119" s="535">
        <f t="shared" si="49"/>
        <v>4.2</v>
      </c>
      <c r="AF119" s="535">
        <f t="shared" si="50"/>
        <v>4.2</v>
      </c>
      <c r="AG119" s="535">
        <f t="shared" si="51"/>
        <v>2</v>
      </c>
      <c r="AH119" s="535">
        <f t="shared" si="52"/>
        <v>4.2</v>
      </c>
      <c r="AI119" s="538">
        <f t="shared" si="53"/>
        <v>3.6400000000000006</v>
      </c>
    </row>
    <row r="120" spans="1:35" x14ac:dyDescent="0.25">
      <c r="A120" s="78">
        <v>3</v>
      </c>
      <c r="B120" s="84">
        <f>'Мун- 2019-2020'!B120</f>
        <v>70021</v>
      </c>
      <c r="C120" s="120" t="str">
        <f>'Мун- 2019-2020'!C120</f>
        <v>МБОУ Лицей № 2</v>
      </c>
      <c r="D120" s="123">
        <f>'Мун- 2019-2020'!DC120</f>
        <v>0.52941176470588236</v>
      </c>
      <c r="E120" s="111" t="str">
        <f t="shared" si="32"/>
        <v>B</v>
      </c>
      <c r="F120" s="116">
        <f>'Мун- 2019-2020'!DE120</f>
        <v>1.9338277239018824</v>
      </c>
      <c r="G120" s="95" t="str">
        <f t="shared" si="54"/>
        <v>A</v>
      </c>
      <c r="H120" s="114">
        <f>'Мун- 2019-2020'!DG120</f>
        <v>0.1</v>
      </c>
      <c r="I120" s="95" t="str">
        <f t="shared" si="55"/>
        <v>C</v>
      </c>
      <c r="J120" s="108">
        <f>'Мун- 2019-2020'!DI120</f>
        <v>0.10440835266821345</v>
      </c>
      <c r="K120" s="95" t="str">
        <f t="shared" si="56"/>
        <v>A</v>
      </c>
      <c r="L120" s="128">
        <f>'Рег- 2019-2020'!AQ120</f>
        <v>0.14285714285714285</v>
      </c>
      <c r="M120" s="125" t="str">
        <f t="shared" si="57"/>
        <v>C</v>
      </c>
      <c r="N120" s="128">
        <f>'Рег- 2019-2020'!AS120</f>
        <v>1.0617050634338581</v>
      </c>
      <c r="O120" s="129" t="str">
        <f t="shared" si="58"/>
        <v>B</v>
      </c>
      <c r="P120" s="91">
        <f>'Рег- 2019-2020'!AU120</f>
        <v>0</v>
      </c>
      <c r="Q120" s="125" t="str">
        <f t="shared" si="59"/>
        <v>D</v>
      </c>
      <c r="R120" s="133">
        <f>'Фед- 2019-2020'!BC120</f>
        <v>0.33333333333333331</v>
      </c>
      <c r="S120" s="129" t="str">
        <f t="shared" si="60"/>
        <v>A</v>
      </c>
      <c r="T120" s="131">
        <f>'Фед- 2019-2020'!BE120</f>
        <v>0.60913924491889848</v>
      </c>
      <c r="U120" s="125" t="str">
        <f t="shared" si="61"/>
        <v>C</v>
      </c>
      <c r="V120" s="133">
        <f>'Фед- 2019-2020'!BG120</f>
        <v>0</v>
      </c>
      <c r="W120" s="159" t="str">
        <f t="shared" si="62"/>
        <v>D</v>
      </c>
      <c r="X120" s="156" t="str">
        <f t="shared" si="42"/>
        <v>B</v>
      </c>
      <c r="Y120" s="534">
        <f t="shared" si="43"/>
        <v>2.5</v>
      </c>
      <c r="Z120" s="535">
        <f t="shared" si="44"/>
        <v>4.2</v>
      </c>
      <c r="AA120" s="535">
        <f t="shared" si="45"/>
        <v>2</v>
      </c>
      <c r="AB120" s="535">
        <f t="shared" si="46"/>
        <v>4.2</v>
      </c>
      <c r="AC120" s="535">
        <f t="shared" si="47"/>
        <v>2</v>
      </c>
      <c r="AD120" s="535">
        <f t="shared" si="48"/>
        <v>2.5</v>
      </c>
      <c r="AE120" s="535">
        <f t="shared" si="49"/>
        <v>1</v>
      </c>
      <c r="AF120" s="535">
        <f t="shared" si="50"/>
        <v>4.2</v>
      </c>
      <c r="AG120" s="535">
        <f t="shared" si="51"/>
        <v>2</v>
      </c>
      <c r="AH120" s="535">
        <f t="shared" si="52"/>
        <v>1</v>
      </c>
      <c r="AI120" s="538">
        <f t="shared" si="53"/>
        <v>2.5599999999999996</v>
      </c>
    </row>
    <row r="121" spans="1:35" x14ac:dyDescent="0.25">
      <c r="A121" s="78">
        <v>4</v>
      </c>
      <c r="B121" s="84">
        <f>'Мун- 2019-2020'!B121</f>
        <v>70040</v>
      </c>
      <c r="C121" s="120" t="str">
        <f>'Мун- 2019-2020'!C121</f>
        <v>МБОУ СШ № 4</v>
      </c>
      <c r="D121" s="123">
        <f>'Мун- 2019-2020'!DC121</f>
        <v>0.35294117647058826</v>
      </c>
      <c r="E121" s="111" t="str">
        <f t="shared" si="32"/>
        <v>C</v>
      </c>
      <c r="F121" s="116">
        <f>'Мун- 2019-2020'!DE121</f>
        <v>0.60163529188058562</v>
      </c>
      <c r="G121" s="95" t="str">
        <f t="shared" si="54"/>
        <v>C</v>
      </c>
      <c r="H121" s="114">
        <f>'Мун- 2019-2020'!DG121</f>
        <v>0.17857142857142858</v>
      </c>
      <c r="I121" s="95" t="str">
        <f t="shared" si="55"/>
        <v>B</v>
      </c>
      <c r="J121" s="108">
        <f>'Мун- 2019-2020'!DI121</f>
        <v>4.878048780487805E-2</v>
      </c>
      <c r="K121" s="95" t="str">
        <f t="shared" si="56"/>
        <v>B</v>
      </c>
      <c r="L121" s="128">
        <f>'Рег- 2019-2020'!AQ121</f>
        <v>0.2857142857142857</v>
      </c>
      <c r="M121" s="125" t="str">
        <f t="shared" si="57"/>
        <v>B</v>
      </c>
      <c r="N121" s="128">
        <f>'Рег- 2019-2020'!AS121</f>
        <v>0.30334430383824518</v>
      </c>
      <c r="O121" s="129" t="str">
        <f t="shared" si="58"/>
        <v>D</v>
      </c>
      <c r="P121" s="91">
        <f>'Рег- 2019-2020'!AU121</f>
        <v>0</v>
      </c>
      <c r="Q121" s="125" t="str">
        <f t="shared" si="59"/>
        <v>D</v>
      </c>
      <c r="R121" s="133">
        <f>'Фед- 2019-2020'!BC121</f>
        <v>0</v>
      </c>
      <c r="S121" s="129" t="str">
        <f t="shared" si="60"/>
        <v>D</v>
      </c>
      <c r="T121" s="131">
        <f>'Фед- 2019-2020'!BE121</f>
        <v>1.0152320748648308E-4</v>
      </c>
      <c r="U121" s="125" t="str">
        <f t="shared" si="61"/>
        <v>D</v>
      </c>
      <c r="V121" s="133">
        <f>'Фед- 2019-2020'!BG121</f>
        <v>0</v>
      </c>
      <c r="W121" s="159" t="str">
        <f t="shared" si="62"/>
        <v>D</v>
      </c>
      <c r="X121" s="156" t="str">
        <f t="shared" si="42"/>
        <v>C</v>
      </c>
      <c r="Y121" s="534">
        <f t="shared" si="43"/>
        <v>2</v>
      </c>
      <c r="Z121" s="535">
        <f t="shared" si="44"/>
        <v>2</v>
      </c>
      <c r="AA121" s="535">
        <f t="shared" si="45"/>
        <v>2.5</v>
      </c>
      <c r="AB121" s="535">
        <f t="shared" si="46"/>
        <v>2.5</v>
      </c>
      <c r="AC121" s="535">
        <f t="shared" si="47"/>
        <v>2.5</v>
      </c>
      <c r="AD121" s="535">
        <f t="shared" si="48"/>
        <v>1</v>
      </c>
      <c r="AE121" s="535">
        <f t="shared" si="49"/>
        <v>1</v>
      </c>
      <c r="AF121" s="535">
        <f t="shared" si="50"/>
        <v>1</v>
      </c>
      <c r="AG121" s="535">
        <f t="shared" si="51"/>
        <v>1</v>
      </c>
      <c r="AH121" s="535">
        <f t="shared" si="52"/>
        <v>1</v>
      </c>
      <c r="AI121" s="538">
        <f t="shared" si="53"/>
        <v>1.65</v>
      </c>
    </row>
    <row r="122" spans="1:35" x14ac:dyDescent="0.25">
      <c r="A122" s="78">
        <v>5</v>
      </c>
      <c r="B122" s="84">
        <f>'Мун- 2019-2020'!B122</f>
        <v>70100</v>
      </c>
      <c r="C122" s="120" t="str">
        <f>'Мун- 2019-2020'!C122</f>
        <v>МБОУ СШ № 10</v>
      </c>
      <c r="D122" s="123">
        <f>'Мун- 2019-2020'!DC122</f>
        <v>0.82352941176470584</v>
      </c>
      <c r="E122" s="111" t="str">
        <f t="shared" si="32"/>
        <v>A</v>
      </c>
      <c r="F122" s="116">
        <f>'Мун- 2019-2020'!DE122</f>
        <v>2.6858718387526146</v>
      </c>
      <c r="G122" s="95" t="str">
        <f t="shared" si="54"/>
        <v>A</v>
      </c>
      <c r="H122" s="114">
        <f>'Мун- 2019-2020'!DG122</f>
        <v>0.32800000000000001</v>
      </c>
      <c r="I122" s="95" t="str">
        <f t="shared" si="55"/>
        <v>A</v>
      </c>
      <c r="J122" s="108">
        <f>'Мун- 2019-2020'!DI122</f>
        <v>0.12626262626262627</v>
      </c>
      <c r="K122" s="95" t="str">
        <f t="shared" si="56"/>
        <v>A</v>
      </c>
      <c r="L122" s="128">
        <f>'Рег- 2019-2020'!AQ122</f>
        <v>0.42857142857142855</v>
      </c>
      <c r="M122" s="125" t="str">
        <f t="shared" si="57"/>
        <v>A</v>
      </c>
      <c r="N122" s="128">
        <f>'Рег- 2019-2020'!AS122</f>
        <v>3.7918037979780648</v>
      </c>
      <c r="O122" s="129" t="str">
        <f t="shared" si="58"/>
        <v>A</v>
      </c>
      <c r="P122" s="91">
        <f>'Рег- 2019-2020'!AU122</f>
        <v>0.48</v>
      </c>
      <c r="Q122" s="125" t="str">
        <f t="shared" si="59"/>
        <v>A</v>
      </c>
      <c r="R122" s="133">
        <f>'Фед- 2019-2020'!BC122</f>
        <v>0.66666666666666663</v>
      </c>
      <c r="S122" s="129" t="str">
        <f t="shared" si="60"/>
        <v>A</v>
      </c>
      <c r="T122" s="131">
        <f>'Фед- 2019-2020'!BE122</f>
        <v>3.8578818844863574</v>
      </c>
      <c r="U122" s="125" t="str">
        <f t="shared" si="61"/>
        <v>A</v>
      </c>
      <c r="V122" s="133">
        <f>'Фед- 2019-2020'!BG122</f>
        <v>0.39473684210526316</v>
      </c>
      <c r="W122" s="159" t="str">
        <f t="shared" si="62"/>
        <v>A</v>
      </c>
      <c r="X122" s="156" t="str">
        <f t="shared" si="42"/>
        <v>A</v>
      </c>
      <c r="Y122" s="534">
        <f t="shared" si="43"/>
        <v>4.2</v>
      </c>
      <c r="Z122" s="535">
        <f t="shared" si="44"/>
        <v>4.2</v>
      </c>
      <c r="AA122" s="535">
        <f t="shared" si="45"/>
        <v>4.2</v>
      </c>
      <c r="AB122" s="535">
        <f t="shared" si="46"/>
        <v>4.2</v>
      </c>
      <c r="AC122" s="535">
        <f t="shared" si="47"/>
        <v>4.2</v>
      </c>
      <c r="AD122" s="535">
        <f t="shared" si="48"/>
        <v>4.2</v>
      </c>
      <c r="AE122" s="535">
        <f t="shared" si="49"/>
        <v>4.2</v>
      </c>
      <c r="AF122" s="535">
        <f t="shared" si="50"/>
        <v>4.2</v>
      </c>
      <c r="AG122" s="535">
        <f t="shared" si="51"/>
        <v>4.2</v>
      </c>
      <c r="AH122" s="535">
        <f t="shared" si="52"/>
        <v>4.2</v>
      </c>
      <c r="AI122" s="538">
        <f t="shared" si="53"/>
        <v>4.2000000000000011</v>
      </c>
    </row>
    <row r="123" spans="1:35" x14ac:dyDescent="0.25">
      <c r="A123" s="78">
        <v>6</v>
      </c>
      <c r="B123" s="84">
        <f>'Мун- 2019-2020'!B123</f>
        <v>70270</v>
      </c>
      <c r="C123" s="120" t="str">
        <f>'Мун- 2019-2020'!C123</f>
        <v>МБОУ СШ № 27</v>
      </c>
      <c r="D123" s="123">
        <f>'Мун- 2019-2020'!DC123</f>
        <v>0.41176470588235292</v>
      </c>
      <c r="E123" s="111" t="str">
        <f t="shared" si="32"/>
        <v>C</v>
      </c>
      <c r="F123" s="116">
        <f>'Мун- 2019-2020'!DE123</f>
        <v>0.62312226659060654</v>
      </c>
      <c r="G123" s="95" t="str">
        <f t="shared" si="54"/>
        <v>C</v>
      </c>
      <c r="H123" s="114">
        <f>'Мун- 2019-2020'!DG123</f>
        <v>0.20689655172413793</v>
      </c>
      <c r="I123" s="95" t="str">
        <f t="shared" si="55"/>
        <v>B</v>
      </c>
      <c r="J123" s="108">
        <f>'Мун- 2019-2020'!DI123+0.001</f>
        <v>4.4413173652694614E-2</v>
      </c>
      <c r="K123" s="95" t="str">
        <f t="shared" si="56"/>
        <v>B</v>
      </c>
      <c r="L123" s="128">
        <f>'Рег- 2019-2020'!AQ123</f>
        <v>0</v>
      </c>
      <c r="M123" s="125" t="str">
        <f t="shared" si="57"/>
        <v>D</v>
      </c>
      <c r="N123" s="128">
        <f>'Рег- 2019-2020'!AS123</f>
        <v>1.5167215191912259E-4</v>
      </c>
      <c r="O123" s="129" t="str">
        <f t="shared" si="58"/>
        <v>D</v>
      </c>
      <c r="P123" s="91">
        <f>'Рег- 2019-2020'!AU123</f>
        <v>0</v>
      </c>
      <c r="Q123" s="125" t="str">
        <f t="shared" si="59"/>
        <v>D</v>
      </c>
      <c r="R123" s="133">
        <f>'Фед- 2019-2020'!BC123</f>
        <v>0.16666666666666666</v>
      </c>
      <c r="S123" s="129" t="str">
        <f t="shared" si="60"/>
        <v>C</v>
      </c>
      <c r="T123" s="131">
        <f>'Фед- 2019-2020'!BE123</f>
        <v>0.10152320748648309</v>
      </c>
      <c r="U123" s="125" t="str">
        <f t="shared" si="61"/>
        <v>D</v>
      </c>
      <c r="V123" s="133">
        <f>'Фед- 2019-2020'!BG123</f>
        <v>0</v>
      </c>
      <c r="W123" s="159" t="str">
        <f t="shared" si="62"/>
        <v>D</v>
      </c>
      <c r="X123" s="156" t="str">
        <f t="shared" si="42"/>
        <v>C</v>
      </c>
      <c r="Y123" s="534">
        <f t="shared" si="43"/>
        <v>2</v>
      </c>
      <c r="Z123" s="535">
        <f t="shared" si="44"/>
        <v>2</v>
      </c>
      <c r="AA123" s="535">
        <f t="shared" si="45"/>
        <v>2.5</v>
      </c>
      <c r="AB123" s="535">
        <f t="shared" si="46"/>
        <v>2.5</v>
      </c>
      <c r="AC123" s="535">
        <f t="shared" si="47"/>
        <v>1</v>
      </c>
      <c r="AD123" s="535">
        <f t="shared" si="48"/>
        <v>1</v>
      </c>
      <c r="AE123" s="535">
        <f t="shared" si="49"/>
        <v>1</v>
      </c>
      <c r="AF123" s="535">
        <f t="shared" si="50"/>
        <v>2</v>
      </c>
      <c r="AG123" s="535">
        <f t="shared" si="51"/>
        <v>1</v>
      </c>
      <c r="AH123" s="535">
        <f t="shared" si="52"/>
        <v>1</v>
      </c>
      <c r="AI123" s="538">
        <f t="shared" si="53"/>
        <v>1.6</v>
      </c>
    </row>
    <row r="124" spans="1:35" x14ac:dyDescent="0.25">
      <c r="A124" s="188">
        <v>7</v>
      </c>
      <c r="B124" s="84">
        <f>'Мун- 2019-2020'!B124</f>
        <v>70510</v>
      </c>
      <c r="C124" s="120" t="str">
        <f>'Мун- 2019-2020'!C124</f>
        <v>МБОУ СШ № 51</v>
      </c>
      <c r="D124" s="123">
        <f>'Мун- 2019-2020'!DC124</f>
        <v>0.29411764705882354</v>
      </c>
      <c r="E124" s="111" t="str">
        <f t="shared" si="32"/>
        <v>C</v>
      </c>
      <c r="F124" s="116">
        <f>'Мун- 2019-2020'!DE124</f>
        <v>0.25784369652025096</v>
      </c>
      <c r="G124" s="168" t="str">
        <f t="shared" si="54"/>
        <v>D</v>
      </c>
      <c r="H124" s="114">
        <f>'Мун- 2019-2020'!DG124</f>
        <v>8.3333333333333329E-2</v>
      </c>
      <c r="I124" s="168" t="str">
        <f t="shared" si="55"/>
        <v>C</v>
      </c>
      <c r="J124" s="128">
        <f>'Мун- 2019-2020'!DI124</f>
        <v>2.7210884353741496E-2</v>
      </c>
      <c r="K124" s="168" t="str">
        <f t="shared" si="56"/>
        <v>C</v>
      </c>
      <c r="L124" s="128">
        <f>'Рег- 2019-2020'!AQ124</f>
        <v>0</v>
      </c>
      <c r="M124" s="125" t="str">
        <f t="shared" si="57"/>
        <v>D</v>
      </c>
      <c r="N124" s="128">
        <f>'Рег- 2019-2020'!AS124</f>
        <v>1.5167215191912259E-4</v>
      </c>
      <c r="O124" s="129" t="str">
        <f t="shared" si="58"/>
        <v>D</v>
      </c>
      <c r="P124" s="91">
        <f>'Рег- 2019-2020'!AU124</f>
        <v>0</v>
      </c>
      <c r="Q124" s="125" t="str">
        <f t="shared" si="59"/>
        <v>D</v>
      </c>
      <c r="R124" s="128">
        <f>'Фед- 2019-2020'!BC124</f>
        <v>0</v>
      </c>
      <c r="S124" s="129" t="str">
        <f t="shared" si="60"/>
        <v>D</v>
      </c>
      <c r="T124" s="91">
        <f>'Фед- 2019-2020'!BE124</f>
        <v>1.0152320748648308E-4</v>
      </c>
      <c r="U124" s="125" t="str">
        <f t="shared" si="61"/>
        <v>D</v>
      </c>
      <c r="V124" s="128">
        <f>'Фед- 2019-2020'!BG124</f>
        <v>0</v>
      </c>
      <c r="W124" s="159" t="str">
        <f t="shared" si="62"/>
        <v>D</v>
      </c>
      <c r="X124" s="156" t="str">
        <f t="shared" si="42"/>
        <v>D</v>
      </c>
      <c r="Y124" s="534">
        <f t="shared" si="43"/>
        <v>2</v>
      </c>
      <c r="Z124" s="535">
        <f t="shared" si="44"/>
        <v>1</v>
      </c>
      <c r="AA124" s="535">
        <f t="shared" si="45"/>
        <v>2</v>
      </c>
      <c r="AB124" s="535">
        <f t="shared" si="46"/>
        <v>2</v>
      </c>
      <c r="AC124" s="535">
        <f t="shared" si="47"/>
        <v>1</v>
      </c>
      <c r="AD124" s="535">
        <f t="shared" si="48"/>
        <v>1</v>
      </c>
      <c r="AE124" s="535">
        <f t="shared" si="49"/>
        <v>1</v>
      </c>
      <c r="AF124" s="535">
        <f t="shared" si="50"/>
        <v>1</v>
      </c>
      <c r="AG124" s="535">
        <f t="shared" si="51"/>
        <v>1</v>
      </c>
      <c r="AH124" s="535">
        <f t="shared" si="52"/>
        <v>1</v>
      </c>
      <c r="AI124" s="538">
        <f t="shared" si="53"/>
        <v>1.3</v>
      </c>
    </row>
    <row r="125" spans="1:35" s="604" customFormat="1" ht="16.5" customHeight="1" x14ac:dyDescent="0.25">
      <c r="A125" s="78">
        <v>8</v>
      </c>
      <c r="B125" s="605">
        <v>10880</v>
      </c>
      <c r="C125" s="578" t="s">
        <v>211</v>
      </c>
      <c r="D125" s="123">
        <f>'Мун- 2019-2020'!DC125</f>
        <v>0.58823529411764708</v>
      </c>
      <c r="E125" s="111" t="str">
        <f t="shared" si="32"/>
        <v>B</v>
      </c>
      <c r="F125" s="116">
        <f>'Мун- 2019-2020'!DE125</f>
        <v>1.4826012549914431</v>
      </c>
      <c r="G125" s="168" t="str">
        <f t="shared" si="54"/>
        <v>B</v>
      </c>
      <c r="H125" s="114">
        <f>'Мун- 2019-2020'!DG125</f>
        <v>0.21739130434782608</v>
      </c>
      <c r="I125" s="168" t="str">
        <f t="shared" si="55"/>
        <v>B</v>
      </c>
      <c r="J125" s="128">
        <f>'Мун- 2019-2020'!DI125+0.002</f>
        <v>2.2708283313325327E-2</v>
      </c>
      <c r="K125" s="168" t="str">
        <f t="shared" si="56"/>
        <v>C</v>
      </c>
      <c r="L125" s="91">
        <f>'Рег- 2019-2020'!AQ125</f>
        <v>0.2857142857142857</v>
      </c>
      <c r="M125" s="125" t="str">
        <f t="shared" si="57"/>
        <v>B</v>
      </c>
      <c r="N125" s="128">
        <f>'Рег- 2019-2020'!AS125</f>
        <v>0.91003291151473553</v>
      </c>
      <c r="O125" s="129" t="str">
        <f t="shared" si="58"/>
        <v>C</v>
      </c>
      <c r="P125" s="91">
        <f>'Рег- 2019-2020'!AU125</f>
        <v>0.66666666666666663</v>
      </c>
      <c r="Q125" s="125" t="str">
        <f t="shared" si="59"/>
        <v>A</v>
      </c>
      <c r="R125" s="128">
        <f>'Фед- 2019-2020'!BC125</f>
        <v>0.16666666666666666</v>
      </c>
      <c r="S125" s="129" t="str">
        <f t="shared" si="60"/>
        <v>C</v>
      </c>
      <c r="T125" s="91">
        <f>'Фед- 2019-2020'!BE125</f>
        <v>0.30456962245944924</v>
      </c>
      <c r="U125" s="125" t="str">
        <f t="shared" si="61"/>
        <v>D</v>
      </c>
      <c r="V125" s="128">
        <f>'Фед- 2019-2020'!BG125</f>
        <v>0.66666666666666663</v>
      </c>
      <c r="W125" s="159" t="str">
        <f t="shared" si="62"/>
        <v>A</v>
      </c>
      <c r="X125" s="606" t="str">
        <f t="shared" ref="X125" si="72">IF(AI125&gt;=3.5,"A",IF(AI125&gt;=2.5,"B",IF(AI125&gt;=1.5,"C","D")))</f>
        <v>B</v>
      </c>
      <c r="Y125" s="534">
        <f t="shared" ref="Y125" si="73">IF(E125="A",4.2,IF(E125="B",2.5,IF(E125="C",2,1)))</f>
        <v>2.5</v>
      </c>
      <c r="Z125" s="535">
        <f t="shared" ref="Z125" si="74">IF(G125="A",4.2,IF(G125="B",2.5,IF(G125="C",2,1)))</f>
        <v>2.5</v>
      </c>
      <c r="AA125" s="535">
        <f t="shared" ref="AA125" si="75">IF(I125="A",4.2,IF(I125="B",2.5,IF(I125="C",2,1)))</f>
        <v>2.5</v>
      </c>
      <c r="AB125" s="535">
        <f t="shared" ref="AB125" si="76">IF(K125="A",4.2,IF(K125="B",2.5,IF(K125="C",2,1)))</f>
        <v>2</v>
      </c>
      <c r="AC125" s="535">
        <f t="shared" ref="AC125" si="77">IF(M125="A",4.2,IF(M125="B",2.5,IF(M125="C",2,1)))</f>
        <v>2.5</v>
      </c>
      <c r="AD125" s="535">
        <f t="shared" ref="AD125" si="78">IF(O125="A",4.2,IF(O125="B",2.5,IF(O125="C",2,1)))</f>
        <v>2</v>
      </c>
      <c r="AE125" s="535">
        <f t="shared" ref="AE125" si="79">IF(Q125="A",4.2,IF(Q125="B",2.5,IF(Q125="C",2,1)))</f>
        <v>4.2</v>
      </c>
      <c r="AF125" s="535">
        <f t="shared" ref="AF125" si="80">IF(S125="A",4.2,IF(S125="B",2.5,IF(S125="C",2,1)))</f>
        <v>2</v>
      </c>
      <c r="AG125" s="535">
        <f t="shared" ref="AG125" si="81">IF(U125="A",4.2,IF(U125="B",2.5,IF(U125="C",2,1)))</f>
        <v>1</v>
      </c>
      <c r="AH125" s="535">
        <f t="shared" ref="AH125" si="82">IF(W125="A",4.2,IF(W125="B",2.5,IF(W125="C",2,1)))</f>
        <v>4.2</v>
      </c>
      <c r="AI125" s="538">
        <f t="shared" ref="AI125" si="83">AVERAGE(Y125:AH125)</f>
        <v>2.54</v>
      </c>
    </row>
    <row r="126" spans="1:35" ht="15.75" thickBot="1" x14ac:dyDescent="0.3">
      <c r="A126" s="161">
        <v>9</v>
      </c>
      <c r="B126" s="177">
        <f>'Мун- 2019-2020'!B126</f>
        <v>10890</v>
      </c>
      <c r="C126" s="178" t="str">
        <f>'Мун- 2019-2020'!C126</f>
        <v>МАОУ СШ № 155</v>
      </c>
      <c r="D126" s="179">
        <f>'Мун- 2019-2020'!DC126</f>
        <v>0.35294117647058826</v>
      </c>
      <c r="E126" s="180" t="str">
        <f t="shared" si="32"/>
        <v>C</v>
      </c>
      <c r="F126" s="181">
        <f>'Мун- 2019-2020'!DE126</f>
        <v>0.27933067123027189</v>
      </c>
      <c r="G126" s="182" t="str">
        <f t="shared" si="54"/>
        <v>D</v>
      </c>
      <c r="H126" s="183">
        <f>'Мун- 2019-2020'!DG126</f>
        <v>7.6923076923076927E-2</v>
      </c>
      <c r="I126" s="182" t="str">
        <f t="shared" si="55"/>
        <v>C</v>
      </c>
      <c r="J126" s="147">
        <f>'Мун- 2019-2020'!DI126</f>
        <v>1.145374449339207E-2</v>
      </c>
      <c r="K126" s="182" t="str">
        <f t="shared" si="56"/>
        <v>D</v>
      </c>
      <c r="L126" s="148">
        <f>'Рег- 2019-2020'!AQ126</f>
        <v>0</v>
      </c>
      <c r="M126" s="184" t="str">
        <f t="shared" si="57"/>
        <v>D</v>
      </c>
      <c r="N126" s="147">
        <f>'Рег- 2019-2020'!AS126</f>
        <v>1.5167215191912259E-4</v>
      </c>
      <c r="O126" s="185" t="str">
        <f t="shared" si="58"/>
        <v>D</v>
      </c>
      <c r="P126" s="148">
        <f>'Рег- 2019-2020'!AU126</f>
        <v>0</v>
      </c>
      <c r="Q126" s="184" t="str">
        <f t="shared" si="59"/>
        <v>D</v>
      </c>
      <c r="R126" s="147">
        <f>'Фед- 2019-2020'!BC126</f>
        <v>0</v>
      </c>
      <c r="S126" s="185" t="str">
        <f t="shared" si="60"/>
        <v>D</v>
      </c>
      <c r="T126" s="148">
        <f>'Фед- 2019-2020'!BE126</f>
        <v>1.0152320748648308E-4</v>
      </c>
      <c r="U126" s="184" t="str">
        <f t="shared" si="61"/>
        <v>D</v>
      </c>
      <c r="V126" s="147">
        <f>'Фед- 2019-2020'!BG126</f>
        <v>0</v>
      </c>
      <c r="W126" s="186" t="str">
        <f t="shared" si="62"/>
        <v>D</v>
      </c>
      <c r="X126" s="187" t="str">
        <f>IF(AI126&gt;=3.5,"A",IF(AI126&gt;=2.5,"B",IF(AI126&gt;=1.5,"C","D")))</f>
        <v>D</v>
      </c>
      <c r="Y126" s="532">
        <f>IF(E126="A",4.2,IF(E126="B",2.5,IF(E126="C",2,1)))</f>
        <v>2</v>
      </c>
      <c r="Z126" s="533">
        <f>IF(G126="A",4.2,IF(G126="B",2.5,IF(G126="C",2,1)))</f>
        <v>1</v>
      </c>
      <c r="AA126" s="533">
        <f>IF(I126="A",4.2,IF(I126="B",2.5,IF(I126="C",2,1)))</f>
        <v>2</v>
      </c>
      <c r="AB126" s="533">
        <f>IF(K126="A",4.2,IF(K126="B",2.5,IF(K126="C",2,1)))</f>
        <v>1</v>
      </c>
      <c r="AC126" s="533">
        <f>IF(M126="A",4.2,IF(M126="B",2.5,IF(M126="C",2,1)))</f>
        <v>1</v>
      </c>
      <c r="AD126" s="533">
        <f>IF(O126="A",4.2,IF(O126="B",2.5,IF(O126="C",2,1)))</f>
        <v>1</v>
      </c>
      <c r="AE126" s="533">
        <f>IF(Q126="A",4.2,IF(Q126="B",2.5,IF(Q126="C",2,1)))</f>
        <v>1</v>
      </c>
      <c r="AF126" s="533">
        <f>IF(S126="A",4.2,IF(S126="B",2.5,IF(S126="C",2,1)))</f>
        <v>1</v>
      </c>
      <c r="AG126" s="533">
        <f>IF(U126="A",4.2,IF(U126="B",2.5,IF(U126="C",2,1)))</f>
        <v>1</v>
      </c>
      <c r="AH126" s="533">
        <f>IF(W126="A",4.2,IF(W126="B",2.5,IF(W126="C",2,1)))</f>
        <v>1</v>
      </c>
      <c r="AI126" s="537">
        <f>AVERAGE(Y126:AH126)</f>
        <v>1.2</v>
      </c>
    </row>
    <row r="127" spans="1:35" ht="16.5" thickBot="1" x14ac:dyDescent="0.3">
      <c r="A127" s="35">
        <f>A7+A17+A31+A50+A70+A85+A116+A126</f>
        <v>113</v>
      </c>
      <c r="B127" s="36"/>
      <c r="C127" s="608" t="s">
        <v>126</v>
      </c>
      <c r="D127" s="92">
        <f>'Мун- 2019-2020'!DC127</f>
        <v>0.43154606975533583</v>
      </c>
      <c r="E127" s="42"/>
      <c r="F127" s="92">
        <f>'Мун- 2019-2020'!DE127</f>
        <v>1.0000000000000004</v>
      </c>
      <c r="G127" s="42"/>
      <c r="H127" s="92">
        <f>'Мун- 2019-2020'!DG127</f>
        <v>0.15282246845271741</v>
      </c>
      <c r="I127" s="4"/>
      <c r="J127" s="93">
        <f>'Мун- 2019-2020'!DI127</f>
        <v>4.3748021410053427E-2</v>
      </c>
      <c r="K127" s="4"/>
      <c r="L127" s="92">
        <f>'Рег- 2019-2020'!AQ127</f>
        <v>0.2060682680151705</v>
      </c>
      <c r="M127" s="4"/>
      <c r="N127" s="92">
        <f>'Рег- 2019-2020'!AS127</f>
        <v>1.0000000000000002</v>
      </c>
      <c r="O127" s="4"/>
      <c r="P127" s="92">
        <f>'Рег- 2019-2020'!AU127</f>
        <v>0.18427100584397052</v>
      </c>
      <c r="Q127" s="4"/>
      <c r="R127" s="92">
        <f>'Фед- 2019-2020'!BC127</f>
        <v>0.1814159292035398</v>
      </c>
      <c r="S127" s="4"/>
      <c r="T127" s="92">
        <f>'Фед- 2019-2020'!BE127</f>
        <v>1.0000000000000002</v>
      </c>
      <c r="U127" s="4"/>
      <c r="V127" s="92">
        <f>'Фед- 2019-2020'!BG127</f>
        <v>0.11147462238090178</v>
      </c>
      <c r="W127" s="5"/>
      <c r="X127" s="40"/>
      <c r="Z127" s="44"/>
      <c r="AA127" s="44"/>
      <c r="AB127" s="44"/>
      <c r="AC127" s="44"/>
      <c r="AD127" s="45">
        <f>AVERAGE(AD7:AD123)</f>
        <v>1.9641025641025629</v>
      </c>
    </row>
    <row r="128" spans="1:35" x14ac:dyDescent="0.25">
      <c r="A128" s="22"/>
      <c r="B128" s="22"/>
      <c r="C128" s="41" t="s">
        <v>193</v>
      </c>
      <c r="D128" s="149">
        <f>(D127+D127/2)</f>
        <v>0.64731910463300379</v>
      </c>
      <c r="E128" s="149"/>
      <c r="F128" s="149">
        <f t="shared" ref="F128:V128" si="84">F127+F127/2</f>
        <v>1.5000000000000007</v>
      </c>
      <c r="G128" s="149"/>
      <c r="H128" s="149">
        <f t="shared" si="84"/>
        <v>0.22923370267907611</v>
      </c>
      <c r="I128" s="149"/>
      <c r="J128" s="149">
        <f t="shared" si="84"/>
        <v>6.5622032115080137E-2</v>
      </c>
      <c r="K128" s="149"/>
      <c r="L128" s="149">
        <f t="shared" si="84"/>
        <v>0.30910240202275574</v>
      </c>
      <c r="M128" s="149"/>
      <c r="N128" s="149">
        <f t="shared" si="84"/>
        <v>1.5000000000000004</v>
      </c>
      <c r="O128" s="149"/>
      <c r="P128" s="149">
        <f t="shared" si="84"/>
        <v>0.27640650876595579</v>
      </c>
      <c r="Q128" s="149"/>
      <c r="R128" s="149">
        <f t="shared" si="84"/>
        <v>0.27212389380530971</v>
      </c>
      <c r="S128" s="149"/>
      <c r="T128" s="149">
        <f t="shared" si="84"/>
        <v>1.5000000000000004</v>
      </c>
      <c r="U128" s="149"/>
      <c r="V128" s="149">
        <f t="shared" si="84"/>
        <v>0.16721193357135267</v>
      </c>
      <c r="W128" s="5"/>
      <c r="X128" s="40"/>
      <c r="Z128" s="44"/>
      <c r="AA128" s="44"/>
      <c r="AB128" s="44"/>
      <c r="AC128" s="44"/>
      <c r="AD128" s="46">
        <v>0.45</v>
      </c>
    </row>
    <row r="129" spans="1:30" x14ac:dyDescent="0.25">
      <c r="A129" s="22"/>
      <c r="B129" s="22"/>
      <c r="C129" s="88" t="s">
        <v>194</v>
      </c>
      <c r="D129" s="150">
        <f>D127</f>
        <v>0.43154606975533583</v>
      </c>
      <c r="E129" s="150"/>
      <c r="F129" s="150">
        <f t="shared" ref="F129:V129" si="85">F127</f>
        <v>1.0000000000000004</v>
      </c>
      <c r="G129" s="150"/>
      <c r="H129" s="150">
        <f t="shared" si="85"/>
        <v>0.15282246845271741</v>
      </c>
      <c r="I129" s="150"/>
      <c r="J129" s="150">
        <f t="shared" si="85"/>
        <v>4.3748021410053427E-2</v>
      </c>
      <c r="K129" s="150"/>
      <c r="L129" s="150">
        <f t="shared" si="85"/>
        <v>0.2060682680151705</v>
      </c>
      <c r="M129" s="150"/>
      <c r="N129" s="150">
        <f t="shared" si="85"/>
        <v>1.0000000000000002</v>
      </c>
      <c r="O129" s="150"/>
      <c r="P129" s="150">
        <f t="shared" si="85"/>
        <v>0.18427100584397052</v>
      </c>
      <c r="Q129" s="150"/>
      <c r="R129" s="150">
        <f t="shared" si="85"/>
        <v>0.1814159292035398</v>
      </c>
      <c r="S129" s="150"/>
      <c r="T129" s="150">
        <f t="shared" si="85"/>
        <v>1.0000000000000002</v>
      </c>
      <c r="U129" s="150"/>
      <c r="V129" s="150">
        <f t="shared" si="85"/>
        <v>0.11147462238090178</v>
      </c>
      <c r="W129" s="5"/>
      <c r="X129" s="40"/>
      <c r="Z129" s="44"/>
      <c r="AA129" s="44"/>
      <c r="AB129" s="44"/>
      <c r="AC129" s="44"/>
      <c r="AD129" s="46">
        <v>0.33</v>
      </c>
    </row>
    <row r="130" spans="1:30" x14ac:dyDescent="0.25">
      <c r="A130" s="22"/>
      <c r="B130" s="22"/>
      <c r="C130" s="41" t="s">
        <v>195</v>
      </c>
      <c r="D130" s="150">
        <f>D127-D127/2</f>
        <v>0.21577303487766791</v>
      </c>
      <c r="E130" s="150"/>
      <c r="F130" s="150">
        <f t="shared" ref="F130:V130" si="86">F127-F127/2</f>
        <v>0.50000000000000022</v>
      </c>
      <c r="G130" s="150"/>
      <c r="H130" s="150">
        <f t="shared" si="86"/>
        <v>7.6411234226358704E-2</v>
      </c>
      <c r="I130" s="150"/>
      <c r="J130" s="150">
        <f t="shared" si="86"/>
        <v>2.1874010705026713E-2</v>
      </c>
      <c r="K130" s="150"/>
      <c r="L130" s="150">
        <f t="shared" si="86"/>
        <v>0.10303413400758525</v>
      </c>
      <c r="M130" s="150"/>
      <c r="N130" s="150">
        <f t="shared" si="86"/>
        <v>0.50000000000000011</v>
      </c>
      <c r="O130" s="150"/>
      <c r="P130" s="150">
        <f t="shared" si="86"/>
        <v>9.213550292198526E-2</v>
      </c>
      <c r="Q130" s="150"/>
      <c r="R130" s="150">
        <f t="shared" si="86"/>
        <v>9.07079646017699E-2</v>
      </c>
      <c r="S130" s="150"/>
      <c r="T130" s="150">
        <f t="shared" si="86"/>
        <v>0.50000000000000011</v>
      </c>
      <c r="U130" s="150"/>
      <c r="V130" s="150">
        <f t="shared" si="86"/>
        <v>5.5737311190450889E-2</v>
      </c>
      <c r="W130" s="5"/>
      <c r="X130" s="5"/>
      <c r="Z130" s="44"/>
      <c r="AA130" s="44"/>
      <c r="AB130" s="44"/>
      <c r="AC130" s="44"/>
      <c r="AD130" s="46">
        <v>0.15</v>
      </c>
    </row>
    <row r="131" spans="1:30" x14ac:dyDescent="0.25">
      <c r="T131" s="43"/>
    </row>
    <row r="132" spans="1:30" x14ac:dyDescent="0.25">
      <c r="D132" s="3" t="s">
        <v>115</v>
      </c>
      <c r="E132" s="6" t="s">
        <v>192</v>
      </c>
      <c r="F132" s="89"/>
      <c r="G132" s="90"/>
      <c r="H132" s="89"/>
      <c r="I132" s="90"/>
      <c r="J132" s="90"/>
      <c r="K132" s="90"/>
      <c r="L132" s="89"/>
      <c r="M132" s="151"/>
      <c r="N132" s="89"/>
      <c r="O132" s="151"/>
      <c r="P132" s="89"/>
      <c r="Q132" s="152"/>
      <c r="R132" s="89"/>
      <c r="S132" s="151"/>
      <c r="T132" s="89"/>
      <c r="U132" s="151"/>
      <c r="V132" s="89"/>
      <c r="W132" s="37"/>
      <c r="X132" s="6"/>
    </row>
    <row r="133" spans="1:30" x14ac:dyDescent="0.25">
      <c r="B133" s="34"/>
      <c r="D133" s="9" t="s">
        <v>117</v>
      </c>
      <c r="E133" s="6" t="s">
        <v>189</v>
      </c>
      <c r="F133" s="89"/>
      <c r="G133" s="90"/>
      <c r="H133" s="89"/>
      <c r="I133" s="90"/>
      <c r="J133" s="90"/>
      <c r="K133" s="90"/>
      <c r="L133" s="89"/>
      <c r="M133" s="151"/>
      <c r="N133" s="89"/>
      <c r="O133" s="151"/>
      <c r="P133" s="89"/>
      <c r="Q133" s="152"/>
      <c r="R133" s="89"/>
      <c r="S133" s="151"/>
      <c r="T133" s="89"/>
      <c r="U133" s="151"/>
      <c r="V133" s="89"/>
      <c r="W133" s="37"/>
      <c r="X133" s="6"/>
    </row>
    <row r="134" spans="1:30" x14ac:dyDescent="0.25">
      <c r="D134" s="10" t="s">
        <v>116</v>
      </c>
      <c r="E134" s="6" t="s">
        <v>190</v>
      </c>
      <c r="F134" s="89"/>
      <c r="G134" s="90"/>
      <c r="H134" s="89"/>
      <c r="I134" s="90"/>
      <c r="J134" s="90"/>
      <c r="K134" s="90"/>
      <c r="L134" s="89"/>
      <c r="M134" s="151"/>
      <c r="N134" s="89"/>
      <c r="O134" s="151"/>
      <c r="P134" s="89"/>
      <c r="Q134" s="152"/>
      <c r="R134" s="89"/>
      <c r="S134" s="151"/>
      <c r="T134" s="89"/>
      <c r="U134" s="151"/>
      <c r="V134" s="89"/>
      <c r="W134" s="37"/>
      <c r="X134" s="6"/>
    </row>
    <row r="135" spans="1:30" x14ac:dyDescent="0.25">
      <c r="D135" s="11" t="s">
        <v>118</v>
      </c>
      <c r="E135" s="6" t="s">
        <v>191</v>
      </c>
      <c r="F135" s="89"/>
      <c r="G135" s="90"/>
      <c r="H135" s="89"/>
      <c r="I135" s="90"/>
      <c r="J135" s="90"/>
      <c r="K135" s="90"/>
      <c r="L135" s="89"/>
      <c r="M135" s="153"/>
      <c r="N135" s="89"/>
      <c r="O135" s="153"/>
      <c r="P135" s="89"/>
      <c r="Q135" s="152"/>
      <c r="R135" s="89"/>
      <c r="S135" s="153"/>
      <c r="T135" s="89"/>
      <c r="U135" s="153"/>
      <c r="V135" s="89"/>
      <c r="W135" s="37"/>
      <c r="X135" s="6"/>
    </row>
  </sheetData>
  <mergeCells count="8">
    <mergeCell ref="Y4:AI4"/>
    <mergeCell ref="X4:X5"/>
    <mergeCell ref="A4:A5"/>
    <mergeCell ref="B4:B5"/>
    <mergeCell ref="C4:C5"/>
    <mergeCell ref="L4:Q4"/>
    <mergeCell ref="D4:K4"/>
    <mergeCell ref="R4:W4"/>
  </mergeCells>
  <conditionalFormatting sqref="G6:G126 O6:O126 M6:M126 S6:S126 U6:U126 W6:X126 I6:I126 K6:K126 Q6:Q126 E6:E126">
    <cfRule type="cellIs" dxfId="50" priority="100" operator="equal">
      <formula>"D"</formula>
    </cfRule>
    <cfRule type="cellIs" dxfId="49" priority="101" operator="equal">
      <formula>"C"</formula>
    </cfRule>
    <cfRule type="cellIs" dxfId="48" priority="102" operator="equal">
      <formula>"B"</formula>
    </cfRule>
    <cfRule type="cellIs" dxfId="47" priority="103" operator="equal">
      <formula>"A"</formula>
    </cfRule>
  </conditionalFormatting>
  <conditionalFormatting sqref="J6:J7 J9:J126">
    <cfRule type="cellIs" dxfId="46" priority="64" operator="lessThan">
      <formula>$J$130</formula>
    </cfRule>
    <cfRule type="cellIs" dxfId="45" priority="65" operator="between">
      <formula>$J$130</formula>
      <formula>$J$129</formula>
    </cfRule>
    <cfRule type="cellIs" dxfId="44" priority="66" operator="between">
      <formula>$J$129</formula>
      <formula>$J$128</formula>
    </cfRule>
    <cfRule type="cellIs" dxfId="43" priority="67" operator="greaterThanOrEqual">
      <formula>$J$128</formula>
    </cfRule>
  </conditionalFormatting>
  <conditionalFormatting sqref="J8">
    <cfRule type="cellIs" dxfId="42" priority="16" operator="lessThan">
      <formula>$J$130</formula>
    </cfRule>
    <cfRule type="cellIs" dxfId="41" priority="17" operator="between">
      <formula>$J$130</formula>
      <formula>$J$129</formula>
    </cfRule>
    <cfRule type="cellIs" dxfId="40" priority="18" operator="between">
      <formula>$J$129</formula>
      <formula>$J$128</formula>
    </cfRule>
    <cfRule type="cellIs" dxfId="39" priority="19" operator="greaterThanOrEqual">
      <formula>$J$128</formula>
    </cfRule>
  </conditionalFormatting>
  <conditionalFormatting sqref="H6:H126">
    <cfRule type="cellIs" dxfId="38" priority="918" stopIfTrue="1" operator="lessThan">
      <formula>$H$130</formula>
    </cfRule>
    <cfRule type="cellIs" dxfId="37" priority="919" stopIfTrue="1" operator="between">
      <formula>$H$130</formula>
      <formula>$H$129</formula>
    </cfRule>
    <cfRule type="cellIs" dxfId="36" priority="920" stopIfTrue="1" operator="between">
      <formula>$H$129</formula>
      <formula>$H$128</formula>
    </cfRule>
    <cfRule type="cellIs" dxfId="35" priority="921" stopIfTrue="1" operator="greaterThanOrEqual">
      <formula>$H$128</formula>
    </cfRule>
  </conditionalFormatting>
  <conditionalFormatting sqref="F6:F126">
    <cfRule type="cellIs" dxfId="34" priority="926" stopIfTrue="1" operator="lessThan">
      <formula>$F$130</formula>
    </cfRule>
    <cfRule type="cellIs" dxfId="33" priority="927" stopIfTrue="1" operator="between">
      <formula>$F$130</formula>
      <formula>$F$129</formula>
    </cfRule>
    <cfRule type="cellIs" dxfId="32" priority="928" stopIfTrue="1" operator="between">
      <formula>$F$129</formula>
      <formula>$F$128</formula>
    </cfRule>
    <cfRule type="cellIs" dxfId="31" priority="929" stopIfTrue="1" operator="greaterThanOrEqual">
      <formula>$F$128</formula>
    </cfRule>
  </conditionalFormatting>
  <conditionalFormatting sqref="D6:D126">
    <cfRule type="cellIs" dxfId="30" priority="2" stopIfTrue="1" operator="between">
      <formula>0.645</formula>
      <formula>0.65</formula>
    </cfRule>
    <cfRule type="cellIs" dxfId="29" priority="934" stopIfTrue="1" operator="greaterThanOrEqual">
      <formula>$D$128</formula>
    </cfRule>
    <cfRule type="cellIs" dxfId="28" priority="935" stopIfTrue="1" operator="between">
      <formula>$D$129</formula>
      <formula>$D$128</formula>
    </cfRule>
    <cfRule type="cellIs" dxfId="27" priority="936" stopIfTrue="1" operator="between">
      <formula>$D$130</formula>
      <formula>$D$129</formula>
    </cfRule>
    <cfRule type="cellIs" dxfId="26" priority="937" stopIfTrue="1" operator="lessThan">
      <formula>$D$130</formula>
    </cfRule>
  </conditionalFormatting>
  <conditionalFormatting sqref="L6:L126">
    <cfRule type="cellIs" dxfId="25" priority="942" stopIfTrue="1" operator="lessThan">
      <formula>$L$130</formula>
    </cfRule>
    <cfRule type="cellIs" dxfId="24" priority="943" stopIfTrue="1" operator="between">
      <formula>$L$130</formula>
      <formula>$L$129</formula>
    </cfRule>
    <cfRule type="cellIs" dxfId="23" priority="944" stopIfTrue="1" operator="between">
      <formula>$L$129</formula>
      <formula>$L$128</formula>
    </cfRule>
    <cfRule type="cellIs" dxfId="22" priority="945" stopIfTrue="1" operator="greaterThanOrEqual">
      <formula>$L$128</formula>
    </cfRule>
  </conditionalFormatting>
  <conditionalFormatting sqref="N6:N126">
    <cfRule type="cellIs" dxfId="21" priority="950" stopIfTrue="1" operator="lessThan">
      <formula>$N$130</formula>
    </cfRule>
    <cfRule type="cellIs" dxfId="20" priority="951" stopIfTrue="1" operator="between">
      <formula>$N$130</formula>
      <formula>$N$129</formula>
    </cfRule>
    <cfRule type="cellIs" dxfId="19" priority="952" stopIfTrue="1" operator="between">
      <formula>$N$129</formula>
      <formula>$N$128</formula>
    </cfRule>
    <cfRule type="cellIs" dxfId="18" priority="953" stopIfTrue="1" operator="greaterThanOrEqual">
      <formula>$N$128</formula>
    </cfRule>
  </conditionalFormatting>
  <conditionalFormatting sqref="P6:P126">
    <cfRule type="cellIs" dxfId="17" priority="958" stopIfTrue="1" operator="lessThan">
      <formula>$P$130</formula>
    </cfRule>
    <cfRule type="cellIs" dxfId="16" priority="959" stopIfTrue="1" operator="between">
      <formula>$P$130</formula>
      <formula>$P$129</formula>
    </cfRule>
    <cfRule type="cellIs" dxfId="15" priority="960" stopIfTrue="1" operator="between">
      <formula>$P$129</formula>
      <formula>$P$128</formula>
    </cfRule>
    <cfRule type="cellIs" dxfId="14" priority="961" stopIfTrue="1" operator="greaterThanOrEqual">
      <formula>$P$128</formula>
    </cfRule>
  </conditionalFormatting>
  <conditionalFormatting sqref="R6:R126">
    <cfRule type="cellIs" dxfId="13" priority="966" stopIfTrue="1" operator="lessThan">
      <formula>$R$130</formula>
    </cfRule>
    <cfRule type="cellIs" dxfId="12" priority="967" stopIfTrue="1" operator="between">
      <formula>$R$130</formula>
      <formula>$R$129</formula>
    </cfRule>
    <cfRule type="cellIs" dxfId="11" priority="968" stopIfTrue="1" operator="between">
      <formula>$R$129</formula>
      <formula>$R$128</formula>
    </cfRule>
    <cfRule type="cellIs" dxfId="10" priority="969" stopIfTrue="1" operator="greaterThanOrEqual">
      <formula>$R$128</formula>
    </cfRule>
    <cfRule type="cellIs" dxfId="9" priority="1" stopIfTrue="1" operator="equal">
      <formula>$R$127</formula>
    </cfRule>
  </conditionalFormatting>
  <conditionalFormatting sqref="T6:T126">
    <cfRule type="cellIs" dxfId="8" priority="974" operator="lessThan">
      <formula>$T$130</formula>
    </cfRule>
    <cfRule type="cellIs" dxfId="7" priority="975" operator="between">
      <formula>$T$130</formula>
      <formula>$T$129</formula>
    </cfRule>
    <cfRule type="cellIs" dxfId="6" priority="976" operator="between">
      <formula>$T$129</formula>
      <formula>$T$128</formula>
    </cfRule>
    <cfRule type="cellIs" dxfId="5" priority="977" operator="greaterThanOrEqual">
      <formula>$T$130</formula>
    </cfRule>
  </conditionalFormatting>
  <conditionalFormatting sqref="V6:V126">
    <cfRule type="cellIs" dxfId="4" priority="982" operator="lessThan">
      <formula>$V$130</formula>
    </cfRule>
    <cfRule type="cellIs" dxfId="3" priority="983" stopIfTrue="1" operator="between">
      <formula>$V$130</formula>
      <formula>$V$129</formula>
    </cfRule>
    <cfRule type="cellIs" dxfId="2" priority="984" stopIfTrue="1" operator="between">
      <formula>$V$129</formula>
      <formula>$V$128</formula>
    </cfRule>
    <cfRule type="cellIs" dxfId="1" priority="985" operator="greaterThanOrEqual">
      <formula>$V$128</formula>
    </cfRule>
  </conditionalFormatting>
  <conditionalFormatting sqref="D109">
    <cfRule type="cellIs" dxfId="0" priority="3" stopIfTrue="1" operator="equal">
      <formula>$D$128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4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:C5"/>
    </sheetView>
  </sheetViews>
  <sheetFormatPr defaultRowHeight="15" x14ac:dyDescent="0.25"/>
  <cols>
    <col min="1" max="1" width="4.7109375" customWidth="1"/>
    <col min="2" max="2" width="8.7109375" customWidth="1"/>
    <col min="3" max="3" width="32.85546875" customWidth="1"/>
    <col min="4" max="4" width="12.28515625" style="215" customWidth="1"/>
    <col min="5" max="7" width="10.7109375" style="215" customWidth="1"/>
    <col min="8" max="8" width="12.28515625" style="215" customWidth="1"/>
    <col min="9" max="11" width="10.7109375" style="215" customWidth="1"/>
    <col min="12" max="12" width="12.28515625" style="215" customWidth="1"/>
    <col min="13" max="15" width="10.7109375" style="215" customWidth="1"/>
    <col min="16" max="16" width="12.28515625" style="228" customWidth="1"/>
    <col min="17" max="19" width="10.7109375" style="228" customWidth="1"/>
    <col min="20" max="20" width="12.28515625" style="228" customWidth="1"/>
    <col min="21" max="23" width="10.7109375" style="228" customWidth="1"/>
    <col min="24" max="24" width="12.28515625" style="228" customWidth="1"/>
    <col min="25" max="27" width="10.7109375" style="228" customWidth="1"/>
    <col min="28" max="28" width="12.28515625" style="228" customWidth="1"/>
    <col min="29" max="31" width="10.7109375" style="228" customWidth="1"/>
    <col min="32" max="32" width="12.28515625" style="228" customWidth="1"/>
    <col min="33" max="35" width="10.7109375" style="228" customWidth="1"/>
    <col min="36" max="36" width="12.28515625" style="228" customWidth="1"/>
    <col min="37" max="39" width="10.7109375" style="228" customWidth="1"/>
    <col min="40" max="40" width="12.28515625" style="215" customWidth="1"/>
    <col min="41" max="43" width="10.7109375" style="215" customWidth="1"/>
    <col min="44" max="44" width="12.28515625" style="228" customWidth="1"/>
    <col min="45" max="47" width="10.7109375" style="228" customWidth="1"/>
    <col min="48" max="48" width="12.28515625" style="228" customWidth="1"/>
    <col min="49" max="51" width="10.7109375" style="228" customWidth="1"/>
    <col min="52" max="52" width="12.28515625" style="228" customWidth="1"/>
    <col min="53" max="55" width="10.7109375" style="228" customWidth="1"/>
    <col min="56" max="56" width="12.28515625" style="228" customWidth="1"/>
    <col min="57" max="59" width="10.7109375" style="228" customWidth="1"/>
    <col min="60" max="60" width="12.28515625" style="228" customWidth="1"/>
    <col min="61" max="63" width="10.7109375" style="228" customWidth="1"/>
    <col min="64" max="64" width="12.28515625" style="228" customWidth="1"/>
    <col min="65" max="67" width="10.7109375" style="228" customWidth="1"/>
    <col min="68" max="68" width="12.28515625" style="215" customWidth="1"/>
    <col min="69" max="71" width="10.7109375" style="215" customWidth="1"/>
    <col min="72" max="72" width="12.28515625" style="228" customWidth="1"/>
    <col min="73" max="75" width="10.7109375" style="228" customWidth="1"/>
    <col min="76" max="76" width="12.28515625" style="228" customWidth="1"/>
    <col min="77" max="79" width="10.7109375" style="228" customWidth="1"/>
    <col min="80" max="80" width="12.28515625" style="228" customWidth="1"/>
    <col min="81" max="83" width="10.7109375" style="228" customWidth="1"/>
    <col min="84" max="84" width="12.28515625" style="228" customWidth="1"/>
    <col min="85" max="87" width="10.7109375" style="228" customWidth="1"/>
    <col min="88" max="88" width="12.28515625" style="228" customWidth="1"/>
    <col min="89" max="91" width="10.7109375" style="228" customWidth="1"/>
    <col min="92" max="92" width="12.28515625" style="228" customWidth="1"/>
    <col min="93" max="95" width="10.7109375" style="228" customWidth="1"/>
    <col min="96" max="96" width="12.28515625" style="228" customWidth="1"/>
    <col min="97" max="99" width="10.7109375" style="228" customWidth="1"/>
    <col min="100" max="100" width="12.28515625" style="228" customWidth="1"/>
    <col min="101" max="103" width="10.7109375" style="228" customWidth="1"/>
    <col min="104" max="104" width="12.28515625" style="228" customWidth="1"/>
    <col min="105" max="106" width="10.7109375" style="228" customWidth="1"/>
    <col min="107" max="107" width="12.7109375" style="228" customWidth="1"/>
    <col min="108" max="108" width="8.7109375" style="228" customWidth="1"/>
    <col min="109" max="109" width="12.7109375" style="228" customWidth="1"/>
    <col min="110" max="110" width="8.7109375" style="228" customWidth="1"/>
    <col min="111" max="111" width="16.28515625" style="228" customWidth="1"/>
    <col min="112" max="112" width="8.7109375" style="228" customWidth="1"/>
    <col min="113" max="113" width="14.28515625" style="228" customWidth="1"/>
    <col min="114" max="114" width="8.7109375" style="228" customWidth="1"/>
  </cols>
  <sheetData>
    <row r="1" spans="1:114" ht="18.75" x14ac:dyDescent="0.3">
      <c r="A1" s="38" t="s">
        <v>141</v>
      </c>
      <c r="B1" s="12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14"/>
      <c r="AO1" s="214"/>
      <c r="AP1" s="214"/>
      <c r="AQ1" s="214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14"/>
      <c r="BQ1" s="214"/>
      <c r="BR1" s="214"/>
      <c r="BS1" s="214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56"/>
    </row>
    <row r="2" spans="1:114" ht="16.5" thickBot="1" x14ac:dyDescent="0.3">
      <c r="A2" s="12"/>
      <c r="B2" s="205">
        <v>17</v>
      </c>
      <c r="C2" s="71" t="s">
        <v>209</v>
      </c>
      <c r="D2" s="216"/>
      <c r="E2" s="216"/>
      <c r="F2" s="216"/>
      <c r="G2" s="216"/>
      <c r="H2" s="217"/>
      <c r="I2" s="217"/>
      <c r="J2" s="217"/>
      <c r="K2" s="217"/>
      <c r="L2" s="216"/>
      <c r="M2" s="216"/>
      <c r="N2" s="216"/>
      <c r="O2" s="216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17"/>
      <c r="AO2" s="217"/>
      <c r="AP2" s="217"/>
      <c r="AQ2" s="217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7"/>
      <c r="BI2" s="237"/>
      <c r="BJ2" s="237"/>
      <c r="BK2" s="237"/>
      <c r="BL2" s="232"/>
      <c r="BM2" s="232"/>
      <c r="BN2" s="232"/>
      <c r="BO2" s="232"/>
      <c r="BP2" s="217"/>
      <c r="BQ2" s="217"/>
      <c r="BR2" s="217"/>
      <c r="BS2" s="217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56"/>
    </row>
    <row r="3" spans="1:114" ht="16.5" thickBot="1" x14ac:dyDescent="0.3">
      <c r="A3" s="809" t="s">
        <v>75</v>
      </c>
      <c r="B3" s="812" t="s">
        <v>77</v>
      </c>
      <c r="C3" s="815" t="s">
        <v>76</v>
      </c>
      <c r="D3" s="821" t="s">
        <v>145</v>
      </c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822"/>
      <c r="AJ3" s="822"/>
      <c r="AK3" s="822"/>
      <c r="AL3" s="822"/>
      <c r="AM3" s="822"/>
      <c r="AN3" s="822"/>
      <c r="AO3" s="822"/>
      <c r="AP3" s="822"/>
      <c r="AQ3" s="822"/>
      <c r="AR3" s="822"/>
      <c r="AS3" s="822"/>
      <c r="AT3" s="822"/>
      <c r="AU3" s="822"/>
      <c r="AV3" s="822"/>
      <c r="AW3" s="822"/>
      <c r="AX3" s="822"/>
      <c r="AY3" s="822"/>
      <c r="AZ3" s="822"/>
      <c r="BA3" s="822"/>
      <c r="BB3" s="822"/>
      <c r="BC3" s="822"/>
      <c r="BD3" s="822"/>
      <c r="BE3" s="822"/>
      <c r="BF3" s="822"/>
      <c r="BG3" s="822"/>
      <c r="BH3" s="822"/>
      <c r="BI3" s="822"/>
      <c r="BJ3" s="822"/>
      <c r="BK3" s="822"/>
      <c r="BL3" s="822"/>
      <c r="BM3" s="822"/>
      <c r="BN3" s="822"/>
      <c r="BO3" s="822"/>
      <c r="BP3" s="822"/>
      <c r="BQ3" s="822"/>
      <c r="BR3" s="822"/>
      <c r="BS3" s="822"/>
      <c r="BT3" s="822"/>
      <c r="BU3" s="822"/>
      <c r="BV3" s="822"/>
      <c r="BW3" s="822"/>
      <c r="BX3" s="822"/>
      <c r="BY3" s="822"/>
      <c r="BZ3" s="822"/>
      <c r="CA3" s="822"/>
      <c r="CB3" s="822"/>
      <c r="CC3" s="822"/>
      <c r="CD3" s="822"/>
      <c r="CE3" s="822"/>
      <c r="CF3" s="822"/>
      <c r="CG3" s="822"/>
      <c r="CH3" s="822"/>
      <c r="CI3" s="822"/>
      <c r="CJ3" s="822"/>
      <c r="CK3" s="822"/>
      <c r="CL3" s="822"/>
      <c r="CM3" s="822"/>
      <c r="CN3" s="822"/>
      <c r="CO3" s="822"/>
      <c r="CP3" s="822"/>
      <c r="CQ3" s="822"/>
      <c r="CR3" s="822"/>
      <c r="CS3" s="822"/>
      <c r="CT3" s="822"/>
      <c r="CU3" s="822"/>
      <c r="CV3" s="822"/>
      <c r="CW3" s="822"/>
      <c r="CX3" s="822"/>
      <c r="CY3" s="822"/>
      <c r="CZ3" s="822"/>
      <c r="DA3" s="822"/>
      <c r="DB3" s="822"/>
      <c r="DC3" s="822"/>
      <c r="DD3" s="822"/>
      <c r="DE3" s="822"/>
      <c r="DF3" s="822"/>
      <c r="DG3" s="822"/>
      <c r="DH3" s="822"/>
      <c r="DI3" s="822"/>
      <c r="DJ3" s="823"/>
    </row>
    <row r="4" spans="1:114" ht="30" customHeight="1" thickBot="1" x14ac:dyDescent="0.3">
      <c r="A4" s="810"/>
      <c r="B4" s="813"/>
      <c r="C4" s="816"/>
      <c r="D4" s="820" t="s">
        <v>203</v>
      </c>
      <c r="E4" s="818"/>
      <c r="F4" s="818"/>
      <c r="G4" s="819"/>
      <c r="H4" s="818" t="s">
        <v>146</v>
      </c>
      <c r="I4" s="818"/>
      <c r="J4" s="818"/>
      <c r="K4" s="819"/>
      <c r="L4" s="820" t="s">
        <v>147</v>
      </c>
      <c r="M4" s="818"/>
      <c r="N4" s="818"/>
      <c r="O4" s="819"/>
      <c r="P4" s="820" t="s">
        <v>148</v>
      </c>
      <c r="Q4" s="818"/>
      <c r="R4" s="818"/>
      <c r="S4" s="819"/>
      <c r="T4" s="820" t="s">
        <v>156</v>
      </c>
      <c r="U4" s="818"/>
      <c r="V4" s="818"/>
      <c r="W4" s="819"/>
      <c r="X4" s="820" t="s">
        <v>204</v>
      </c>
      <c r="Y4" s="818"/>
      <c r="Z4" s="818"/>
      <c r="AA4" s="819"/>
      <c r="AB4" s="820" t="s">
        <v>149</v>
      </c>
      <c r="AC4" s="818"/>
      <c r="AD4" s="818"/>
      <c r="AE4" s="819"/>
      <c r="AF4" s="820" t="s">
        <v>150</v>
      </c>
      <c r="AG4" s="818"/>
      <c r="AH4" s="818"/>
      <c r="AI4" s="819"/>
      <c r="AJ4" s="820" t="s">
        <v>213</v>
      </c>
      <c r="AK4" s="818"/>
      <c r="AL4" s="818"/>
      <c r="AM4" s="819"/>
      <c r="AN4" s="826" t="s">
        <v>219</v>
      </c>
      <c r="AO4" s="827"/>
      <c r="AP4" s="827"/>
      <c r="AQ4" s="828"/>
      <c r="AR4" s="829" t="s">
        <v>220</v>
      </c>
      <c r="AS4" s="830"/>
      <c r="AT4" s="830"/>
      <c r="AU4" s="831"/>
      <c r="AV4" s="832" t="s">
        <v>221</v>
      </c>
      <c r="AW4" s="833"/>
      <c r="AX4" s="833"/>
      <c r="AY4" s="834"/>
      <c r="AZ4" s="832" t="s">
        <v>222</v>
      </c>
      <c r="BA4" s="833"/>
      <c r="BB4" s="833"/>
      <c r="BC4" s="834"/>
      <c r="BD4" s="832" t="s">
        <v>151</v>
      </c>
      <c r="BE4" s="833"/>
      <c r="BF4" s="833"/>
      <c r="BG4" s="834"/>
      <c r="BH4" s="832" t="s">
        <v>217</v>
      </c>
      <c r="BI4" s="833"/>
      <c r="BJ4" s="833"/>
      <c r="BK4" s="834"/>
      <c r="BL4" s="832" t="s">
        <v>218</v>
      </c>
      <c r="BM4" s="833"/>
      <c r="BN4" s="833"/>
      <c r="BO4" s="834"/>
      <c r="BP4" s="820" t="s">
        <v>215</v>
      </c>
      <c r="BQ4" s="818"/>
      <c r="BR4" s="818"/>
      <c r="BS4" s="819"/>
      <c r="BT4" s="806" t="s">
        <v>152</v>
      </c>
      <c r="BU4" s="807"/>
      <c r="BV4" s="807"/>
      <c r="BW4" s="808"/>
      <c r="BX4" s="806" t="s">
        <v>157</v>
      </c>
      <c r="BY4" s="807"/>
      <c r="BZ4" s="807"/>
      <c r="CA4" s="808"/>
      <c r="CB4" s="806" t="s">
        <v>153</v>
      </c>
      <c r="CC4" s="807"/>
      <c r="CD4" s="807"/>
      <c r="CE4" s="808"/>
      <c r="CF4" s="806" t="s">
        <v>158</v>
      </c>
      <c r="CG4" s="807"/>
      <c r="CH4" s="807"/>
      <c r="CI4" s="807"/>
      <c r="CJ4" s="832" t="s">
        <v>214</v>
      </c>
      <c r="CK4" s="833"/>
      <c r="CL4" s="833"/>
      <c r="CM4" s="833"/>
      <c r="CN4" s="806" t="s">
        <v>154</v>
      </c>
      <c r="CO4" s="807"/>
      <c r="CP4" s="807"/>
      <c r="CQ4" s="808"/>
      <c r="CR4" s="806" t="s">
        <v>155</v>
      </c>
      <c r="CS4" s="807"/>
      <c r="CT4" s="807"/>
      <c r="CU4" s="808"/>
      <c r="CV4" s="806" t="s">
        <v>216</v>
      </c>
      <c r="CW4" s="807"/>
      <c r="CX4" s="807"/>
      <c r="CY4" s="808"/>
      <c r="CZ4" s="824" t="s">
        <v>132</v>
      </c>
      <c r="DA4" s="824"/>
      <c r="DB4" s="824"/>
      <c r="DC4" s="824"/>
      <c r="DD4" s="824"/>
      <c r="DE4" s="824"/>
      <c r="DF4" s="824"/>
      <c r="DG4" s="824"/>
      <c r="DH4" s="824"/>
      <c r="DI4" s="824"/>
      <c r="DJ4" s="825"/>
    </row>
    <row r="5" spans="1:114" ht="43.5" customHeight="1" thickBot="1" x14ac:dyDescent="0.3">
      <c r="A5" s="811"/>
      <c r="B5" s="814"/>
      <c r="C5" s="817"/>
      <c r="D5" s="225" t="s">
        <v>130</v>
      </c>
      <c r="E5" s="226" t="s">
        <v>131</v>
      </c>
      <c r="F5" s="226" t="s">
        <v>133</v>
      </c>
      <c r="G5" s="227" t="s">
        <v>134</v>
      </c>
      <c r="H5" s="229" t="s">
        <v>130</v>
      </c>
      <c r="I5" s="226" t="s">
        <v>131</v>
      </c>
      <c r="J5" s="226" t="s">
        <v>133</v>
      </c>
      <c r="K5" s="230" t="s">
        <v>134</v>
      </c>
      <c r="L5" s="225" t="s">
        <v>130</v>
      </c>
      <c r="M5" s="226" t="s">
        <v>131</v>
      </c>
      <c r="N5" s="226" t="s">
        <v>133</v>
      </c>
      <c r="O5" s="227" t="s">
        <v>134</v>
      </c>
      <c r="P5" s="229" t="s">
        <v>130</v>
      </c>
      <c r="Q5" s="226" t="s">
        <v>131</v>
      </c>
      <c r="R5" s="226" t="s">
        <v>133</v>
      </c>
      <c r="S5" s="230" t="s">
        <v>134</v>
      </c>
      <c r="T5" s="225" t="s">
        <v>130</v>
      </c>
      <c r="U5" s="226" t="s">
        <v>131</v>
      </c>
      <c r="V5" s="226" t="s">
        <v>133</v>
      </c>
      <c r="W5" s="227" t="s">
        <v>134</v>
      </c>
      <c r="X5" s="229" t="s">
        <v>130</v>
      </c>
      <c r="Y5" s="226" t="s">
        <v>131</v>
      </c>
      <c r="Z5" s="226" t="s">
        <v>133</v>
      </c>
      <c r="AA5" s="230" t="s">
        <v>134</v>
      </c>
      <c r="AB5" s="225" t="s">
        <v>130</v>
      </c>
      <c r="AC5" s="226" t="s">
        <v>131</v>
      </c>
      <c r="AD5" s="226" t="s">
        <v>133</v>
      </c>
      <c r="AE5" s="227" t="s">
        <v>134</v>
      </c>
      <c r="AF5" s="229" t="s">
        <v>130</v>
      </c>
      <c r="AG5" s="226" t="s">
        <v>131</v>
      </c>
      <c r="AH5" s="226" t="s">
        <v>133</v>
      </c>
      <c r="AI5" s="230" t="s">
        <v>134</v>
      </c>
      <c r="AJ5" s="225" t="s">
        <v>130</v>
      </c>
      <c r="AK5" s="226" t="s">
        <v>131</v>
      </c>
      <c r="AL5" s="226" t="s">
        <v>133</v>
      </c>
      <c r="AM5" s="227" t="s">
        <v>134</v>
      </c>
      <c r="AN5" s="229" t="s">
        <v>130</v>
      </c>
      <c r="AO5" s="226" t="s">
        <v>131</v>
      </c>
      <c r="AP5" s="226" t="s">
        <v>133</v>
      </c>
      <c r="AQ5" s="230" t="s">
        <v>134</v>
      </c>
      <c r="AR5" s="225" t="s">
        <v>130</v>
      </c>
      <c r="AS5" s="226" t="s">
        <v>131</v>
      </c>
      <c r="AT5" s="226" t="s">
        <v>133</v>
      </c>
      <c r="AU5" s="227" t="s">
        <v>134</v>
      </c>
      <c r="AV5" s="229" t="s">
        <v>130</v>
      </c>
      <c r="AW5" s="226" t="s">
        <v>131</v>
      </c>
      <c r="AX5" s="226" t="s">
        <v>133</v>
      </c>
      <c r="AY5" s="230" t="s">
        <v>134</v>
      </c>
      <c r="AZ5" s="225" t="s">
        <v>130</v>
      </c>
      <c r="BA5" s="226" t="s">
        <v>131</v>
      </c>
      <c r="BB5" s="226" t="s">
        <v>133</v>
      </c>
      <c r="BC5" s="227" t="s">
        <v>134</v>
      </c>
      <c r="BD5" s="229" t="s">
        <v>130</v>
      </c>
      <c r="BE5" s="226" t="s">
        <v>131</v>
      </c>
      <c r="BF5" s="226" t="s">
        <v>133</v>
      </c>
      <c r="BG5" s="230" t="s">
        <v>134</v>
      </c>
      <c r="BH5" s="225" t="s">
        <v>130</v>
      </c>
      <c r="BI5" s="226" t="s">
        <v>131</v>
      </c>
      <c r="BJ5" s="226" t="s">
        <v>133</v>
      </c>
      <c r="BK5" s="227" t="s">
        <v>134</v>
      </c>
      <c r="BL5" s="229" t="s">
        <v>130</v>
      </c>
      <c r="BM5" s="226" t="s">
        <v>131</v>
      </c>
      <c r="BN5" s="226" t="s">
        <v>133</v>
      </c>
      <c r="BO5" s="230" t="s">
        <v>134</v>
      </c>
      <c r="BP5" s="225" t="s">
        <v>130</v>
      </c>
      <c r="BQ5" s="226" t="s">
        <v>131</v>
      </c>
      <c r="BR5" s="226" t="s">
        <v>133</v>
      </c>
      <c r="BS5" s="227" t="s">
        <v>134</v>
      </c>
      <c r="BT5" s="229" t="s">
        <v>130</v>
      </c>
      <c r="BU5" s="226" t="s">
        <v>131</v>
      </c>
      <c r="BV5" s="226" t="s">
        <v>133</v>
      </c>
      <c r="BW5" s="230" t="s">
        <v>134</v>
      </c>
      <c r="BX5" s="225" t="s">
        <v>130</v>
      </c>
      <c r="BY5" s="226" t="s">
        <v>131</v>
      </c>
      <c r="BZ5" s="226" t="s">
        <v>133</v>
      </c>
      <c r="CA5" s="227" t="s">
        <v>134</v>
      </c>
      <c r="CB5" s="229" t="s">
        <v>130</v>
      </c>
      <c r="CC5" s="226" t="s">
        <v>131</v>
      </c>
      <c r="CD5" s="226" t="s">
        <v>133</v>
      </c>
      <c r="CE5" s="230" t="s">
        <v>134</v>
      </c>
      <c r="CF5" s="225" t="s">
        <v>130</v>
      </c>
      <c r="CG5" s="226" t="s">
        <v>131</v>
      </c>
      <c r="CH5" s="226" t="s">
        <v>133</v>
      </c>
      <c r="CI5" s="227" t="s">
        <v>134</v>
      </c>
      <c r="CJ5" s="229" t="s">
        <v>130</v>
      </c>
      <c r="CK5" s="226" t="s">
        <v>131</v>
      </c>
      <c r="CL5" s="226" t="s">
        <v>133</v>
      </c>
      <c r="CM5" s="230" t="s">
        <v>134</v>
      </c>
      <c r="CN5" s="225" t="s">
        <v>130</v>
      </c>
      <c r="CO5" s="226" t="s">
        <v>131</v>
      </c>
      <c r="CP5" s="226" t="s">
        <v>133</v>
      </c>
      <c r="CQ5" s="227" t="s">
        <v>134</v>
      </c>
      <c r="CR5" s="229" t="s">
        <v>130</v>
      </c>
      <c r="CS5" s="226" t="s">
        <v>131</v>
      </c>
      <c r="CT5" s="226" t="s">
        <v>133</v>
      </c>
      <c r="CU5" s="230" t="s">
        <v>134</v>
      </c>
      <c r="CV5" s="225" t="s">
        <v>130</v>
      </c>
      <c r="CW5" s="226" t="s">
        <v>131</v>
      </c>
      <c r="CX5" s="226" t="s">
        <v>133</v>
      </c>
      <c r="CY5" s="227" t="s">
        <v>134</v>
      </c>
      <c r="CZ5" s="229" t="s">
        <v>130</v>
      </c>
      <c r="DA5" s="226" t="s">
        <v>131</v>
      </c>
      <c r="DB5" s="230" t="s">
        <v>133</v>
      </c>
      <c r="DC5" s="257" t="s">
        <v>199</v>
      </c>
      <c r="DD5" s="258" t="s">
        <v>144</v>
      </c>
      <c r="DE5" s="257" t="s">
        <v>200</v>
      </c>
      <c r="DF5" s="259" t="s">
        <v>144</v>
      </c>
      <c r="DG5" s="257" t="s">
        <v>201</v>
      </c>
      <c r="DH5" s="259" t="s">
        <v>144</v>
      </c>
      <c r="DI5" s="260" t="s">
        <v>202</v>
      </c>
      <c r="DJ5" s="259" t="s">
        <v>144</v>
      </c>
    </row>
    <row r="6" spans="1:114" ht="16.5" customHeight="1" thickBot="1" x14ac:dyDescent="0.3">
      <c r="A6" s="30"/>
      <c r="B6" s="31"/>
      <c r="C6" s="283" t="s">
        <v>140</v>
      </c>
      <c r="D6" s="275">
        <f t="shared" ref="D6:AI6" si="0">D7+D8+D18+D32+D51+D71+D86+D117</f>
        <v>119</v>
      </c>
      <c r="E6" s="276">
        <f t="shared" si="0"/>
        <v>281</v>
      </c>
      <c r="F6" s="276">
        <f t="shared" si="0"/>
        <v>2813</v>
      </c>
      <c r="G6" s="277">
        <f t="shared" si="0"/>
        <v>106</v>
      </c>
      <c r="H6" s="275">
        <f t="shared" si="0"/>
        <v>39</v>
      </c>
      <c r="I6" s="276">
        <f t="shared" si="0"/>
        <v>51</v>
      </c>
      <c r="J6" s="276">
        <f t="shared" si="0"/>
        <v>90</v>
      </c>
      <c r="K6" s="277">
        <f t="shared" si="0"/>
        <v>54</v>
      </c>
      <c r="L6" s="275">
        <f t="shared" si="0"/>
        <v>19</v>
      </c>
      <c r="M6" s="276">
        <f t="shared" si="0"/>
        <v>22</v>
      </c>
      <c r="N6" s="276">
        <f t="shared" si="0"/>
        <v>102</v>
      </c>
      <c r="O6" s="277">
        <f t="shared" si="0"/>
        <v>41</v>
      </c>
      <c r="P6" s="275">
        <f t="shared" si="0"/>
        <v>0</v>
      </c>
      <c r="Q6" s="276">
        <f t="shared" si="0"/>
        <v>10</v>
      </c>
      <c r="R6" s="276">
        <f t="shared" si="0"/>
        <v>133</v>
      </c>
      <c r="S6" s="277">
        <f t="shared" si="0"/>
        <v>29</v>
      </c>
      <c r="T6" s="275">
        <f t="shared" si="0"/>
        <v>3</v>
      </c>
      <c r="U6" s="276">
        <f t="shared" si="0"/>
        <v>10</v>
      </c>
      <c r="V6" s="276">
        <f t="shared" si="0"/>
        <v>40</v>
      </c>
      <c r="W6" s="277">
        <f t="shared" si="0"/>
        <v>8</v>
      </c>
      <c r="X6" s="275">
        <f t="shared" si="0"/>
        <v>6</v>
      </c>
      <c r="Y6" s="276">
        <f t="shared" si="0"/>
        <v>18</v>
      </c>
      <c r="Z6" s="276">
        <f t="shared" si="0"/>
        <v>157</v>
      </c>
      <c r="AA6" s="277">
        <f t="shared" si="0"/>
        <v>96</v>
      </c>
      <c r="AB6" s="275">
        <f t="shared" si="0"/>
        <v>2</v>
      </c>
      <c r="AC6" s="276">
        <f t="shared" si="0"/>
        <v>28</v>
      </c>
      <c r="AD6" s="276">
        <f t="shared" si="0"/>
        <v>190</v>
      </c>
      <c r="AE6" s="277">
        <f t="shared" si="0"/>
        <v>97</v>
      </c>
      <c r="AF6" s="275">
        <f t="shared" si="0"/>
        <v>3</v>
      </c>
      <c r="AG6" s="276">
        <f t="shared" si="0"/>
        <v>26</v>
      </c>
      <c r="AH6" s="276">
        <f t="shared" si="0"/>
        <v>199</v>
      </c>
      <c r="AI6" s="277">
        <f t="shared" si="0"/>
        <v>47</v>
      </c>
      <c r="AJ6" s="275">
        <f t="shared" ref="AJ6:BO6" si="1">AJ7+AJ8+AJ18+AJ32+AJ51+AJ71+AJ86+AJ117</f>
        <v>5</v>
      </c>
      <c r="AK6" s="276">
        <f t="shared" si="1"/>
        <v>86</v>
      </c>
      <c r="AL6" s="276">
        <f t="shared" si="1"/>
        <v>234</v>
      </c>
      <c r="AM6" s="277">
        <f t="shared" si="1"/>
        <v>60</v>
      </c>
      <c r="AN6" s="624">
        <f t="shared" si="1"/>
        <v>0</v>
      </c>
      <c r="AO6" s="627">
        <f t="shared" si="1"/>
        <v>0</v>
      </c>
      <c r="AP6" s="627">
        <f t="shared" si="1"/>
        <v>0</v>
      </c>
      <c r="AQ6" s="629">
        <f t="shared" si="1"/>
        <v>0</v>
      </c>
      <c r="AR6" s="624">
        <f t="shared" si="1"/>
        <v>0</v>
      </c>
      <c r="AS6" s="627">
        <f t="shared" si="1"/>
        <v>0</v>
      </c>
      <c r="AT6" s="627">
        <f t="shared" si="1"/>
        <v>0</v>
      </c>
      <c r="AU6" s="629">
        <f t="shared" si="1"/>
        <v>0</v>
      </c>
      <c r="AV6" s="624">
        <f t="shared" si="1"/>
        <v>0</v>
      </c>
      <c r="AW6" s="627">
        <f t="shared" si="1"/>
        <v>0</v>
      </c>
      <c r="AX6" s="627">
        <f t="shared" si="1"/>
        <v>0</v>
      </c>
      <c r="AY6" s="629">
        <f t="shared" si="1"/>
        <v>0</v>
      </c>
      <c r="AZ6" s="624">
        <f t="shared" si="1"/>
        <v>0</v>
      </c>
      <c r="BA6" s="627">
        <f t="shared" si="1"/>
        <v>0</v>
      </c>
      <c r="BB6" s="627">
        <f t="shared" si="1"/>
        <v>0</v>
      </c>
      <c r="BC6" s="629">
        <f t="shared" si="1"/>
        <v>0</v>
      </c>
      <c r="BD6" s="624">
        <f t="shared" si="1"/>
        <v>0</v>
      </c>
      <c r="BE6" s="627">
        <f t="shared" si="1"/>
        <v>0</v>
      </c>
      <c r="BF6" s="627">
        <f t="shared" si="1"/>
        <v>0</v>
      </c>
      <c r="BG6" s="629">
        <f t="shared" si="1"/>
        <v>0</v>
      </c>
      <c r="BH6" s="624">
        <f t="shared" si="1"/>
        <v>0</v>
      </c>
      <c r="BI6" s="627">
        <f t="shared" si="1"/>
        <v>0</v>
      </c>
      <c r="BJ6" s="627">
        <f t="shared" si="1"/>
        <v>0</v>
      </c>
      <c r="BK6" s="629">
        <f t="shared" si="1"/>
        <v>0</v>
      </c>
      <c r="BL6" s="623">
        <f t="shared" si="1"/>
        <v>0</v>
      </c>
      <c r="BM6" s="627">
        <f t="shared" si="1"/>
        <v>0</v>
      </c>
      <c r="BN6" s="627">
        <f t="shared" si="1"/>
        <v>0</v>
      </c>
      <c r="BO6" s="625">
        <f t="shared" si="1"/>
        <v>0</v>
      </c>
      <c r="BP6" s="275">
        <f t="shared" ref="BP6:CU6" si="2">BP7+BP8+BP18+BP32+BP51+BP71+BP86+BP117</f>
        <v>1</v>
      </c>
      <c r="BQ6" s="276">
        <f t="shared" si="2"/>
        <v>23</v>
      </c>
      <c r="BR6" s="276">
        <f t="shared" si="2"/>
        <v>36</v>
      </c>
      <c r="BS6" s="277">
        <f t="shared" si="2"/>
        <v>21</v>
      </c>
      <c r="BT6" s="275">
        <f t="shared" si="2"/>
        <v>12</v>
      </c>
      <c r="BU6" s="276">
        <f t="shared" si="2"/>
        <v>66</v>
      </c>
      <c r="BV6" s="276">
        <f t="shared" si="2"/>
        <v>573</v>
      </c>
      <c r="BW6" s="277">
        <f t="shared" si="2"/>
        <v>98</v>
      </c>
      <c r="BX6" s="275">
        <f t="shared" si="2"/>
        <v>6</v>
      </c>
      <c r="BY6" s="276">
        <f t="shared" si="2"/>
        <v>33</v>
      </c>
      <c r="BZ6" s="276">
        <f t="shared" si="2"/>
        <v>178</v>
      </c>
      <c r="CA6" s="277">
        <f t="shared" si="2"/>
        <v>71</v>
      </c>
      <c r="CB6" s="275">
        <f t="shared" si="2"/>
        <v>12</v>
      </c>
      <c r="CC6" s="276">
        <f t="shared" si="2"/>
        <v>26</v>
      </c>
      <c r="CD6" s="276">
        <f t="shared" si="2"/>
        <v>87</v>
      </c>
      <c r="CE6" s="277">
        <f t="shared" si="2"/>
        <v>38</v>
      </c>
      <c r="CF6" s="275">
        <f t="shared" si="2"/>
        <v>15</v>
      </c>
      <c r="CG6" s="276">
        <f t="shared" si="2"/>
        <v>7</v>
      </c>
      <c r="CH6" s="276">
        <f t="shared" si="2"/>
        <v>22</v>
      </c>
      <c r="CI6" s="277">
        <f t="shared" si="2"/>
        <v>14</v>
      </c>
      <c r="CJ6" s="624">
        <f t="shared" si="2"/>
        <v>0</v>
      </c>
      <c r="CK6" s="627">
        <f t="shared" si="2"/>
        <v>0</v>
      </c>
      <c r="CL6" s="627">
        <f t="shared" si="2"/>
        <v>0</v>
      </c>
      <c r="CM6" s="629">
        <f t="shared" si="2"/>
        <v>0</v>
      </c>
      <c r="CN6" s="275">
        <f t="shared" si="2"/>
        <v>12</v>
      </c>
      <c r="CO6" s="276">
        <f t="shared" si="2"/>
        <v>8</v>
      </c>
      <c r="CP6" s="276">
        <f t="shared" si="2"/>
        <v>20</v>
      </c>
      <c r="CQ6" s="277">
        <f t="shared" si="2"/>
        <v>15</v>
      </c>
      <c r="CR6" s="275">
        <f t="shared" si="2"/>
        <v>25</v>
      </c>
      <c r="CS6" s="276">
        <f t="shared" si="2"/>
        <v>11</v>
      </c>
      <c r="CT6" s="276">
        <f t="shared" si="2"/>
        <v>36</v>
      </c>
      <c r="CU6" s="277">
        <f t="shared" si="2"/>
        <v>17</v>
      </c>
      <c r="CV6" s="275">
        <f t="shared" ref="CV6:CY6" si="3">CV7+CV8+CV18+CV32+CV51+CV71+CV86+CV117</f>
        <v>0</v>
      </c>
      <c r="CW6" s="276">
        <f t="shared" si="3"/>
        <v>0</v>
      </c>
      <c r="CX6" s="276">
        <f t="shared" si="3"/>
        <v>349</v>
      </c>
      <c r="CY6" s="279">
        <f t="shared" si="3"/>
        <v>17</v>
      </c>
      <c r="CZ6" s="275">
        <f>D6+H6+L6+P6+T6+X6+AB6+AF6+AJ6+AN6+AR6+AV6+AZ6+BD6+BH6+BL6+BP6+BT6+BX6+CB6+CF6+CJ6+CN6+CR6+CV6</f>
        <v>279</v>
      </c>
      <c r="DA6" s="278">
        <f t="shared" ref="DA6:DB21" si="4">E6+I6+M6+Q6+U6+Y6+AC6+AG6+AK6+AO6+AS6+AW6+BA6+BE6+BI6+BM6+BQ6+BU6+BY6+CC6+CG6+CK6+CO6+CS6+CW6</f>
        <v>706</v>
      </c>
      <c r="DB6" s="280">
        <f>F6+J6+N6+R6+V6+Z6+AD6+AH6+AL6+AP6+AT6+AX6+BB6+BF6+BJ6+BN6+BR6+BV6+BZ6+CD6+CH6+CL6+CP6+CT6+CX6</f>
        <v>5259</v>
      </c>
      <c r="DC6" s="281">
        <f>(G6+K6+O6+S6+W6+AA6+AE6+AI6+AM6+AQ6+AU6+AY6+BC6+BG6+BK6+BO6+BS6+BW6+CA6+CE6+CI6+CM6+CQ6+CU6+CY6)/$B$2/$A$127</f>
        <v>0.43154606975533577</v>
      </c>
      <c r="DD6" s="372">
        <f>$DC$127</f>
        <v>0.43154606975533583</v>
      </c>
      <c r="DE6" s="282">
        <f>DB6/$DB$127/$A$127</f>
        <v>1</v>
      </c>
      <c r="DF6" s="371">
        <f>$DE$127</f>
        <v>1.0000000000000004</v>
      </c>
      <c r="DG6" s="282">
        <f>(CZ6+DA6)/DB6</f>
        <v>0.18729796539266019</v>
      </c>
      <c r="DH6" s="371">
        <f>$DG$127</f>
        <v>0.15282246845271741</v>
      </c>
      <c r="DI6" s="282">
        <f>DB6/'Кол-во учащихся ОУ'!E5</f>
        <v>4.6645911497831351E-2</v>
      </c>
      <c r="DJ6" s="371">
        <f>$DI$127</f>
        <v>4.3748021410053427E-2</v>
      </c>
    </row>
    <row r="7" spans="1:114" ht="16.5" customHeight="1" thickBot="1" x14ac:dyDescent="0.3">
      <c r="A7" s="27">
        <v>1</v>
      </c>
      <c r="B7" s="54">
        <v>50050</v>
      </c>
      <c r="C7" s="352" t="s">
        <v>81</v>
      </c>
      <c r="D7" s="284">
        <v>0</v>
      </c>
      <c r="E7" s="285">
        <v>1</v>
      </c>
      <c r="F7" s="285">
        <v>6</v>
      </c>
      <c r="G7" s="286">
        <f>IF(F7&gt;0,1,0)</f>
        <v>1</v>
      </c>
      <c r="H7" s="284">
        <v>0</v>
      </c>
      <c r="I7" s="285">
        <v>0</v>
      </c>
      <c r="J7" s="285">
        <v>0</v>
      </c>
      <c r="K7" s="286">
        <f>IF(J7&gt;0,1,0)</f>
        <v>0</v>
      </c>
      <c r="L7" s="284">
        <v>0</v>
      </c>
      <c r="M7" s="285">
        <v>0</v>
      </c>
      <c r="N7" s="285">
        <v>0</v>
      </c>
      <c r="O7" s="286">
        <f>IF(N7&gt;0,1,0)</f>
        <v>0</v>
      </c>
      <c r="P7" s="284">
        <v>0</v>
      </c>
      <c r="Q7" s="285">
        <v>0</v>
      </c>
      <c r="R7" s="285">
        <v>0</v>
      </c>
      <c r="S7" s="286">
        <f>IF(R7&gt;0,1,0)</f>
        <v>0</v>
      </c>
      <c r="T7" s="284">
        <v>0</v>
      </c>
      <c r="U7" s="285">
        <v>0</v>
      </c>
      <c r="V7" s="285">
        <v>0</v>
      </c>
      <c r="W7" s="286">
        <f>IF(V7&gt;0,1,0)</f>
        <v>0</v>
      </c>
      <c r="X7" s="284">
        <v>0</v>
      </c>
      <c r="Y7" s="285">
        <v>0</v>
      </c>
      <c r="Z7" s="285">
        <v>1</v>
      </c>
      <c r="AA7" s="286">
        <f>IF(Z7&gt;0,1,0)</f>
        <v>1</v>
      </c>
      <c r="AB7" s="284">
        <v>0</v>
      </c>
      <c r="AC7" s="285">
        <v>0</v>
      </c>
      <c r="AD7" s="285">
        <v>1</v>
      </c>
      <c r="AE7" s="286">
        <f>IF(AD7&gt;0,1,0)</f>
        <v>1</v>
      </c>
      <c r="AF7" s="284">
        <v>0</v>
      </c>
      <c r="AG7" s="285">
        <v>0</v>
      </c>
      <c r="AH7" s="285">
        <v>0</v>
      </c>
      <c r="AI7" s="286">
        <f>IF(AH7&gt;0,1,0)</f>
        <v>0</v>
      </c>
      <c r="AJ7" s="284">
        <v>0</v>
      </c>
      <c r="AK7" s="285">
        <v>0</v>
      </c>
      <c r="AL7" s="285">
        <v>0</v>
      </c>
      <c r="AM7" s="286">
        <f>IF(AL7&gt;0,1,0)</f>
        <v>0</v>
      </c>
      <c r="AN7" s="622"/>
      <c r="AO7" s="630"/>
      <c r="AP7" s="630"/>
      <c r="AQ7" s="631">
        <f>IF(AP7&gt;0,1,0)</f>
        <v>0</v>
      </c>
      <c r="AR7" s="622"/>
      <c r="AS7" s="630"/>
      <c r="AT7" s="630"/>
      <c r="AU7" s="631">
        <f>IF(AT7&gt;0,1,0)</f>
        <v>0</v>
      </c>
      <c r="AV7" s="622"/>
      <c r="AW7" s="630"/>
      <c r="AX7" s="630"/>
      <c r="AY7" s="631">
        <f>IF(AX7&gt;0,1,0)</f>
        <v>0</v>
      </c>
      <c r="AZ7" s="622"/>
      <c r="BA7" s="630"/>
      <c r="BB7" s="630"/>
      <c r="BC7" s="631">
        <f>IF(BB7&gt;0,1,0)</f>
        <v>0</v>
      </c>
      <c r="BD7" s="622"/>
      <c r="BE7" s="630"/>
      <c r="BF7" s="630"/>
      <c r="BG7" s="631">
        <f>IF(BF7&gt;0,1,0)</f>
        <v>0</v>
      </c>
      <c r="BH7" s="622"/>
      <c r="BI7" s="630"/>
      <c r="BJ7" s="630"/>
      <c r="BK7" s="631">
        <f>IF(BJ7&gt;0,1,0)</f>
        <v>0</v>
      </c>
      <c r="BL7" s="632"/>
      <c r="BM7" s="630"/>
      <c r="BN7" s="630"/>
      <c r="BO7" s="633">
        <f>IF(BN7&gt;0,1,0)</f>
        <v>0</v>
      </c>
      <c r="BP7" s="284">
        <v>0</v>
      </c>
      <c r="BQ7" s="285">
        <v>0</v>
      </c>
      <c r="BR7" s="285">
        <v>0</v>
      </c>
      <c r="BS7" s="286">
        <f>IF(BR7&gt;0,1,0)</f>
        <v>0</v>
      </c>
      <c r="BT7" s="284">
        <v>0</v>
      </c>
      <c r="BU7" s="285">
        <v>1</v>
      </c>
      <c r="BV7" s="285">
        <v>7</v>
      </c>
      <c r="BW7" s="286">
        <f>IF(BV7&gt;0,1,0)</f>
        <v>1</v>
      </c>
      <c r="BX7" s="284">
        <v>0</v>
      </c>
      <c r="BY7" s="285">
        <v>1</v>
      </c>
      <c r="BZ7" s="285">
        <v>5</v>
      </c>
      <c r="CA7" s="286">
        <f>IF(BZ7&gt;0,1,0)</f>
        <v>1</v>
      </c>
      <c r="CB7" s="284">
        <v>0</v>
      </c>
      <c r="CC7" s="285">
        <v>0</v>
      </c>
      <c r="CD7" s="285">
        <v>0</v>
      </c>
      <c r="CE7" s="286">
        <f>IF(CD7&gt;0,1,0)</f>
        <v>0</v>
      </c>
      <c r="CF7" s="284">
        <v>0</v>
      </c>
      <c r="CG7" s="285">
        <v>0</v>
      </c>
      <c r="CH7" s="285">
        <v>0</v>
      </c>
      <c r="CI7" s="286">
        <f>IF(CH7&gt;0,1,0)</f>
        <v>0</v>
      </c>
      <c r="CJ7" s="614"/>
      <c r="CK7" s="611"/>
      <c r="CL7" s="611"/>
      <c r="CM7" s="631">
        <f>IF(CL7&gt;0,1,0)</f>
        <v>0</v>
      </c>
      <c r="CN7" s="284">
        <v>0</v>
      </c>
      <c r="CO7" s="285">
        <v>0</v>
      </c>
      <c r="CP7" s="285">
        <v>0</v>
      </c>
      <c r="CQ7" s="286">
        <f>IF(CP7&gt;0,1,0)</f>
        <v>0</v>
      </c>
      <c r="CR7" s="290">
        <v>0</v>
      </c>
      <c r="CS7" s="291">
        <v>0</v>
      </c>
      <c r="CT7" s="291">
        <v>0</v>
      </c>
      <c r="CU7" s="286">
        <f>IF(CT7&gt;0,1,0)</f>
        <v>0</v>
      </c>
      <c r="CV7" s="284">
        <v>0</v>
      </c>
      <c r="CW7" s="285">
        <v>0</v>
      </c>
      <c r="CX7" s="285">
        <v>0</v>
      </c>
      <c r="CY7" s="287">
        <f>IF(CX7&gt;0,1,0)</f>
        <v>0</v>
      </c>
      <c r="CZ7" s="292">
        <f t="shared" ref="CZ7:CZ68" si="5">D7+H7+L7+P7+T7+X7+AB7+AF7+AJ7+AN7+AR7+AV7+AZ7+BD7+BH7+BL7+BP7+BT7+BX7+CB7+CF7+CJ7+CN7+CR7+CV7</f>
        <v>0</v>
      </c>
      <c r="DA7" s="293">
        <f t="shared" ref="DA7:DB68" si="6">E7+I7+M7+Q7+U7+Y7+AC7+AG7+AK7+AO7+AS7+AW7+BA7+BE7+BI7+BM7+BQ7+BU7+BY7+CC7+CG7+CK7+CO7+CS7+CW7</f>
        <v>3</v>
      </c>
      <c r="DB7" s="294">
        <f t="shared" si="4"/>
        <v>20</v>
      </c>
      <c r="DC7" s="675">
        <f>(G7+K7+O7+S7+W7+AA7+AE7+AI7+AM7+AQ7+AU7+AY7+BC7+BG7+BK7+BO7+BS7+BW7+CA7+CE7+CI7+CM7+CQ7+CU7+CY7)/$B$2</f>
        <v>0.29411764705882354</v>
      </c>
      <c r="DD7" s="295">
        <f>$DC$127</f>
        <v>0.43154606975533583</v>
      </c>
      <c r="DE7" s="676">
        <f>DB7/$DB$127</f>
        <v>0.42973949420041829</v>
      </c>
      <c r="DF7" s="296">
        <f>$DE$127</f>
        <v>1.0000000000000004</v>
      </c>
      <c r="DG7" s="676">
        <f>(CZ7+DA7)/DB7</f>
        <v>0.15</v>
      </c>
      <c r="DH7" s="296">
        <f>$DG$127</f>
        <v>0.15282246845271741</v>
      </c>
      <c r="DI7" s="297">
        <f>DB7/'Кол-во учащихся ОУ'!D6</f>
        <v>2.3310023310023312E-2</v>
      </c>
      <c r="DJ7" s="296">
        <f>$DI$127</f>
        <v>4.3748021410053427E-2</v>
      </c>
    </row>
    <row r="8" spans="1:114" ht="16.5" customHeight="1" thickBot="1" x14ac:dyDescent="0.3">
      <c r="A8" s="13"/>
      <c r="B8" s="47"/>
      <c r="C8" s="373" t="s">
        <v>0</v>
      </c>
      <c r="D8" s="211">
        <f>SUM(D9:D17)</f>
        <v>22</v>
      </c>
      <c r="E8" s="213">
        <f t="shared" ref="E8:BP8" si="7">SUM(E9:E17)</f>
        <v>40</v>
      </c>
      <c r="F8" s="213">
        <f t="shared" si="7"/>
        <v>387</v>
      </c>
      <c r="G8" s="223">
        <f t="shared" si="7"/>
        <v>8</v>
      </c>
      <c r="H8" s="211">
        <f t="shared" si="7"/>
        <v>6</v>
      </c>
      <c r="I8" s="213">
        <f t="shared" si="7"/>
        <v>0</v>
      </c>
      <c r="J8" s="213">
        <f t="shared" si="7"/>
        <v>6</v>
      </c>
      <c r="K8" s="223">
        <f t="shared" si="7"/>
        <v>3</v>
      </c>
      <c r="L8" s="211">
        <f t="shared" si="7"/>
        <v>1</v>
      </c>
      <c r="M8" s="213">
        <f t="shared" si="7"/>
        <v>2</v>
      </c>
      <c r="N8" s="213">
        <f t="shared" si="7"/>
        <v>9</v>
      </c>
      <c r="O8" s="223">
        <f t="shared" si="7"/>
        <v>3</v>
      </c>
      <c r="P8" s="211">
        <f t="shared" si="7"/>
        <v>0</v>
      </c>
      <c r="Q8" s="213">
        <f t="shared" si="7"/>
        <v>1</v>
      </c>
      <c r="R8" s="213">
        <f t="shared" si="7"/>
        <v>2</v>
      </c>
      <c r="S8" s="223">
        <f t="shared" si="7"/>
        <v>2</v>
      </c>
      <c r="T8" s="211">
        <f t="shared" si="7"/>
        <v>0</v>
      </c>
      <c r="U8" s="213">
        <f t="shared" si="7"/>
        <v>2</v>
      </c>
      <c r="V8" s="213">
        <f t="shared" si="7"/>
        <v>7</v>
      </c>
      <c r="W8" s="223">
        <f t="shared" si="7"/>
        <v>2</v>
      </c>
      <c r="X8" s="211">
        <f t="shared" si="7"/>
        <v>0</v>
      </c>
      <c r="Y8" s="213">
        <f t="shared" si="7"/>
        <v>2</v>
      </c>
      <c r="Z8" s="213">
        <f t="shared" si="7"/>
        <v>11</v>
      </c>
      <c r="AA8" s="223">
        <f t="shared" si="7"/>
        <v>7</v>
      </c>
      <c r="AB8" s="211">
        <f t="shared" si="7"/>
        <v>0</v>
      </c>
      <c r="AC8" s="213">
        <f t="shared" si="7"/>
        <v>2</v>
      </c>
      <c r="AD8" s="213">
        <f t="shared" si="7"/>
        <v>16</v>
      </c>
      <c r="AE8" s="223">
        <f t="shared" si="7"/>
        <v>7</v>
      </c>
      <c r="AF8" s="211">
        <f t="shared" si="7"/>
        <v>0</v>
      </c>
      <c r="AG8" s="213">
        <f t="shared" si="7"/>
        <v>3</v>
      </c>
      <c r="AH8" s="213">
        <f t="shared" si="7"/>
        <v>33</v>
      </c>
      <c r="AI8" s="223">
        <f t="shared" si="7"/>
        <v>4</v>
      </c>
      <c r="AJ8" s="211">
        <f t="shared" si="7"/>
        <v>0</v>
      </c>
      <c r="AK8" s="213">
        <f t="shared" si="7"/>
        <v>17</v>
      </c>
      <c r="AL8" s="213">
        <f t="shared" si="7"/>
        <v>42</v>
      </c>
      <c r="AM8" s="223">
        <f t="shared" si="7"/>
        <v>6</v>
      </c>
      <c r="AN8" s="634">
        <f t="shared" si="7"/>
        <v>0</v>
      </c>
      <c r="AO8" s="635">
        <f t="shared" si="7"/>
        <v>0</v>
      </c>
      <c r="AP8" s="635">
        <f t="shared" si="7"/>
        <v>0</v>
      </c>
      <c r="AQ8" s="636">
        <f t="shared" si="7"/>
        <v>0</v>
      </c>
      <c r="AR8" s="634">
        <f t="shared" si="7"/>
        <v>0</v>
      </c>
      <c r="AS8" s="635">
        <f t="shared" si="7"/>
        <v>0</v>
      </c>
      <c r="AT8" s="635">
        <f t="shared" si="7"/>
        <v>0</v>
      </c>
      <c r="AU8" s="636">
        <f t="shared" si="7"/>
        <v>0</v>
      </c>
      <c r="AV8" s="634">
        <f t="shared" si="7"/>
        <v>0</v>
      </c>
      <c r="AW8" s="635">
        <f t="shared" si="7"/>
        <v>0</v>
      </c>
      <c r="AX8" s="635">
        <f t="shared" si="7"/>
        <v>0</v>
      </c>
      <c r="AY8" s="636">
        <f t="shared" si="7"/>
        <v>0</v>
      </c>
      <c r="AZ8" s="634">
        <f t="shared" si="7"/>
        <v>0</v>
      </c>
      <c r="BA8" s="635">
        <f t="shared" si="7"/>
        <v>0</v>
      </c>
      <c r="BB8" s="635">
        <f t="shared" si="7"/>
        <v>0</v>
      </c>
      <c r="BC8" s="636">
        <f t="shared" si="7"/>
        <v>0</v>
      </c>
      <c r="BD8" s="634">
        <f t="shared" si="7"/>
        <v>0</v>
      </c>
      <c r="BE8" s="635">
        <f t="shared" si="7"/>
        <v>0</v>
      </c>
      <c r="BF8" s="635">
        <f t="shared" si="7"/>
        <v>0</v>
      </c>
      <c r="BG8" s="636">
        <f t="shared" si="7"/>
        <v>0</v>
      </c>
      <c r="BH8" s="634">
        <f t="shared" si="7"/>
        <v>0</v>
      </c>
      <c r="BI8" s="635">
        <f t="shared" si="7"/>
        <v>0</v>
      </c>
      <c r="BJ8" s="635">
        <f t="shared" si="7"/>
        <v>0</v>
      </c>
      <c r="BK8" s="636">
        <f t="shared" si="7"/>
        <v>0</v>
      </c>
      <c r="BL8" s="635">
        <f t="shared" si="7"/>
        <v>0</v>
      </c>
      <c r="BM8" s="635">
        <f t="shared" si="7"/>
        <v>0</v>
      </c>
      <c r="BN8" s="635">
        <f t="shared" si="7"/>
        <v>0</v>
      </c>
      <c r="BO8" s="635">
        <f t="shared" si="7"/>
        <v>0</v>
      </c>
      <c r="BP8" s="211">
        <f t="shared" si="7"/>
        <v>0</v>
      </c>
      <c r="BQ8" s="213">
        <f t="shared" ref="BQ8:CY8" si="8">SUM(BQ9:BQ17)</f>
        <v>0</v>
      </c>
      <c r="BR8" s="213">
        <f t="shared" si="8"/>
        <v>1</v>
      </c>
      <c r="BS8" s="223">
        <f t="shared" si="8"/>
        <v>1</v>
      </c>
      <c r="BT8" s="211">
        <f t="shared" si="8"/>
        <v>1</v>
      </c>
      <c r="BU8" s="213">
        <f t="shared" si="8"/>
        <v>4</v>
      </c>
      <c r="BV8" s="213">
        <f t="shared" si="8"/>
        <v>45</v>
      </c>
      <c r="BW8" s="223">
        <f t="shared" si="8"/>
        <v>8</v>
      </c>
      <c r="BX8" s="211">
        <f t="shared" si="8"/>
        <v>0</v>
      </c>
      <c r="BY8" s="213">
        <f t="shared" si="8"/>
        <v>3</v>
      </c>
      <c r="BZ8" s="213">
        <f t="shared" si="8"/>
        <v>21</v>
      </c>
      <c r="CA8" s="223">
        <f t="shared" si="8"/>
        <v>6</v>
      </c>
      <c r="CB8" s="211">
        <f t="shared" si="8"/>
        <v>2</v>
      </c>
      <c r="CC8" s="213">
        <f t="shared" si="8"/>
        <v>2</v>
      </c>
      <c r="CD8" s="213">
        <f t="shared" si="8"/>
        <v>8</v>
      </c>
      <c r="CE8" s="223">
        <f t="shared" si="8"/>
        <v>3</v>
      </c>
      <c r="CF8" s="211">
        <f t="shared" si="8"/>
        <v>3</v>
      </c>
      <c r="CG8" s="213">
        <f t="shared" si="8"/>
        <v>1</v>
      </c>
      <c r="CH8" s="213">
        <f t="shared" si="8"/>
        <v>4</v>
      </c>
      <c r="CI8" s="223">
        <f t="shared" si="8"/>
        <v>2</v>
      </c>
      <c r="CJ8" s="634">
        <f t="shared" si="8"/>
        <v>0</v>
      </c>
      <c r="CK8" s="635">
        <f t="shared" si="8"/>
        <v>0</v>
      </c>
      <c r="CL8" s="635">
        <f t="shared" si="8"/>
        <v>0</v>
      </c>
      <c r="CM8" s="636">
        <f t="shared" si="8"/>
        <v>0</v>
      </c>
      <c r="CN8" s="211">
        <f t="shared" si="8"/>
        <v>5</v>
      </c>
      <c r="CO8" s="213">
        <f t="shared" si="8"/>
        <v>0</v>
      </c>
      <c r="CP8" s="213">
        <f t="shared" si="8"/>
        <v>5</v>
      </c>
      <c r="CQ8" s="223">
        <f t="shared" si="8"/>
        <v>4</v>
      </c>
      <c r="CR8" s="211">
        <f t="shared" si="8"/>
        <v>0</v>
      </c>
      <c r="CS8" s="213">
        <f t="shared" si="8"/>
        <v>1</v>
      </c>
      <c r="CT8" s="213">
        <f t="shared" si="8"/>
        <v>1</v>
      </c>
      <c r="CU8" s="223">
        <f t="shared" si="8"/>
        <v>1</v>
      </c>
      <c r="CV8" s="211">
        <f t="shared" si="8"/>
        <v>0</v>
      </c>
      <c r="CW8" s="213">
        <f t="shared" si="8"/>
        <v>0</v>
      </c>
      <c r="CX8" s="213">
        <f t="shared" si="8"/>
        <v>45</v>
      </c>
      <c r="CY8" s="238">
        <f t="shared" si="8"/>
        <v>2</v>
      </c>
      <c r="CZ8" s="211">
        <f t="shared" si="5"/>
        <v>40</v>
      </c>
      <c r="DA8" s="212">
        <f t="shared" si="6"/>
        <v>80</v>
      </c>
      <c r="DB8" s="261">
        <f t="shared" si="4"/>
        <v>643</v>
      </c>
      <c r="DC8" s="262">
        <f>(G8+K8+O8+S8+W8+AA8+AE8+AI8+AM8+AQ8+AU8+AY8+BC8+BG8+BK8+BO8+BS8+BW8+CA8+CE8+CI8+CM8+CQ8+CU8+CY8)/$B$2/A17</f>
        <v>0.4509803921568627</v>
      </c>
      <c r="DD8" s="264"/>
      <c r="DE8" s="262">
        <f>DB8/$DB$127/A17</f>
        <v>1.535124970949272</v>
      </c>
      <c r="DF8" s="265"/>
      <c r="DG8" s="262">
        <f t="shared" ref="DG8:DG67" si="9">(CZ8+DA8)/DB8</f>
        <v>0.18662519440124417</v>
      </c>
      <c r="DH8" s="265"/>
      <c r="DI8" s="262">
        <f>DB8/'Кол-во учащихся ОУ'!E7</f>
        <v>7.5584812507346888E-2</v>
      </c>
      <c r="DJ8" s="265"/>
    </row>
    <row r="9" spans="1:114" ht="16.5" customHeight="1" x14ac:dyDescent="0.25">
      <c r="A9" s="14">
        <v>1</v>
      </c>
      <c r="B9" s="16">
        <v>10003</v>
      </c>
      <c r="C9" s="21" t="s">
        <v>142</v>
      </c>
      <c r="D9" s="288">
        <v>0</v>
      </c>
      <c r="E9" s="289">
        <v>0</v>
      </c>
      <c r="F9" s="289">
        <v>0</v>
      </c>
      <c r="G9" s="300">
        <f>IF(F9&gt;0,1,0)</f>
        <v>0</v>
      </c>
      <c r="H9" s="288">
        <v>0</v>
      </c>
      <c r="I9" s="289">
        <v>0</v>
      </c>
      <c r="J9" s="289">
        <v>0</v>
      </c>
      <c r="K9" s="300">
        <f>IF(J9&gt;0,1,0)</f>
        <v>0</v>
      </c>
      <c r="L9" s="288">
        <v>0</v>
      </c>
      <c r="M9" s="289">
        <v>0</v>
      </c>
      <c r="N9" s="289">
        <v>0</v>
      </c>
      <c r="O9" s="300">
        <f t="shared" ref="O9:O17" si="10">IF(N9&gt;0,1,0)</f>
        <v>0</v>
      </c>
      <c r="P9" s="288">
        <v>0</v>
      </c>
      <c r="Q9" s="289">
        <v>0</v>
      </c>
      <c r="R9" s="289">
        <v>0</v>
      </c>
      <c r="S9" s="300">
        <f t="shared" ref="S9:S17" si="11">IF(R9&gt;0,1,0)</f>
        <v>0</v>
      </c>
      <c r="T9" s="288">
        <v>0</v>
      </c>
      <c r="U9" s="289">
        <v>0</v>
      </c>
      <c r="V9" s="289">
        <v>0</v>
      </c>
      <c r="W9" s="300">
        <f t="shared" ref="W9:W17" si="12">IF(V9&gt;0,1,0)</f>
        <v>0</v>
      </c>
      <c r="X9" s="288">
        <v>0</v>
      </c>
      <c r="Y9" s="289">
        <v>0</v>
      </c>
      <c r="Z9" s="289">
        <v>0</v>
      </c>
      <c r="AA9" s="300">
        <f t="shared" ref="AA9:AA17" si="13">IF(Z9&gt;0,1,0)</f>
        <v>0</v>
      </c>
      <c r="AB9" s="288">
        <v>0</v>
      </c>
      <c r="AC9" s="289">
        <v>0</v>
      </c>
      <c r="AD9" s="289">
        <v>0</v>
      </c>
      <c r="AE9" s="300">
        <f>IF(AD9&gt;0,1,0)</f>
        <v>0</v>
      </c>
      <c r="AF9" s="288">
        <v>0</v>
      </c>
      <c r="AG9" s="289">
        <v>0</v>
      </c>
      <c r="AH9" s="289">
        <v>0</v>
      </c>
      <c r="AI9" s="300">
        <f>IF(AH9&gt;0,1,0)</f>
        <v>0</v>
      </c>
      <c r="AJ9" s="288">
        <v>0</v>
      </c>
      <c r="AK9" s="289">
        <v>0</v>
      </c>
      <c r="AL9" s="289">
        <v>0</v>
      </c>
      <c r="AM9" s="300">
        <f>IF(AL9&gt;0,1,0)</f>
        <v>0</v>
      </c>
      <c r="AN9" s="614"/>
      <c r="AO9" s="611"/>
      <c r="AP9" s="611"/>
      <c r="AQ9" s="637">
        <f>IF(AP9&gt;0,1,0)</f>
        <v>0</v>
      </c>
      <c r="AR9" s="614"/>
      <c r="AS9" s="611"/>
      <c r="AT9" s="611"/>
      <c r="AU9" s="637">
        <f>IF(AT9&gt;0,1,0)</f>
        <v>0</v>
      </c>
      <c r="AV9" s="614"/>
      <c r="AW9" s="611"/>
      <c r="AX9" s="611"/>
      <c r="AY9" s="637">
        <f>IF(AX9&gt;0,1,0)</f>
        <v>0</v>
      </c>
      <c r="AZ9" s="614"/>
      <c r="BA9" s="611"/>
      <c r="BB9" s="611"/>
      <c r="BC9" s="637">
        <f t="shared" ref="BC9:BC17" si="14">IF(BB9&gt;0,1,0)</f>
        <v>0</v>
      </c>
      <c r="BD9" s="614"/>
      <c r="BE9" s="611"/>
      <c r="BF9" s="611"/>
      <c r="BG9" s="637">
        <f>IF(BF9&gt;0,1,0)</f>
        <v>0</v>
      </c>
      <c r="BH9" s="614"/>
      <c r="BI9" s="611"/>
      <c r="BJ9" s="611"/>
      <c r="BK9" s="637">
        <f t="shared" ref="BK9:BK17" si="15">IF(BJ9&gt;0,1,0)</f>
        <v>0</v>
      </c>
      <c r="BL9" s="610"/>
      <c r="BM9" s="611"/>
      <c r="BN9" s="611"/>
      <c r="BO9" s="638">
        <f>IF(BN9&gt;0,1,0)</f>
        <v>0</v>
      </c>
      <c r="BP9" s="288">
        <v>0</v>
      </c>
      <c r="BQ9" s="289">
        <v>0</v>
      </c>
      <c r="BR9" s="289">
        <v>0</v>
      </c>
      <c r="BS9" s="300">
        <f>IF(BR9&gt;0,1,0)</f>
        <v>0</v>
      </c>
      <c r="BT9" s="288">
        <v>0</v>
      </c>
      <c r="BU9" s="289">
        <v>0</v>
      </c>
      <c r="BV9" s="289">
        <v>0</v>
      </c>
      <c r="BW9" s="300">
        <f>IF(BV9&gt;0,1,0)</f>
        <v>0</v>
      </c>
      <c r="BX9" s="288">
        <v>0</v>
      </c>
      <c r="BY9" s="289">
        <v>0</v>
      </c>
      <c r="BZ9" s="289">
        <v>0</v>
      </c>
      <c r="CA9" s="300">
        <f>IF(BZ9&gt;0,1,0)</f>
        <v>0</v>
      </c>
      <c r="CB9" s="288">
        <v>1</v>
      </c>
      <c r="CC9" s="289">
        <v>0</v>
      </c>
      <c r="CD9" s="289">
        <v>3</v>
      </c>
      <c r="CE9" s="300">
        <f>IF(CD9&gt;0,1,0)</f>
        <v>1</v>
      </c>
      <c r="CF9" s="298">
        <v>0</v>
      </c>
      <c r="CG9" s="299">
        <v>0</v>
      </c>
      <c r="CH9" s="299">
        <v>0</v>
      </c>
      <c r="CI9" s="300">
        <f>IF(CH9&gt;0,1,0)</f>
        <v>0</v>
      </c>
      <c r="CJ9" s="614"/>
      <c r="CK9" s="611"/>
      <c r="CL9" s="611"/>
      <c r="CM9" s="637">
        <f>IF(CL9&gt;0,1,0)</f>
        <v>0</v>
      </c>
      <c r="CN9" s="288">
        <v>0</v>
      </c>
      <c r="CO9" s="289">
        <v>0</v>
      </c>
      <c r="CP9" s="289">
        <v>0</v>
      </c>
      <c r="CQ9" s="300">
        <f>IF(CP9&gt;0,1,0)</f>
        <v>0</v>
      </c>
      <c r="CR9" s="303">
        <v>0</v>
      </c>
      <c r="CS9" s="304">
        <v>0</v>
      </c>
      <c r="CT9" s="304">
        <v>0</v>
      </c>
      <c r="CU9" s="300">
        <f>IF(CT9&gt;0,1,0)</f>
        <v>0</v>
      </c>
      <c r="CV9" s="298">
        <v>0</v>
      </c>
      <c r="CW9" s="299">
        <v>0</v>
      </c>
      <c r="CX9" s="299">
        <v>0</v>
      </c>
      <c r="CY9" s="302">
        <f>IF(CX9&gt;0,1,0)</f>
        <v>0</v>
      </c>
      <c r="CZ9" s="305">
        <f t="shared" si="5"/>
        <v>1</v>
      </c>
      <c r="DA9" s="306">
        <f t="shared" si="6"/>
        <v>0</v>
      </c>
      <c r="DB9" s="307">
        <f>F9+J9+N9+R9+V9+Z9+AD9+AH9+AL9+AP9+AT9+AX9+BB9+BF9+BJ9+BN9+BR9+BV9+BZ9+CD9+CH9+CL9+CP9+CT9+CX9</f>
        <v>3</v>
      </c>
      <c r="DC9" s="308">
        <f t="shared" ref="DC9:DC69" si="16">(G9+K9+O9+S9+W9+AA9+AE9+AI9+AM9+AQ9+AU9+AY9+BC9+BG9+BK9+BO9+BS9+BW9+CA9+CE9+CI9+CM9+CQ9+CU9+CY9)/$B$2</f>
        <v>5.8823529411764705E-2</v>
      </c>
      <c r="DD9" s="309">
        <f t="shared" ref="DD9:DD17" si="17">$DC$127</f>
        <v>0.43154606975533583</v>
      </c>
      <c r="DE9" s="310">
        <f t="shared" ref="DE9:DE17" si="18">DB9/$DB$127</f>
        <v>6.4460924130062741E-2</v>
      </c>
      <c r="DF9" s="311">
        <f t="shared" ref="DF9:DF17" si="19">$DE$127</f>
        <v>1.0000000000000004</v>
      </c>
      <c r="DG9" s="310">
        <f>(CZ9+DA9)/DB9</f>
        <v>0.33333333333333331</v>
      </c>
      <c r="DH9" s="311">
        <f t="shared" ref="DH9:DH17" si="20">$DG$127</f>
        <v>0.15282246845271741</v>
      </c>
      <c r="DI9" s="310">
        <f>DB9/'Кол-во учащихся ОУ'!D8</f>
        <v>1.2500000000000001E-2</v>
      </c>
      <c r="DJ9" s="311">
        <f t="shared" ref="DJ9:DJ17" si="21">$DI$127</f>
        <v>4.3748021410053427E-2</v>
      </c>
    </row>
    <row r="10" spans="1:114" ht="16.5" customHeight="1" x14ac:dyDescent="0.25">
      <c r="A10" s="14">
        <v>2</v>
      </c>
      <c r="B10" s="16">
        <v>10002</v>
      </c>
      <c r="C10" s="21" t="s">
        <v>79</v>
      </c>
      <c r="D10" s="564">
        <v>1</v>
      </c>
      <c r="E10" s="565">
        <v>4</v>
      </c>
      <c r="F10" s="565">
        <v>54</v>
      </c>
      <c r="G10" s="314">
        <f>IF(F10&gt;0,1,0)</f>
        <v>1</v>
      </c>
      <c r="H10" s="564">
        <v>4</v>
      </c>
      <c r="I10" s="565">
        <v>0</v>
      </c>
      <c r="J10" s="565">
        <v>4</v>
      </c>
      <c r="K10" s="314">
        <f>IF(J10&gt;0,1,0)</f>
        <v>1</v>
      </c>
      <c r="L10" s="564">
        <v>0</v>
      </c>
      <c r="M10" s="565">
        <v>0</v>
      </c>
      <c r="N10" s="565">
        <v>0</v>
      </c>
      <c r="O10" s="314">
        <f t="shared" si="10"/>
        <v>0</v>
      </c>
      <c r="P10" s="564">
        <v>0</v>
      </c>
      <c r="Q10" s="565">
        <v>1</v>
      </c>
      <c r="R10" s="565">
        <v>1</v>
      </c>
      <c r="S10" s="314">
        <f t="shared" si="11"/>
        <v>1</v>
      </c>
      <c r="T10" s="564">
        <v>0</v>
      </c>
      <c r="U10" s="565">
        <v>1</v>
      </c>
      <c r="V10" s="565">
        <v>1</v>
      </c>
      <c r="W10" s="314">
        <f t="shared" si="12"/>
        <v>1</v>
      </c>
      <c r="X10" s="564">
        <v>0</v>
      </c>
      <c r="Y10" s="565">
        <v>0</v>
      </c>
      <c r="Z10" s="565">
        <v>2</v>
      </c>
      <c r="AA10" s="314">
        <f t="shared" si="13"/>
        <v>1</v>
      </c>
      <c r="AB10" s="564">
        <v>0</v>
      </c>
      <c r="AC10" s="565">
        <v>0</v>
      </c>
      <c r="AD10" s="565">
        <v>2</v>
      </c>
      <c r="AE10" s="314">
        <f>IF(AD10&gt;0,1,0)</f>
        <v>1</v>
      </c>
      <c r="AF10" s="564">
        <v>0</v>
      </c>
      <c r="AG10" s="565">
        <v>0</v>
      </c>
      <c r="AH10" s="565">
        <v>0</v>
      </c>
      <c r="AI10" s="314">
        <f>IF(AH10&gt;0,1,0)</f>
        <v>0</v>
      </c>
      <c r="AJ10" s="564">
        <v>0</v>
      </c>
      <c r="AK10" s="565">
        <v>1</v>
      </c>
      <c r="AL10" s="565">
        <v>1</v>
      </c>
      <c r="AM10" s="314">
        <f>IF(AL10&gt;0,1,0)</f>
        <v>1</v>
      </c>
      <c r="AN10" s="609"/>
      <c r="AO10" s="613"/>
      <c r="AP10" s="613"/>
      <c r="AQ10" s="615">
        <f>IF(AP10&gt;0,1,0)</f>
        <v>0</v>
      </c>
      <c r="AR10" s="609"/>
      <c r="AS10" s="613"/>
      <c r="AT10" s="613"/>
      <c r="AU10" s="615">
        <f>IF(AT10&gt;0,1,0)</f>
        <v>0</v>
      </c>
      <c r="AV10" s="609"/>
      <c r="AW10" s="613"/>
      <c r="AX10" s="613"/>
      <c r="AY10" s="615">
        <f>IF(AX10&gt;0,1,0)</f>
        <v>0</v>
      </c>
      <c r="AZ10" s="609"/>
      <c r="BA10" s="613"/>
      <c r="BB10" s="613"/>
      <c r="BC10" s="615">
        <f t="shared" si="14"/>
        <v>0</v>
      </c>
      <c r="BD10" s="609"/>
      <c r="BE10" s="613"/>
      <c r="BF10" s="613"/>
      <c r="BG10" s="615">
        <f>IF(BF10&gt;0,1,0)</f>
        <v>0</v>
      </c>
      <c r="BH10" s="609"/>
      <c r="BI10" s="613"/>
      <c r="BJ10" s="613"/>
      <c r="BK10" s="615">
        <f t="shared" si="15"/>
        <v>0</v>
      </c>
      <c r="BL10" s="610"/>
      <c r="BM10" s="611"/>
      <c r="BN10" s="611"/>
      <c r="BO10" s="612">
        <f>IF(BN10&gt;0,1,0)</f>
        <v>0</v>
      </c>
      <c r="BP10" s="564">
        <v>0</v>
      </c>
      <c r="BQ10" s="565">
        <v>0</v>
      </c>
      <c r="BR10" s="565">
        <v>0</v>
      </c>
      <c r="BS10" s="314">
        <f>IF(BR10&gt;0,1,0)</f>
        <v>0</v>
      </c>
      <c r="BT10" s="564">
        <v>0</v>
      </c>
      <c r="BU10" s="565">
        <v>1</v>
      </c>
      <c r="BV10" s="565">
        <v>6</v>
      </c>
      <c r="BW10" s="314">
        <f>IF(BV10&gt;0,1,0)</f>
        <v>1</v>
      </c>
      <c r="BX10" s="564">
        <v>0</v>
      </c>
      <c r="BY10" s="565">
        <v>1</v>
      </c>
      <c r="BZ10" s="565">
        <v>1</v>
      </c>
      <c r="CA10" s="314">
        <f>IF(BZ10&gt;0,1,0)</f>
        <v>1</v>
      </c>
      <c r="CB10" s="564">
        <v>0</v>
      </c>
      <c r="CC10" s="565">
        <v>0</v>
      </c>
      <c r="CD10" s="565">
        <v>0</v>
      </c>
      <c r="CE10" s="314">
        <f>IF(CD10&gt;0,1,0)</f>
        <v>0</v>
      </c>
      <c r="CF10" s="564">
        <v>2</v>
      </c>
      <c r="CG10" s="565">
        <v>0</v>
      </c>
      <c r="CH10" s="565">
        <v>2</v>
      </c>
      <c r="CI10" s="314">
        <f>IF(CH10&gt;0,1,0)</f>
        <v>1</v>
      </c>
      <c r="CJ10" s="614"/>
      <c r="CK10" s="611"/>
      <c r="CL10" s="611"/>
      <c r="CM10" s="615">
        <f>IF(CL10&gt;0,1,0)</f>
        <v>0</v>
      </c>
      <c r="CN10" s="564">
        <v>0</v>
      </c>
      <c r="CO10" s="565">
        <v>0</v>
      </c>
      <c r="CP10" s="565">
        <v>0</v>
      </c>
      <c r="CQ10" s="314">
        <f>IF(CP10&gt;0,1,0)</f>
        <v>0</v>
      </c>
      <c r="CR10" s="303">
        <v>0</v>
      </c>
      <c r="CS10" s="304">
        <v>0</v>
      </c>
      <c r="CT10" s="304">
        <v>0</v>
      </c>
      <c r="CU10" s="314">
        <f>IF(CT10&gt;0,1,0)</f>
        <v>0</v>
      </c>
      <c r="CV10" s="298">
        <v>0</v>
      </c>
      <c r="CW10" s="299">
        <v>0</v>
      </c>
      <c r="CX10" s="299">
        <v>0</v>
      </c>
      <c r="CY10" s="315">
        <f>IF(CX10&gt;0,1,0)</f>
        <v>0</v>
      </c>
      <c r="CZ10" s="316">
        <f t="shared" si="5"/>
        <v>7</v>
      </c>
      <c r="DA10" s="317">
        <f t="shared" si="6"/>
        <v>9</v>
      </c>
      <c r="DB10" s="318">
        <f t="shared" si="4"/>
        <v>74</v>
      </c>
      <c r="DC10" s="319">
        <f t="shared" si="16"/>
        <v>0.58823529411764708</v>
      </c>
      <c r="DD10" s="320">
        <f t="shared" si="17"/>
        <v>0.43154606975533583</v>
      </c>
      <c r="DE10" s="321">
        <f t="shared" si="18"/>
        <v>1.5900361285415479</v>
      </c>
      <c r="DF10" s="322">
        <f t="shared" si="19"/>
        <v>1.0000000000000004</v>
      </c>
      <c r="DG10" s="321">
        <f>(CZ10+DA10)/DB10</f>
        <v>0.21621621621621623</v>
      </c>
      <c r="DH10" s="322">
        <f t="shared" si="20"/>
        <v>0.15282246845271741</v>
      </c>
      <c r="DI10" s="310">
        <f>DB10/'Кол-во учащихся ОУ'!D9</f>
        <v>6.5486725663716813E-2</v>
      </c>
      <c r="DJ10" s="311">
        <f t="shared" si="21"/>
        <v>4.3748021410053427E-2</v>
      </c>
    </row>
    <row r="11" spans="1:114" ht="16.5" customHeight="1" x14ac:dyDescent="0.25">
      <c r="A11" s="14">
        <v>3</v>
      </c>
      <c r="B11" s="16">
        <v>10090</v>
      </c>
      <c r="C11" s="21" t="s">
        <v>83</v>
      </c>
      <c r="D11" s="564">
        <v>0</v>
      </c>
      <c r="E11" s="565">
        <v>0</v>
      </c>
      <c r="F11" s="565">
        <v>28</v>
      </c>
      <c r="G11" s="314">
        <f>IF(F11&gt;0,1,0)</f>
        <v>1</v>
      </c>
      <c r="H11" s="564">
        <v>1</v>
      </c>
      <c r="I11" s="565">
        <v>0</v>
      </c>
      <c r="J11" s="565">
        <v>1</v>
      </c>
      <c r="K11" s="314">
        <f>IF(J11&gt;0,1,0)</f>
        <v>1</v>
      </c>
      <c r="L11" s="564">
        <v>0</v>
      </c>
      <c r="M11" s="565">
        <v>1</v>
      </c>
      <c r="N11" s="565">
        <v>3</v>
      </c>
      <c r="O11" s="314">
        <f t="shared" si="10"/>
        <v>1</v>
      </c>
      <c r="P11" s="564">
        <v>0</v>
      </c>
      <c r="Q11" s="565">
        <v>0</v>
      </c>
      <c r="R11" s="565">
        <v>0</v>
      </c>
      <c r="S11" s="314">
        <f t="shared" si="11"/>
        <v>0</v>
      </c>
      <c r="T11" s="564">
        <v>0</v>
      </c>
      <c r="U11" s="565">
        <v>0</v>
      </c>
      <c r="V11" s="565">
        <v>0</v>
      </c>
      <c r="W11" s="314">
        <f t="shared" si="12"/>
        <v>0</v>
      </c>
      <c r="X11" s="564">
        <v>0</v>
      </c>
      <c r="Y11" s="565">
        <v>0</v>
      </c>
      <c r="Z11" s="565">
        <v>2</v>
      </c>
      <c r="AA11" s="314">
        <f t="shared" si="13"/>
        <v>1</v>
      </c>
      <c r="AB11" s="564">
        <v>0</v>
      </c>
      <c r="AC11" s="565">
        <v>0</v>
      </c>
      <c r="AD11" s="565">
        <v>2</v>
      </c>
      <c r="AE11" s="314">
        <f>IF(AD11&gt;0,1,0)</f>
        <v>1</v>
      </c>
      <c r="AF11" s="564">
        <v>0</v>
      </c>
      <c r="AG11" s="565">
        <v>0</v>
      </c>
      <c r="AH11" s="565">
        <v>0</v>
      </c>
      <c r="AI11" s="314">
        <f>IF(AH11&gt;0,1,0)</f>
        <v>0</v>
      </c>
      <c r="AJ11" s="564">
        <v>0</v>
      </c>
      <c r="AK11" s="565">
        <v>0</v>
      </c>
      <c r="AL11" s="565">
        <v>0</v>
      </c>
      <c r="AM11" s="314">
        <f>IF(AL11&gt;0,1,0)</f>
        <v>0</v>
      </c>
      <c r="AN11" s="609"/>
      <c r="AO11" s="613"/>
      <c r="AP11" s="613"/>
      <c r="AQ11" s="615">
        <f>IF(AP11&gt;0,1,0)</f>
        <v>0</v>
      </c>
      <c r="AR11" s="609"/>
      <c r="AS11" s="613"/>
      <c r="AT11" s="613"/>
      <c r="AU11" s="615">
        <f>IF(AT11&gt;0,1,0)</f>
        <v>0</v>
      </c>
      <c r="AV11" s="609"/>
      <c r="AW11" s="613"/>
      <c r="AX11" s="613"/>
      <c r="AY11" s="615">
        <f>IF(AX11&gt;0,1,0)</f>
        <v>0</v>
      </c>
      <c r="AZ11" s="609"/>
      <c r="BA11" s="613"/>
      <c r="BB11" s="613"/>
      <c r="BC11" s="615">
        <f t="shared" si="14"/>
        <v>0</v>
      </c>
      <c r="BD11" s="609"/>
      <c r="BE11" s="613"/>
      <c r="BF11" s="613"/>
      <c r="BG11" s="615">
        <f>IF(BF11&gt;0,1,0)</f>
        <v>0</v>
      </c>
      <c r="BH11" s="609"/>
      <c r="BI11" s="613"/>
      <c r="BJ11" s="613"/>
      <c r="BK11" s="615">
        <f t="shared" si="15"/>
        <v>0</v>
      </c>
      <c r="BL11" s="616"/>
      <c r="BM11" s="613"/>
      <c r="BN11" s="613"/>
      <c r="BO11" s="612">
        <f>IF(BN11&gt;0,1,0)</f>
        <v>0</v>
      </c>
      <c r="BP11" s="564">
        <v>0</v>
      </c>
      <c r="BQ11" s="565">
        <v>0</v>
      </c>
      <c r="BR11" s="565">
        <v>0</v>
      </c>
      <c r="BS11" s="314">
        <f>IF(BR11&gt;0,1,0)</f>
        <v>0</v>
      </c>
      <c r="BT11" s="564">
        <v>0</v>
      </c>
      <c r="BU11" s="565">
        <v>1</v>
      </c>
      <c r="BV11" s="565">
        <v>6</v>
      </c>
      <c r="BW11" s="314">
        <f>IF(BV11&gt;0,1,0)</f>
        <v>1</v>
      </c>
      <c r="BX11" s="564">
        <v>0</v>
      </c>
      <c r="BY11" s="565">
        <v>0</v>
      </c>
      <c r="BZ11" s="565">
        <v>3</v>
      </c>
      <c r="CA11" s="314">
        <f>IF(BZ11&gt;0,1,0)</f>
        <v>1</v>
      </c>
      <c r="CB11" s="564">
        <v>0</v>
      </c>
      <c r="CC11" s="565">
        <v>0</v>
      </c>
      <c r="CD11" s="565">
        <v>0</v>
      </c>
      <c r="CE11" s="314">
        <f>IF(CD11&gt;0,1,0)</f>
        <v>0</v>
      </c>
      <c r="CF11" s="564">
        <v>0</v>
      </c>
      <c r="CG11" s="565">
        <v>0</v>
      </c>
      <c r="CH11" s="565">
        <v>0</v>
      </c>
      <c r="CI11" s="314">
        <f>IF(CH11&gt;0,1,0)</f>
        <v>0</v>
      </c>
      <c r="CJ11" s="614"/>
      <c r="CK11" s="611"/>
      <c r="CL11" s="611"/>
      <c r="CM11" s="615">
        <f>IF(CL11&gt;0,1,0)</f>
        <v>0</v>
      </c>
      <c r="CN11" s="288">
        <v>1</v>
      </c>
      <c r="CO11" s="289">
        <v>0</v>
      </c>
      <c r="CP11" s="289">
        <v>1</v>
      </c>
      <c r="CQ11" s="314">
        <f>IF(CP11&gt;0,1,0)</f>
        <v>1</v>
      </c>
      <c r="CR11" s="303">
        <v>0</v>
      </c>
      <c r="CS11" s="304">
        <v>0</v>
      </c>
      <c r="CT11" s="304">
        <v>0</v>
      </c>
      <c r="CU11" s="314">
        <f>IF(CT11&gt;0,1,0)</f>
        <v>0</v>
      </c>
      <c r="CV11" s="312">
        <v>0</v>
      </c>
      <c r="CW11" s="313">
        <v>0</v>
      </c>
      <c r="CX11" s="313">
        <v>0</v>
      </c>
      <c r="CY11" s="315">
        <f>IF(CX11&gt;0,1,0)</f>
        <v>0</v>
      </c>
      <c r="CZ11" s="316">
        <f t="shared" si="5"/>
        <v>2</v>
      </c>
      <c r="DA11" s="317">
        <f t="shared" si="6"/>
        <v>2</v>
      </c>
      <c r="DB11" s="318">
        <f t="shared" si="4"/>
        <v>46</v>
      </c>
      <c r="DC11" s="319">
        <f t="shared" si="16"/>
        <v>0.47058823529411764</v>
      </c>
      <c r="DD11" s="320">
        <f t="shared" si="17"/>
        <v>0.43154606975533583</v>
      </c>
      <c r="DE11" s="321">
        <f t="shared" si="18"/>
        <v>0.98840083666096212</v>
      </c>
      <c r="DF11" s="322">
        <f t="shared" si="19"/>
        <v>1.0000000000000004</v>
      </c>
      <c r="DG11" s="321">
        <f>(CZ11+DA11)/DB11</f>
        <v>8.6956521739130432E-2</v>
      </c>
      <c r="DH11" s="322">
        <f t="shared" si="20"/>
        <v>0.15282246845271741</v>
      </c>
      <c r="DI11" s="310">
        <f>DB11/'Кол-во учащихся ОУ'!D10</f>
        <v>2.8342575477510783E-2</v>
      </c>
      <c r="DJ11" s="311">
        <f t="shared" si="21"/>
        <v>4.3748021410053427E-2</v>
      </c>
    </row>
    <row r="12" spans="1:114" ht="16.5" customHeight="1" x14ac:dyDescent="0.25">
      <c r="A12" s="14">
        <v>4</v>
      </c>
      <c r="B12" s="16">
        <v>10004</v>
      </c>
      <c r="C12" s="21" t="s">
        <v>82</v>
      </c>
      <c r="D12" s="564">
        <v>19</v>
      </c>
      <c r="E12" s="565">
        <v>32</v>
      </c>
      <c r="F12" s="565">
        <v>183</v>
      </c>
      <c r="G12" s="314">
        <f>IF(F12&gt;0,1,0)</f>
        <v>1</v>
      </c>
      <c r="H12" s="564">
        <v>0</v>
      </c>
      <c r="I12" s="565">
        <v>0</v>
      </c>
      <c r="J12" s="565">
        <v>0</v>
      </c>
      <c r="K12" s="314">
        <f>IF(J12&gt;0,1,0)</f>
        <v>0</v>
      </c>
      <c r="L12" s="564">
        <v>0</v>
      </c>
      <c r="M12" s="565">
        <v>0</v>
      </c>
      <c r="N12" s="565">
        <v>3</v>
      </c>
      <c r="O12" s="314">
        <f t="shared" si="10"/>
        <v>1</v>
      </c>
      <c r="P12" s="564">
        <v>0</v>
      </c>
      <c r="Q12" s="565">
        <v>0</v>
      </c>
      <c r="R12" s="565">
        <v>0</v>
      </c>
      <c r="S12" s="314">
        <f t="shared" si="11"/>
        <v>0</v>
      </c>
      <c r="T12" s="564">
        <v>0</v>
      </c>
      <c r="U12" s="565">
        <v>0</v>
      </c>
      <c r="V12" s="565">
        <v>0</v>
      </c>
      <c r="W12" s="314">
        <f t="shared" si="12"/>
        <v>0</v>
      </c>
      <c r="X12" s="564">
        <v>0</v>
      </c>
      <c r="Y12" s="565">
        <v>0</v>
      </c>
      <c r="Z12" s="565">
        <v>1</v>
      </c>
      <c r="AA12" s="314">
        <f t="shared" si="13"/>
        <v>1</v>
      </c>
      <c r="AB12" s="564">
        <v>0</v>
      </c>
      <c r="AC12" s="565">
        <v>0</v>
      </c>
      <c r="AD12" s="565">
        <v>3</v>
      </c>
      <c r="AE12" s="314">
        <f>IF(AD12&gt;0,1,0)</f>
        <v>1</v>
      </c>
      <c r="AF12" s="564">
        <v>0</v>
      </c>
      <c r="AG12" s="565">
        <v>0</v>
      </c>
      <c r="AH12" s="565">
        <v>7</v>
      </c>
      <c r="AI12" s="314">
        <f>IF(AH12&gt;0,1,0)</f>
        <v>1</v>
      </c>
      <c r="AJ12" s="564">
        <v>0</v>
      </c>
      <c r="AK12" s="565">
        <v>10</v>
      </c>
      <c r="AL12" s="565">
        <v>21</v>
      </c>
      <c r="AM12" s="314">
        <f>IF(AL12&gt;0,1,0)</f>
        <v>1</v>
      </c>
      <c r="AN12" s="609"/>
      <c r="AO12" s="613"/>
      <c r="AP12" s="613"/>
      <c r="AQ12" s="615">
        <f>IF(AP12&gt;0,1,0)</f>
        <v>0</v>
      </c>
      <c r="AR12" s="609"/>
      <c r="AS12" s="613"/>
      <c r="AT12" s="613"/>
      <c r="AU12" s="615">
        <f>IF(AT12&gt;0,1,0)</f>
        <v>0</v>
      </c>
      <c r="AV12" s="609"/>
      <c r="AW12" s="613"/>
      <c r="AX12" s="613"/>
      <c r="AY12" s="615">
        <f>IF(AX12&gt;0,1,0)</f>
        <v>0</v>
      </c>
      <c r="AZ12" s="609"/>
      <c r="BA12" s="613"/>
      <c r="BB12" s="613"/>
      <c r="BC12" s="615">
        <f t="shared" si="14"/>
        <v>0</v>
      </c>
      <c r="BD12" s="609"/>
      <c r="BE12" s="613"/>
      <c r="BF12" s="613"/>
      <c r="BG12" s="615">
        <f>IF(BF12&gt;0,1,0)</f>
        <v>0</v>
      </c>
      <c r="BH12" s="609"/>
      <c r="BI12" s="613"/>
      <c r="BJ12" s="613"/>
      <c r="BK12" s="615">
        <f t="shared" si="15"/>
        <v>0</v>
      </c>
      <c r="BL12" s="616"/>
      <c r="BM12" s="613"/>
      <c r="BN12" s="613"/>
      <c r="BO12" s="612">
        <f>IF(BN12&gt;0,1,0)</f>
        <v>0</v>
      </c>
      <c r="BP12" s="564">
        <v>0</v>
      </c>
      <c r="BQ12" s="565">
        <v>0</v>
      </c>
      <c r="BR12" s="565">
        <v>0</v>
      </c>
      <c r="BS12" s="314">
        <f>IF(BR12&gt;0,1,0)</f>
        <v>0</v>
      </c>
      <c r="BT12" s="564">
        <v>0</v>
      </c>
      <c r="BU12" s="565">
        <v>1</v>
      </c>
      <c r="BV12" s="565">
        <v>7</v>
      </c>
      <c r="BW12" s="314">
        <f>IF(BV12&gt;0,1,0)</f>
        <v>1</v>
      </c>
      <c r="BX12" s="564">
        <v>0</v>
      </c>
      <c r="BY12" s="565">
        <v>1</v>
      </c>
      <c r="BZ12" s="565">
        <v>7</v>
      </c>
      <c r="CA12" s="314">
        <f>IF(BZ12&gt;0,1,0)</f>
        <v>1</v>
      </c>
      <c r="CB12" s="564">
        <v>0</v>
      </c>
      <c r="CC12" s="565">
        <v>2</v>
      </c>
      <c r="CD12" s="565">
        <v>3</v>
      </c>
      <c r="CE12" s="314">
        <f>IF(CD12&gt;0,1,0)</f>
        <v>1</v>
      </c>
      <c r="CF12" s="564">
        <v>0</v>
      </c>
      <c r="CG12" s="565">
        <v>0</v>
      </c>
      <c r="CH12" s="565">
        <v>0</v>
      </c>
      <c r="CI12" s="314">
        <f>IF(CH12&gt;0,1,0)</f>
        <v>0</v>
      </c>
      <c r="CJ12" s="614"/>
      <c r="CK12" s="611"/>
      <c r="CL12" s="611"/>
      <c r="CM12" s="615">
        <f>IF(CL12&gt;0,1,0)</f>
        <v>0</v>
      </c>
      <c r="CN12" s="564">
        <v>0</v>
      </c>
      <c r="CO12" s="565">
        <v>0</v>
      </c>
      <c r="CP12" s="565">
        <v>0</v>
      </c>
      <c r="CQ12" s="314">
        <f>IF(CP12&gt;0,1,0)</f>
        <v>0</v>
      </c>
      <c r="CR12" s="303">
        <v>0</v>
      </c>
      <c r="CS12" s="304">
        <v>0</v>
      </c>
      <c r="CT12" s="304">
        <v>0</v>
      </c>
      <c r="CU12" s="314">
        <f>IF(CT12&gt;0,1,0)</f>
        <v>0</v>
      </c>
      <c r="CV12" s="312">
        <v>0</v>
      </c>
      <c r="CW12" s="313">
        <v>0</v>
      </c>
      <c r="CX12" s="313">
        <v>0</v>
      </c>
      <c r="CY12" s="315">
        <f>IF(CX12&gt;0,1,0)</f>
        <v>0</v>
      </c>
      <c r="CZ12" s="316">
        <f t="shared" si="5"/>
        <v>19</v>
      </c>
      <c r="DA12" s="317">
        <f t="shared" si="6"/>
        <v>46</v>
      </c>
      <c r="DB12" s="318">
        <f t="shared" si="4"/>
        <v>235</v>
      </c>
      <c r="DC12" s="319">
        <f t="shared" si="16"/>
        <v>0.52941176470588236</v>
      </c>
      <c r="DD12" s="320">
        <f t="shared" si="17"/>
        <v>0.43154606975533583</v>
      </c>
      <c r="DE12" s="321">
        <f t="shared" si="18"/>
        <v>5.049439056854915</v>
      </c>
      <c r="DF12" s="322">
        <f t="shared" si="19"/>
        <v>1.0000000000000004</v>
      </c>
      <c r="DG12" s="321">
        <f>(CZ12+DA12)/DB12</f>
        <v>0.27659574468085107</v>
      </c>
      <c r="DH12" s="322">
        <f t="shared" si="20"/>
        <v>0.15282246845271741</v>
      </c>
      <c r="DI12" s="310">
        <f>DB12/'Кол-во учащихся ОУ'!D11</f>
        <v>0.17330383480825959</v>
      </c>
      <c r="DJ12" s="311">
        <f t="shared" si="21"/>
        <v>4.3748021410053427E-2</v>
      </c>
    </row>
    <row r="13" spans="1:114" ht="16.5" customHeight="1" x14ac:dyDescent="0.25">
      <c r="A13" s="14">
        <v>5</v>
      </c>
      <c r="B13" s="18">
        <v>10001</v>
      </c>
      <c r="C13" s="20" t="s">
        <v>78</v>
      </c>
      <c r="D13" s="564">
        <v>0</v>
      </c>
      <c r="E13" s="565">
        <v>3</v>
      </c>
      <c r="F13" s="565">
        <v>36</v>
      </c>
      <c r="G13" s="314">
        <f>IF(F13&gt;0,1,0)</f>
        <v>1</v>
      </c>
      <c r="H13" s="564">
        <v>0</v>
      </c>
      <c r="I13" s="565">
        <v>0</v>
      </c>
      <c r="J13" s="565">
        <v>0</v>
      </c>
      <c r="K13" s="314">
        <f>IF(J13&gt;0,1,0)</f>
        <v>0</v>
      </c>
      <c r="L13" s="564">
        <v>0</v>
      </c>
      <c r="M13" s="565">
        <v>0</v>
      </c>
      <c r="N13" s="565">
        <v>0</v>
      </c>
      <c r="O13" s="314">
        <f t="shared" si="10"/>
        <v>0</v>
      </c>
      <c r="P13" s="564">
        <v>0</v>
      </c>
      <c r="Q13" s="565">
        <v>0</v>
      </c>
      <c r="R13" s="565">
        <v>0</v>
      </c>
      <c r="S13" s="314">
        <f t="shared" si="11"/>
        <v>0</v>
      </c>
      <c r="T13" s="564">
        <v>0</v>
      </c>
      <c r="U13" s="565">
        <v>0</v>
      </c>
      <c r="V13" s="565">
        <v>0</v>
      </c>
      <c r="W13" s="314">
        <f t="shared" si="12"/>
        <v>0</v>
      </c>
      <c r="X13" s="564">
        <v>0</v>
      </c>
      <c r="Y13" s="565">
        <v>0</v>
      </c>
      <c r="Z13" s="565">
        <v>1</v>
      </c>
      <c r="AA13" s="314">
        <f t="shared" si="13"/>
        <v>1</v>
      </c>
      <c r="AB13" s="564">
        <v>0</v>
      </c>
      <c r="AC13" s="565">
        <v>0</v>
      </c>
      <c r="AD13" s="565">
        <v>0</v>
      </c>
      <c r="AE13" s="314">
        <f>IF(AD13&gt;0,1,0)</f>
        <v>0</v>
      </c>
      <c r="AF13" s="564">
        <v>0</v>
      </c>
      <c r="AG13" s="565">
        <v>3</v>
      </c>
      <c r="AH13" s="565">
        <v>20</v>
      </c>
      <c r="AI13" s="314">
        <f>IF(AH13&gt;0,1,0)</f>
        <v>1</v>
      </c>
      <c r="AJ13" s="564">
        <v>0</v>
      </c>
      <c r="AK13" s="565">
        <v>0</v>
      </c>
      <c r="AL13" s="565">
        <v>4</v>
      </c>
      <c r="AM13" s="314">
        <f>IF(AL13&gt;0,1,0)</f>
        <v>1</v>
      </c>
      <c r="AN13" s="609"/>
      <c r="AO13" s="613"/>
      <c r="AP13" s="613"/>
      <c r="AQ13" s="615">
        <f>IF(AP13&gt;0,1,0)</f>
        <v>0</v>
      </c>
      <c r="AR13" s="609"/>
      <c r="AS13" s="613"/>
      <c r="AT13" s="613"/>
      <c r="AU13" s="615">
        <f>IF(AT13&gt;0,1,0)</f>
        <v>0</v>
      </c>
      <c r="AV13" s="609"/>
      <c r="AW13" s="613"/>
      <c r="AX13" s="613"/>
      <c r="AY13" s="615">
        <f>IF(AX13&gt;0,1,0)</f>
        <v>0</v>
      </c>
      <c r="AZ13" s="609"/>
      <c r="BA13" s="613"/>
      <c r="BB13" s="613"/>
      <c r="BC13" s="615">
        <f t="shared" si="14"/>
        <v>0</v>
      </c>
      <c r="BD13" s="609"/>
      <c r="BE13" s="613"/>
      <c r="BF13" s="613"/>
      <c r="BG13" s="615">
        <f>IF(BF13&gt;0,1,0)</f>
        <v>0</v>
      </c>
      <c r="BH13" s="609"/>
      <c r="BI13" s="613"/>
      <c r="BJ13" s="613"/>
      <c r="BK13" s="615">
        <f t="shared" si="15"/>
        <v>0</v>
      </c>
      <c r="BL13" s="616"/>
      <c r="BM13" s="613"/>
      <c r="BN13" s="613"/>
      <c r="BO13" s="612">
        <f>IF(BN13&gt;0,1,0)</f>
        <v>0</v>
      </c>
      <c r="BP13" s="564">
        <v>0</v>
      </c>
      <c r="BQ13" s="565">
        <v>0</v>
      </c>
      <c r="BR13" s="565">
        <v>0</v>
      </c>
      <c r="BS13" s="314">
        <f>IF(BR13&gt;0,1,0)</f>
        <v>0</v>
      </c>
      <c r="BT13" s="564">
        <v>0</v>
      </c>
      <c r="BU13" s="565">
        <v>0</v>
      </c>
      <c r="BV13" s="565">
        <v>7</v>
      </c>
      <c r="BW13" s="314">
        <f>IF(BV13&gt;0,1,0)</f>
        <v>1</v>
      </c>
      <c r="BX13" s="564">
        <v>0</v>
      </c>
      <c r="BY13" s="565">
        <v>1</v>
      </c>
      <c r="BZ13" s="565">
        <v>5</v>
      </c>
      <c r="CA13" s="314">
        <f>IF(BZ13&gt;0,1,0)</f>
        <v>1</v>
      </c>
      <c r="CB13" s="564">
        <v>1</v>
      </c>
      <c r="CC13" s="565">
        <v>0</v>
      </c>
      <c r="CD13" s="565">
        <v>2</v>
      </c>
      <c r="CE13" s="314">
        <f>IF(CD13&gt;0,1,0)</f>
        <v>1</v>
      </c>
      <c r="CF13" s="564">
        <v>0</v>
      </c>
      <c r="CG13" s="565">
        <v>0</v>
      </c>
      <c r="CH13" s="565">
        <v>0</v>
      </c>
      <c r="CI13" s="314">
        <f>IF(CH13&gt;0,1,0)</f>
        <v>0</v>
      </c>
      <c r="CJ13" s="614"/>
      <c r="CK13" s="611"/>
      <c r="CL13" s="611"/>
      <c r="CM13" s="615">
        <f>IF(CL13&gt;0,1,0)</f>
        <v>0</v>
      </c>
      <c r="CN13" s="288">
        <v>1</v>
      </c>
      <c r="CO13" s="289">
        <v>0</v>
      </c>
      <c r="CP13" s="289">
        <v>1</v>
      </c>
      <c r="CQ13" s="314">
        <f>IF(CP13&gt;0,1,0)</f>
        <v>1</v>
      </c>
      <c r="CR13" s="303">
        <v>0</v>
      </c>
      <c r="CS13" s="304">
        <v>0</v>
      </c>
      <c r="CT13" s="304">
        <v>0</v>
      </c>
      <c r="CU13" s="314">
        <f>IF(CT13&gt;0,1,0)</f>
        <v>0</v>
      </c>
      <c r="CV13" s="312">
        <v>0</v>
      </c>
      <c r="CW13" s="313">
        <v>0</v>
      </c>
      <c r="CX13" s="313">
        <v>20</v>
      </c>
      <c r="CY13" s="315">
        <f>IF(CX13&gt;0,1,0)</f>
        <v>1</v>
      </c>
      <c r="CZ13" s="316">
        <f t="shared" si="5"/>
        <v>2</v>
      </c>
      <c r="DA13" s="317">
        <f t="shared" si="6"/>
        <v>7</v>
      </c>
      <c r="DB13" s="318">
        <f t="shared" si="4"/>
        <v>96</v>
      </c>
      <c r="DC13" s="319">
        <f t="shared" si="16"/>
        <v>0.52941176470588236</v>
      </c>
      <c r="DD13" s="309">
        <f t="shared" si="17"/>
        <v>0.43154606975533583</v>
      </c>
      <c r="DE13" s="310">
        <f t="shared" si="18"/>
        <v>2.0627495721620077</v>
      </c>
      <c r="DF13" s="311">
        <f t="shared" si="19"/>
        <v>1.0000000000000004</v>
      </c>
      <c r="DG13" s="310">
        <f>(CZ13+DA13)/DB13</f>
        <v>9.375E-2</v>
      </c>
      <c r="DH13" s="311">
        <f t="shared" si="20"/>
        <v>0.15282246845271741</v>
      </c>
      <c r="DI13" s="310">
        <f>DB13/'Кол-во учащихся ОУ'!D12</f>
        <v>0.12834224598930483</v>
      </c>
      <c r="DJ13" s="311">
        <f t="shared" si="21"/>
        <v>4.3748021410053427E-2</v>
      </c>
    </row>
    <row r="14" spans="1:114" ht="16.5" customHeight="1" x14ac:dyDescent="0.25">
      <c r="A14" s="14">
        <v>6</v>
      </c>
      <c r="B14" s="16">
        <v>10120</v>
      </c>
      <c r="C14" s="21" t="s">
        <v>84</v>
      </c>
      <c r="D14" s="564">
        <v>1</v>
      </c>
      <c r="E14" s="565">
        <v>0</v>
      </c>
      <c r="F14" s="565">
        <v>30</v>
      </c>
      <c r="G14" s="314">
        <f t="shared" ref="G14:G17" si="22">IF(F14&gt;0,1,0)</f>
        <v>1</v>
      </c>
      <c r="H14" s="564">
        <v>0</v>
      </c>
      <c r="I14" s="565">
        <v>0</v>
      </c>
      <c r="J14" s="565">
        <v>0</v>
      </c>
      <c r="K14" s="314">
        <f t="shared" ref="K14:K68" si="23">IF(J14&gt;0,1,0)</f>
        <v>0</v>
      </c>
      <c r="L14" s="564">
        <v>1</v>
      </c>
      <c r="M14" s="565">
        <v>1</v>
      </c>
      <c r="N14" s="565">
        <v>3</v>
      </c>
      <c r="O14" s="314">
        <f t="shared" si="10"/>
        <v>1</v>
      </c>
      <c r="P14" s="564">
        <v>0</v>
      </c>
      <c r="Q14" s="565">
        <v>0</v>
      </c>
      <c r="R14" s="565">
        <v>1</v>
      </c>
      <c r="S14" s="314">
        <f t="shared" si="11"/>
        <v>1</v>
      </c>
      <c r="T14" s="564">
        <v>0</v>
      </c>
      <c r="U14" s="565">
        <v>0</v>
      </c>
      <c r="V14" s="565">
        <v>0</v>
      </c>
      <c r="W14" s="314">
        <f t="shared" si="12"/>
        <v>0</v>
      </c>
      <c r="X14" s="564">
        <v>0</v>
      </c>
      <c r="Y14" s="565">
        <v>0</v>
      </c>
      <c r="Z14" s="565">
        <v>2</v>
      </c>
      <c r="AA14" s="314">
        <f t="shared" si="13"/>
        <v>1</v>
      </c>
      <c r="AB14" s="564">
        <v>0</v>
      </c>
      <c r="AC14" s="565">
        <v>0</v>
      </c>
      <c r="AD14" s="565">
        <v>4</v>
      </c>
      <c r="AE14" s="314">
        <f t="shared" ref="AE14:AE68" si="24">IF(AD14&gt;0,1,0)</f>
        <v>1</v>
      </c>
      <c r="AF14" s="564">
        <v>0</v>
      </c>
      <c r="AG14" s="565">
        <v>0</v>
      </c>
      <c r="AH14" s="565">
        <v>4</v>
      </c>
      <c r="AI14" s="314">
        <f t="shared" ref="AI14:AI68" si="25">IF(AH14&gt;0,1,0)</f>
        <v>1</v>
      </c>
      <c r="AJ14" s="564">
        <v>0</v>
      </c>
      <c r="AK14" s="565">
        <v>3</v>
      </c>
      <c r="AL14" s="565">
        <v>9</v>
      </c>
      <c r="AM14" s="314">
        <f t="shared" ref="AM14:AM68" si="26">IF(AL14&gt;0,1,0)</f>
        <v>1</v>
      </c>
      <c r="AN14" s="609"/>
      <c r="AO14" s="613"/>
      <c r="AP14" s="613"/>
      <c r="AQ14" s="615">
        <f t="shared" ref="AQ14:AQ68" si="27">IF(AP14&gt;0,1,0)</f>
        <v>0</v>
      </c>
      <c r="AR14" s="609"/>
      <c r="AS14" s="613"/>
      <c r="AT14" s="613"/>
      <c r="AU14" s="615">
        <f t="shared" ref="AU14:AU68" si="28">IF(AT14&gt;0,1,0)</f>
        <v>0</v>
      </c>
      <c r="AV14" s="609"/>
      <c r="AW14" s="613"/>
      <c r="AX14" s="613"/>
      <c r="AY14" s="615">
        <f t="shared" ref="AY14:AY68" si="29">IF(AX14&gt;0,1,0)</f>
        <v>0</v>
      </c>
      <c r="AZ14" s="609"/>
      <c r="BA14" s="613"/>
      <c r="BB14" s="613"/>
      <c r="BC14" s="615">
        <f t="shared" si="14"/>
        <v>0</v>
      </c>
      <c r="BD14" s="609"/>
      <c r="BE14" s="613"/>
      <c r="BF14" s="613"/>
      <c r="BG14" s="615">
        <f t="shared" ref="BG14:BG68" si="30">IF(BF14&gt;0,1,0)</f>
        <v>0</v>
      </c>
      <c r="BH14" s="609"/>
      <c r="BI14" s="613"/>
      <c r="BJ14" s="613"/>
      <c r="BK14" s="615">
        <f t="shared" si="15"/>
        <v>0</v>
      </c>
      <c r="BL14" s="610"/>
      <c r="BM14" s="611"/>
      <c r="BN14" s="611"/>
      <c r="BO14" s="612">
        <f t="shared" ref="BO14:BO68" si="31">IF(BN14&gt;0,1,0)</f>
        <v>0</v>
      </c>
      <c r="BP14" s="564">
        <v>0</v>
      </c>
      <c r="BQ14" s="565">
        <v>0</v>
      </c>
      <c r="BR14" s="565">
        <v>1</v>
      </c>
      <c r="BS14" s="314">
        <f t="shared" ref="BS14:BS68" si="32">IF(BR14&gt;0,1,0)</f>
        <v>1</v>
      </c>
      <c r="BT14" s="564">
        <v>0</v>
      </c>
      <c r="BU14" s="565">
        <v>0</v>
      </c>
      <c r="BV14" s="565">
        <v>5</v>
      </c>
      <c r="BW14" s="314">
        <f t="shared" ref="BW14:BW68" si="33">IF(BV14&gt;0,1,0)</f>
        <v>1</v>
      </c>
      <c r="BX14" s="564">
        <v>0</v>
      </c>
      <c r="BY14" s="565">
        <v>0</v>
      </c>
      <c r="BZ14" s="565">
        <v>0</v>
      </c>
      <c r="CA14" s="314">
        <f t="shared" ref="CA14:CA17" si="34">IF(BZ14&gt;0,1,0)</f>
        <v>0</v>
      </c>
      <c r="CB14" s="312">
        <v>0</v>
      </c>
      <c r="CC14" s="313">
        <v>0</v>
      </c>
      <c r="CD14" s="313">
        <v>0</v>
      </c>
      <c r="CE14" s="314">
        <f t="shared" ref="CE14:CE68" si="35">IF(CD14&gt;0,1,0)</f>
        <v>0</v>
      </c>
      <c r="CF14" s="564">
        <v>0</v>
      </c>
      <c r="CG14" s="565">
        <v>0</v>
      </c>
      <c r="CH14" s="565">
        <v>0</v>
      </c>
      <c r="CI14" s="314">
        <f t="shared" ref="CI14:CI68" si="36">IF(CH14&gt;0,1,0)</f>
        <v>0</v>
      </c>
      <c r="CJ14" s="614"/>
      <c r="CK14" s="611"/>
      <c r="CL14" s="611"/>
      <c r="CM14" s="615">
        <f t="shared" ref="CM14:CM68" si="37">IF(CL14&gt;0,1,0)</f>
        <v>0</v>
      </c>
      <c r="CN14" s="288">
        <v>1</v>
      </c>
      <c r="CO14" s="289">
        <v>0</v>
      </c>
      <c r="CP14" s="289">
        <v>1</v>
      </c>
      <c r="CQ14" s="314">
        <f t="shared" ref="CQ14:CQ68" si="38">IF(CP14&gt;0,1,0)</f>
        <v>1</v>
      </c>
      <c r="CR14" s="303">
        <v>0</v>
      </c>
      <c r="CS14" s="304">
        <v>0</v>
      </c>
      <c r="CT14" s="304">
        <v>0</v>
      </c>
      <c r="CU14" s="314">
        <f t="shared" ref="CU14:CU68" si="39">IF(CT14&gt;0,1,0)</f>
        <v>0</v>
      </c>
      <c r="CV14" s="298">
        <v>0</v>
      </c>
      <c r="CW14" s="299">
        <v>0</v>
      </c>
      <c r="CX14" s="299">
        <v>0</v>
      </c>
      <c r="CY14" s="315">
        <f t="shared" ref="CY14:CY17" si="40">IF(CX14&gt;0,1,0)</f>
        <v>0</v>
      </c>
      <c r="CZ14" s="316">
        <f t="shared" si="5"/>
        <v>3</v>
      </c>
      <c r="DA14" s="317">
        <f t="shared" si="6"/>
        <v>4</v>
      </c>
      <c r="DB14" s="318">
        <f t="shared" si="4"/>
        <v>60</v>
      </c>
      <c r="DC14" s="319">
        <f t="shared" si="16"/>
        <v>0.58823529411764708</v>
      </c>
      <c r="DD14" s="320">
        <f t="shared" si="17"/>
        <v>0.43154606975533583</v>
      </c>
      <c r="DE14" s="321">
        <f t="shared" si="18"/>
        <v>1.2892184826012549</v>
      </c>
      <c r="DF14" s="322">
        <f t="shared" si="19"/>
        <v>1.0000000000000004</v>
      </c>
      <c r="DG14" s="321">
        <f t="shared" si="9"/>
        <v>0.11666666666666667</v>
      </c>
      <c r="DH14" s="322">
        <f t="shared" si="20"/>
        <v>0.15282246845271741</v>
      </c>
      <c r="DI14" s="310">
        <f>DB14/'Кол-во учащихся ОУ'!D13</f>
        <v>7.5376884422110546E-2</v>
      </c>
      <c r="DJ14" s="311">
        <f t="shared" si="21"/>
        <v>4.3748021410053427E-2</v>
      </c>
    </row>
    <row r="15" spans="1:114" ht="16.5" customHeight="1" x14ac:dyDescent="0.25">
      <c r="A15" s="14">
        <v>7</v>
      </c>
      <c r="B15" s="16">
        <v>10190</v>
      </c>
      <c r="C15" s="21" t="s">
        <v>5</v>
      </c>
      <c r="D15" s="564">
        <v>1</v>
      </c>
      <c r="E15" s="565">
        <v>1</v>
      </c>
      <c r="F15" s="565">
        <v>16</v>
      </c>
      <c r="G15" s="314">
        <f t="shared" si="22"/>
        <v>1</v>
      </c>
      <c r="H15" s="564">
        <v>1</v>
      </c>
      <c r="I15" s="565">
        <v>0</v>
      </c>
      <c r="J15" s="565">
        <v>1</v>
      </c>
      <c r="K15" s="314">
        <f t="shared" si="23"/>
        <v>1</v>
      </c>
      <c r="L15" s="564">
        <v>0</v>
      </c>
      <c r="M15" s="565">
        <v>0</v>
      </c>
      <c r="N15" s="565">
        <v>0</v>
      </c>
      <c r="O15" s="314">
        <f t="shared" si="10"/>
        <v>0</v>
      </c>
      <c r="P15" s="564">
        <v>0</v>
      </c>
      <c r="Q15" s="565">
        <v>0</v>
      </c>
      <c r="R15" s="565">
        <v>0</v>
      </c>
      <c r="S15" s="314">
        <f t="shared" si="11"/>
        <v>0</v>
      </c>
      <c r="T15" s="564">
        <v>0</v>
      </c>
      <c r="U15" s="565">
        <v>1</v>
      </c>
      <c r="V15" s="565">
        <v>6</v>
      </c>
      <c r="W15" s="314">
        <f t="shared" si="12"/>
        <v>1</v>
      </c>
      <c r="X15" s="564">
        <v>0</v>
      </c>
      <c r="Y15" s="565">
        <v>2</v>
      </c>
      <c r="Z15" s="565">
        <v>2</v>
      </c>
      <c r="AA15" s="314">
        <f t="shared" si="13"/>
        <v>1</v>
      </c>
      <c r="AB15" s="564">
        <v>0</v>
      </c>
      <c r="AC15" s="565">
        <v>1</v>
      </c>
      <c r="AD15" s="565">
        <v>2</v>
      </c>
      <c r="AE15" s="314">
        <f t="shared" si="24"/>
        <v>1</v>
      </c>
      <c r="AF15" s="564">
        <v>0</v>
      </c>
      <c r="AG15" s="565">
        <v>0</v>
      </c>
      <c r="AH15" s="565">
        <v>0</v>
      </c>
      <c r="AI15" s="314">
        <f t="shared" si="25"/>
        <v>0</v>
      </c>
      <c r="AJ15" s="564">
        <v>0</v>
      </c>
      <c r="AK15" s="565">
        <v>2</v>
      </c>
      <c r="AL15" s="565">
        <v>4</v>
      </c>
      <c r="AM15" s="314">
        <f t="shared" si="26"/>
        <v>1</v>
      </c>
      <c r="AN15" s="609"/>
      <c r="AO15" s="613"/>
      <c r="AP15" s="613"/>
      <c r="AQ15" s="615">
        <f t="shared" si="27"/>
        <v>0</v>
      </c>
      <c r="AR15" s="609"/>
      <c r="AS15" s="613"/>
      <c r="AT15" s="613"/>
      <c r="AU15" s="615">
        <f t="shared" si="28"/>
        <v>0</v>
      </c>
      <c r="AV15" s="609"/>
      <c r="AW15" s="613"/>
      <c r="AX15" s="613"/>
      <c r="AY15" s="615">
        <f t="shared" si="29"/>
        <v>0</v>
      </c>
      <c r="AZ15" s="609"/>
      <c r="BA15" s="613"/>
      <c r="BB15" s="613"/>
      <c r="BC15" s="615">
        <f t="shared" si="14"/>
        <v>0</v>
      </c>
      <c r="BD15" s="609"/>
      <c r="BE15" s="613"/>
      <c r="BF15" s="613"/>
      <c r="BG15" s="615">
        <f t="shared" si="30"/>
        <v>0</v>
      </c>
      <c r="BH15" s="609"/>
      <c r="BI15" s="613"/>
      <c r="BJ15" s="613"/>
      <c r="BK15" s="615">
        <f t="shared" si="15"/>
        <v>0</v>
      </c>
      <c r="BL15" s="610"/>
      <c r="BM15" s="611"/>
      <c r="BN15" s="611"/>
      <c r="BO15" s="612">
        <f t="shared" si="31"/>
        <v>0</v>
      </c>
      <c r="BP15" s="564">
        <v>0</v>
      </c>
      <c r="BQ15" s="565">
        <v>0</v>
      </c>
      <c r="BR15" s="565">
        <v>0</v>
      </c>
      <c r="BS15" s="314">
        <f t="shared" si="32"/>
        <v>0</v>
      </c>
      <c r="BT15" s="564">
        <v>1</v>
      </c>
      <c r="BU15" s="565">
        <v>1</v>
      </c>
      <c r="BV15" s="565">
        <v>6</v>
      </c>
      <c r="BW15" s="314">
        <f t="shared" si="33"/>
        <v>1</v>
      </c>
      <c r="BX15" s="564">
        <v>0</v>
      </c>
      <c r="BY15" s="565">
        <v>0</v>
      </c>
      <c r="BZ15" s="565">
        <v>3</v>
      </c>
      <c r="CA15" s="314">
        <f t="shared" si="34"/>
        <v>1</v>
      </c>
      <c r="CB15" s="312">
        <v>0</v>
      </c>
      <c r="CC15" s="313">
        <v>0</v>
      </c>
      <c r="CD15" s="313">
        <v>0</v>
      </c>
      <c r="CE15" s="314">
        <f t="shared" si="35"/>
        <v>0</v>
      </c>
      <c r="CF15" s="564">
        <v>0</v>
      </c>
      <c r="CG15" s="565">
        <v>0</v>
      </c>
      <c r="CH15" s="565">
        <v>0</v>
      </c>
      <c r="CI15" s="314">
        <f t="shared" si="36"/>
        <v>0</v>
      </c>
      <c r="CJ15" s="614"/>
      <c r="CK15" s="611"/>
      <c r="CL15" s="611"/>
      <c r="CM15" s="615">
        <f t="shared" si="37"/>
        <v>0</v>
      </c>
      <c r="CN15" s="288">
        <v>0</v>
      </c>
      <c r="CO15" s="289">
        <v>0</v>
      </c>
      <c r="CP15" s="289">
        <v>0</v>
      </c>
      <c r="CQ15" s="314">
        <f t="shared" si="38"/>
        <v>0</v>
      </c>
      <c r="CR15" s="290">
        <v>0</v>
      </c>
      <c r="CS15" s="291">
        <v>1</v>
      </c>
      <c r="CT15" s="291">
        <v>1</v>
      </c>
      <c r="CU15" s="314">
        <f t="shared" si="39"/>
        <v>1</v>
      </c>
      <c r="CV15" s="298">
        <v>0</v>
      </c>
      <c r="CW15" s="299">
        <v>0</v>
      </c>
      <c r="CX15" s="299">
        <v>25</v>
      </c>
      <c r="CY15" s="315">
        <f t="shared" si="40"/>
        <v>1</v>
      </c>
      <c r="CZ15" s="316">
        <f t="shared" si="5"/>
        <v>3</v>
      </c>
      <c r="DA15" s="317">
        <f t="shared" si="6"/>
        <v>9</v>
      </c>
      <c r="DB15" s="318">
        <f t="shared" si="4"/>
        <v>66</v>
      </c>
      <c r="DC15" s="319">
        <f t="shared" si="16"/>
        <v>0.58823529411764708</v>
      </c>
      <c r="DD15" s="320">
        <f t="shared" si="17"/>
        <v>0.43154606975533583</v>
      </c>
      <c r="DE15" s="321">
        <f t="shared" si="18"/>
        <v>1.4181403308613805</v>
      </c>
      <c r="DF15" s="322">
        <f t="shared" si="19"/>
        <v>1.0000000000000004</v>
      </c>
      <c r="DG15" s="321">
        <f t="shared" si="9"/>
        <v>0.18181818181818182</v>
      </c>
      <c r="DH15" s="322">
        <f t="shared" si="20"/>
        <v>0.15282246845271741</v>
      </c>
      <c r="DI15" s="310">
        <f>DB15/'Кол-во учащихся ОУ'!D14</f>
        <v>5.6603773584905662E-2</v>
      </c>
      <c r="DJ15" s="311">
        <f t="shared" si="21"/>
        <v>4.3748021410053427E-2</v>
      </c>
    </row>
    <row r="16" spans="1:114" ht="16.5" customHeight="1" x14ac:dyDescent="0.25">
      <c r="A16" s="14">
        <v>8</v>
      </c>
      <c r="B16" s="16">
        <v>10320</v>
      </c>
      <c r="C16" s="21" t="s">
        <v>80</v>
      </c>
      <c r="D16" s="564">
        <v>0</v>
      </c>
      <c r="E16" s="565">
        <v>0</v>
      </c>
      <c r="F16" s="565">
        <v>33</v>
      </c>
      <c r="G16" s="314">
        <f t="shared" si="22"/>
        <v>1</v>
      </c>
      <c r="H16" s="564">
        <v>0</v>
      </c>
      <c r="I16" s="565">
        <v>0</v>
      </c>
      <c r="J16" s="565">
        <v>0</v>
      </c>
      <c r="K16" s="314">
        <f t="shared" si="23"/>
        <v>0</v>
      </c>
      <c r="L16" s="564">
        <v>0</v>
      </c>
      <c r="M16" s="565">
        <v>0</v>
      </c>
      <c r="N16" s="565">
        <v>0</v>
      </c>
      <c r="O16" s="314">
        <f t="shared" si="10"/>
        <v>0</v>
      </c>
      <c r="P16" s="564">
        <v>0</v>
      </c>
      <c r="Q16" s="565">
        <v>0</v>
      </c>
      <c r="R16" s="565">
        <v>0</v>
      </c>
      <c r="S16" s="314">
        <f t="shared" si="11"/>
        <v>0</v>
      </c>
      <c r="T16" s="564">
        <v>0</v>
      </c>
      <c r="U16" s="565">
        <v>0</v>
      </c>
      <c r="V16" s="565">
        <v>0</v>
      </c>
      <c r="W16" s="314">
        <f t="shared" si="12"/>
        <v>0</v>
      </c>
      <c r="X16" s="564">
        <v>0</v>
      </c>
      <c r="Y16" s="565">
        <v>0</v>
      </c>
      <c r="Z16" s="565">
        <v>1</v>
      </c>
      <c r="AA16" s="314">
        <f t="shared" si="13"/>
        <v>1</v>
      </c>
      <c r="AB16" s="564">
        <v>0</v>
      </c>
      <c r="AC16" s="565">
        <v>0</v>
      </c>
      <c r="AD16" s="565">
        <v>1</v>
      </c>
      <c r="AE16" s="314">
        <f t="shared" si="24"/>
        <v>1</v>
      </c>
      <c r="AF16" s="564">
        <v>0</v>
      </c>
      <c r="AG16" s="565">
        <v>0</v>
      </c>
      <c r="AH16" s="565">
        <v>2</v>
      </c>
      <c r="AI16" s="314">
        <f t="shared" si="25"/>
        <v>1</v>
      </c>
      <c r="AJ16" s="564">
        <v>0</v>
      </c>
      <c r="AK16" s="565">
        <v>1</v>
      </c>
      <c r="AL16" s="565">
        <v>3</v>
      </c>
      <c r="AM16" s="314">
        <f t="shared" si="26"/>
        <v>1</v>
      </c>
      <c r="AN16" s="609"/>
      <c r="AO16" s="613"/>
      <c r="AP16" s="613"/>
      <c r="AQ16" s="615">
        <f t="shared" si="27"/>
        <v>0</v>
      </c>
      <c r="AR16" s="609"/>
      <c r="AS16" s="613"/>
      <c r="AT16" s="613"/>
      <c r="AU16" s="615">
        <f t="shared" si="28"/>
        <v>0</v>
      </c>
      <c r="AV16" s="609"/>
      <c r="AW16" s="613"/>
      <c r="AX16" s="613"/>
      <c r="AY16" s="615">
        <f t="shared" si="29"/>
        <v>0</v>
      </c>
      <c r="AZ16" s="609"/>
      <c r="BA16" s="613"/>
      <c r="BB16" s="613"/>
      <c r="BC16" s="615">
        <f t="shared" si="14"/>
        <v>0</v>
      </c>
      <c r="BD16" s="609"/>
      <c r="BE16" s="613"/>
      <c r="BF16" s="613"/>
      <c r="BG16" s="615">
        <f t="shared" si="30"/>
        <v>0</v>
      </c>
      <c r="BH16" s="609"/>
      <c r="BI16" s="613"/>
      <c r="BJ16" s="613"/>
      <c r="BK16" s="615">
        <f t="shared" si="15"/>
        <v>0</v>
      </c>
      <c r="BL16" s="610"/>
      <c r="BM16" s="611"/>
      <c r="BN16" s="611"/>
      <c r="BO16" s="612">
        <f t="shared" si="31"/>
        <v>0</v>
      </c>
      <c r="BP16" s="564">
        <v>0</v>
      </c>
      <c r="BQ16" s="565">
        <v>0</v>
      </c>
      <c r="BR16" s="565">
        <v>0</v>
      </c>
      <c r="BS16" s="314">
        <f t="shared" si="32"/>
        <v>0</v>
      </c>
      <c r="BT16" s="564">
        <v>0</v>
      </c>
      <c r="BU16" s="565">
        <v>0</v>
      </c>
      <c r="BV16" s="565">
        <v>3</v>
      </c>
      <c r="BW16" s="314">
        <f t="shared" si="33"/>
        <v>1</v>
      </c>
      <c r="BX16" s="564">
        <v>0</v>
      </c>
      <c r="BY16" s="565">
        <v>0</v>
      </c>
      <c r="BZ16" s="565">
        <v>2</v>
      </c>
      <c r="CA16" s="314">
        <f t="shared" si="34"/>
        <v>1</v>
      </c>
      <c r="CB16" s="312">
        <v>0</v>
      </c>
      <c r="CC16" s="313">
        <v>0</v>
      </c>
      <c r="CD16" s="313">
        <v>0</v>
      </c>
      <c r="CE16" s="314">
        <f t="shared" si="35"/>
        <v>0</v>
      </c>
      <c r="CF16" s="564">
        <v>1</v>
      </c>
      <c r="CG16" s="565">
        <v>1</v>
      </c>
      <c r="CH16" s="565">
        <v>2</v>
      </c>
      <c r="CI16" s="314">
        <f t="shared" si="36"/>
        <v>1</v>
      </c>
      <c r="CJ16" s="614"/>
      <c r="CK16" s="611"/>
      <c r="CL16" s="611"/>
      <c r="CM16" s="615">
        <f t="shared" si="37"/>
        <v>0</v>
      </c>
      <c r="CN16" s="564">
        <v>2</v>
      </c>
      <c r="CO16" s="565">
        <v>0</v>
      </c>
      <c r="CP16" s="565">
        <v>2</v>
      </c>
      <c r="CQ16" s="314">
        <f t="shared" si="38"/>
        <v>1</v>
      </c>
      <c r="CR16" s="303">
        <v>0</v>
      </c>
      <c r="CS16" s="304">
        <v>0</v>
      </c>
      <c r="CT16" s="304">
        <v>0</v>
      </c>
      <c r="CU16" s="314">
        <f t="shared" si="39"/>
        <v>0</v>
      </c>
      <c r="CV16" s="312">
        <v>0</v>
      </c>
      <c r="CW16" s="313">
        <v>0</v>
      </c>
      <c r="CX16" s="313">
        <v>0</v>
      </c>
      <c r="CY16" s="315">
        <f t="shared" si="40"/>
        <v>0</v>
      </c>
      <c r="CZ16" s="316">
        <f t="shared" si="5"/>
        <v>3</v>
      </c>
      <c r="DA16" s="317">
        <f t="shared" si="6"/>
        <v>2</v>
      </c>
      <c r="DB16" s="318">
        <f t="shared" si="4"/>
        <v>49</v>
      </c>
      <c r="DC16" s="319">
        <f t="shared" si="16"/>
        <v>0.52941176470588236</v>
      </c>
      <c r="DD16" s="320">
        <f t="shared" si="17"/>
        <v>0.43154606975533583</v>
      </c>
      <c r="DE16" s="321">
        <f t="shared" si="18"/>
        <v>1.0528617607910249</v>
      </c>
      <c r="DF16" s="322">
        <f t="shared" si="19"/>
        <v>1.0000000000000004</v>
      </c>
      <c r="DG16" s="321">
        <f t="shared" si="9"/>
        <v>0.10204081632653061</v>
      </c>
      <c r="DH16" s="322">
        <f t="shared" si="20"/>
        <v>0.15282246845271741</v>
      </c>
      <c r="DI16" s="310">
        <f>DB16/'Кол-во учащихся ОУ'!D15</f>
        <v>5.5936073059360727E-2</v>
      </c>
      <c r="DJ16" s="311">
        <f t="shared" si="21"/>
        <v>4.3748021410053427E-2</v>
      </c>
    </row>
    <row r="17" spans="1:114" ht="16.5" customHeight="1" thickBot="1" x14ac:dyDescent="0.3">
      <c r="A17" s="14">
        <v>9</v>
      </c>
      <c r="B17" s="16">
        <v>10860</v>
      </c>
      <c r="C17" s="21" t="s">
        <v>120</v>
      </c>
      <c r="D17" s="564">
        <v>0</v>
      </c>
      <c r="E17" s="565">
        <v>0</v>
      </c>
      <c r="F17" s="565">
        <v>7</v>
      </c>
      <c r="G17" s="314">
        <f t="shared" si="22"/>
        <v>1</v>
      </c>
      <c r="H17" s="564">
        <v>0</v>
      </c>
      <c r="I17" s="565">
        <v>0</v>
      </c>
      <c r="J17" s="565">
        <v>0</v>
      </c>
      <c r="K17" s="314">
        <f t="shared" si="23"/>
        <v>0</v>
      </c>
      <c r="L17" s="564">
        <v>0</v>
      </c>
      <c r="M17" s="565">
        <v>0</v>
      </c>
      <c r="N17" s="565">
        <v>0</v>
      </c>
      <c r="O17" s="314">
        <f t="shared" si="10"/>
        <v>0</v>
      </c>
      <c r="P17" s="564">
        <v>0</v>
      </c>
      <c r="Q17" s="565">
        <v>0</v>
      </c>
      <c r="R17" s="565">
        <v>0</v>
      </c>
      <c r="S17" s="314">
        <f t="shared" si="11"/>
        <v>0</v>
      </c>
      <c r="T17" s="564">
        <v>0</v>
      </c>
      <c r="U17" s="565">
        <v>0</v>
      </c>
      <c r="V17" s="565">
        <v>0</v>
      </c>
      <c r="W17" s="314">
        <f t="shared" si="12"/>
        <v>0</v>
      </c>
      <c r="X17" s="564">
        <v>0</v>
      </c>
      <c r="Y17" s="565">
        <v>0</v>
      </c>
      <c r="Z17" s="565">
        <v>0</v>
      </c>
      <c r="AA17" s="314">
        <f t="shared" si="13"/>
        <v>0</v>
      </c>
      <c r="AB17" s="564">
        <v>0</v>
      </c>
      <c r="AC17" s="565">
        <v>1</v>
      </c>
      <c r="AD17" s="565">
        <v>2</v>
      </c>
      <c r="AE17" s="314">
        <f t="shared" si="24"/>
        <v>1</v>
      </c>
      <c r="AF17" s="564">
        <v>0</v>
      </c>
      <c r="AG17" s="565">
        <v>0</v>
      </c>
      <c r="AH17" s="565">
        <v>0</v>
      </c>
      <c r="AI17" s="314">
        <f t="shared" si="25"/>
        <v>0</v>
      </c>
      <c r="AJ17" s="564">
        <v>0</v>
      </c>
      <c r="AK17" s="565">
        <v>0</v>
      </c>
      <c r="AL17" s="565">
        <v>0</v>
      </c>
      <c r="AM17" s="314">
        <f t="shared" si="26"/>
        <v>0</v>
      </c>
      <c r="AN17" s="609"/>
      <c r="AO17" s="613"/>
      <c r="AP17" s="613"/>
      <c r="AQ17" s="615">
        <f t="shared" si="27"/>
        <v>0</v>
      </c>
      <c r="AR17" s="609"/>
      <c r="AS17" s="613"/>
      <c r="AT17" s="613"/>
      <c r="AU17" s="615">
        <f t="shared" si="28"/>
        <v>0</v>
      </c>
      <c r="AV17" s="609"/>
      <c r="AW17" s="613"/>
      <c r="AX17" s="613"/>
      <c r="AY17" s="615">
        <f t="shared" si="29"/>
        <v>0</v>
      </c>
      <c r="AZ17" s="609"/>
      <c r="BA17" s="613"/>
      <c r="BB17" s="613"/>
      <c r="BC17" s="615">
        <f t="shared" si="14"/>
        <v>0</v>
      </c>
      <c r="BD17" s="609"/>
      <c r="BE17" s="613"/>
      <c r="BF17" s="613"/>
      <c r="BG17" s="615">
        <f t="shared" si="30"/>
        <v>0</v>
      </c>
      <c r="BH17" s="609"/>
      <c r="BI17" s="613"/>
      <c r="BJ17" s="613"/>
      <c r="BK17" s="615">
        <f t="shared" si="15"/>
        <v>0</v>
      </c>
      <c r="BL17" s="610"/>
      <c r="BM17" s="611"/>
      <c r="BN17" s="611"/>
      <c r="BO17" s="612">
        <f t="shared" si="31"/>
        <v>0</v>
      </c>
      <c r="BP17" s="564">
        <v>0</v>
      </c>
      <c r="BQ17" s="565">
        <v>0</v>
      </c>
      <c r="BR17" s="565">
        <v>0</v>
      </c>
      <c r="BS17" s="314">
        <f t="shared" si="32"/>
        <v>0</v>
      </c>
      <c r="BT17" s="564">
        <v>0</v>
      </c>
      <c r="BU17" s="565">
        <v>0</v>
      </c>
      <c r="BV17" s="565">
        <v>5</v>
      </c>
      <c r="BW17" s="314">
        <f t="shared" si="33"/>
        <v>1</v>
      </c>
      <c r="BX17" s="564">
        <v>0</v>
      </c>
      <c r="BY17" s="565">
        <v>0</v>
      </c>
      <c r="BZ17" s="565">
        <v>0</v>
      </c>
      <c r="CA17" s="314">
        <f t="shared" si="34"/>
        <v>0</v>
      </c>
      <c r="CB17" s="312">
        <v>0</v>
      </c>
      <c r="CC17" s="313">
        <v>0</v>
      </c>
      <c r="CD17" s="313">
        <v>0</v>
      </c>
      <c r="CE17" s="314">
        <f t="shared" si="35"/>
        <v>0</v>
      </c>
      <c r="CF17" s="312">
        <v>0</v>
      </c>
      <c r="CG17" s="313">
        <v>0</v>
      </c>
      <c r="CH17" s="313">
        <v>0</v>
      </c>
      <c r="CI17" s="314">
        <f t="shared" si="36"/>
        <v>0</v>
      </c>
      <c r="CJ17" s="614"/>
      <c r="CK17" s="611"/>
      <c r="CL17" s="611"/>
      <c r="CM17" s="615">
        <f t="shared" si="37"/>
        <v>0</v>
      </c>
      <c r="CN17" s="288">
        <v>0</v>
      </c>
      <c r="CO17" s="289">
        <v>0</v>
      </c>
      <c r="CP17" s="289">
        <v>0</v>
      </c>
      <c r="CQ17" s="314">
        <f t="shared" si="38"/>
        <v>0</v>
      </c>
      <c r="CR17" s="303">
        <v>0</v>
      </c>
      <c r="CS17" s="304">
        <v>0</v>
      </c>
      <c r="CT17" s="304">
        <v>0</v>
      </c>
      <c r="CU17" s="314">
        <f t="shared" si="39"/>
        <v>0</v>
      </c>
      <c r="CV17" s="298">
        <v>0</v>
      </c>
      <c r="CW17" s="299">
        <v>0</v>
      </c>
      <c r="CX17" s="299">
        <v>0</v>
      </c>
      <c r="CY17" s="315">
        <f t="shared" si="40"/>
        <v>0</v>
      </c>
      <c r="CZ17" s="323">
        <f t="shared" si="5"/>
        <v>0</v>
      </c>
      <c r="DA17" s="324">
        <f t="shared" si="6"/>
        <v>1</v>
      </c>
      <c r="DB17" s="325">
        <f t="shared" si="4"/>
        <v>14</v>
      </c>
      <c r="DC17" s="319">
        <f t="shared" si="16"/>
        <v>0.17647058823529413</v>
      </c>
      <c r="DD17" s="320">
        <f t="shared" si="17"/>
        <v>0.43154606975533583</v>
      </c>
      <c r="DE17" s="321">
        <f t="shared" si="18"/>
        <v>0.30081764594029281</v>
      </c>
      <c r="DF17" s="322">
        <f t="shared" si="19"/>
        <v>1.0000000000000004</v>
      </c>
      <c r="DG17" s="321">
        <f t="shared" si="9"/>
        <v>7.1428571428571425E-2</v>
      </c>
      <c r="DH17" s="322">
        <f t="shared" si="20"/>
        <v>0.15282246845271741</v>
      </c>
      <c r="DI17" s="310">
        <f>DB17/'Кол-во учащихся ОУ'!D16</f>
        <v>1.5927189988623434E-2</v>
      </c>
      <c r="DJ17" s="311">
        <f t="shared" si="21"/>
        <v>4.3748021410053427E-2</v>
      </c>
    </row>
    <row r="18" spans="1:114" ht="16.5" customHeight="1" thickBot="1" x14ac:dyDescent="0.3">
      <c r="A18" s="353"/>
      <c r="B18" s="47"/>
      <c r="C18" s="373" t="s">
        <v>6</v>
      </c>
      <c r="D18" s="211">
        <f>SUM(D19:D31)</f>
        <v>11</v>
      </c>
      <c r="E18" s="213">
        <f t="shared" ref="E18:BP18" si="41">SUM(E19:E31)</f>
        <v>19</v>
      </c>
      <c r="F18" s="213">
        <f t="shared" si="41"/>
        <v>200</v>
      </c>
      <c r="G18" s="223">
        <f t="shared" si="41"/>
        <v>12</v>
      </c>
      <c r="H18" s="211">
        <f t="shared" si="41"/>
        <v>7</v>
      </c>
      <c r="I18" s="213">
        <f t="shared" si="41"/>
        <v>9</v>
      </c>
      <c r="J18" s="213">
        <f t="shared" si="41"/>
        <v>16</v>
      </c>
      <c r="K18" s="223">
        <f t="shared" si="41"/>
        <v>8</v>
      </c>
      <c r="L18" s="211">
        <f t="shared" si="41"/>
        <v>4</v>
      </c>
      <c r="M18" s="213">
        <f t="shared" si="41"/>
        <v>3</v>
      </c>
      <c r="N18" s="213">
        <f t="shared" si="41"/>
        <v>11</v>
      </c>
      <c r="O18" s="223">
        <f t="shared" si="41"/>
        <v>6</v>
      </c>
      <c r="P18" s="211">
        <f t="shared" si="41"/>
        <v>0</v>
      </c>
      <c r="Q18" s="213">
        <f t="shared" si="41"/>
        <v>1</v>
      </c>
      <c r="R18" s="213">
        <f t="shared" si="41"/>
        <v>19</v>
      </c>
      <c r="S18" s="223">
        <f t="shared" si="41"/>
        <v>4</v>
      </c>
      <c r="T18" s="211">
        <f t="shared" si="41"/>
        <v>0</v>
      </c>
      <c r="U18" s="213">
        <f t="shared" si="41"/>
        <v>0</v>
      </c>
      <c r="V18" s="213">
        <f t="shared" si="41"/>
        <v>0</v>
      </c>
      <c r="W18" s="223">
        <f t="shared" si="41"/>
        <v>0</v>
      </c>
      <c r="X18" s="211">
        <f t="shared" si="41"/>
        <v>1</v>
      </c>
      <c r="Y18" s="213">
        <f t="shared" si="41"/>
        <v>2</v>
      </c>
      <c r="Z18" s="213">
        <f t="shared" si="41"/>
        <v>21</v>
      </c>
      <c r="AA18" s="223">
        <f t="shared" si="41"/>
        <v>12</v>
      </c>
      <c r="AB18" s="211">
        <f t="shared" si="41"/>
        <v>0</v>
      </c>
      <c r="AC18" s="213">
        <f t="shared" si="41"/>
        <v>3</v>
      </c>
      <c r="AD18" s="213">
        <f t="shared" si="41"/>
        <v>19</v>
      </c>
      <c r="AE18" s="223">
        <f t="shared" si="41"/>
        <v>11</v>
      </c>
      <c r="AF18" s="211">
        <f t="shared" si="41"/>
        <v>0</v>
      </c>
      <c r="AG18" s="213">
        <f t="shared" si="41"/>
        <v>1</v>
      </c>
      <c r="AH18" s="213">
        <f t="shared" si="41"/>
        <v>8</v>
      </c>
      <c r="AI18" s="223">
        <f t="shared" si="41"/>
        <v>2</v>
      </c>
      <c r="AJ18" s="211">
        <f t="shared" si="41"/>
        <v>0</v>
      </c>
      <c r="AK18" s="213">
        <f t="shared" si="41"/>
        <v>10</v>
      </c>
      <c r="AL18" s="213">
        <f t="shared" si="41"/>
        <v>18</v>
      </c>
      <c r="AM18" s="223">
        <f t="shared" si="41"/>
        <v>6</v>
      </c>
      <c r="AN18" s="634">
        <f t="shared" si="41"/>
        <v>0</v>
      </c>
      <c r="AO18" s="635">
        <f t="shared" si="41"/>
        <v>0</v>
      </c>
      <c r="AP18" s="635">
        <f t="shared" si="41"/>
        <v>0</v>
      </c>
      <c r="AQ18" s="636">
        <f t="shared" si="41"/>
        <v>0</v>
      </c>
      <c r="AR18" s="634">
        <f t="shared" si="41"/>
        <v>0</v>
      </c>
      <c r="AS18" s="635">
        <f t="shared" si="41"/>
        <v>0</v>
      </c>
      <c r="AT18" s="635">
        <f t="shared" si="41"/>
        <v>0</v>
      </c>
      <c r="AU18" s="636">
        <f t="shared" si="41"/>
        <v>0</v>
      </c>
      <c r="AV18" s="634">
        <f t="shared" si="41"/>
        <v>0</v>
      </c>
      <c r="AW18" s="635">
        <f t="shared" si="41"/>
        <v>0</v>
      </c>
      <c r="AX18" s="635">
        <f t="shared" si="41"/>
        <v>0</v>
      </c>
      <c r="AY18" s="636">
        <f t="shared" si="41"/>
        <v>0</v>
      </c>
      <c r="AZ18" s="634">
        <f t="shared" si="41"/>
        <v>0</v>
      </c>
      <c r="BA18" s="635">
        <f t="shared" si="41"/>
        <v>0</v>
      </c>
      <c r="BB18" s="635">
        <f t="shared" si="41"/>
        <v>0</v>
      </c>
      <c r="BC18" s="636">
        <f t="shared" si="41"/>
        <v>0</v>
      </c>
      <c r="BD18" s="634">
        <f t="shared" si="41"/>
        <v>0</v>
      </c>
      <c r="BE18" s="635">
        <f t="shared" si="41"/>
        <v>0</v>
      </c>
      <c r="BF18" s="635">
        <f t="shared" si="41"/>
        <v>0</v>
      </c>
      <c r="BG18" s="636">
        <f t="shared" si="41"/>
        <v>0</v>
      </c>
      <c r="BH18" s="634">
        <f t="shared" si="41"/>
        <v>0</v>
      </c>
      <c r="BI18" s="635">
        <f t="shared" si="41"/>
        <v>0</v>
      </c>
      <c r="BJ18" s="635">
        <f t="shared" si="41"/>
        <v>0</v>
      </c>
      <c r="BK18" s="636">
        <f t="shared" si="41"/>
        <v>0</v>
      </c>
      <c r="BL18" s="639">
        <f t="shared" si="41"/>
        <v>0</v>
      </c>
      <c r="BM18" s="635">
        <f t="shared" si="41"/>
        <v>0</v>
      </c>
      <c r="BN18" s="635">
        <f t="shared" si="41"/>
        <v>0</v>
      </c>
      <c r="BO18" s="640">
        <f t="shared" si="41"/>
        <v>0</v>
      </c>
      <c r="BP18" s="211">
        <f t="shared" si="41"/>
        <v>0</v>
      </c>
      <c r="BQ18" s="213">
        <f t="shared" ref="BQ18:CY18" si="42">SUM(BQ19:BQ31)</f>
        <v>2</v>
      </c>
      <c r="BR18" s="213">
        <f t="shared" si="42"/>
        <v>2</v>
      </c>
      <c r="BS18" s="223">
        <f t="shared" si="42"/>
        <v>2</v>
      </c>
      <c r="BT18" s="211">
        <f t="shared" si="42"/>
        <v>1</v>
      </c>
      <c r="BU18" s="213">
        <f t="shared" si="42"/>
        <v>10</v>
      </c>
      <c r="BV18" s="213">
        <f t="shared" si="42"/>
        <v>63</v>
      </c>
      <c r="BW18" s="223">
        <f t="shared" si="42"/>
        <v>11</v>
      </c>
      <c r="BX18" s="211">
        <f t="shared" si="42"/>
        <v>2</v>
      </c>
      <c r="BY18" s="213">
        <f t="shared" si="42"/>
        <v>0</v>
      </c>
      <c r="BZ18" s="213">
        <f t="shared" si="42"/>
        <v>15</v>
      </c>
      <c r="CA18" s="223">
        <f t="shared" si="42"/>
        <v>6</v>
      </c>
      <c r="CB18" s="211">
        <f t="shared" si="42"/>
        <v>1</v>
      </c>
      <c r="CC18" s="213">
        <f t="shared" si="42"/>
        <v>0</v>
      </c>
      <c r="CD18" s="213">
        <f t="shared" si="42"/>
        <v>2</v>
      </c>
      <c r="CE18" s="223">
        <f t="shared" si="42"/>
        <v>2</v>
      </c>
      <c r="CF18" s="211">
        <f t="shared" si="42"/>
        <v>1</v>
      </c>
      <c r="CG18" s="213">
        <f t="shared" si="42"/>
        <v>0</v>
      </c>
      <c r="CH18" s="213">
        <f t="shared" si="42"/>
        <v>1</v>
      </c>
      <c r="CI18" s="223">
        <f t="shared" si="42"/>
        <v>1</v>
      </c>
      <c r="CJ18" s="634">
        <f t="shared" si="42"/>
        <v>0</v>
      </c>
      <c r="CK18" s="635">
        <f t="shared" si="42"/>
        <v>0</v>
      </c>
      <c r="CL18" s="635">
        <f t="shared" si="42"/>
        <v>0</v>
      </c>
      <c r="CM18" s="636">
        <f t="shared" si="42"/>
        <v>0</v>
      </c>
      <c r="CN18" s="211">
        <f t="shared" si="42"/>
        <v>0</v>
      </c>
      <c r="CO18" s="213">
        <f t="shared" si="42"/>
        <v>1</v>
      </c>
      <c r="CP18" s="213">
        <f t="shared" si="42"/>
        <v>1</v>
      </c>
      <c r="CQ18" s="223">
        <f t="shared" si="42"/>
        <v>1</v>
      </c>
      <c r="CR18" s="211">
        <f t="shared" si="42"/>
        <v>1</v>
      </c>
      <c r="CS18" s="213">
        <f t="shared" si="42"/>
        <v>0</v>
      </c>
      <c r="CT18" s="213">
        <f t="shared" si="42"/>
        <v>1</v>
      </c>
      <c r="CU18" s="223">
        <f t="shared" si="42"/>
        <v>1</v>
      </c>
      <c r="CV18" s="211">
        <f t="shared" si="42"/>
        <v>0</v>
      </c>
      <c r="CW18" s="213">
        <f t="shared" si="42"/>
        <v>0</v>
      </c>
      <c r="CX18" s="213">
        <f t="shared" si="42"/>
        <v>152</v>
      </c>
      <c r="CY18" s="238">
        <f t="shared" si="42"/>
        <v>5</v>
      </c>
      <c r="CZ18" s="211">
        <f t="shared" si="5"/>
        <v>29</v>
      </c>
      <c r="DA18" s="212">
        <f t="shared" si="6"/>
        <v>61</v>
      </c>
      <c r="DB18" s="261">
        <f t="shared" si="4"/>
        <v>549</v>
      </c>
      <c r="DC18" s="262">
        <f>(G18+K18+O18+S18+W18+AA18+AE18+AI18+AM18+AQ18+AU18+AY18+BC18+BG18+BK18+BO18+BS18+BW18+CA18+CE18+CI18+CM18+CQ18+CU18+CY18)/$B$2/A31</f>
        <v>0.40723981900452488</v>
      </c>
      <c r="DD18" s="264"/>
      <c r="DE18" s="262">
        <f>DB18/$DB$127/A31</f>
        <v>0.90741147044626791</v>
      </c>
      <c r="DF18" s="265"/>
      <c r="DG18" s="262">
        <f t="shared" si="9"/>
        <v>0.16393442622950818</v>
      </c>
      <c r="DH18" s="265"/>
      <c r="DI18" s="262">
        <f>DB18/'Кол-во учащихся ОУ'!D17</f>
        <v>4.5864661654135337E-2</v>
      </c>
      <c r="DJ18" s="265"/>
    </row>
    <row r="19" spans="1:114" ht="16.5" customHeight="1" x14ac:dyDescent="0.25">
      <c r="A19" s="14">
        <v>1</v>
      </c>
      <c r="B19" s="18">
        <v>20040</v>
      </c>
      <c r="C19" s="20" t="s">
        <v>85</v>
      </c>
      <c r="D19" s="288">
        <v>0</v>
      </c>
      <c r="E19" s="289">
        <v>1</v>
      </c>
      <c r="F19" s="289">
        <v>29</v>
      </c>
      <c r="G19" s="300">
        <f t="shared" ref="G19:G31" si="43">IF(F19&gt;0,1,0)</f>
        <v>1</v>
      </c>
      <c r="H19" s="288">
        <v>2</v>
      </c>
      <c r="I19" s="289">
        <v>2</v>
      </c>
      <c r="J19" s="289">
        <v>4</v>
      </c>
      <c r="K19" s="300">
        <f t="shared" si="23"/>
        <v>1</v>
      </c>
      <c r="L19" s="288">
        <v>0</v>
      </c>
      <c r="M19" s="289">
        <v>0</v>
      </c>
      <c r="N19" s="289">
        <v>0</v>
      </c>
      <c r="O19" s="300">
        <f t="shared" ref="O19:O31" si="44">IF(N19&gt;0,1,0)</f>
        <v>0</v>
      </c>
      <c r="P19" s="288">
        <v>0</v>
      </c>
      <c r="Q19" s="289">
        <v>0</v>
      </c>
      <c r="R19" s="289">
        <v>4</v>
      </c>
      <c r="S19" s="300">
        <f t="shared" ref="S19:S31" si="45">IF(R19&gt;0,1,0)</f>
        <v>1</v>
      </c>
      <c r="T19" s="298">
        <v>0</v>
      </c>
      <c r="U19" s="299">
        <v>0</v>
      </c>
      <c r="V19" s="299">
        <v>0</v>
      </c>
      <c r="W19" s="300">
        <f t="shared" ref="W19:W31" si="46">IF(V19&gt;0,1,0)</f>
        <v>0</v>
      </c>
      <c r="X19" s="288">
        <v>0</v>
      </c>
      <c r="Y19" s="289">
        <v>0</v>
      </c>
      <c r="Z19" s="289">
        <v>3</v>
      </c>
      <c r="AA19" s="300">
        <f t="shared" ref="AA19:AA30" si="47">IF(Z19&gt;0,1,0)</f>
        <v>1</v>
      </c>
      <c r="AB19" s="288">
        <v>0</v>
      </c>
      <c r="AC19" s="289">
        <v>0</v>
      </c>
      <c r="AD19" s="289">
        <v>2</v>
      </c>
      <c r="AE19" s="300">
        <f t="shared" si="24"/>
        <v>1</v>
      </c>
      <c r="AF19" s="288">
        <v>0</v>
      </c>
      <c r="AG19" s="289">
        <v>0</v>
      </c>
      <c r="AH19" s="289">
        <v>0</v>
      </c>
      <c r="AI19" s="300">
        <f t="shared" si="25"/>
        <v>0</v>
      </c>
      <c r="AJ19" s="288">
        <v>0</v>
      </c>
      <c r="AK19" s="289">
        <v>1</v>
      </c>
      <c r="AL19" s="289">
        <v>3</v>
      </c>
      <c r="AM19" s="300">
        <f t="shared" si="26"/>
        <v>1</v>
      </c>
      <c r="AN19" s="614"/>
      <c r="AO19" s="611"/>
      <c r="AP19" s="611"/>
      <c r="AQ19" s="637">
        <f t="shared" si="27"/>
        <v>0</v>
      </c>
      <c r="AR19" s="614"/>
      <c r="AS19" s="611"/>
      <c r="AT19" s="611"/>
      <c r="AU19" s="637">
        <f t="shared" si="28"/>
        <v>0</v>
      </c>
      <c r="AV19" s="614"/>
      <c r="AW19" s="611"/>
      <c r="AX19" s="611"/>
      <c r="AY19" s="637">
        <f t="shared" si="29"/>
        <v>0</v>
      </c>
      <c r="AZ19" s="614"/>
      <c r="BA19" s="611"/>
      <c r="BB19" s="611"/>
      <c r="BC19" s="637">
        <f t="shared" ref="BC19:BC31" si="48">IF(BB19&gt;0,1,0)</f>
        <v>0</v>
      </c>
      <c r="BD19" s="614"/>
      <c r="BE19" s="611"/>
      <c r="BF19" s="611"/>
      <c r="BG19" s="637">
        <f t="shared" si="30"/>
        <v>0</v>
      </c>
      <c r="BH19" s="614"/>
      <c r="BI19" s="611"/>
      <c r="BJ19" s="611"/>
      <c r="BK19" s="637">
        <f t="shared" ref="BK19:BK31" si="49">IF(BJ19&gt;0,1,0)</f>
        <v>0</v>
      </c>
      <c r="BL19" s="610"/>
      <c r="BM19" s="611"/>
      <c r="BN19" s="611"/>
      <c r="BO19" s="638">
        <f t="shared" si="31"/>
        <v>0</v>
      </c>
      <c r="BP19" s="288">
        <v>0</v>
      </c>
      <c r="BQ19" s="289">
        <v>1</v>
      </c>
      <c r="BR19" s="289">
        <v>1</v>
      </c>
      <c r="BS19" s="300">
        <f t="shared" si="32"/>
        <v>1</v>
      </c>
      <c r="BT19" s="288">
        <v>0</v>
      </c>
      <c r="BU19" s="289">
        <v>1</v>
      </c>
      <c r="BV19" s="289">
        <v>5</v>
      </c>
      <c r="BW19" s="300">
        <f t="shared" si="33"/>
        <v>1</v>
      </c>
      <c r="BX19" s="288">
        <v>0</v>
      </c>
      <c r="BY19" s="289">
        <v>0</v>
      </c>
      <c r="BZ19" s="289">
        <v>0</v>
      </c>
      <c r="CA19" s="300">
        <f t="shared" ref="CA19:CA20" si="50">IF(BZ19&gt;0,1,0)</f>
        <v>0</v>
      </c>
      <c r="CB19" s="298">
        <v>0</v>
      </c>
      <c r="CC19" s="299">
        <v>0</v>
      </c>
      <c r="CD19" s="299">
        <v>0</v>
      </c>
      <c r="CE19" s="300">
        <f t="shared" si="35"/>
        <v>0</v>
      </c>
      <c r="CF19" s="298">
        <v>0</v>
      </c>
      <c r="CG19" s="299">
        <v>0</v>
      </c>
      <c r="CH19" s="299">
        <v>0</v>
      </c>
      <c r="CI19" s="300">
        <f t="shared" si="36"/>
        <v>0</v>
      </c>
      <c r="CJ19" s="614"/>
      <c r="CK19" s="611"/>
      <c r="CL19" s="611"/>
      <c r="CM19" s="637">
        <f t="shared" si="37"/>
        <v>0</v>
      </c>
      <c r="CN19" s="288">
        <v>0</v>
      </c>
      <c r="CO19" s="299">
        <v>0</v>
      </c>
      <c r="CP19" s="299">
        <v>0</v>
      </c>
      <c r="CQ19" s="300">
        <f t="shared" si="38"/>
        <v>0</v>
      </c>
      <c r="CR19" s="288">
        <v>1</v>
      </c>
      <c r="CS19" s="289">
        <v>0</v>
      </c>
      <c r="CT19" s="289">
        <v>1</v>
      </c>
      <c r="CU19" s="300">
        <f t="shared" si="39"/>
        <v>1</v>
      </c>
      <c r="CV19" s="298">
        <v>0</v>
      </c>
      <c r="CW19" s="299">
        <v>0</v>
      </c>
      <c r="CX19" s="299">
        <v>28</v>
      </c>
      <c r="CY19" s="302">
        <f t="shared" ref="CY19:CY20" si="51">IF(CX19&gt;0,1,0)</f>
        <v>1</v>
      </c>
      <c r="CZ19" s="305">
        <f t="shared" si="5"/>
        <v>3</v>
      </c>
      <c r="DA19" s="306">
        <f t="shared" si="6"/>
        <v>6</v>
      </c>
      <c r="DB19" s="307">
        <f t="shared" si="4"/>
        <v>80</v>
      </c>
      <c r="DC19" s="308">
        <f t="shared" si="16"/>
        <v>0.58823529411764708</v>
      </c>
      <c r="DD19" s="309">
        <f t="shared" ref="DD19:DD31" si="52">$DC$127</f>
        <v>0.43154606975533583</v>
      </c>
      <c r="DE19" s="310">
        <f t="shared" ref="DE19:DE31" si="53">DB19/$DB$127</f>
        <v>1.7189579768016732</v>
      </c>
      <c r="DF19" s="311">
        <f t="shared" ref="DF19:DF31" si="54">$DE$127</f>
        <v>1.0000000000000004</v>
      </c>
      <c r="DG19" s="310">
        <f t="shared" si="9"/>
        <v>0.1125</v>
      </c>
      <c r="DH19" s="311">
        <f t="shared" ref="DH19:DH31" si="55">$DG$127</f>
        <v>0.15282246845271741</v>
      </c>
      <c r="DI19" s="310">
        <f>DB19/'Кол-во учащихся ОУ'!D18</f>
        <v>7.407407407407407E-2</v>
      </c>
      <c r="DJ19" s="311">
        <f t="shared" ref="DJ19:DJ31" si="56">$DI$127</f>
        <v>4.3748021410053427E-2</v>
      </c>
    </row>
    <row r="20" spans="1:114" ht="16.5" customHeight="1" x14ac:dyDescent="0.25">
      <c r="A20" s="14">
        <v>2</v>
      </c>
      <c r="B20" s="16">
        <v>20061</v>
      </c>
      <c r="C20" s="21" t="s">
        <v>86</v>
      </c>
      <c r="D20" s="564">
        <v>3</v>
      </c>
      <c r="E20" s="565">
        <v>3</v>
      </c>
      <c r="F20" s="565">
        <v>30</v>
      </c>
      <c r="G20" s="314">
        <f t="shared" si="43"/>
        <v>1</v>
      </c>
      <c r="H20" s="564">
        <v>0</v>
      </c>
      <c r="I20" s="565">
        <v>1</v>
      </c>
      <c r="J20" s="565">
        <v>1</v>
      </c>
      <c r="K20" s="314">
        <f t="shared" si="23"/>
        <v>1</v>
      </c>
      <c r="L20" s="564">
        <v>0</v>
      </c>
      <c r="M20" s="565">
        <v>1</v>
      </c>
      <c r="N20" s="565">
        <v>1</v>
      </c>
      <c r="O20" s="314">
        <f t="shared" si="44"/>
        <v>1</v>
      </c>
      <c r="P20" s="564">
        <v>0</v>
      </c>
      <c r="Q20" s="565">
        <v>0</v>
      </c>
      <c r="R20" s="565">
        <v>0</v>
      </c>
      <c r="S20" s="314">
        <f t="shared" si="45"/>
        <v>0</v>
      </c>
      <c r="T20" s="312">
        <v>0</v>
      </c>
      <c r="U20" s="313">
        <v>0</v>
      </c>
      <c r="V20" s="313">
        <v>0</v>
      </c>
      <c r="W20" s="314">
        <f t="shared" si="46"/>
        <v>0</v>
      </c>
      <c r="X20" s="564">
        <v>1</v>
      </c>
      <c r="Y20" s="565">
        <v>1</v>
      </c>
      <c r="Z20" s="565">
        <v>2</v>
      </c>
      <c r="AA20" s="314">
        <f t="shared" si="47"/>
        <v>1</v>
      </c>
      <c r="AB20" s="564">
        <v>0</v>
      </c>
      <c r="AC20" s="565">
        <v>0</v>
      </c>
      <c r="AD20" s="565">
        <v>2</v>
      </c>
      <c r="AE20" s="314">
        <f t="shared" si="24"/>
        <v>1</v>
      </c>
      <c r="AF20" s="564">
        <v>0</v>
      </c>
      <c r="AG20" s="565">
        <v>0</v>
      </c>
      <c r="AH20" s="565">
        <v>0</v>
      </c>
      <c r="AI20" s="314">
        <f t="shared" si="25"/>
        <v>0</v>
      </c>
      <c r="AJ20" s="564">
        <v>0</v>
      </c>
      <c r="AK20" s="565">
        <v>0</v>
      </c>
      <c r="AL20" s="565">
        <v>0</v>
      </c>
      <c r="AM20" s="314">
        <f t="shared" si="26"/>
        <v>0</v>
      </c>
      <c r="AN20" s="609"/>
      <c r="AO20" s="613"/>
      <c r="AP20" s="613"/>
      <c r="AQ20" s="615">
        <f t="shared" si="27"/>
        <v>0</v>
      </c>
      <c r="AR20" s="609"/>
      <c r="AS20" s="613"/>
      <c r="AT20" s="613"/>
      <c r="AU20" s="615">
        <f t="shared" si="28"/>
        <v>0</v>
      </c>
      <c r="AV20" s="609"/>
      <c r="AW20" s="613"/>
      <c r="AX20" s="613"/>
      <c r="AY20" s="615">
        <f t="shared" si="29"/>
        <v>0</v>
      </c>
      <c r="AZ20" s="609"/>
      <c r="BA20" s="613"/>
      <c r="BB20" s="613"/>
      <c r="BC20" s="615">
        <f t="shared" si="48"/>
        <v>0</v>
      </c>
      <c r="BD20" s="609"/>
      <c r="BE20" s="613"/>
      <c r="BF20" s="613"/>
      <c r="BG20" s="615">
        <f t="shared" si="30"/>
        <v>0</v>
      </c>
      <c r="BH20" s="609"/>
      <c r="BI20" s="613"/>
      <c r="BJ20" s="613"/>
      <c r="BK20" s="615">
        <f t="shared" si="49"/>
        <v>0</v>
      </c>
      <c r="BL20" s="610"/>
      <c r="BM20" s="611"/>
      <c r="BN20" s="611"/>
      <c r="BO20" s="612">
        <f t="shared" si="31"/>
        <v>0</v>
      </c>
      <c r="BP20" s="564">
        <v>0</v>
      </c>
      <c r="BQ20" s="565">
        <v>1</v>
      </c>
      <c r="BR20" s="565">
        <v>1</v>
      </c>
      <c r="BS20" s="314">
        <f t="shared" si="32"/>
        <v>1</v>
      </c>
      <c r="BT20" s="564">
        <v>1</v>
      </c>
      <c r="BU20" s="565">
        <v>3</v>
      </c>
      <c r="BV20" s="565">
        <v>7</v>
      </c>
      <c r="BW20" s="314">
        <f t="shared" si="33"/>
        <v>1</v>
      </c>
      <c r="BX20" s="564">
        <v>1</v>
      </c>
      <c r="BY20" s="565">
        <v>0</v>
      </c>
      <c r="BZ20" s="565">
        <v>2</v>
      </c>
      <c r="CA20" s="314">
        <f t="shared" si="50"/>
        <v>1</v>
      </c>
      <c r="CB20" s="312">
        <v>0</v>
      </c>
      <c r="CC20" s="313">
        <v>0</v>
      </c>
      <c r="CD20" s="313">
        <v>0</v>
      </c>
      <c r="CE20" s="314">
        <f t="shared" si="35"/>
        <v>0</v>
      </c>
      <c r="CF20" s="312">
        <v>0</v>
      </c>
      <c r="CG20" s="313">
        <v>0</v>
      </c>
      <c r="CH20" s="313">
        <v>0</v>
      </c>
      <c r="CI20" s="314">
        <f t="shared" si="36"/>
        <v>0</v>
      </c>
      <c r="CJ20" s="614"/>
      <c r="CK20" s="611"/>
      <c r="CL20" s="611"/>
      <c r="CM20" s="615">
        <f t="shared" si="37"/>
        <v>0</v>
      </c>
      <c r="CN20" s="298">
        <v>0</v>
      </c>
      <c r="CO20" s="299">
        <v>1</v>
      </c>
      <c r="CP20" s="299">
        <v>1</v>
      </c>
      <c r="CQ20" s="314">
        <f t="shared" si="38"/>
        <v>1</v>
      </c>
      <c r="CR20" s="303">
        <v>0</v>
      </c>
      <c r="CS20" s="304">
        <v>0</v>
      </c>
      <c r="CT20" s="304">
        <v>0</v>
      </c>
      <c r="CU20" s="314">
        <f t="shared" si="39"/>
        <v>0</v>
      </c>
      <c r="CV20" s="298">
        <v>0</v>
      </c>
      <c r="CW20" s="299">
        <v>0</v>
      </c>
      <c r="CX20" s="299">
        <v>0</v>
      </c>
      <c r="CY20" s="315">
        <f t="shared" si="51"/>
        <v>0</v>
      </c>
      <c r="CZ20" s="316">
        <f t="shared" si="5"/>
        <v>6</v>
      </c>
      <c r="DA20" s="317">
        <f t="shared" si="6"/>
        <v>11</v>
      </c>
      <c r="DB20" s="318">
        <f t="shared" si="4"/>
        <v>47</v>
      </c>
      <c r="DC20" s="319">
        <f t="shared" si="16"/>
        <v>0.52941176470588236</v>
      </c>
      <c r="DD20" s="320">
        <f t="shared" si="52"/>
        <v>0.43154606975533583</v>
      </c>
      <c r="DE20" s="321">
        <f t="shared" si="53"/>
        <v>1.009887811370983</v>
      </c>
      <c r="DF20" s="322">
        <f t="shared" si="54"/>
        <v>1.0000000000000004</v>
      </c>
      <c r="DG20" s="321">
        <f t="shared" si="9"/>
        <v>0.36170212765957449</v>
      </c>
      <c r="DH20" s="322">
        <f t="shared" si="55"/>
        <v>0.15282246845271741</v>
      </c>
      <c r="DI20" s="310">
        <f>DB20/'Кол-во учащихся ОУ'!D19</f>
        <v>6.8313953488372089E-2</v>
      </c>
      <c r="DJ20" s="311">
        <f t="shared" si="56"/>
        <v>4.3748021410053427E-2</v>
      </c>
    </row>
    <row r="21" spans="1:114" ht="16.5" customHeight="1" x14ac:dyDescent="0.25">
      <c r="A21" s="14">
        <v>3</v>
      </c>
      <c r="B21" s="16">
        <v>21020</v>
      </c>
      <c r="C21" s="21" t="s">
        <v>90</v>
      </c>
      <c r="D21" s="564">
        <v>1</v>
      </c>
      <c r="E21" s="565">
        <v>0</v>
      </c>
      <c r="F21" s="565">
        <v>23</v>
      </c>
      <c r="G21" s="314">
        <f>IF(F21&gt;0,1,0)</f>
        <v>1</v>
      </c>
      <c r="H21" s="564">
        <v>2</v>
      </c>
      <c r="I21" s="565">
        <v>1</v>
      </c>
      <c r="J21" s="565">
        <v>3</v>
      </c>
      <c r="K21" s="314">
        <f>IF(J21&gt;0,1,0)</f>
        <v>1</v>
      </c>
      <c r="L21" s="564">
        <v>1</v>
      </c>
      <c r="M21" s="565">
        <v>0</v>
      </c>
      <c r="N21" s="565">
        <v>1</v>
      </c>
      <c r="O21" s="314">
        <f t="shared" si="44"/>
        <v>1</v>
      </c>
      <c r="P21" s="564">
        <v>0</v>
      </c>
      <c r="Q21" s="565">
        <v>0</v>
      </c>
      <c r="R21" s="565">
        <v>0</v>
      </c>
      <c r="S21" s="314">
        <f t="shared" si="45"/>
        <v>0</v>
      </c>
      <c r="T21" s="312">
        <v>0</v>
      </c>
      <c r="U21" s="313">
        <v>0</v>
      </c>
      <c r="V21" s="313">
        <v>0</v>
      </c>
      <c r="W21" s="314">
        <f t="shared" si="46"/>
        <v>0</v>
      </c>
      <c r="X21" s="564">
        <v>0</v>
      </c>
      <c r="Y21" s="565">
        <v>0</v>
      </c>
      <c r="Z21" s="565">
        <v>1</v>
      </c>
      <c r="AA21" s="314">
        <f t="shared" si="47"/>
        <v>1</v>
      </c>
      <c r="AB21" s="564">
        <v>0</v>
      </c>
      <c r="AC21" s="565">
        <v>2</v>
      </c>
      <c r="AD21" s="565">
        <v>2</v>
      </c>
      <c r="AE21" s="314">
        <f>IF(AD21&gt;0,1,0)</f>
        <v>1</v>
      </c>
      <c r="AF21" s="564">
        <v>0</v>
      </c>
      <c r="AG21" s="565">
        <v>1</v>
      </c>
      <c r="AH21" s="565">
        <v>1</v>
      </c>
      <c r="AI21" s="314">
        <f>IF(AH21&gt;0,1,0)</f>
        <v>1</v>
      </c>
      <c r="AJ21" s="564">
        <v>0</v>
      </c>
      <c r="AK21" s="565">
        <v>0</v>
      </c>
      <c r="AL21" s="565">
        <v>0</v>
      </c>
      <c r="AM21" s="314">
        <f>IF(AL21&gt;0,1,0)</f>
        <v>0</v>
      </c>
      <c r="AN21" s="609"/>
      <c r="AO21" s="613"/>
      <c r="AP21" s="613"/>
      <c r="AQ21" s="615">
        <f>IF(AP21&gt;0,1,0)</f>
        <v>0</v>
      </c>
      <c r="AR21" s="609"/>
      <c r="AS21" s="613"/>
      <c r="AT21" s="613"/>
      <c r="AU21" s="615">
        <f>IF(AT21&gt;0,1,0)</f>
        <v>0</v>
      </c>
      <c r="AV21" s="609"/>
      <c r="AW21" s="613"/>
      <c r="AX21" s="613"/>
      <c r="AY21" s="615">
        <f>IF(AX21&gt;0,1,0)</f>
        <v>0</v>
      </c>
      <c r="AZ21" s="609"/>
      <c r="BA21" s="613"/>
      <c r="BB21" s="613"/>
      <c r="BC21" s="615">
        <f t="shared" si="48"/>
        <v>0</v>
      </c>
      <c r="BD21" s="609"/>
      <c r="BE21" s="613"/>
      <c r="BF21" s="613"/>
      <c r="BG21" s="615">
        <f>IF(BF21&gt;0,1,0)</f>
        <v>0</v>
      </c>
      <c r="BH21" s="609"/>
      <c r="BI21" s="613"/>
      <c r="BJ21" s="613"/>
      <c r="BK21" s="615">
        <f t="shared" si="49"/>
        <v>0</v>
      </c>
      <c r="BL21" s="616"/>
      <c r="BM21" s="613"/>
      <c r="BN21" s="613"/>
      <c r="BO21" s="612">
        <f>IF(BN21&gt;0,1,0)</f>
        <v>0</v>
      </c>
      <c r="BP21" s="564">
        <v>0</v>
      </c>
      <c r="BQ21" s="565">
        <v>0</v>
      </c>
      <c r="BR21" s="565">
        <v>0</v>
      </c>
      <c r="BS21" s="314">
        <f>IF(BR21&gt;0,1,0)</f>
        <v>0</v>
      </c>
      <c r="BT21" s="564">
        <v>0</v>
      </c>
      <c r="BU21" s="565">
        <v>1</v>
      </c>
      <c r="BV21" s="565">
        <v>5</v>
      </c>
      <c r="BW21" s="314">
        <f>IF(BV21&gt;0,1,0)</f>
        <v>1</v>
      </c>
      <c r="BX21" s="564">
        <v>0</v>
      </c>
      <c r="BY21" s="565">
        <v>0</v>
      </c>
      <c r="BZ21" s="565">
        <v>1</v>
      </c>
      <c r="CA21" s="314">
        <f>IF(BZ21&gt;0,1,0)</f>
        <v>1</v>
      </c>
      <c r="CB21" s="312">
        <v>0</v>
      </c>
      <c r="CC21" s="313">
        <v>0</v>
      </c>
      <c r="CD21" s="313">
        <v>0</v>
      </c>
      <c r="CE21" s="314">
        <f>IF(CD21&gt;0,1,0)</f>
        <v>0</v>
      </c>
      <c r="CF21" s="564">
        <v>1</v>
      </c>
      <c r="CG21" s="565">
        <v>0</v>
      </c>
      <c r="CH21" s="565">
        <v>1</v>
      </c>
      <c r="CI21" s="314">
        <f>IF(CH21&gt;0,1,0)</f>
        <v>1</v>
      </c>
      <c r="CJ21" s="614"/>
      <c r="CK21" s="611"/>
      <c r="CL21" s="611"/>
      <c r="CM21" s="615">
        <f>IF(CL21&gt;0,1,0)</f>
        <v>0</v>
      </c>
      <c r="CN21" s="298">
        <v>0</v>
      </c>
      <c r="CO21" s="299">
        <v>0</v>
      </c>
      <c r="CP21" s="299">
        <v>0</v>
      </c>
      <c r="CQ21" s="314">
        <f>IF(CP21&gt;0,1,0)</f>
        <v>0</v>
      </c>
      <c r="CR21" s="312">
        <v>0</v>
      </c>
      <c r="CS21" s="313">
        <v>0</v>
      </c>
      <c r="CT21" s="313">
        <v>0</v>
      </c>
      <c r="CU21" s="314">
        <f>IF(CT21&gt;0,1,0)</f>
        <v>0</v>
      </c>
      <c r="CV21" s="312">
        <v>0</v>
      </c>
      <c r="CW21" s="313">
        <v>0</v>
      </c>
      <c r="CX21" s="313">
        <v>0</v>
      </c>
      <c r="CY21" s="315">
        <f>IF(CX21&gt;0,1,0)</f>
        <v>0</v>
      </c>
      <c r="CZ21" s="316">
        <f t="shared" si="5"/>
        <v>5</v>
      </c>
      <c r="DA21" s="317">
        <f t="shared" si="6"/>
        <v>5</v>
      </c>
      <c r="DB21" s="318">
        <f t="shared" si="4"/>
        <v>38</v>
      </c>
      <c r="DC21" s="319">
        <f t="shared" si="16"/>
        <v>0.52941176470588236</v>
      </c>
      <c r="DD21" s="320">
        <f t="shared" si="52"/>
        <v>0.43154606975533583</v>
      </c>
      <c r="DE21" s="321">
        <f t="shared" si="53"/>
        <v>0.81650503898079474</v>
      </c>
      <c r="DF21" s="322">
        <f t="shared" si="54"/>
        <v>1.0000000000000004</v>
      </c>
      <c r="DG21" s="321">
        <f>(CZ21+DA21)/DB21</f>
        <v>0.26315789473684209</v>
      </c>
      <c r="DH21" s="322">
        <f t="shared" si="55"/>
        <v>0.15282246845271741</v>
      </c>
      <c r="DI21" s="310">
        <f>DB21/'Кол-во учащихся ОУ'!D20</f>
        <v>3.7886340977068791E-2</v>
      </c>
      <c r="DJ21" s="311">
        <f t="shared" si="56"/>
        <v>4.3748021410053427E-2</v>
      </c>
    </row>
    <row r="22" spans="1:114" ht="16.5" customHeight="1" x14ac:dyDescent="0.25">
      <c r="A22" s="14">
        <v>4</v>
      </c>
      <c r="B22" s="16">
        <v>20060</v>
      </c>
      <c r="C22" s="21" t="s">
        <v>96</v>
      </c>
      <c r="D22" s="564">
        <v>3</v>
      </c>
      <c r="E22" s="565">
        <v>11</v>
      </c>
      <c r="F22" s="565">
        <v>67</v>
      </c>
      <c r="G22" s="314">
        <f>IF(F22&gt;0,1,0)</f>
        <v>1</v>
      </c>
      <c r="H22" s="564">
        <v>1</v>
      </c>
      <c r="I22" s="565">
        <v>0</v>
      </c>
      <c r="J22" s="565">
        <v>1</v>
      </c>
      <c r="K22" s="314">
        <f>IF(J22&gt;0,1,0)</f>
        <v>1</v>
      </c>
      <c r="L22" s="564">
        <v>0</v>
      </c>
      <c r="M22" s="565">
        <v>0</v>
      </c>
      <c r="N22" s="565">
        <v>0</v>
      </c>
      <c r="O22" s="314">
        <f t="shared" si="44"/>
        <v>0</v>
      </c>
      <c r="P22" s="564">
        <v>0</v>
      </c>
      <c r="Q22" s="565">
        <v>1</v>
      </c>
      <c r="R22" s="565">
        <v>2</v>
      </c>
      <c r="S22" s="314">
        <f t="shared" si="45"/>
        <v>1</v>
      </c>
      <c r="T22" s="312">
        <v>0</v>
      </c>
      <c r="U22" s="313">
        <v>0</v>
      </c>
      <c r="V22" s="313">
        <v>0</v>
      </c>
      <c r="W22" s="314">
        <f t="shared" si="46"/>
        <v>0</v>
      </c>
      <c r="X22" s="564">
        <v>0</v>
      </c>
      <c r="Y22" s="565">
        <v>0</v>
      </c>
      <c r="Z22" s="565">
        <v>2</v>
      </c>
      <c r="AA22" s="314">
        <f t="shared" si="47"/>
        <v>1</v>
      </c>
      <c r="AB22" s="564">
        <v>0</v>
      </c>
      <c r="AC22" s="565">
        <v>1</v>
      </c>
      <c r="AD22" s="565">
        <v>2</v>
      </c>
      <c r="AE22" s="314">
        <f>IF(AD22&gt;0,1,0)</f>
        <v>1</v>
      </c>
      <c r="AF22" s="564">
        <v>0</v>
      </c>
      <c r="AG22" s="565">
        <v>0</v>
      </c>
      <c r="AH22" s="565">
        <v>7</v>
      </c>
      <c r="AI22" s="314">
        <f>IF(AH22&gt;0,1,0)</f>
        <v>1</v>
      </c>
      <c r="AJ22" s="564">
        <v>0</v>
      </c>
      <c r="AK22" s="565">
        <v>5</v>
      </c>
      <c r="AL22" s="565">
        <v>8</v>
      </c>
      <c r="AM22" s="314">
        <f>IF(AL22&gt;0,1,0)</f>
        <v>1</v>
      </c>
      <c r="AN22" s="609"/>
      <c r="AO22" s="613"/>
      <c r="AP22" s="613"/>
      <c r="AQ22" s="615">
        <f>IF(AP22&gt;0,1,0)</f>
        <v>0</v>
      </c>
      <c r="AR22" s="609"/>
      <c r="AS22" s="613"/>
      <c r="AT22" s="613"/>
      <c r="AU22" s="615">
        <f>IF(AT22&gt;0,1,0)</f>
        <v>0</v>
      </c>
      <c r="AV22" s="609"/>
      <c r="AW22" s="613"/>
      <c r="AX22" s="613"/>
      <c r="AY22" s="615">
        <f>IF(AX22&gt;0,1,0)</f>
        <v>0</v>
      </c>
      <c r="AZ22" s="609"/>
      <c r="BA22" s="613"/>
      <c r="BB22" s="613"/>
      <c r="BC22" s="615">
        <f t="shared" si="48"/>
        <v>0</v>
      </c>
      <c r="BD22" s="609"/>
      <c r="BE22" s="613"/>
      <c r="BF22" s="613"/>
      <c r="BG22" s="615">
        <f>IF(BF22&gt;0,1,0)</f>
        <v>0</v>
      </c>
      <c r="BH22" s="609"/>
      <c r="BI22" s="613"/>
      <c r="BJ22" s="613"/>
      <c r="BK22" s="615">
        <f t="shared" si="49"/>
        <v>0</v>
      </c>
      <c r="BL22" s="616"/>
      <c r="BM22" s="613"/>
      <c r="BN22" s="613"/>
      <c r="BO22" s="612">
        <f>IF(BN22&gt;0,1,0)</f>
        <v>0</v>
      </c>
      <c r="BP22" s="564">
        <v>0</v>
      </c>
      <c r="BQ22" s="565">
        <v>0</v>
      </c>
      <c r="BR22" s="565">
        <v>0</v>
      </c>
      <c r="BS22" s="314">
        <f>IF(BR22&gt;0,1,0)</f>
        <v>0</v>
      </c>
      <c r="BT22" s="564">
        <v>0</v>
      </c>
      <c r="BU22" s="565">
        <v>0</v>
      </c>
      <c r="BV22" s="565">
        <v>0</v>
      </c>
      <c r="BW22" s="314">
        <f>IF(BV22&gt;0,1,0)</f>
        <v>0</v>
      </c>
      <c r="BX22" s="564">
        <v>0</v>
      </c>
      <c r="BY22" s="565">
        <v>0</v>
      </c>
      <c r="BZ22" s="565">
        <v>2</v>
      </c>
      <c r="CA22" s="314">
        <f>IF(BZ22&gt;0,1,0)</f>
        <v>1</v>
      </c>
      <c r="CB22" s="564">
        <v>0</v>
      </c>
      <c r="CC22" s="565">
        <v>0</v>
      </c>
      <c r="CD22" s="565">
        <v>1</v>
      </c>
      <c r="CE22" s="314">
        <f>IF(CD22&gt;0,1,0)</f>
        <v>1</v>
      </c>
      <c r="CF22" s="312">
        <v>0</v>
      </c>
      <c r="CG22" s="313">
        <v>0</v>
      </c>
      <c r="CH22" s="313">
        <v>0</v>
      </c>
      <c r="CI22" s="314">
        <f>IF(CH22&gt;0,1,0)</f>
        <v>0</v>
      </c>
      <c r="CJ22" s="614"/>
      <c r="CK22" s="611"/>
      <c r="CL22" s="611"/>
      <c r="CM22" s="615">
        <f>IF(CL22&gt;0,1,0)</f>
        <v>0</v>
      </c>
      <c r="CN22" s="298">
        <v>0</v>
      </c>
      <c r="CO22" s="299">
        <v>0</v>
      </c>
      <c r="CP22" s="299">
        <v>0</v>
      </c>
      <c r="CQ22" s="314">
        <f>IF(CP22&gt;0,1,0)</f>
        <v>0</v>
      </c>
      <c r="CR22" s="303">
        <v>0</v>
      </c>
      <c r="CS22" s="304">
        <v>0</v>
      </c>
      <c r="CT22" s="304">
        <v>0</v>
      </c>
      <c r="CU22" s="314">
        <f>IF(CT22&gt;0,1,0)</f>
        <v>0</v>
      </c>
      <c r="CV22" s="312">
        <v>0</v>
      </c>
      <c r="CW22" s="313">
        <v>0</v>
      </c>
      <c r="CX22" s="313">
        <v>15</v>
      </c>
      <c r="CY22" s="315">
        <f>IF(CX22&gt;0,1,0)</f>
        <v>1</v>
      </c>
      <c r="CZ22" s="316">
        <f t="shared" si="5"/>
        <v>4</v>
      </c>
      <c r="DA22" s="317">
        <f t="shared" si="6"/>
        <v>18</v>
      </c>
      <c r="DB22" s="318">
        <f t="shared" si="6"/>
        <v>107</v>
      </c>
      <c r="DC22" s="319">
        <f t="shared" si="16"/>
        <v>0.58823529411764708</v>
      </c>
      <c r="DD22" s="320">
        <f t="shared" si="52"/>
        <v>0.43154606975533583</v>
      </c>
      <c r="DE22" s="321">
        <f t="shared" si="53"/>
        <v>2.2991062939722378</v>
      </c>
      <c r="DF22" s="322">
        <f t="shared" si="54"/>
        <v>1.0000000000000004</v>
      </c>
      <c r="DG22" s="321">
        <f>(CZ22+DA22)/DB22</f>
        <v>0.20560747663551401</v>
      </c>
      <c r="DH22" s="322">
        <f t="shared" si="55"/>
        <v>0.15282246845271741</v>
      </c>
      <c r="DI22" s="310">
        <f>DB22/'Кол-во учащихся ОУ'!D21</f>
        <v>6.5483476132190938E-2</v>
      </c>
      <c r="DJ22" s="311">
        <f t="shared" si="56"/>
        <v>4.3748021410053427E-2</v>
      </c>
    </row>
    <row r="23" spans="1:114" ht="16.5" customHeight="1" x14ac:dyDescent="0.25">
      <c r="A23" s="14">
        <v>5</v>
      </c>
      <c r="B23" s="16">
        <v>20400</v>
      </c>
      <c r="C23" s="21" t="s">
        <v>88</v>
      </c>
      <c r="D23" s="564">
        <v>4</v>
      </c>
      <c r="E23" s="565">
        <v>4</v>
      </c>
      <c r="F23" s="565">
        <v>30</v>
      </c>
      <c r="G23" s="314">
        <f t="shared" si="43"/>
        <v>1</v>
      </c>
      <c r="H23" s="564">
        <v>2</v>
      </c>
      <c r="I23" s="565">
        <v>0</v>
      </c>
      <c r="J23" s="565">
        <v>2</v>
      </c>
      <c r="K23" s="314">
        <f t="shared" si="23"/>
        <v>1</v>
      </c>
      <c r="L23" s="564">
        <v>1</v>
      </c>
      <c r="M23" s="565">
        <v>1</v>
      </c>
      <c r="N23" s="565">
        <v>3</v>
      </c>
      <c r="O23" s="314">
        <f t="shared" si="44"/>
        <v>1</v>
      </c>
      <c r="P23" s="564">
        <v>0</v>
      </c>
      <c r="Q23" s="565">
        <v>0</v>
      </c>
      <c r="R23" s="565">
        <v>0</v>
      </c>
      <c r="S23" s="314">
        <f t="shared" si="45"/>
        <v>0</v>
      </c>
      <c r="T23" s="312">
        <v>0</v>
      </c>
      <c r="U23" s="313">
        <v>0</v>
      </c>
      <c r="V23" s="313">
        <v>0</v>
      </c>
      <c r="W23" s="314">
        <f t="shared" si="46"/>
        <v>0</v>
      </c>
      <c r="X23" s="564">
        <v>0</v>
      </c>
      <c r="Y23" s="565">
        <v>0</v>
      </c>
      <c r="Z23" s="565">
        <v>2</v>
      </c>
      <c r="AA23" s="314">
        <f t="shared" si="47"/>
        <v>1</v>
      </c>
      <c r="AB23" s="564">
        <v>0</v>
      </c>
      <c r="AC23" s="565">
        <v>0</v>
      </c>
      <c r="AD23" s="565">
        <v>1</v>
      </c>
      <c r="AE23" s="314">
        <f t="shared" si="24"/>
        <v>1</v>
      </c>
      <c r="AF23" s="564">
        <v>0</v>
      </c>
      <c r="AG23" s="565">
        <v>0</v>
      </c>
      <c r="AH23" s="565">
        <v>0</v>
      </c>
      <c r="AI23" s="314">
        <f t="shared" si="25"/>
        <v>0</v>
      </c>
      <c r="AJ23" s="564">
        <v>0</v>
      </c>
      <c r="AK23" s="565">
        <v>2</v>
      </c>
      <c r="AL23" s="565">
        <v>2</v>
      </c>
      <c r="AM23" s="314">
        <f t="shared" si="26"/>
        <v>1</v>
      </c>
      <c r="AN23" s="609"/>
      <c r="AO23" s="613"/>
      <c r="AP23" s="613"/>
      <c r="AQ23" s="615">
        <f t="shared" si="27"/>
        <v>0</v>
      </c>
      <c r="AR23" s="609"/>
      <c r="AS23" s="613"/>
      <c r="AT23" s="613"/>
      <c r="AU23" s="615">
        <f t="shared" si="28"/>
        <v>0</v>
      </c>
      <c r="AV23" s="609"/>
      <c r="AW23" s="613"/>
      <c r="AX23" s="613"/>
      <c r="AY23" s="615">
        <f t="shared" si="29"/>
        <v>0</v>
      </c>
      <c r="AZ23" s="609"/>
      <c r="BA23" s="613"/>
      <c r="BB23" s="613"/>
      <c r="BC23" s="615">
        <f t="shared" si="48"/>
        <v>0</v>
      </c>
      <c r="BD23" s="609"/>
      <c r="BE23" s="613"/>
      <c r="BF23" s="613"/>
      <c r="BG23" s="615">
        <f t="shared" si="30"/>
        <v>0</v>
      </c>
      <c r="BH23" s="609"/>
      <c r="BI23" s="613"/>
      <c r="BJ23" s="613"/>
      <c r="BK23" s="615">
        <f t="shared" si="49"/>
        <v>0</v>
      </c>
      <c r="BL23" s="616"/>
      <c r="BM23" s="613"/>
      <c r="BN23" s="613"/>
      <c r="BO23" s="612">
        <f t="shared" si="31"/>
        <v>0</v>
      </c>
      <c r="BP23" s="564">
        <v>0</v>
      </c>
      <c r="BQ23" s="565">
        <v>0</v>
      </c>
      <c r="BR23" s="565">
        <v>0</v>
      </c>
      <c r="BS23" s="314">
        <f t="shared" si="32"/>
        <v>0</v>
      </c>
      <c r="BT23" s="564">
        <v>0</v>
      </c>
      <c r="BU23" s="565">
        <v>2</v>
      </c>
      <c r="BV23" s="565">
        <v>7</v>
      </c>
      <c r="BW23" s="314">
        <f t="shared" si="33"/>
        <v>1</v>
      </c>
      <c r="BX23" s="564">
        <v>1</v>
      </c>
      <c r="BY23" s="565">
        <v>0</v>
      </c>
      <c r="BZ23" s="565">
        <v>5</v>
      </c>
      <c r="CA23" s="314">
        <f t="shared" ref="CA23" si="57">IF(BZ23&gt;0,1,0)</f>
        <v>1</v>
      </c>
      <c r="CB23" s="564">
        <v>0</v>
      </c>
      <c r="CC23" s="565">
        <v>0</v>
      </c>
      <c r="CD23" s="565">
        <v>0</v>
      </c>
      <c r="CE23" s="314">
        <f t="shared" si="35"/>
        <v>0</v>
      </c>
      <c r="CF23" s="312">
        <v>0</v>
      </c>
      <c r="CG23" s="313">
        <v>0</v>
      </c>
      <c r="CH23" s="313">
        <v>0</v>
      </c>
      <c r="CI23" s="314">
        <f t="shared" si="36"/>
        <v>0</v>
      </c>
      <c r="CJ23" s="614"/>
      <c r="CK23" s="611"/>
      <c r="CL23" s="611"/>
      <c r="CM23" s="615">
        <f t="shared" si="37"/>
        <v>0</v>
      </c>
      <c r="CN23" s="298">
        <v>0</v>
      </c>
      <c r="CO23" s="299">
        <v>0</v>
      </c>
      <c r="CP23" s="299">
        <v>0</v>
      </c>
      <c r="CQ23" s="314">
        <f t="shared" si="38"/>
        <v>0</v>
      </c>
      <c r="CR23" s="303">
        <v>0</v>
      </c>
      <c r="CS23" s="304">
        <v>0</v>
      </c>
      <c r="CT23" s="304">
        <v>0</v>
      </c>
      <c r="CU23" s="314">
        <f t="shared" si="39"/>
        <v>0</v>
      </c>
      <c r="CV23" s="312">
        <v>0</v>
      </c>
      <c r="CW23" s="313">
        <v>0</v>
      </c>
      <c r="CX23" s="313">
        <v>47</v>
      </c>
      <c r="CY23" s="315">
        <f t="shared" ref="CY23" si="58">IF(CX23&gt;0,1,0)</f>
        <v>1</v>
      </c>
      <c r="CZ23" s="316">
        <f t="shared" si="5"/>
        <v>8</v>
      </c>
      <c r="DA23" s="317">
        <f t="shared" si="6"/>
        <v>9</v>
      </c>
      <c r="DB23" s="318">
        <f t="shared" si="6"/>
        <v>99</v>
      </c>
      <c r="DC23" s="319">
        <f t="shared" si="16"/>
        <v>0.52941176470588236</v>
      </c>
      <c r="DD23" s="320">
        <f t="shared" si="52"/>
        <v>0.43154606975533583</v>
      </c>
      <c r="DE23" s="321">
        <f t="shared" si="53"/>
        <v>2.1272104962920708</v>
      </c>
      <c r="DF23" s="322">
        <f t="shared" si="54"/>
        <v>1.0000000000000004</v>
      </c>
      <c r="DG23" s="321">
        <f t="shared" si="9"/>
        <v>0.17171717171717171</v>
      </c>
      <c r="DH23" s="322">
        <f t="shared" si="55"/>
        <v>0.15282246845271741</v>
      </c>
      <c r="DI23" s="310">
        <f>DB23/'Кол-во учащихся ОУ'!D22</f>
        <v>6.889352818371608E-2</v>
      </c>
      <c r="DJ23" s="311">
        <f t="shared" si="56"/>
        <v>4.3748021410053427E-2</v>
      </c>
    </row>
    <row r="24" spans="1:114" ht="16.5" customHeight="1" x14ac:dyDescent="0.25">
      <c r="A24" s="14">
        <v>6</v>
      </c>
      <c r="B24" s="16">
        <v>20080</v>
      </c>
      <c r="C24" s="21" t="s">
        <v>87</v>
      </c>
      <c r="D24" s="564">
        <v>0</v>
      </c>
      <c r="E24" s="565">
        <v>0</v>
      </c>
      <c r="F24" s="565">
        <v>3</v>
      </c>
      <c r="G24" s="314">
        <f>IF(F24&gt;0,1,0)</f>
        <v>1</v>
      </c>
      <c r="H24" s="564">
        <v>0</v>
      </c>
      <c r="I24" s="565">
        <v>1</v>
      </c>
      <c r="J24" s="565">
        <v>1</v>
      </c>
      <c r="K24" s="314">
        <f>IF(J24&gt;0,1,0)</f>
        <v>1</v>
      </c>
      <c r="L24" s="564">
        <v>0</v>
      </c>
      <c r="M24" s="565">
        <v>0</v>
      </c>
      <c r="N24" s="565">
        <v>0</v>
      </c>
      <c r="O24" s="314">
        <f t="shared" si="44"/>
        <v>0</v>
      </c>
      <c r="P24" s="564">
        <v>0</v>
      </c>
      <c r="Q24" s="565">
        <v>0</v>
      </c>
      <c r="R24" s="565">
        <v>10</v>
      </c>
      <c r="S24" s="314">
        <f t="shared" si="45"/>
        <v>1</v>
      </c>
      <c r="T24" s="312">
        <v>0</v>
      </c>
      <c r="U24" s="313">
        <v>0</v>
      </c>
      <c r="V24" s="313">
        <v>0</v>
      </c>
      <c r="W24" s="314">
        <f t="shared" si="46"/>
        <v>0</v>
      </c>
      <c r="X24" s="564">
        <v>0</v>
      </c>
      <c r="Y24" s="565">
        <v>0</v>
      </c>
      <c r="Z24" s="565">
        <v>1</v>
      </c>
      <c r="AA24" s="314">
        <f t="shared" si="47"/>
        <v>1</v>
      </c>
      <c r="AB24" s="564">
        <v>0</v>
      </c>
      <c r="AC24" s="565">
        <v>0</v>
      </c>
      <c r="AD24" s="565">
        <v>0</v>
      </c>
      <c r="AE24" s="314">
        <f>IF(AD24&gt;0,1,0)</f>
        <v>0</v>
      </c>
      <c r="AF24" s="564">
        <v>0</v>
      </c>
      <c r="AG24" s="565">
        <v>0</v>
      </c>
      <c r="AH24" s="565">
        <v>0</v>
      </c>
      <c r="AI24" s="314">
        <f>IF(AH24&gt;0,1,0)</f>
        <v>0</v>
      </c>
      <c r="AJ24" s="564">
        <v>0</v>
      </c>
      <c r="AK24" s="565">
        <v>0</v>
      </c>
      <c r="AL24" s="565">
        <v>0</v>
      </c>
      <c r="AM24" s="314">
        <f>IF(AL24&gt;0,1,0)</f>
        <v>0</v>
      </c>
      <c r="AN24" s="609"/>
      <c r="AO24" s="613"/>
      <c r="AP24" s="613"/>
      <c r="AQ24" s="615">
        <f>IF(AP24&gt;0,1,0)</f>
        <v>0</v>
      </c>
      <c r="AR24" s="609"/>
      <c r="AS24" s="613"/>
      <c r="AT24" s="613"/>
      <c r="AU24" s="615">
        <f>IF(AT24&gt;0,1,0)</f>
        <v>0</v>
      </c>
      <c r="AV24" s="609"/>
      <c r="AW24" s="613"/>
      <c r="AX24" s="613"/>
      <c r="AY24" s="615">
        <f>IF(AX24&gt;0,1,0)</f>
        <v>0</v>
      </c>
      <c r="AZ24" s="609"/>
      <c r="BA24" s="613"/>
      <c r="BB24" s="613"/>
      <c r="BC24" s="615">
        <f t="shared" si="48"/>
        <v>0</v>
      </c>
      <c r="BD24" s="609"/>
      <c r="BE24" s="613"/>
      <c r="BF24" s="613"/>
      <c r="BG24" s="615">
        <f>IF(BF24&gt;0,1,0)</f>
        <v>0</v>
      </c>
      <c r="BH24" s="609"/>
      <c r="BI24" s="613"/>
      <c r="BJ24" s="613"/>
      <c r="BK24" s="615">
        <f t="shared" si="49"/>
        <v>0</v>
      </c>
      <c r="BL24" s="610"/>
      <c r="BM24" s="611"/>
      <c r="BN24" s="611"/>
      <c r="BO24" s="612">
        <f>IF(BN24&gt;0,1,0)</f>
        <v>0</v>
      </c>
      <c r="BP24" s="564">
        <v>0</v>
      </c>
      <c r="BQ24" s="565">
        <v>0</v>
      </c>
      <c r="BR24" s="565">
        <v>0</v>
      </c>
      <c r="BS24" s="314">
        <f>IF(BR24&gt;0,1,0)</f>
        <v>0</v>
      </c>
      <c r="BT24" s="564">
        <v>0</v>
      </c>
      <c r="BU24" s="565">
        <v>0</v>
      </c>
      <c r="BV24" s="565">
        <v>2</v>
      </c>
      <c r="BW24" s="314">
        <f>IF(BV24&gt;0,1,0)</f>
        <v>1</v>
      </c>
      <c r="BX24" s="564">
        <v>0</v>
      </c>
      <c r="BY24" s="565">
        <v>0</v>
      </c>
      <c r="BZ24" s="565">
        <v>0</v>
      </c>
      <c r="CA24" s="314">
        <f>IF(BZ24&gt;0,1,0)</f>
        <v>0</v>
      </c>
      <c r="CB24" s="564">
        <v>1</v>
      </c>
      <c r="CC24" s="565">
        <v>0</v>
      </c>
      <c r="CD24" s="565">
        <v>1</v>
      </c>
      <c r="CE24" s="314">
        <f>IF(CD24&gt;0,1,0)</f>
        <v>1</v>
      </c>
      <c r="CF24" s="312">
        <v>0</v>
      </c>
      <c r="CG24" s="313">
        <v>0</v>
      </c>
      <c r="CH24" s="313">
        <v>0</v>
      </c>
      <c r="CI24" s="314">
        <f>IF(CH24&gt;0,1,0)</f>
        <v>0</v>
      </c>
      <c r="CJ24" s="614"/>
      <c r="CK24" s="611"/>
      <c r="CL24" s="611"/>
      <c r="CM24" s="615">
        <f>IF(CL24&gt;0,1,0)</f>
        <v>0</v>
      </c>
      <c r="CN24" s="298">
        <v>0</v>
      </c>
      <c r="CO24" s="299">
        <v>0</v>
      </c>
      <c r="CP24" s="299">
        <v>0</v>
      </c>
      <c r="CQ24" s="314">
        <f>IF(CP24&gt;0,1,0)</f>
        <v>0</v>
      </c>
      <c r="CR24" s="303">
        <v>0</v>
      </c>
      <c r="CS24" s="304">
        <v>0</v>
      </c>
      <c r="CT24" s="304">
        <v>0</v>
      </c>
      <c r="CU24" s="314">
        <f>IF(CT24&gt;0,1,0)</f>
        <v>0</v>
      </c>
      <c r="CV24" s="298">
        <v>0</v>
      </c>
      <c r="CW24" s="299">
        <v>0</v>
      </c>
      <c r="CX24" s="299">
        <v>0</v>
      </c>
      <c r="CY24" s="315">
        <f>IF(CX24&gt;0,1,0)</f>
        <v>0</v>
      </c>
      <c r="CZ24" s="316">
        <f t="shared" si="5"/>
        <v>1</v>
      </c>
      <c r="DA24" s="317">
        <f t="shared" si="6"/>
        <v>1</v>
      </c>
      <c r="DB24" s="318">
        <f t="shared" si="6"/>
        <v>18</v>
      </c>
      <c r="DC24" s="319">
        <f t="shared" si="16"/>
        <v>0.35294117647058826</v>
      </c>
      <c r="DD24" s="320">
        <f t="shared" si="52"/>
        <v>0.43154606975533583</v>
      </c>
      <c r="DE24" s="321">
        <f t="shared" si="53"/>
        <v>0.3867655447803765</v>
      </c>
      <c r="DF24" s="322">
        <f t="shared" si="54"/>
        <v>1.0000000000000004</v>
      </c>
      <c r="DG24" s="321">
        <f>(CZ24+DA24)/DB24</f>
        <v>0.1111111111111111</v>
      </c>
      <c r="DH24" s="322">
        <f t="shared" si="55"/>
        <v>0.15282246845271741</v>
      </c>
      <c r="DI24" s="310">
        <f>DB24/'Кол-во учащихся ОУ'!D23</f>
        <v>2.0454545454545454E-2</v>
      </c>
      <c r="DJ24" s="311">
        <f t="shared" si="56"/>
        <v>4.3748021410053427E-2</v>
      </c>
    </row>
    <row r="25" spans="1:114" ht="16.5" customHeight="1" x14ac:dyDescent="0.25">
      <c r="A25" s="14">
        <v>7</v>
      </c>
      <c r="B25" s="16">
        <v>20460</v>
      </c>
      <c r="C25" s="21" t="s">
        <v>15</v>
      </c>
      <c r="D25" s="564">
        <v>0</v>
      </c>
      <c r="E25" s="565">
        <v>0</v>
      </c>
      <c r="F25" s="565">
        <v>3</v>
      </c>
      <c r="G25" s="314">
        <f t="shared" si="43"/>
        <v>1</v>
      </c>
      <c r="H25" s="564">
        <v>0</v>
      </c>
      <c r="I25" s="565">
        <v>0</v>
      </c>
      <c r="J25" s="565">
        <v>0</v>
      </c>
      <c r="K25" s="314">
        <f t="shared" si="23"/>
        <v>0</v>
      </c>
      <c r="L25" s="564">
        <v>1</v>
      </c>
      <c r="M25" s="565">
        <v>0</v>
      </c>
      <c r="N25" s="565">
        <v>1</v>
      </c>
      <c r="O25" s="314">
        <f t="shared" si="44"/>
        <v>1</v>
      </c>
      <c r="P25" s="564">
        <v>0</v>
      </c>
      <c r="Q25" s="565">
        <v>0</v>
      </c>
      <c r="R25" s="565">
        <v>0</v>
      </c>
      <c r="S25" s="314">
        <f t="shared" si="45"/>
        <v>0</v>
      </c>
      <c r="T25" s="312">
        <v>0</v>
      </c>
      <c r="U25" s="313">
        <v>0</v>
      </c>
      <c r="V25" s="313">
        <v>0</v>
      </c>
      <c r="W25" s="314">
        <f t="shared" si="46"/>
        <v>0</v>
      </c>
      <c r="X25" s="564">
        <v>0</v>
      </c>
      <c r="Y25" s="565">
        <v>0</v>
      </c>
      <c r="Z25" s="565">
        <v>2</v>
      </c>
      <c r="AA25" s="314">
        <f t="shared" si="47"/>
        <v>1</v>
      </c>
      <c r="AB25" s="564">
        <v>0</v>
      </c>
      <c r="AC25" s="565">
        <v>0</v>
      </c>
      <c r="AD25" s="565">
        <v>1</v>
      </c>
      <c r="AE25" s="314">
        <f t="shared" si="24"/>
        <v>1</v>
      </c>
      <c r="AF25" s="564">
        <v>0</v>
      </c>
      <c r="AG25" s="565">
        <v>0</v>
      </c>
      <c r="AH25" s="565">
        <v>0</v>
      </c>
      <c r="AI25" s="314">
        <f t="shared" si="25"/>
        <v>0</v>
      </c>
      <c r="AJ25" s="564">
        <v>0</v>
      </c>
      <c r="AK25" s="565">
        <v>1</v>
      </c>
      <c r="AL25" s="565">
        <v>2</v>
      </c>
      <c r="AM25" s="314">
        <f t="shared" si="26"/>
        <v>1</v>
      </c>
      <c r="AN25" s="609"/>
      <c r="AO25" s="613"/>
      <c r="AP25" s="613"/>
      <c r="AQ25" s="615">
        <f t="shared" si="27"/>
        <v>0</v>
      </c>
      <c r="AR25" s="609"/>
      <c r="AS25" s="613"/>
      <c r="AT25" s="613"/>
      <c r="AU25" s="615">
        <f t="shared" si="28"/>
        <v>0</v>
      </c>
      <c r="AV25" s="609"/>
      <c r="AW25" s="613"/>
      <c r="AX25" s="613"/>
      <c r="AY25" s="615">
        <f t="shared" si="29"/>
        <v>0</v>
      </c>
      <c r="AZ25" s="609"/>
      <c r="BA25" s="613"/>
      <c r="BB25" s="613"/>
      <c r="BC25" s="615">
        <f t="shared" si="48"/>
        <v>0</v>
      </c>
      <c r="BD25" s="609"/>
      <c r="BE25" s="613"/>
      <c r="BF25" s="613"/>
      <c r="BG25" s="615">
        <f t="shared" si="30"/>
        <v>0</v>
      </c>
      <c r="BH25" s="609"/>
      <c r="BI25" s="613"/>
      <c r="BJ25" s="613"/>
      <c r="BK25" s="615">
        <f t="shared" si="49"/>
        <v>0</v>
      </c>
      <c r="BL25" s="610"/>
      <c r="BM25" s="611"/>
      <c r="BN25" s="611"/>
      <c r="BO25" s="612">
        <f t="shared" si="31"/>
        <v>0</v>
      </c>
      <c r="BP25" s="564">
        <v>0</v>
      </c>
      <c r="BQ25" s="565">
        <v>0</v>
      </c>
      <c r="BR25" s="565">
        <v>0</v>
      </c>
      <c r="BS25" s="314">
        <f t="shared" si="32"/>
        <v>0</v>
      </c>
      <c r="BT25" s="564">
        <v>0</v>
      </c>
      <c r="BU25" s="565">
        <v>0</v>
      </c>
      <c r="BV25" s="565">
        <v>6</v>
      </c>
      <c r="BW25" s="314">
        <f t="shared" si="33"/>
        <v>1</v>
      </c>
      <c r="BX25" s="564">
        <v>0</v>
      </c>
      <c r="BY25" s="565">
        <v>0</v>
      </c>
      <c r="BZ25" s="565">
        <v>0</v>
      </c>
      <c r="CA25" s="314">
        <f t="shared" ref="CA25:CA31" si="59">IF(BZ25&gt;0,1,0)</f>
        <v>0</v>
      </c>
      <c r="CB25" s="312">
        <v>0</v>
      </c>
      <c r="CC25" s="313">
        <v>0</v>
      </c>
      <c r="CD25" s="313">
        <v>0</v>
      </c>
      <c r="CE25" s="314">
        <f t="shared" si="35"/>
        <v>0</v>
      </c>
      <c r="CF25" s="312">
        <v>0</v>
      </c>
      <c r="CG25" s="313">
        <v>0</v>
      </c>
      <c r="CH25" s="313">
        <v>0</v>
      </c>
      <c r="CI25" s="314">
        <f t="shared" si="36"/>
        <v>0</v>
      </c>
      <c r="CJ25" s="614"/>
      <c r="CK25" s="611"/>
      <c r="CL25" s="611"/>
      <c r="CM25" s="615">
        <f t="shared" si="37"/>
        <v>0</v>
      </c>
      <c r="CN25" s="298">
        <v>0</v>
      </c>
      <c r="CO25" s="299">
        <v>0</v>
      </c>
      <c r="CP25" s="299">
        <v>0</v>
      </c>
      <c r="CQ25" s="314">
        <f t="shared" si="38"/>
        <v>0</v>
      </c>
      <c r="CR25" s="312">
        <v>0</v>
      </c>
      <c r="CS25" s="313">
        <v>0</v>
      </c>
      <c r="CT25" s="313">
        <v>0</v>
      </c>
      <c r="CU25" s="314">
        <f t="shared" si="39"/>
        <v>0</v>
      </c>
      <c r="CV25" s="312">
        <v>0</v>
      </c>
      <c r="CW25" s="313">
        <v>0</v>
      </c>
      <c r="CX25" s="313">
        <v>0</v>
      </c>
      <c r="CY25" s="315">
        <f t="shared" ref="CY25:CY31" si="60">IF(CX25&gt;0,1,0)</f>
        <v>0</v>
      </c>
      <c r="CZ25" s="316">
        <f t="shared" si="5"/>
        <v>1</v>
      </c>
      <c r="DA25" s="317">
        <f t="shared" si="6"/>
        <v>1</v>
      </c>
      <c r="DB25" s="318">
        <f t="shared" si="6"/>
        <v>15</v>
      </c>
      <c r="DC25" s="319">
        <f t="shared" si="16"/>
        <v>0.35294117647058826</v>
      </c>
      <c r="DD25" s="320">
        <f t="shared" si="52"/>
        <v>0.43154606975533583</v>
      </c>
      <c r="DE25" s="321">
        <f t="shared" si="53"/>
        <v>0.32230462065031373</v>
      </c>
      <c r="DF25" s="322">
        <f t="shared" si="54"/>
        <v>1.0000000000000004</v>
      </c>
      <c r="DG25" s="321">
        <f t="shared" si="9"/>
        <v>0.13333333333333333</v>
      </c>
      <c r="DH25" s="322">
        <f t="shared" si="55"/>
        <v>0.15282246845271741</v>
      </c>
      <c r="DI25" s="310">
        <f>DB25/'Кол-во учащихся ОУ'!D24</f>
        <v>1.4910536779324055E-2</v>
      </c>
      <c r="DJ25" s="311">
        <f t="shared" si="56"/>
        <v>4.3748021410053427E-2</v>
      </c>
    </row>
    <row r="26" spans="1:114" ht="16.5" customHeight="1" x14ac:dyDescent="0.25">
      <c r="A26" s="14">
        <v>8</v>
      </c>
      <c r="B26" s="16">
        <v>20490</v>
      </c>
      <c r="C26" s="21" t="s">
        <v>16</v>
      </c>
      <c r="D26" s="564">
        <v>0</v>
      </c>
      <c r="E26" s="565">
        <v>0</v>
      </c>
      <c r="F26" s="565">
        <v>0</v>
      </c>
      <c r="G26" s="314">
        <f t="shared" si="43"/>
        <v>0</v>
      </c>
      <c r="H26" s="564">
        <v>0</v>
      </c>
      <c r="I26" s="565">
        <v>0</v>
      </c>
      <c r="J26" s="565">
        <v>0</v>
      </c>
      <c r="K26" s="314">
        <f t="shared" si="23"/>
        <v>0</v>
      </c>
      <c r="L26" s="564">
        <v>0</v>
      </c>
      <c r="M26" s="565">
        <v>0</v>
      </c>
      <c r="N26" s="565">
        <v>0</v>
      </c>
      <c r="O26" s="314">
        <f t="shared" si="44"/>
        <v>0</v>
      </c>
      <c r="P26" s="564">
        <v>0</v>
      </c>
      <c r="Q26" s="565">
        <v>0</v>
      </c>
      <c r="R26" s="565">
        <v>0</v>
      </c>
      <c r="S26" s="314">
        <f t="shared" si="45"/>
        <v>0</v>
      </c>
      <c r="T26" s="312">
        <v>0</v>
      </c>
      <c r="U26" s="313">
        <v>0</v>
      </c>
      <c r="V26" s="313">
        <v>0</v>
      </c>
      <c r="W26" s="314">
        <f t="shared" si="46"/>
        <v>0</v>
      </c>
      <c r="X26" s="564">
        <v>0</v>
      </c>
      <c r="Y26" s="565">
        <v>0</v>
      </c>
      <c r="Z26" s="565">
        <v>2</v>
      </c>
      <c r="AA26" s="314">
        <f t="shared" si="47"/>
        <v>1</v>
      </c>
      <c r="AB26" s="564">
        <v>0</v>
      </c>
      <c r="AC26" s="565">
        <v>0</v>
      </c>
      <c r="AD26" s="565">
        <v>2</v>
      </c>
      <c r="AE26" s="314">
        <f t="shared" si="24"/>
        <v>1</v>
      </c>
      <c r="AF26" s="564">
        <v>0</v>
      </c>
      <c r="AG26" s="565">
        <v>0</v>
      </c>
      <c r="AH26" s="565">
        <v>0</v>
      </c>
      <c r="AI26" s="314">
        <f t="shared" si="25"/>
        <v>0</v>
      </c>
      <c r="AJ26" s="564">
        <v>0</v>
      </c>
      <c r="AK26" s="565">
        <v>0</v>
      </c>
      <c r="AL26" s="565">
        <v>0</v>
      </c>
      <c r="AM26" s="314">
        <f t="shared" si="26"/>
        <v>0</v>
      </c>
      <c r="AN26" s="609"/>
      <c r="AO26" s="613"/>
      <c r="AP26" s="613"/>
      <c r="AQ26" s="615">
        <f t="shared" si="27"/>
        <v>0</v>
      </c>
      <c r="AR26" s="609"/>
      <c r="AS26" s="613"/>
      <c r="AT26" s="613"/>
      <c r="AU26" s="615">
        <f t="shared" si="28"/>
        <v>0</v>
      </c>
      <c r="AV26" s="609"/>
      <c r="AW26" s="613"/>
      <c r="AX26" s="613"/>
      <c r="AY26" s="615">
        <f t="shared" si="29"/>
        <v>0</v>
      </c>
      <c r="AZ26" s="609"/>
      <c r="BA26" s="613"/>
      <c r="BB26" s="613"/>
      <c r="BC26" s="615">
        <f t="shared" si="48"/>
        <v>0</v>
      </c>
      <c r="BD26" s="609"/>
      <c r="BE26" s="613"/>
      <c r="BF26" s="613"/>
      <c r="BG26" s="615">
        <f t="shared" si="30"/>
        <v>0</v>
      </c>
      <c r="BH26" s="609"/>
      <c r="BI26" s="613"/>
      <c r="BJ26" s="613"/>
      <c r="BK26" s="615">
        <f t="shared" si="49"/>
        <v>0</v>
      </c>
      <c r="BL26" s="610"/>
      <c r="BM26" s="611"/>
      <c r="BN26" s="613"/>
      <c r="BO26" s="612">
        <f t="shared" si="31"/>
        <v>0</v>
      </c>
      <c r="BP26" s="564">
        <v>0</v>
      </c>
      <c r="BQ26" s="565">
        <v>0</v>
      </c>
      <c r="BR26" s="565">
        <v>0</v>
      </c>
      <c r="BS26" s="314">
        <f t="shared" si="32"/>
        <v>0</v>
      </c>
      <c r="BT26" s="564">
        <v>0</v>
      </c>
      <c r="BU26" s="565">
        <v>0</v>
      </c>
      <c r="BV26" s="565">
        <v>0</v>
      </c>
      <c r="BW26" s="314">
        <f t="shared" si="33"/>
        <v>0</v>
      </c>
      <c r="BX26" s="564">
        <v>0</v>
      </c>
      <c r="BY26" s="565">
        <v>0</v>
      </c>
      <c r="BZ26" s="565">
        <v>0</v>
      </c>
      <c r="CA26" s="314">
        <f t="shared" si="59"/>
        <v>0</v>
      </c>
      <c r="CB26" s="312">
        <v>0</v>
      </c>
      <c r="CC26" s="313">
        <v>0</v>
      </c>
      <c r="CD26" s="313">
        <v>0</v>
      </c>
      <c r="CE26" s="314">
        <f t="shared" si="35"/>
        <v>0</v>
      </c>
      <c r="CF26" s="312">
        <v>0</v>
      </c>
      <c r="CG26" s="313">
        <v>0</v>
      </c>
      <c r="CH26" s="313">
        <v>0</v>
      </c>
      <c r="CI26" s="314">
        <f t="shared" si="36"/>
        <v>0</v>
      </c>
      <c r="CJ26" s="614"/>
      <c r="CK26" s="611"/>
      <c r="CL26" s="611"/>
      <c r="CM26" s="615">
        <f t="shared" si="37"/>
        <v>0</v>
      </c>
      <c r="CN26" s="298">
        <v>0</v>
      </c>
      <c r="CO26" s="299">
        <v>0</v>
      </c>
      <c r="CP26" s="299">
        <v>0</v>
      </c>
      <c r="CQ26" s="314">
        <f t="shared" si="38"/>
        <v>0</v>
      </c>
      <c r="CR26" s="303">
        <v>0</v>
      </c>
      <c r="CS26" s="304">
        <v>0</v>
      </c>
      <c r="CT26" s="304">
        <v>0</v>
      </c>
      <c r="CU26" s="314">
        <f t="shared" si="39"/>
        <v>0</v>
      </c>
      <c r="CV26" s="298">
        <v>0</v>
      </c>
      <c r="CW26" s="299">
        <v>0</v>
      </c>
      <c r="CX26" s="299">
        <v>0</v>
      </c>
      <c r="CY26" s="315">
        <f t="shared" si="60"/>
        <v>0</v>
      </c>
      <c r="CZ26" s="316">
        <f t="shared" si="5"/>
        <v>0</v>
      </c>
      <c r="DA26" s="317">
        <f t="shared" si="6"/>
        <v>0</v>
      </c>
      <c r="DB26" s="318">
        <f t="shared" si="6"/>
        <v>4</v>
      </c>
      <c r="DC26" s="319">
        <f t="shared" si="16"/>
        <v>0.11764705882352941</v>
      </c>
      <c r="DD26" s="320">
        <f t="shared" si="52"/>
        <v>0.43154606975533583</v>
      </c>
      <c r="DE26" s="321">
        <f t="shared" si="53"/>
        <v>8.5947898840083664E-2</v>
      </c>
      <c r="DF26" s="322">
        <f t="shared" si="54"/>
        <v>1.0000000000000004</v>
      </c>
      <c r="DG26" s="321">
        <f t="shared" si="9"/>
        <v>0</v>
      </c>
      <c r="DH26" s="322">
        <f t="shared" si="55"/>
        <v>0.15282246845271741</v>
      </c>
      <c r="DI26" s="310">
        <f>DB26/'Кол-во учащихся ОУ'!D25</f>
        <v>8.9086859688195987E-3</v>
      </c>
      <c r="DJ26" s="311">
        <f t="shared" si="56"/>
        <v>4.3748021410053427E-2</v>
      </c>
    </row>
    <row r="27" spans="1:114" ht="16.5" customHeight="1" x14ac:dyDescent="0.25">
      <c r="A27" s="14">
        <v>9</v>
      </c>
      <c r="B27" s="16">
        <v>20550</v>
      </c>
      <c r="C27" s="21" t="s">
        <v>89</v>
      </c>
      <c r="D27" s="673">
        <v>0</v>
      </c>
      <c r="E27" s="565">
        <v>0</v>
      </c>
      <c r="F27" s="565">
        <v>2</v>
      </c>
      <c r="G27" s="314">
        <f t="shared" si="43"/>
        <v>1</v>
      </c>
      <c r="H27" s="564">
        <v>0</v>
      </c>
      <c r="I27" s="565">
        <v>1</v>
      </c>
      <c r="J27" s="565">
        <v>1</v>
      </c>
      <c r="K27" s="314">
        <f t="shared" si="23"/>
        <v>1</v>
      </c>
      <c r="L27" s="677">
        <v>1</v>
      </c>
      <c r="M27" s="678">
        <v>0</v>
      </c>
      <c r="N27" s="678">
        <v>3</v>
      </c>
      <c r="O27" s="314">
        <f t="shared" si="44"/>
        <v>1</v>
      </c>
      <c r="P27" s="564">
        <v>0</v>
      </c>
      <c r="Q27" s="565">
        <v>0</v>
      </c>
      <c r="R27" s="565">
        <v>0</v>
      </c>
      <c r="S27" s="314">
        <f t="shared" si="45"/>
        <v>0</v>
      </c>
      <c r="T27" s="312">
        <v>0</v>
      </c>
      <c r="U27" s="313">
        <v>0</v>
      </c>
      <c r="V27" s="313">
        <v>0</v>
      </c>
      <c r="W27" s="314">
        <f t="shared" si="46"/>
        <v>0</v>
      </c>
      <c r="X27" s="564">
        <v>0</v>
      </c>
      <c r="Y27" s="565">
        <v>0</v>
      </c>
      <c r="Z27" s="565">
        <v>1</v>
      </c>
      <c r="AA27" s="314">
        <f t="shared" si="47"/>
        <v>1</v>
      </c>
      <c r="AB27" s="564">
        <v>0</v>
      </c>
      <c r="AC27" s="565">
        <v>0</v>
      </c>
      <c r="AD27" s="565">
        <v>1</v>
      </c>
      <c r="AE27" s="314">
        <f t="shared" si="24"/>
        <v>1</v>
      </c>
      <c r="AF27" s="564">
        <v>0</v>
      </c>
      <c r="AG27" s="565">
        <v>0</v>
      </c>
      <c r="AH27" s="565">
        <v>0</v>
      </c>
      <c r="AI27" s="314">
        <f t="shared" si="25"/>
        <v>0</v>
      </c>
      <c r="AJ27" s="564">
        <v>0</v>
      </c>
      <c r="AK27" s="565">
        <v>1</v>
      </c>
      <c r="AL27" s="565">
        <v>1</v>
      </c>
      <c r="AM27" s="314">
        <f t="shared" si="26"/>
        <v>1</v>
      </c>
      <c r="AN27" s="609"/>
      <c r="AO27" s="613"/>
      <c r="AP27" s="613"/>
      <c r="AQ27" s="615">
        <f t="shared" si="27"/>
        <v>0</v>
      </c>
      <c r="AR27" s="609"/>
      <c r="AS27" s="613"/>
      <c r="AT27" s="613"/>
      <c r="AU27" s="615">
        <f t="shared" si="28"/>
        <v>0</v>
      </c>
      <c r="AV27" s="609"/>
      <c r="AW27" s="613"/>
      <c r="AX27" s="613"/>
      <c r="AY27" s="615">
        <f t="shared" si="29"/>
        <v>0</v>
      </c>
      <c r="AZ27" s="609"/>
      <c r="BA27" s="613"/>
      <c r="BB27" s="613"/>
      <c r="BC27" s="615">
        <f t="shared" si="48"/>
        <v>0</v>
      </c>
      <c r="BD27" s="609"/>
      <c r="BE27" s="613"/>
      <c r="BF27" s="613"/>
      <c r="BG27" s="615">
        <f t="shared" si="30"/>
        <v>0</v>
      </c>
      <c r="BH27" s="609"/>
      <c r="BI27" s="613"/>
      <c r="BJ27" s="613"/>
      <c r="BK27" s="615">
        <f t="shared" si="49"/>
        <v>0</v>
      </c>
      <c r="BL27" s="610"/>
      <c r="BM27" s="611"/>
      <c r="BN27" s="611"/>
      <c r="BO27" s="612">
        <f t="shared" si="31"/>
        <v>0</v>
      </c>
      <c r="BP27" s="564">
        <v>0</v>
      </c>
      <c r="BQ27" s="565">
        <v>0</v>
      </c>
      <c r="BR27" s="565">
        <v>0</v>
      </c>
      <c r="BS27" s="314">
        <f t="shared" si="32"/>
        <v>0</v>
      </c>
      <c r="BT27" s="564">
        <v>0</v>
      </c>
      <c r="BU27" s="565">
        <v>0</v>
      </c>
      <c r="BV27" s="565">
        <v>6</v>
      </c>
      <c r="BW27" s="314">
        <f t="shared" si="33"/>
        <v>1</v>
      </c>
      <c r="BX27" s="564">
        <v>0</v>
      </c>
      <c r="BY27" s="565">
        <v>0</v>
      </c>
      <c r="BZ27" s="565">
        <v>0</v>
      </c>
      <c r="CA27" s="314">
        <f t="shared" si="59"/>
        <v>0</v>
      </c>
      <c r="CB27" s="312">
        <v>0</v>
      </c>
      <c r="CC27" s="313">
        <v>0</v>
      </c>
      <c r="CD27" s="313">
        <v>0</v>
      </c>
      <c r="CE27" s="314">
        <f t="shared" si="35"/>
        <v>0</v>
      </c>
      <c r="CF27" s="312">
        <v>0</v>
      </c>
      <c r="CG27" s="313">
        <v>0</v>
      </c>
      <c r="CH27" s="313">
        <v>0</v>
      </c>
      <c r="CI27" s="314">
        <f t="shared" si="36"/>
        <v>0</v>
      </c>
      <c r="CJ27" s="614"/>
      <c r="CK27" s="611"/>
      <c r="CL27" s="611"/>
      <c r="CM27" s="615">
        <f t="shared" si="37"/>
        <v>0</v>
      </c>
      <c r="CN27" s="298">
        <v>0</v>
      </c>
      <c r="CO27" s="299">
        <v>0</v>
      </c>
      <c r="CP27" s="299">
        <v>0</v>
      </c>
      <c r="CQ27" s="314">
        <f t="shared" si="38"/>
        <v>0</v>
      </c>
      <c r="CR27" s="303">
        <v>0</v>
      </c>
      <c r="CS27" s="304">
        <v>0</v>
      </c>
      <c r="CT27" s="304">
        <v>0</v>
      </c>
      <c r="CU27" s="314">
        <f t="shared" si="39"/>
        <v>0</v>
      </c>
      <c r="CV27" s="312">
        <v>0</v>
      </c>
      <c r="CW27" s="313">
        <v>0</v>
      </c>
      <c r="CX27" s="313">
        <v>35</v>
      </c>
      <c r="CY27" s="315">
        <f t="shared" si="60"/>
        <v>1</v>
      </c>
      <c r="CZ27" s="316">
        <f t="shared" si="5"/>
        <v>1</v>
      </c>
      <c r="DA27" s="317">
        <f t="shared" si="6"/>
        <v>2</v>
      </c>
      <c r="DB27" s="318">
        <f t="shared" si="6"/>
        <v>50</v>
      </c>
      <c r="DC27" s="319">
        <f t="shared" si="16"/>
        <v>0.47058823529411764</v>
      </c>
      <c r="DD27" s="320">
        <f t="shared" si="52"/>
        <v>0.43154606975533583</v>
      </c>
      <c r="DE27" s="321">
        <f t="shared" si="53"/>
        <v>1.0743487355010457</v>
      </c>
      <c r="DF27" s="322">
        <f t="shared" si="54"/>
        <v>1.0000000000000004</v>
      </c>
      <c r="DG27" s="321">
        <f t="shared" si="9"/>
        <v>0.06</v>
      </c>
      <c r="DH27" s="322">
        <f t="shared" si="55"/>
        <v>0.15282246845271741</v>
      </c>
      <c r="DI27" s="310">
        <f>DB27/'Кол-во учащихся ОУ'!D26</f>
        <v>7.564296520423601E-2</v>
      </c>
      <c r="DJ27" s="311">
        <f t="shared" si="56"/>
        <v>4.3748021410053427E-2</v>
      </c>
    </row>
    <row r="28" spans="1:114" ht="16.5" customHeight="1" x14ac:dyDescent="0.25">
      <c r="A28" s="14">
        <v>10</v>
      </c>
      <c r="B28" s="16">
        <v>20630</v>
      </c>
      <c r="C28" s="21" t="s">
        <v>17</v>
      </c>
      <c r="D28" s="564">
        <v>0</v>
      </c>
      <c r="E28" s="565">
        <v>0</v>
      </c>
      <c r="F28" s="565">
        <v>1</v>
      </c>
      <c r="G28" s="314">
        <f t="shared" si="43"/>
        <v>1</v>
      </c>
      <c r="H28" s="564">
        <v>0</v>
      </c>
      <c r="I28" s="565">
        <v>0</v>
      </c>
      <c r="J28" s="565">
        <v>0</v>
      </c>
      <c r="K28" s="314">
        <f t="shared" si="23"/>
        <v>0</v>
      </c>
      <c r="L28" s="564">
        <v>0</v>
      </c>
      <c r="M28" s="565">
        <v>1</v>
      </c>
      <c r="N28" s="565">
        <v>2</v>
      </c>
      <c r="O28" s="314">
        <f t="shared" si="44"/>
        <v>1</v>
      </c>
      <c r="P28" s="564">
        <v>0</v>
      </c>
      <c r="Q28" s="565">
        <v>0</v>
      </c>
      <c r="R28" s="565">
        <v>0</v>
      </c>
      <c r="S28" s="314">
        <f t="shared" si="45"/>
        <v>0</v>
      </c>
      <c r="T28" s="312">
        <v>0</v>
      </c>
      <c r="U28" s="313">
        <v>0</v>
      </c>
      <c r="V28" s="313">
        <v>0</v>
      </c>
      <c r="W28" s="314">
        <f t="shared" si="46"/>
        <v>0</v>
      </c>
      <c r="X28" s="564">
        <v>0</v>
      </c>
      <c r="Y28" s="565">
        <v>0</v>
      </c>
      <c r="Z28" s="565">
        <v>2</v>
      </c>
      <c r="AA28" s="314">
        <f t="shared" si="47"/>
        <v>1</v>
      </c>
      <c r="AB28" s="564">
        <v>0</v>
      </c>
      <c r="AC28" s="565">
        <v>0</v>
      </c>
      <c r="AD28" s="565">
        <v>2</v>
      </c>
      <c r="AE28" s="314">
        <f t="shared" si="24"/>
        <v>1</v>
      </c>
      <c r="AF28" s="564">
        <v>0</v>
      </c>
      <c r="AG28" s="565">
        <v>0</v>
      </c>
      <c r="AH28" s="565">
        <v>0</v>
      </c>
      <c r="AI28" s="314">
        <f t="shared" si="25"/>
        <v>0</v>
      </c>
      <c r="AJ28" s="564">
        <v>0</v>
      </c>
      <c r="AK28" s="565">
        <v>0</v>
      </c>
      <c r="AL28" s="565">
        <v>0</v>
      </c>
      <c r="AM28" s="314">
        <f t="shared" si="26"/>
        <v>0</v>
      </c>
      <c r="AN28" s="609"/>
      <c r="AO28" s="613"/>
      <c r="AP28" s="613"/>
      <c r="AQ28" s="615">
        <f t="shared" si="27"/>
        <v>0</v>
      </c>
      <c r="AR28" s="609"/>
      <c r="AS28" s="613"/>
      <c r="AT28" s="613"/>
      <c r="AU28" s="615">
        <f t="shared" si="28"/>
        <v>0</v>
      </c>
      <c r="AV28" s="609"/>
      <c r="AW28" s="613"/>
      <c r="AX28" s="613"/>
      <c r="AY28" s="615">
        <f t="shared" si="29"/>
        <v>0</v>
      </c>
      <c r="AZ28" s="609"/>
      <c r="BA28" s="613"/>
      <c r="BB28" s="613"/>
      <c r="BC28" s="615">
        <f t="shared" si="48"/>
        <v>0</v>
      </c>
      <c r="BD28" s="609"/>
      <c r="BE28" s="613"/>
      <c r="BF28" s="613"/>
      <c r="BG28" s="615">
        <f t="shared" si="30"/>
        <v>0</v>
      </c>
      <c r="BH28" s="609"/>
      <c r="BI28" s="613"/>
      <c r="BJ28" s="613"/>
      <c r="BK28" s="615">
        <f t="shared" si="49"/>
        <v>0</v>
      </c>
      <c r="BL28" s="616"/>
      <c r="BM28" s="613"/>
      <c r="BN28" s="613"/>
      <c r="BO28" s="612">
        <f t="shared" si="31"/>
        <v>0</v>
      </c>
      <c r="BP28" s="564">
        <v>0</v>
      </c>
      <c r="BQ28" s="565">
        <v>0</v>
      </c>
      <c r="BR28" s="565">
        <v>0</v>
      </c>
      <c r="BS28" s="314">
        <f t="shared" si="32"/>
        <v>0</v>
      </c>
      <c r="BT28" s="564">
        <v>0</v>
      </c>
      <c r="BU28" s="565">
        <v>0</v>
      </c>
      <c r="BV28" s="565">
        <v>7</v>
      </c>
      <c r="BW28" s="314">
        <f t="shared" si="33"/>
        <v>1</v>
      </c>
      <c r="BX28" s="564">
        <v>0</v>
      </c>
      <c r="BY28" s="565">
        <v>0</v>
      </c>
      <c r="BZ28" s="565">
        <v>0</v>
      </c>
      <c r="CA28" s="314">
        <f t="shared" si="59"/>
        <v>0</v>
      </c>
      <c r="CB28" s="312">
        <v>0</v>
      </c>
      <c r="CC28" s="313">
        <v>0</v>
      </c>
      <c r="CD28" s="313">
        <v>0</v>
      </c>
      <c r="CE28" s="314">
        <f t="shared" si="35"/>
        <v>0</v>
      </c>
      <c r="CF28" s="312">
        <v>0</v>
      </c>
      <c r="CG28" s="313">
        <v>0</v>
      </c>
      <c r="CH28" s="313">
        <v>0</v>
      </c>
      <c r="CI28" s="314">
        <f t="shared" si="36"/>
        <v>0</v>
      </c>
      <c r="CJ28" s="614"/>
      <c r="CK28" s="611"/>
      <c r="CL28" s="611"/>
      <c r="CM28" s="615">
        <f t="shared" si="37"/>
        <v>0</v>
      </c>
      <c r="CN28" s="298">
        <v>0</v>
      </c>
      <c r="CO28" s="299">
        <v>0</v>
      </c>
      <c r="CP28" s="299">
        <v>0</v>
      </c>
      <c r="CQ28" s="314">
        <f t="shared" si="38"/>
        <v>0</v>
      </c>
      <c r="CR28" s="303">
        <v>0</v>
      </c>
      <c r="CS28" s="304">
        <v>0</v>
      </c>
      <c r="CT28" s="304">
        <v>0</v>
      </c>
      <c r="CU28" s="314">
        <f t="shared" si="39"/>
        <v>0</v>
      </c>
      <c r="CV28" s="298">
        <v>0</v>
      </c>
      <c r="CW28" s="299">
        <v>0</v>
      </c>
      <c r="CX28" s="299">
        <v>0</v>
      </c>
      <c r="CY28" s="315">
        <f t="shared" si="60"/>
        <v>0</v>
      </c>
      <c r="CZ28" s="316">
        <f t="shared" si="5"/>
        <v>0</v>
      </c>
      <c r="DA28" s="317">
        <f t="shared" si="6"/>
        <v>1</v>
      </c>
      <c r="DB28" s="318">
        <f t="shared" si="6"/>
        <v>14</v>
      </c>
      <c r="DC28" s="319">
        <f t="shared" si="16"/>
        <v>0.29411764705882354</v>
      </c>
      <c r="DD28" s="320">
        <f t="shared" si="52"/>
        <v>0.43154606975533583</v>
      </c>
      <c r="DE28" s="321">
        <f t="shared" si="53"/>
        <v>0.30081764594029281</v>
      </c>
      <c r="DF28" s="322">
        <f t="shared" si="54"/>
        <v>1.0000000000000004</v>
      </c>
      <c r="DG28" s="321">
        <f t="shared" si="9"/>
        <v>7.1428571428571425E-2</v>
      </c>
      <c r="DH28" s="322">
        <f t="shared" si="55"/>
        <v>0.15282246845271741</v>
      </c>
      <c r="DI28" s="310">
        <f>DB28/'Кол-во учащихся ОУ'!D27</f>
        <v>1.8229166666666668E-2</v>
      </c>
      <c r="DJ28" s="311">
        <f t="shared" si="56"/>
        <v>4.3748021410053427E-2</v>
      </c>
    </row>
    <row r="29" spans="1:114" ht="16.5" customHeight="1" x14ac:dyDescent="0.25">
      <c r="A29" s="14">
        <v>11</v>
      </c>
      <c r="B29" s="16">
        <v>20810</v>
      </c>
      <c r="C29" s="21" t="s">
        <v>18</v>
      </c>
      <c r="D29" s="564">
        <v>0</v>
      </c>
      <c r="E29" s="565">
        <v>0</v>
      </c>
      <c r="F29" s="565">
        <v>4</v>
      </c>
      <c r="G29" s="314">
        <f t="shared" si="43"/>
        <v>1</v>
      </c>
      <c r="H29" s="564">
        <v>0</v>
      </c>
      <c r="I29" s="565">
        <v>0</v>
      </c>
      <c r="J29" s="565">
        <v>0</v>
      </c>
      <c r="K29" s="314">
        <f t="shared" si="23"/>
        <v>0</v>
      </c>
      <c r="L29" s="564">
        <v>0</v>
      </c>
      <c r="M29" s="565">
        <v>0</v>
      </c>
      <c r="N29" s="565">
        <v>0</v>
      </c>
      <c r="O29" s="314">
        <f t="shared" si="44"/>
        <v>0</v>
      </c>
      <c r="P29" s="564">
        <v>0</v>
      </c>
      <c r="Q29" s="565">
        <v>0</v>
      </c>
      <c r="R29" s="565">
        <v>0</v>
      </c>
      <c r="S29" s="314">
        <f t="shared" si="45"/>
        <v>0</v>
      </c>
      <c r="T29" s="312">
        <v>0</v>
      </c>
      <c r="U29" s="313">
        <v>0</v>
      </c>
      <c r="V29" s="313">
        <v>0</v>
      </c>
      <c r="W29" s="314">
        <f t="shared" si="46"/>
        <v>0</v>
      </c>
      <c r="X29" s="564">
        <v>0</v>
      </c>
      <c r="Y29" s="565">
        <v>0</v>
      </c>
      <c r="Z29" s="565">
        <v>2</v>
      </c>
      <c r="AA29" s="314">
        <f t="shared" si="47"/>
        <v>1</v>
      </c>
      <c r="AB29" s="564">
        <v>0</v>
      </c>
      <c r="AC29" s="565">
        <v>0</v>
      </c>
      <c r="AD29" s="565">
        <v>3</v>
      </c>
      <c r="AE29" s="314">
        <f t="shared" si="24"/>
        <v>1</v>
      </c>
      <c r="AF29" s="564">
        <v>0</v>
      </c>
      <c r="AG29" s="565">
        <v>0</v>
      </c>
      <c r="AH29" s="565">
        <v>0</v>
      </c>
      <c r="AI29" s="314">
        <f t="shared" si="25"/>
        <v>0</v>
      </c>
      <c r="AJ29" s="564">
        <v>0</v>
      </c>
      <c r="AK29" s="565">
        <v>0</v>
      </c>
      <c r="AL29" s="565">
        <v>0</v>
      </c>
      <c r="AM29" s="314">
        <f t="shared" si="26"/>
        <v>0</v>
      </c>
      <c r="AN29" s="609"/>
      <c r="AO29" s="613"/>
      <c r="AP29" s="613"/>
      <c r="AQ29" s="615">
        <f t="shared" si="27"/>
        <v>0</v>
      </c>
      <c r="AR29" s="609"/>
      <c r="AS29" s="613"/>
      <c r="AT29" s="613"/>
      <c r="AU29" s="615">
        <f t="shared" si="28"/>
        <v>0</v>
      </c>
      <c r="AV29" s="609"/>
      <c r="AW29" s="613"/>
      <c r="AX29" s="613"/>
      <c r="AY29" s="615">
        <f t="shared" si="29"/>
        <v>0</v>
      </c>
      <c r="AZ29" s="609"/>
      <c r="BA29" s="613"/>
      <c r="BB29" s="613"/>
      <c r="BC29" s="615">
        <f t="shared" si="48"/>
        <v>0</v>
      </c>
      <c r="BD29" s="609"/>
      <c r="BE29" s="613"/>
      <c r="BF29" s="613"/>
      <c r="BG29" s="615">
        <f t="shared" si="30"/>
        <v>0</v>
      </c>
      <c r="BH29" s="609"/>
      <c r="BI29" s="613"/>
      <c r="BJ29" s="613"/>
      <c r="BK29" s="615">
        <f t="shared" si="49"/>
        <v>0</v>
      </c>
      <c r="BL29" s="610"/>
      <c r="BM29" s="611"/>
      <c r="BN29" s="611"/>
      <c r="BO29" s="612">
        <f t="shared" si="31"/>
        <v>0</v>
      </c>
      <c r="BP29" s="564">
        <v>0</v>
      </c>
      <c r="BQ29" s="565">
        <v>0</v>
      </c>
      <c r="BR29" s="565">
        <v>0</v>
      </c>
      <c r="BS29" s="314">
        <f t="shared" si="32"/>
        <v>0</v>
      </c>
      <c r="BT29" s="564">
        <v>0</v>
      </c>
      <c r="BU29" s="565">
        <v>0</v>
      </c>
      <c r="BV29" s="565">
        <v>4</v>
      </c>
      <c r="BW29" s="314">
        <f t="shared" si="33"/>
        <v>1</v>
      </c>
      <c r="BX29" s="564">
        <v>0</v>
      </c>
      <c r="BY29" s="565">
        <v>0</v>
      </c>
      <c r="BZ29" s="565">
        <v>2</v>
      </c>
      <c r="CA29" s="314">
        <f t="shared" si="59"/>
        <v>1</v>
      </c>
      <c r="CB29" s="312">
        <v>0</v>
      </c>
      <c r="CC29" s="313">
        <v>0</v>
      </c>
      <c r="CD29" s="313">
        <v>0</v>
      </c>
      <c r="CE29" s="314">
        <f t="shared" si="35"/>
        <v>0</v>
      </c>
      <c r="CF29" s="312">
        <v>0</v>
      </c>
      <c r="CG29" s="313">
        <v>0</v>
      </c>
      <c r="CH29" s="313">
        <v>0</v>
      </c>
      <c r="CI29" s="314">
        <f t="shared" si="36"/>
        <v>0</v>
      </c>
      <c r="CJ29" s="614"/>
      <c r="CK29" s="611"/>
      <c r="CL29" s="611"/>
      <c r="CM29" s="615">
        <f t="shared" si="37"/>
        <v>0</v>
      </c>
      <c r="CN29" s="298">
        <v>0</v>
      </c>
      <c r="CO29" s="299">
        <v>0</v>
      </c>
      <c r="CP29" s="299">
        <v>0</v>
      </c>
      <c r="CQ29" s="314">
        <f t="shared" si="38"/>
        <v>0</v>
      </c>
      <c r="CR29" s="303">
        <v>0</v>
      </c>
      <c r="CS29" s="304">
        <v>0</v>
      </c>
      <c r="CT29" s="304">
        <v>0</v>
      </c>
      <c r="CU29" s="314">
        <f t="shared" si="39"/>
        <v>0</v>
      </c>
      <c r="CV29" s="298">
        <v>0</v>
      </c>
      <c r="CW29" s="299">
        <v>0</v>
      </c>
      <c r="CX29" s="299">
        <v>0</v>
      </c>
      <c r="CY29" s="315">
        <f t="shared" si="60"/>
        <v>0</v>
      </c>
      <c r="CZ29" s="316">
        <f t="shared" si="5"/>
        <v>0</v>
      </c>
      <c r="DA29" s="317">
        <f t="shared" si="6"/>
        <v>0</v>
      </c>
      <c r="DB29" s="318">
        <f t="shared" si="6"/>
        <v>15</v>
      </c>
      <c r="DC29" s="319">
        <f t="shared" si="16"/>
        <v>0.29411764705882354</v>
      </c>
      <c r="DD29" s="320">
        <f t="shared" si="52"/>
        <v>0.43154606975533583</v>
      </c>
      <c r="DE29" s="321">
        <f t="shared" si="53"/>
        <v>0.32230462065031373</v>
      </c>
      <c r="DF29" s="322">
        <f t="shared" si="54"/>
        <v>1.0000000000000004</v>
      </c>
      <c r="DG29" s="321">
        <f t="shared" si="9"/>
        <v>0</v>
      </c>
      <c r="DH29" s="322">
        <f t="shared" si="55"/>
        <v>0.15282246845271741</v>
      </c>
      <c r="DI29" s="310">
        <f>DB29/'Кол-во учащихся ОУ'!D28</f>
        <v>1.6910935738444193E-2</v>
      </c>
      <c r="DJ29" s="311">
        <f t="shared" si="56"/>
        <v>4.3748021410053427E-2</v>
      </c>
    </row>
    <row r="30" spans="1:114" ht="16.5" customHeight="1" x14ac:dyDescent="0.25">
      <c r="A30" s="14">
        <v>12</v>
      </c>
      <c r="B30" s="16">
        <v>20900</v>
      </c>
      <c r="C30" s="21" t="s">
        <v>9</v>
      </c>
      <c r="D30" s="564">
        <v>0</v>
      </c>
      <c r="E30" s="565">
        <v>0</v>
      </c>
      <c r="F30" s="565">
        <v>7</v>
      </c>
      <c r="G30" s="314">
        <f t="shared" si="43"/>
        <v>1</v>
      </c>
      <c r="H30" s="564">
        <v>0</v>
      </c>
      <c r="I30" s="565">
        <v>3</v>
      </c>
      <c r="J30" s="565">
        <v>3</v>
      </c>
      <c r="K30" s="314">
        <f t="shared" si="23"/>
        <v>1</v>
      </c>
      <c r="L30" s="564">
        <v>0</v>
      </c>
      <c r="M30" s="565">
        <v>0</v>
      </c>
      <c r="N30" s="565">
        <v>0</v>
      </c>
      <c r="O30" s="314">
        <f t="shared" si="44"/>
        <v>0</v>
      </c>
      <c r="P30" s="564">
        <v>0</v>
      </c>
      <c r="Q30" s="565">
        <v>0</v>
      </c>
      <c r="R30" s="565">
        <v>3</v>
      </c>
      <c r="S30" s="314">
        <f t="shared" si="45"/>
        <v>1</v>
      </c>
      <c r="T30" s="312">
        <v>0</v>
      </c>
      <c r="U30" s="313">
        <v>0</v>
      </c>
      <c r="V30" s="313">
        <v>0</v>
      </c>
      <c r="W30" s="314">
        <f t="shared" si="46"/>
        <v>0</v>
      </c>
      <c r="X30" s="564">
        <v>0</v>
      </c>
      <c r="Y30" s="565">
        <v>1</v>
      </c>
      <c r="Z30" s="565">
        <v>1</v>
      </c>
      <c r="AA30" s="314">
        <f t="shared" si="47"/>
        <v>1</v>
      </c>
      <c r="AB30" s="564">
        <v>0</v>
      </c>
      <c r="AC30" s="565">
        <v>0</v>
      </c>
      <c r="AD30" s="565">
        <v>1</v>
      </c>
      <c r="AE30" s="314">
        <f t="shared" si="24"/>
        <v>1</v>
      </c>
      <c r="AF30" s="564">
        <v>0</v>
      </c>
      <c r="AG30" s="565">
        <v>0</v>
      </c>
      <c r="AH30" s="565">
        <v>0</v>
      </c>
      <c r="AI30" s="314">
        <f t="shared" si="25"/>
        <v>0</v>
      </c>
      <c r="AJ30" s="564">
        <v>0</v>
      </c>
      <c r="AK30" s="565">
        <v>0</v>
      </c>
      <c r="AL30" s="565">
        <v>2</v>
      </c>
      <c r="AM30" s="314">
        <f t="shared" si="26"/>
        <v>1</v>
      </c>
      <c r="AN30" s="609"/>
      <c r="AO30" s="613"/>
      <c r="AP30" s="613"/>
      <c r="AQ30" s="615">
        <f t="shared" si="27"/>
        <v>0</v>
      </c>
      <c r="AR30" s="609"/>
      <c r="AS30" s="613"/>
      <c r="AT30" s="613"/>
      <c r="AU30" s="615">
        <f t="shared" si="28"/>
        <v>0</v>
      </c>
      <c r="AV30" s="609"/>
      <c r="AW30" s="613"/>
      <c r="AX30" s="613"/>
      <c r="AY30" s="615">
        <f t="shared" si="29"/>
        <v>0</v>
      </c>
      <c r="AZ30" s="609"/>
      <c r="BA30" s="613"/>
      <c r="BB30" s="613"/>
      <c r="BC30" s="615">
        <f t="shared" si="48"/>
        <v>0</v>
      </c>
      <c r="BD30" s="609"/>
      <c r="BE30" s="613"/>
      <c r="BF30" s="613"/>
      <c r="BG30" s="615">
        <f t="shared" si="30"/>
        <v>0</v>
      </c>
      <c r="BH30" s="609"/>
      <c r="BI30" s="613"/>
      <c r="BJ30" s="613"/>
      <c r="BK30" s="615">
        <f t="shared" si="49"/>
        <v>0</v>
      </c>
      <c r="BL30" s="610"/>
      <c r="BM30" s="611"/>
      <c r="BN30" s="611"/>
      <c r="BO30" s="612">
        <f t="shared" si="31"/>
        <v>0</v>
      </c>
      <c r="BP30" s="564">
        <v>0</v>
      </c>
      <c r="BQ30" s="565">
        <v>0</v>
      </c>
      <c r="BR30" s="565">
        <v>0</v>
      </c>
      <c r="BS30" s="314">
        <f t="shared" si="32"/>
        <v>0</v>
      </c>
      <c r="BT30" s="564">
        <v>0</v>
      </c>
      <c r="BU30" s="565">
        <v>2</v>
      </c>
      <c r="BV30" s="565">
        <v>7</v>
      </c>
      <c r="BW30" s="314">
        <f t="shared" si="33"/>
        <v>1</v>
      </c>
      <c r="BX30" s="564">
        <v>0</v>
      </c>
      <c r="BY30" s="565">
        <v>0</v>
      </c>
      <c r="BZ30" s="565">
        <v>3</v>
      </c>
      <c r="CA30" s="314">
        <f t="shared" si="59"/>
        <v>1</v>
      </c>
      <c r="CB30" s="312">
        <v>0</v>
      </c>
      <c r="CC30" s="313">
        <v>0</v>
      </c>
      <c r="CD30" s="313">
        <v>0</v>
      </c>
      <c r="CE30" s="314">
        <f t="shared" si="35"/>
        <v>0</v>
      </c>
      <c r="CF30" s="312">
        <v>0</v>
      </c>
      <c r="CG30" s="313">
        <v>0</v>
      </c>
      <c r="CH30" s="313">
        <v>0</v>
      </c>
      <c r="CI30" s="314">
        <f t="shared" si="36"/>
        <v>0</v>
      </c>
      <c r="CJ30" s="614"/>
      <c r="CK30" s="611"/>
      <c r="CL30" s="611"/>
      <c r="CM30" s="615">
        <f t="shared" si="37"/>
        <v>0</v>
      </c>
      <c r="CN30" s="298">
        <v>0</v>
      </c>
      <c r="CO30" s="299">
        <v>0</v>
      </c>
      <c r="CP30" s="299">
        <v>0</v>
      </c>
      <c r="CQ30" s="314">
        <f t="shared" si="38"/>
        <v>0</v>
      </c>
      <c r="CR30" s="303">
        <v>0</v>
      </c>
      <c r="CS30" s="304">
        <v>0</v>
      </c>
      <c r="CT30" s="304">
        <v>0</v>
      </c>
      <c r="CU30" s="314">
        <f t="shared" si="39"/>
        <v>0</v>
      </c>
      <c r="CV30" s="298">
        <v>0</v>
      </c>
      <c r="CW30" s="299">
        <v>0</v>
      </c>
      <c r="CX30" s="299">
        <v>27</v>
      </c>
      <c r="CY30" s="315">
        <f t="shared" si="60"/>
        <v>1</v>
      </c>
      <c r="CZ30" s="316">
        <f t="shared" si="5"/>
        <v>0</v>
      </c>
      <c r="DA30" s="317">
        <f t="shared" si="6"/>
        <v>6</v>
      </c>
      <c r="DB30" s="318">
        <f t="shared" si="6"/>
        <v>54</v>
      </c>
      <c r="DC30" s="319">
        <f t="shared" si="16"/>
        <v>0.52941176470588236</v>
      </c>
      <c r="DD30" s="320">
        <f t="shared" si="52"/>
        <v>0.43154606975533583</v>
      </c>
      <c r="DE30" s="321">
        <f t="shared" si="53"/>
        <v>1.1602966343411294</v>
      </c>
      <c r="DF30" s="322">
        <f t="shared" si="54"/>
        <v>1.0000000000000004</v>
      </c>
      <c r="DG30" s="321">
        <f t="shared" si="9"/>
        <v>0.1111111111111111</v>
      </c>
      <c r="DH30" s="322">
        <f t="shared" si="55"/>
        <v>0.15282246845271741</v>
      </c>
      <c r="DI30" s="310">
        <f>DB30/'Кол-во учащихся ОУ'!D29</f>
        <v>6.9498069498069498E-2</v>
      </c>
      <c r="DJ30" s="311">
        <f t="shared" si="56"/>
        <v>4.3748021410053427E-2</v>
      </c>
    </row>
    <row r="31" spans="1:114" ht="16.5" customHeight="1" thickBot="1" x14ac:dyDescent="0.3">
      <c r="A31" s="14">
        <v>13</v>
      </c>
      <c r="B31" s="17">
        <v>21350</v>
      </c>
      <c r="C31" s="2" t="s">
        <v>19</v>
      </c>
      <c r="D31" s="290">
        <v>0</v>
      </c>
      <c r="E31" s="291">
        <v>0</v>
      </c>
      <c r="F31" s="291">
        <v>1</v>
      </c>
      <c r="G31" s="326">
        <f t="shared" si="43"/>
        <v>1</v>
      </c>
      <c r="H31" s="290">
        <v>0</v>
      </c>
      <c r="I31" s="291">
        <v>0</v>
      </c>
      <c r="J31" s="291">
        <v>0</v>
      </c>
      <c r="K31" s="326">
        <f t="shared" si="23"/>
        <v>0</v>
      </c>
      <c r="L31" s="290">
        <v>0</v>
      </c>
      <c r="M31" s="291">
        <v>0</v>
      </c>
      <c r="N31" s="291">
        <v>0</v>
      </c>
      <c r="O31" s="326">
        <f t="shared" si="44"/>
        <v>0</v>
      </c>
      <c r="P31" s="290">
        <v>0</v>
      </c>
      <c r="Q31" s="291">
        <v>0</v>
      </c>
      <c r="R31" s="291">
        <v>0</v>
      </c>
      <c r="S31" s="326">
        <f t="shared" si="45"/>
        <v>0</v>
      </c>
      <c r="T31" s="303">
        <v>0</v>
      </c>
      <c r="U31" s="304">
        <v>0</v>
      </c>
      <c r="V31" s="304">
        <v>0</v>
      </c>
      <c r="W31" s="326">
        <f t="shared" si="46"/>
        <v>0</v>
      </c>
      <c r="X31" s="290">
        <v>0</v>
      </c>
      <c r="Y31" s="291">
        <v>0</v>
      </c>
      <c r="Z31" s="291">
        <v>0</v>
      </c>
      <c r="AA31" s="326">
        <f>IF(Z31&gt;0,1,0)</f>
        <v>0</v>
      </c>
      <c r="AB31" s="290">
        <v>0</v>
      </c>
      <c r="AC31" s="291">
        <v>0</v>
      </c>
      <c r="AD31" s="291">
        <v>0</v>
      </c>
      <c r="AE31" s="326">
        <f t="shared" si="24"/>
        <v>0</v>
      </c>
      <c r="AF31" s="290">
        <v>0</v>
      </c>
      <c r="AG31" s="291">
        <v>0</v>
      </c>
      <c r="AH31" s="291">
        <v>0</v>
      </c>
      <c r="AI31" s="326">
        <f t="shared" si="25"/>
        <v>0</v>
      </c>
      <c r="AJ31" s="303">
        <v>0</v>
      </c>
      <c r="AK31" s="304">
        <v>0</v>
      </c>
      <c r="AL31" s="304">
        <v>0</v>
      </c>
      <c r="AM31" s="326">
        <f t="shared" si="26"/>
        <v>0</v>
      </c>
      <c r="AN31" s="641"/>
      <c r="AO31" s="642"/>
      <c r="AP31" s="642"/>
      <c r="AQ31" s="643">
        <f t="shared" si="27"/>
        <v>0</v>
      </c>
      <c r="AR31" s="641"/>
      <c r="AS31" s="642"/>
      <c r="AT31" s="642"/>
      <c r="AU31" s="643">
        <f t="shared" si="28"/>
        <v>0</v>
      </c>
      <c r="AV31" s="641"/>
      <c r="AW31" s="642"/>
      <c r="AX31" s="642"/>
      <c r="AY31" s="643">
        <f t="shared" si="29"/>
        <v>0</v>
      </c>
      <c r="AZ31" s="641"/>
      <c r="BA31" s="642"/>
      <c r="BB31" s="642"/>
      <c r="BC31" s="643">
        <f t="shared" si="48"/>
        <v>0</v>
      </c>
      <c r="BD31" s="641"/>
      <c r="BE31" s="642"/>
      <c r="BF31" s="642"/>
      <c r="BG31" s="643">
        <f t="shared" si="30"/>
        <v>0</v>
      </c>
      <c r="BH31" s="641"/>
      <c r="BI31" s="642"/>
      <c r="BJ31" s="642"/>
      <c r="BK31" s="643">
        <f t="shared" si="49"/>
        <v>0</v>
      </c>
      <c r="BL31" s="610"/>
      <c r="BM31" s="611"/>
      <c r="BN31" s="611"/>
      <c r="BO31" s="644">
        <f t="shared" si="31"/>
        <v>0</v>
      </c>
      <c r="BP31" s="290">
        <v>0</v>
      </c>
      <c r="BQ31" s="291">
        <v>0</v>
      </c>
      <c r="BR31" s="291">
        <v>0</v>
      </c>
      <c r="BS31" s="326">
        <f t="shared" si="32"/>
        <v>0</v>
      </c>
      <c r="BT31" s="290">
        <v>0</v>
      </c>
      <c r="BU31" s="291">
        <v>1</v>
      </c>
      <c r="BV31" s="291">
        <v>7</v>
      </c>
      <c r="BW31" s="326">
        <f t="shared" si="33"/>
        <v>1</v>
      </c>
      <c r="BX31" s="303">
        <v>0</v>
      </c>
      <c r="BY31" s="304">
        <v>0</v>
      </c>
      <c r="BZ31" s="304">
        <v>0</v>
      </c>
      <c r="CA31" s="326">
        <f t="shared" si="59"/>
        <v>0</v>
      </c>
      <c r="CB31" s="303">
        <v>0</v>
      </c>
      <c r="CC31" s="304">
        <v>0</v>
      </c>
      <c r="CD31" s="304">
        <v>0</v>
      </c>
      <c r="CE31" s="326">
        <f t="shared" si="35"/>
        <v>0</v>
      </c>
      <c r="CF31" s="303">
        <v>0</v>
      </c>
      <c r="CG31" s="304">
        <v>0</v>
      </c>
      <c r="CH31" s="304">
        <v>0</v>
      </c>
      <c r="CI31" s="326">
        <f t="shared" si="36"/>
        <v>0</v>
      </c>
      <c r="CJ31" s="614"/>
      <c r="CK31" s="611"/>
      <c r="CL31" s="611"/>
      <c r="CM31" s="643">
        <f t="shared" si="37"/>
        <v>0</v>
      </c>
      <c r="CN31" s="298">
        <v>0</v>
      </c>
      <c r="CO31" s="299">
        <v>0</v>
      </c>
      <c r="CP31" s="299">
        <v>0</v>
      </c>
      <c r="CQ31" s="326">
        <f t="shared" si="38"/>
        <v>0</v>
      </c>
      <c r="CR31" s="303">
        <v>0</v>
      </c>
      <c r="CS31" s="304">
        <v>0</v>
      </c>
      <c r="CT31" s="304">
        <v>0</v>
      </c>
      <c r="CU31" s="326">
        <f t="shared" si="39"/>
        <v>0</v>
      </c>
      <c r="CV31" s="298">
        <v>0</v>
      </c>
      <c r="CW31" s="299">
        <v>0</v>
      </c>
      <c r="CX31" s="299">
        <v>0</v>
      </c>
      <c r="CY31" s="327">
        <f t="shared" si="60"/>
        <v>0</v>
      </c>
      <c r="CZ31" s="323">
        <f t="shared" si="5"/>
        <v>0</v>
      </c>
      <c r="DA31" s="324">
        <f t="shared" si="6"/>
        <v>1</v>
      </c>
      <c r="DB31" s="325">
        <f t="shared" si="6"/>
        <v>8</v>
      </c>
      <c r="DC31" s="319">
        <f t="shared" si="16"/>
        <v>0.11764705882352941</v>
      </c>
      <c r="DD31" s="328">
        <f t="shared" si="52"/>
        <v>0.43154606975533583</v>
      </c>
      <c r="DE31" s="319">
        <f t="shared" si="53"/>
        <v>0.17189579768016733</v>
      </c>
      <c r="DF31" s="329">
        <f t="shared" si="54"/>
        <v>1.0000000000000004</v>
      </c>
      <c r="DG31" s="319">
        <f t="shared" si="9"/>
        <v>0.125</v>
      </c>
      <c r="DH31" s="329">
        <f t="shared" si="55"/>
        <v>0.15282246845271741</v>
      </c>
      <c r="DI31" s="310">
        <f>DB31/'Кол-во учащихся ОУ'!D30</f>
        <v>1.1428571428571429E-2</v>
      </c>
      <c r="DJ31" s="354">
        <f t="shared" si="56"/>
        <v>4.3748021410053427E-2</v>
      </c>
    </row>
    <row r="32" spans="1:114" ht="16.5" customHeight="1" thickBot="1" x14ac:dyDescent="0.3">
      <c r="A32" s="27"/>
      <c r="B32" s="47"/>
      <c r="C32" s="373" t="s">
        <v>20</v>
      </c>
      <c r="D32" s="211">
        <f t="shared" ref="D32:AI32" si="61">SUM(D33:D50)</f>
        <v>8</v>
      </c>
      <c r="E32" s="213">
        <f t="shared" si="61"/>
        <v>19</v>
      </c>
      <c r="F32" s="213">
        <f t="shared" si="61"/>
        <v>244</v>
      </c>
      <c r="G32" s="223">
        <f t="shared" si="61"/>
        <v>17</v>
      </c>
      <c r="H32" s="211">
        <f t="shared" si="61"/>
        <v>4</v>
      </c>
      <c r="I32" s="213">
        <f t="shared" si="61"/>
        <v>7</v>
      </c>
      <c r="J32" s="213">
        <f t="shared" si="61"/>
        <v>11</v>
      </c>
      <c r="K32" s="223">
        <f t="shared" si="61"/>
        <v>6</v>
      </c>
      <c r="L32" s="211">
        <f t="shared" si="61"/>
        <v>3</v>
      </c>
      <c r="M32" s="213">
        <f t="shared" si="61"/>
        <v>1</v>
      </c>
      <c r="N32" s="213">
        <f t="shared" si="61"/>
        <v>7</v>
      </c>
      <c r="O32" s="223">
        <f t="shared" si="61"/>
        <v>2</v>
      </c>
      <c r="P32" s="211">
        <f t="shared" si="61"/>
        <v>0</v>
      </c>
      <c r="Q32" s="213">
        <f t="shared" si="61"/>
        <v>0</v>
      </c>
      <c r="R32" s="213">
        <f t="shared" si="61"/>
        <v>19</v>
      </c>
      <c r="S32" s="223">
        <f t="shared" si="61"/>
        <v>3</v>
      </c>
      <c r="T32" s="679">
        <f t="shared" si="61"/>
        <v>0</v>
      </c>
      <c r="U32" s="680">
        <f t="shared" si="61"/>
        <v>0</v>
      </c>
      <c r="V32" s="680">
        <f t="shared" si="61"/>
        <v>0</v>
      </c>
      <c r="W32" s="681">
        <f t="shared" si="61"/>
        <v>0</v>
      </c>
      <c r="X32" s="679">
        <f t="shared" si="61"/>
        <v>1</v>
      </c>
      <c r="Y32" s="680">
        <f t="shared" si="61"/>
        <v>3</v>
      </c>
      <c r="Z32" s="680">
        <f t="shared" si="61"/>
        <v>31</v>
      </c>
      <c r="AA32" s="681">
        <f t="shared" si="61"/>
        <v>17</v>
      </c>
      <c r="AB32" s="679">
        <f t="shared" si="61"/>
        <v>0</v>
      </c>
      <c r="AC32" s="680">
        <f t="shared" si="61"/>
        <v>3</v>
      </c>
      <c r="AD32" s="680">
        <f t="shared" si="61"/>
        <v>36</v>
      </c>
      <c r="AE32" s="681">
        <f t="shared" si="61"/>
        <v>18</v>
      </c>
      <c r="AF32" s="679">
        <f t="shared" si="61"/>
        <v>0</v>
      </c>
      <c r="AG32" s="680">
        <f t="shared" si="61"/>
        <v>1</v>
      </c>
      <c r="AH32" s="680">
        <f t="shared" si="61"/>
        <v>18</v>
      </c>
      <c r="AI32" s="681">
        <f t="shared" si="61"/>
        <v>4</v>
      </c>
      <c r="AJ32" s="679">
        <f t="shared" ref="AJ32:BO32" si="62">SUM(AJ33:AJ50)</f>
        <v>0</v>
      </c>
      <c r="AK32" s="213">
        <f t="shared" si="62"/>
        <v>3</v>
      </c>
      <c r="AL32" s="213">
        <f t="shared" si="62"/>
        <v>19</v>
      </c>
      <c r="AM32" s="223">
        <f t="shared" si="62"/>
        <v>8</v>
      </c>
      <c r="AN32" s="634">
        <f t="shared" si="62"/>
        <v>0</v>
      </c>
      <c r="AO32" s="635">
        <f t="shared" si="62"/>
        <v>0</v>
      </c>
      <c r="AP32" s="635">
        <f t="shared" si="62"/>
        <v>0</v>
      </c>
      <c r="AQ32" s="636">
        <f t="shared" si="62"/>
        <v>0</v>
      </c>
      <c r="AR32" s="634">
        <f t="shared" si="62"/>
        <v>0</v>
      </c>
      <c r="AS32" s="635">
        <f t="shared" si="62"/>
        <v>0</v>
      </c>
      <c r="AT32" s="635">
        <f t="shared" si="62"/>
        <v>0</v>
      </c>
      <c r="AU32" s="636">
        <f t="shared" si="62"/>
        <v>0</v>
      </c>
      <c r="AV32" s="634">
        <f t="shared" si="62"/>
        <v>0</v>
      </c>
      <c r="AW32" s="635">
        <f t="shared" si="62"/>
        <v>0</v>
      </c>
      <c r="AX32" s="635">
        <f t="shared" si="62"/>
        <v>0</v>
      </c>
      <c r="AY32" s="636">
        <f t="shared" si="62"/>
        <v>0</v>
      </c>
      <c r="AZ32" s="634">
        <f t="shared" si="62"/>
        <v>0</v>
      </c>
      <c r="BA32" s="635">
        <f t="shared" si="62"/>
        <v>0</v>
      </c>
      <c r="BB32" s="635">
        <f t="shared" si="62"/>
        <v>0</v>
      </c>
      <c r="BC32" s="636">
        <f t="shared" si="62"/>
        <v>0</v>
      </c>
      <c r="BD32" s="634">
        <f t="shared" si="62"/>
        <v>0</v>
      </c>
      <c r="BE32" s="635">
        <f t="shared" si="62"/>
        <v>0</v>
      </c>
      <c r="BF32" s="635">
        <f t="shared" si="62"/>
        <v>0</v>
      </c>
      <c r="BG32" s="636">
        <f t="shared" si="62"/>
        <v>0</v>
      </c>
      <c r="BH32" s="634">
        <f t="shared" si="62"/>
        <v>0</v>
      </c>
      <c r="BI32" s="635">
        <f t="shared" si="62"/>
        <v>0</v>
      </c>
      <c r="BJ32" s="635">
        <f t="shared" si="62"/>
        <v>0</v>
      </c>
      <c r="BK32" s="636">
        <f t="shared" si="62"/>
        <v>0</v>
      </c>
      <c r="BL32" s="639">
        <f t="shared" si="62"/>
        <v>0</v>
      </c>
      <c r="BM32" s="635">
        <f t="shared" si="62"/>
        <v>0</v>
      </c>
      <c r="BN32" s="635">
        <f t="shared" si="62"/>
        <v>0</v>
      </c>
      <c r="BO32" s="640">
        <f t="shared" si="62"/>
        <v>0</v>
      </c>
      <c r="BP32" s="211">
        <f t="shared" ref="BP32:CU32" si="63">SUM(BP33:BP50)</f>
        <v>0</v>
      </c>
      <c r="BQ32" s="213">
        <f t="shared" si="63"/>
        <v>4</v>
      </c>
      <c r="BR32" s="213">
        <f t="shared" si="63"/>
        <v>5</v>
      </c>
      <c r="BS32" s="223">
        <f t="shared" si="63"/>
        <v>2</v>
      </c>
      <c r="BT32" s="211">
        <f t="shared" si="63"/>
        <v>3</v>
      </c>
      <c r="BU32" s="213">
        <f t="shared" si="63"/>
        <v>3</v>
      </c>
      <c r="BV32" s="213">
        <f t="shared" si="63"/>
        <v>56</v>
      </c>
      <c r="BW32" s="223">
        <f t="shared" si="63"/>
        <v>9</v>
      </c>
      <c r="BX32" s="211">
        <f t="shared" si="63"/>
        <v>0</v>
      </c>
      <c r="BY32" s="213">
        <f t="shared" si="63"/>
        <v>2</v>
      </c>
      <c r="BZ32" s="213">
        <f t="shared" si="63"/>
        <v>18</v>
      </c>
      <c r="CA32" s="223">
        <f t="shared" si="63"/>
        <v>11</v>
      </c>
      <c r="CB32" s="211">
        <f t="shared" si="63"/>
        <v>0</v>
      </c>
      <c r="CC32" s="213">
        <f t="shared" si="63"/>
        <v>1</v>
      </c>
      <c r="CD32" s="213">
        <f t="shared" si="63"/>
        <v>6</v>
      </c>
      <c r="CE32" s="223">
        <f t="shared" si="63"/>
        <v>4</v>
      </c>
      <c r="CF32" s="211">
        <f t="shared" si="63"/>
        <v>3</v>
      </c>
      <c r="CG32" s="213">
        <f t="shared" si="63"/>
        <v>2</v>
      </c>
      <c r="CH32" s="213">
        <f t="shared" si="63"/>
        <v>5</v>
      </c>
      <c r="CI32" s="223">
        <f t="shared" si="63"/>
        <v>2</v>
      </c>
      <c r="CJ32" s="634">
        <f t="shared" si="63"/>
        <v>0</v>
      </c>
      <c r="CK32" s="635">
        <f t="shared" si="63"/>
        <v>0</v>
      </c>
      <c r="CL32" s="635">
        <f t="shared" si="63"/>
        <v>0</v>
      </c>
      <c r="CM32" s="636">
        <f t="shared" si="63"/>
        <v>0</v>
      </c>
      <c r="CN32" s="211">
        <f t="shared" si="63"/>
        <v>0</v>
      </c>
      <c r="CO32" s="213">
        <f t="shared" si="63"/>
        <v>1</v>
      </c>
      <c r="CP32" s="213">
        <f t="shared" si="63"/>
        <v>1</v>
      </c>
      <c r="CQ32" s="223">
        <f t="shared" si="63"/>
        <v>1</v>
      </c>
      <c r="CR32" s="211">
        <f t="shared" si="63"/>
        <v>8</v>
      </c>
      <c r="CS32" s="213">
        <f t="shared" si="63"/>
        <v>3</v>
      </c>
      <c r="CT32" s="213">
        <f t="shared" si="63"/>
        <v>11</v>
      </c>
      <c r="CU32" s="223">
        <f t="shared" si="63"/>
        <v>5</v>
      </c>
      <c r="CV32" s="211">
        <f t="shared" ref="CV32:CY32" si="64">SUM(CV33:CV50)</f>
        <v>0</v>
      </c>
      <c r="CW32" s="213">
        <f t="shared" si="64"/>
        <v>0</v>
      </c>
      <c r="CX32" s="213">
        <f t="shared" si="64"/>
        <v>37</v>
      </c>
      <c r="CY32" s="238">
        <f t="shared" si="64"/>
        <v>3</v>
      </c>
      <c r="CZ32" s="211">
        <f t="shared" si="5"/>
        <v>30</v>
      </c>
      <c r="DA32" s="212">
        <f t="shared" si="6"/>
        <v>53</v>
      </c>
      <c r="DB32" s="261">
        <f t="shared" si="6"/>
        <v>524</v>
      </c>
      <c r="DC32" s="262">
        <f>(G32+K32+O32+S32+W32+AA32+AE32+AI32+AM32+AQ32+AU32+AY32+BC32+BG32+BK32+BO32+BS32+BW32+CA32+CE32+CI32+CM32+CQ32+CU32+CY32)/$B$2/A50</f>
        <v>0.36601307189542481</v>
      </c>
      <c r="DD32" s="264"/>
      <c r="DE32" s="262">
        <f>DB32/$DB$127/A50</f>
        <v>0.62550970822505336</v>
      </c>
      <c r="DF32" s="265"/>
      <c r="DG32" s="262">
        <f t="shared" si="9"/>
        <v>0.15839694656488548</v>
      </c>
      <c r="DH32" s="265"/>
      <c r="DI32" s="262">
        <f>DB32/'Кол-во учащихся ОУ'!D31</f>
        <v>3.228390117676052E-2</v>
      </c>
      <c r="DJ32" s="265"/>
    </row>
    <row r="33" spans="1:114" ht="16.5" customHeight="1" x14ac:dyDescent="0.25">
      <c r="A33" s="14">
        <v>1</v>
      </c>
      <c r="B33" s="16">
        <v>30070</v>
      </c>
      <c r="C33" s="21" t="s">
        <v>92</v>
      </c>
      <c r="D33" s="288">
        <v>4</v>
      </c>
      <c r="E33" s="289">
        <v>8</v>
      </c>
      <c r="F33" s="289">
        <v>69</v>
      </c>
      <c r="G33" s="300">
        <f>IF(F33&gt;0,1,0)</f>
        <v>1</v>
      </c>
      <c r="H33" s="288">
        <v>0</v>
      </c>
      <c r="I33" s="289">
        <v>0</v>
      </c>
      <c r="J33" s="289">
        <v>0</v>
      </c>
      <c r="K33" s="300">
        <f>IF(J33&gt;0,1,0)</f>
        <v>0</v>
      </c>
      <c r="L33" s="288">
        <v>1</v>
      </c>
      <c r="M33" s="289">
        <v>1</v>
      </c>
      <c r="N33" s="289">
        <v>3</v>
      </c>
      <c r="O33" s="300">
        <f t="shared" ref="O33:O50" si="65">IF(N33&gt;0,1,0)</f>
        <v>1</v>
      </c>
      <c r="P33" s="288">
        <v>0</v>
      </c>
      <c r="Q33" s="289">
        <v>0</v>
      </c>
      <c r="R33" s="289">
        <v>0</v>
      </c>
      <c r="S33" s="300">
        <f t="shared" ref="S33:S50" si="66">IF(R33&gt;0,1,0)</f>
        <v>0</v>
      </c>
      <c r="T33" s="298">
        <v>0</v>
      </c>
      <c r="U33" s="299">
        <v>0</v>
      </c>
      <c r="V33" s="299">
        <v>0</v>
      </c>
      <c r="W33" s="300">
        <f t="shared" ref="W33:W50" si="67">IF(V33&gt;0,1,0)</f>
        <v>0</v>
      </c>
      <c r="X33" s="288">
        <v>0</v>
      </c>
      <c r="Y33" s="289">
        <v>1</v>
      </c>
      <c r="Z33" s="289">
        <v>2</v>
      </c>
      <c r="AA33" s="300">
        <f t="shared" ref="AA33:AA50" si="68">IF(Z33&gt;0,1,0)</f>
        <v>1</v>
      </c>
      <c r="AB33" s="288">
        <v>0</v>
      </c>
      <c r="AC33" s="289">
        <v>1</v>
      </c>
      <c r="AD33" s="289">
        <v>2</v>
      </c>
      <c r="AE33" s="300">
        <f>IF(AD33&gt;0,1,0)</f>
        <v>1</v>
      </c>
      <c r="AF33" s="288">
        <v>0</v>
      </c>
      <c r="AG33" s="289">
        <v>0</v>
      </c>
      <c r="AH33" s="289">
        <v>0</v>
      </c>
      <c r="AI33" s="300">
        <f>IF(AH33&gt;0,1,0)</f>
        <v>0</v>
      </c>
      <c r="AJ33" s="288">
        <v>0</v>
      </c>
      <c r="AK33" s="289">
        <v>0</v>
      </c>
      <c r="AL33" s="289">
        <v>0</v>
      </c>
      <c r="AM33" s="300">
        <f>IF(AL33&gt;0,1,0)</f>
        <v>0</v>
      </c>
      <c r="AN33" s="614"/>
      <c r="AO33" s="611"/>
      <c r="AP33" s="611"/>
      <c r="AQ33" s="637">
        <f>IF(AP33&gt;0,1,0)</f>
        <v>0</v>
      </c>
      <c r="AR33" s="614"/>
      <c r="AS33" s="611"/>
      <c r="AT33" s="611"/>
      <c r="AU33" s="637">
        <f>IF(AT33&gt;0,1,0)</f>
        <v>0</v>
      </c>
      <c r="AV33" s="614"/>
      <c r="AW33" s="611"/>
      <c r="AX33" s="611"/>
      <c r="AY33" s="637">
        <f>IF(AX33&gt;0,1,0)</f>
        <v>0</v>
      </c>
      <c r="AZ33" s="614"/>
      <c r="BA33" s="611"/>
      <c r="BB33" s="611"/>
      <c r="BC33" s="637">
        <f t="shared" ref="BC33:BC50" si="69">IF(BB33&gt;0,1,0)</f>
        <v>0</v>
      </c>
      <c r="BD33" s="614"/>
      <c r="BE33" s="611"/>
      <c r="BF33" s="611"/>
      <c r="BG33" s="637">
        <f>IF(BF33&gt;0,1,0)</f>
        <v>0</v>
      </c>
      <c r="BH33" s="614"/>
      <c r="BI33" s="611"/>
      <c r="BJ33" s="611"/>
      <c r="BK33" s="637">
        <f t="shared" ref="BK33:BK50" si="70">IF(BJ33&gt;0,1,0)</f>
        <v>0</v>
      </c>
      <c r="BL33" s="610"/>
      <c r="BM33" s="611"/>
      <c r="BN33" s="611"/>
      <c r="BO33" s="638">
        <f>IF(BN33&gt;0,1,0)</f>
        <v>0</v>
      </c>
      <c r="BP33" s="288">
        <v>0</v>
      </c>
      <c r="BQ33" s="289">
        <v>4</v>
      </c>
      <c r="BR33" s="289">
        <v>4</v>
      </c>
      <c r="BS33" s="300">
        <f>IF(BR33&gt;0,1,0)</f>
        <v>1</v>
      </c>
      <c r="BT33" s="288">
        <v>2</v>
      </c>
      <c r="BU33" s="289">
        <v>0</v>
      </c>
      <c r="BV33" s="289">
        <v>7</v>
      </c>
      <c r="BW33" s="300">
        <f>IF(BV33&gt;0,1,0)</f>
        <v>1</v>
      </c>
      <c r="BX33" s="288">
        <v>0</v>
      </c>
      <c r="BY33" s="289">
        <v>1</v>
      </c>
      <c r="BZ33" s="289">
        <v>2</v>
      </c>
      <c r="CA33" s="300">
        <f>IF(BZ33&gt;0,1,0)</f>
        <v>1</v>
      </c>
      <c r="CB33" s="298">
        <v>0</v>
      </c>
      <c r="CC33" s="299">
        <v>0</v>
      </c>
      <c r="CD33" s="299">
        <v>0</v>
      </c>
      <c r="CE33" s="300">
        <f>IF(CD33&gt;0,1,0)</f>
        <v>0</v>
      </c>
      <c r="CF33" s="298">
        <v>0</v>
      </c>
      <c r="CG33" s="299">
        <v>0</v>
      </c>
      <c r="CH33" s="299">
        <v>0</v>
      </c>
      <c r="CI33" s="300">
        <f>IF(CH33&gt;0,1,0)</f>
        <v>0</v>
      </c>
      <c r="CJ33" s="614"/>
      <c r="CK33" s="611"/>
      <c r="CL33" s="611"/>
      <c r="CM33" s="637">
        <f>IF(CL33&gt;0,1,0)</f>
        <v>0</v>
      </c>
      <c r="CN33" s="288">
        <v>0</v>
      </c>
      <c r="CO33" s="299">
        <v>1</v>
      </c>
      <c r="CP33" s="299">
        <v>1</v>
      </c>
      <c r="CQ33" s="300">
        <f>IF(CP33&gt;0,1,0)</f>
        <v>1</v>
      </c>
      <c r="CR33" s="288">
        <v>4</v>
      </c>
      <c r="CS33" s="289">
        <v>0</v>
      </c>
      <c r="CT33" s="289">
        <v>4</v>
      </c>
      <c r="CU33" s="300">
        <f>IF(CT33&gt;0,1,0)</f>
        <v>1</v>
      </c>
      <c r="CV33" s="298">
        <v>0</v>
      </c>
      <c r="CW33" s="299">
        <v>0</v>
      </c>
      <c r="CX33" s="299">
        <v>0</v>
      </c>
      <c r="CY33" s="302">
        <f>IF(CX33&gt;0,1,0)</f>
        <v>0</v>
      </c>
      <c r="CZ33" s="305">
        <f t="shared" si="5"/>
        <v>11</v>
      </c>
      <c r="DA33" s="306">
        <f t="shared" si="6"/>
        <v>17</v>
      </c>
      <c r="DB33" s="307">
        <f t="shared" si="6"/>
        <v>94</v>
      </c>
      <c r="DC33" s="308">
        <f t="shared" si="16"/>
        <v>0.52941176470588236</v>
      </c>
      <c r="DD33" s="309">
        <f t="shared" ref="DD33:DD50" si="71">$DC$127</f>
        <v>0.43154606975533583</v>
      </c>
      <c r="DE33" s="310">
        <f t="shared" ref="DE33:DE50" si="72">DB33/$DB$127</f>
        <v>2.0197756227419661</v>
      </c>
      <c r="DF33" s="311">
        <f t="shared" ref="DF33:DF50" si="73">$DE$127</f>
        <v>1.0000000000000004</v>
      </c>
      <c r="DG33" s="310">
        <f>(CZ33+DA33)/DB33</f>
        <v>0.2978723404255319</v>
      </c>
      <c r="DH33" s="311">
        <f t="shared" ref="DH33:DH50" si="74">$DG$127</f>
        <v>0.15282246845271741</v>
      </c>
      <c r="DI33" s="310">
        <f>DB33/'Кол-во учащихся ОУ'!D32</f>
        <v>8.9438629876308282E-2</v>
      </c>
      <c r="DJ33" s="311">
        <f t="shared" ref="DJ33:DJ50" si="75">$DI$127</f>
        <v>4.3748021410053427E-2</v>
      </c>
    </row>
    <row r="34" spans="1:114" ht="16.5" customHeight="1" x14ac:dyDescent="0.25">
      <c r="A34" s="14">
        <v>2</v>
      </c>
      <c r="B34" s="16">
        <v>30480</v>
      </c>
      <c r="C34" s="21" t="s">
        <v>121</v>
      </c>
      <c r="D34" s="564">
        <v>0</v>
      </c>
      <c r="E34" s="565">
        <v>1</v>
      </c>
      <c r="F34" s="565">
        <v>22</v>
      </c>
      <c r="G34" s="314">
        <f>IF(F34&gt;0,1,0)</f>
        <v>1</v>
      </c>
      <c r="H34" s="564">
        <v>0</v>
      </c>
      <c r="I34" s="565">
        <v>3</v>
      </c>
      <c r="J34" s="565">
        <v>3</v>
      </c>
      <c r="K34" s="314">
        <f>IF(J34&gt;0,1,0)</f>
        <v>1</v>
      </c>
      <c r="L34" s="564">
        <v>0</v>
      </c>
      <c r="M34" s="565">
        <v>0</v>
      </c>
      <c r="N34" s="565">
        <v>0</v>
      </c>
      <c r="O34" s="314">
        <f t="shared" si="65"/>
        <v>0</v>
      </c>
      <c r="P34" s="564">
        <v>0</v>
      </c>
      <c r="Q34" s="565">
        <v>0</v>
      </c>
      <c r="R34" s="565">
        <v>0</v>
      </c>
      <c r="S34" s="314">
        <f t="shared" si="66"/>
        <v>0</v>
      </c>
      <c r="T34" s="312">
        <v>0</v>
      </c>
      <c r="U34" s="313">
        <v>0</v>
      </c>
      <c r="V34" s="313">
        <v>0</v>
      </c>
      <c r="W34" s="314">
        <f t="shared" si="67"/>
        <v>0</v>
      </c>
      <c r="X34" s="564">
        <v>0</v>
      </c>
      <c r="Y34" s="565">
        <v>0</v>
      </c>
      <c r="Z34" s="565">
        <v>4</v>
      </c>
      <c r="AA34" s="314">
        <f t="shared" si="68"/>
        <v>1</v>
      </c>
      <c r="AB34" s="564">
        <v>0</v>
      </c>
      <c r="AC34" s="565">
        <v>0</v>
      </c>
      <c r="AD34" s="565">
        <v>1</v>
      </c>
      <c r="AE34" s="314">
        <f>IF(AD34&gt;0,1,0)</f>
        <v>1</v>
      </c>
      <c r="AF34" s="564">
        <v>0</v>
      </c>
      <c r="AG34" s="565">
        <v>1</v>
      </c>
      <c r="AH34" s="565">
        <v>3</v>
      </c>
      <c r="AI34" s="314">
        <f>IF(AH34&gt;0,1,0)</f>
        <v>1</v>
      </c>
      <c r="AJ34" s="564">
        <v>0</v>
      </c>
      <c r="AK34" s="565">
        <v>0</v>
      </c>
      <c r="AL34" s="565">
        <v>1</v>
      </c>
      <c r="AM34" s="314">
        <f>IF(AL34&gt;0,1,0)</f>
        <v>1</v>
      </c>
      <c r="AN34" s="609"/>
      <c r="AO34" s="613"/>
      <c r="AP34" s="613"/>
      <c r="AQ34" s="615">
        <f>IF(AP34&gt;0,1,0)</f>
        <v>0</v>
      </c>
      <c r="AR34" s="609"/>
      <c r="AS34" s="613"/>
      <c r="AT34" s="613"/>
      <c r="AU34" s="615">
        <f>IF(AT34&gt;0,1,0)</f>
        <v>0</v>
      </c>
      <c r="AV34" s="609"/>
      <c r="AW34" s="613"/>
      <c r="AX34" s="613"/>
      <c r="AY34" s="615">
        <f>IF(AX34&gt;0,1,0)</f>
        <v>0</v>
      </c>
      <c r="AZ34" s="609"/>
      <c r="BA34" s="613"/>
      <c r="BB34" s="613"/>
      <c r="BC34" s="615">
        <f t="shared" si="69"/>
        <v>0</v>
      </c>
      <c r="BD34" s="609"/>
      <c r="BE34" s="613"/>
      <c r="BF34" s="613"/>
      <c r="BG34" s="615">
        <f>IF(BF34&gt;0,1,0)</f>
        <v>0</v>
      </c>
      <c r="BH34" s="609"/>
      <c r="BI34" s="613"/>
      <c r="BJ34" s="613"/>
      <c r="BK34" s="615">
        <f t="shared" si="70"/>
        <v>0</v>
      </c>
      <c r="BL34" s="610"/>
      <c r="BM34" s="611"/>
      <c r="BN34" s="611"/>
      <c r="BO34" s="612">
        <f>IF(BN34&gt;0,1,0)</f>
        <v>0</v>
      </c>
      <c r="BP34" s="564">
        <v>0</v>
      </c>
      <c r="BQ34" s="565">
        <v>0</v>
      </c>
      <c r="BR34" s="565">
        <v>0</v>
      </c>
      <c r="BS34" s="314">
        <f>IF(BR34&gt;0,1,0)</f>
        <v>0</v>
      </c>
      <c r="BT34" s="564">
        <v>0</v>
      </c>
      <c r="BU34" s="565">
        <v>0</v>
      </c>
      <c r="BV34" s="565">
        <v>0</v>
      </c>
      <c r="BW34" s="314">
        <f>IF(BV34&gt;0,1,0)</f>
        <v>0</v>
      </c>
      <c r="BX34" s="564">
        <v>0</v>
      </c>
      <c r="BY34" s="565">
        <v>0</v>
      </c>
      <c r="BZ34" s="565">
        <v>2</v>
      </c>
      <c r="CA34" s="314">
        <f>IF(BZ34&gt;0,1,0)</f>
        <v>1</v>
      </c>
      <c r="CB34" s="312">
        <v>0</v>
      </c>
      <c r="CC34" s="313">
        <v>0</v>
      </c>
      <c r="CD34" s="313">
        <v>0</v>
      </c>
      <c r="CE34" s="314">
        <f>IF(CD34&gt;0,1,0)</f>
        <v>0</v>
      </c>
      <c r="CF34" s="312">
        <v>0</v>
      </c>
      <c r="CG34" s="313">
        <v>0</v>
      </c>
      <c r="CH34" s="313">
        <v>0</v>
      </c>
      <c r="CI34" s="314">
        <f>IF(CH34&gt;0,1,0)</f>
        <v>0</v>
      </c>
      <c r="CJ34" s="614"/>
      <c r="CK34" s="611"/>
      <c r="CL34" s="611"/>
      <c r="CM34" s="615">
        <f>IF(CL34&gt;0,1,0)</f>
        <v>0</v>
      </c>
      <c r="CN34" s="298">
        <v>0</v>
      </c>
      <c r="CO34" s="299">
        <v>0</v>
      </c>
      <c r="CP34" s="299">
        <v>0</v>
      </c>
      <c r="CQ34" s="314">
        <f>IF(CP34&gt;0,1,0)</f>
        <v>0</v>
      </c>
      <c r="CR34" s="564">
        <v>0</v>
      </c>
      <c r="CS34" s="565">
        <v>0</v>
      </c>
      <c r="CT34" s="565">
        <v>0</v>
      </c>
      <c r="CU34" s="314">
        <f>IF(CT34&gt;0,1,0)</f>
        <v>0</v>
      </c>
      <c r="CV34" s="298">
        <v>0</v>
      </c>
      <c r="CW34" s="299">
        <v>0</v>
      </c>
      <c r="CX34" s="299">
        <v>0</v>
      </c>
      <c r="CY34" s="315">
        <f>IF(CX34&gt;0,1,0)</f>
        <v>0</v>
      </c>
      <c r="CZ34" s="316">
        <f t="shared" si="5"/>
        <v>0</v>
      </c>
      <c r="DA34" s="317">
        <f t="shared" si="6"/>
        <v>5</v>
      </c>
      <c r="DB34" s="318">
        <f t="shared" si="6"/>
        <v>36</v>
      </c>
      <c r="DC34" s="319">
        <f t="shared" si="16"/>
        <v>0.41176470588235292</v>
      </c>
      <c r="DD34" s="320">
        <f t="shared" si="71"/>
        <v>0.43154606975533583</v>
      </c>
      <c r="DE34" s="321">
        <f t="shared" si="72"/>
        <v>0.773531089560753</v>
      </c>
      <c r="DF34" s="322">
        <f t="shared" si="73"/>
        <v>1.0000000000000004</v>
      </c>
      <c r="DG34" s="321">
        <f>(CZ34+DA34)/DB34</f>
        <v>0.1388888888888889</v>
      </c>
      <c r="DH34" s="322">
        <f t="shared" si="74"/>
        <v>0.15282246845271741</v>
      </c>
      <c r="DI34" s="310">
        <f>DB34/'Кол-во учащихся ОУ'!D33</f>
        <v>2.8962188254223652E-2</v>
      </c>
      <c r="DJ34" s="311">
        <f t="shared" si="75"/>
        <v>4.3748021410053427E-2</v>
      </c>
    </row>
    <row r="35" spans="1:114" ht="16.5" customHeight="1" x14ac:dyDescent="0.25">
      <c r="A35" s="14">
        <v>3</v>
      </c>
      <c r="B35" s="16">
        <v>30460</v>
      </c>
      <c r="C35" s="21" t="s">
        <v>93</v>
      </c>
      <c r="D35" s="564">
        <v>0</v>
      </c>
      <c r="E35" s="565">
        <v>2</v>
      </c>
      <c r="F35" s="565">
        <v>13</v>
      </c>
      <c r="G35" s="314">
        <f>IF(F35&gt;0,1,0)</f>
        <v>1</v>
      </c>
      <c r="H35" s="564">
        <v>0</v>
      </c>
      <c r="I35" s="565">
        <v>0</v>
      </c>
      <c r="J35" s="565">
        <v>0</v>
      </c>
      <c r="K35" s="314">
        <f>IF(J35&gt;0,1,0)</f>
        <v>0</v>
      </c>
      <c r="L35" s="564">
        <v>0</v>
      </c>
      <c r="M35" s="565">
        <v>0</v>
      </c>
      <c r="N35" s="565">
        <v>0</v>
      </c>
      <c r="O35" s="314">
        <f t="shared" si="65"/>
        <v>0</v>
      </c>
      <c r="P35" s="564">
        <v>0</v>
      </c>
      <c r="Q35" s="565">
        <v>0</v>
      </c>
      <c r="R35" s="565">
        <v>0</v>
      </c>
      <c r="S35" s="314">
        <f t="shared" si="66"/>
        <v>0</v>
      </c>
      <c r="T35" s="312">
        <v>0</v>
      </c>
      <c r="U35" s="313">
        <v>0</v>
      </c>
      <c r="V35" s="313">
        <v>0</v>
      </c>
      <c r="W35" s="314">
        <f t="shared" si="67"/>
        <v>0</v>
      </c>
      <c r="X35" s="564">
        <v>0</v>
      </c>
      <c r="Y35" s="565">
        <v>0</v>
      </c>
      <c r="Z35" s="565">
        <v>2</v>
      </c>
      <c r="AA35" s="314">
        <f t="shared" si="68"/>
        <v>1</v>
      </c>
      <c r="AB35" s="564">
        <v>0</v>
      </c>
      <c r="AC35" s="565">
        <v>0</v>
      </c>
      <c r="AD35" s="565">
        <v>2</v>
      </c>
      <c r="AE35" s="314">
        <f>IF(AD35&gt;0,1,0)</f>
        <v>1</v>
      </c>
      <c r="AF35" s="564">
        <v>0</v>
      </c>
      <c r="AG35" s="565">
        <v>0</v>
      </c>
      <c r="AH35" s="565">
        <v>0</v>
      </c>
      <c r="AI35" s="314">
        <f>IF(AH35&gt;0,1,0)</f>
        <v>0</v>
      </c>
      <c r="AJ35" s="564">
        <v>0</v>
      </c>
      <c r="AK35" s="565">
        <v>0</v>
      </c>
      <c r="AL35" s="565">
        <v>0</v>
      </c>
      <c r="AM35" s="314">
        <f>IF(AL35&gt;0,1,0)</f>
        <v>0</v>
      </c>
      <c r="AN35" s="609"/>
      <c r="AO35" s="613"/>
      <c r="AP35" s="613"/>
      <c r="AQ35" s="615">
        <f>IF(AP35&gt;0,1,0)</f>
        <v>0</v>
      </c>
      <c r="AR35" s="609"/>
      <c r="AS35" s="613"/>
      <c r="AT35" s="613"/>
      <c r="AU35" s="615">
        <f>IF(AT35&gt;0,1,0)</f>
        <v>0</v>
      </c>
      <c r="AV35" s="609"/>
      <c r="AW35" s="613"/>
      <c r="AX35" s="613"/>
      <c r="AY35" s="615">
        <f>IF(AX35&gt;0,1,0)</f>
        <v>0</v>
      </c>
      <c r="AZ35" s="609"/>
      <c r="BA35" s="613"/>
      <c r="BB35" s="613"/>
      <c r="BC35" s="615">
        <f t="shared" si="69"/>
        <v>0</v>
      </c>
      <c r="BD35" s="609"/>
      <c r="BE35" s="613"/>
      <c r="BF35" s="613"/>
      <c r="BG35" s="615">
        <f>IF(BF35&gt;0,1,0)</f>
        <v>0</v>
      </c>
      <c r="BH35" s="609"/>
      <c r="BI35" s="613"/>
      <c r="BJ35" s="613"/>
      <c r="BK35" s="615">
        <f t="shared" si="70"/>
        <v>0</v>
      </c>
      <c r="BL35" s="610"/>
      <c r="BM35" s="611"/>
      <c r="BN35" s="611"/>
      <c r="BO35" s="612">
        <f>IF(BN35&gt;0,1,0)</f>
        <v>0</v>
      </c>
      <c r="BP35" s="564">
        <v>0</v>
      </c>
      <c r="BQ35" s="565">
        <v>0</v>
      </c>
      <c r="BR35" s="565">
        <v>0</v>
      </c>
      <c r="BS35" s="314">
        <f>IF(BR35&gt;0,1,0)</f>
        <v>0</v>
      </c>
      <c r="BT35" s="564">
        <v>0</v>
      </c>
      <c r="BU35" s="565">
        <v>0</v>
      </c>
      <c r="BV35" s="565">
        <v>0</v>
      </c>
      <c r="BW35" s="314">
        <f>IF(BV35&gt;0,1,0)</f>
        <v>0</v>
      </c>
      <c r="BX35" s="564">
        <v>0</v>
      </c>
      <c r="BY35" s="565">
        <v>0</v>
      </c>
      <c r="BZ35" s="565">
        <v>0</v>
      </c>
      <c r="CA35" s="314">
        <f>IF(BZ35&gt;0,1,0)</f>
        <v>0</v>
      </c>
      <c r="CB35" s="312">
        <v>0</v>
      </c>
      <c r="CC35" s="313">
        <v>0</v>
      </c>
      <c r="CD35" s="313">
        <v>0</v>
      </c>
      <c r="CE35" s="314">
        <f>IF(CD35&gt;0,1,0)</f>
        <v>0</v>
      </c>
      <c r="CF35" s="564">
        <v>1</v>
      </c>
      <c r="CG35" s="565">
        <v>1</v>
      </c>
      <c r="CH35" s="565">
        <v>2</v>
      </c>
      <c r="CI35" s="314">
        <f>IF(CH35&gt;0,1,0)</f>
        <v>1</v>
      </c>
      <c r="CJ35" s="614"/>
      <c r="CK35" s="611"/>
      <c r="CL35" s="611"/>
      <c r="CM35" s="615">
        <f>IF(CL35&gt;0,1,0)</f>
        <v>0</v>
      </c>
      <c r="CN35" s="298">
        <v>0</v>
      </c>
      <c r="CO35" s="299">
        <v>0</v>
      </c>
      <c r="CP35" s="299">
        <v>0</v>
      </c>
      <c r="CQ35" s="314">
        <f>IF(CP35&gt;0,1,0)</f>
        <v>0</v>
      </c>
      <c r="CR35" s="564">
        <v>1</v>
      </c>
      <c r="CS35" s="565">
        <v>0</v>
      </c>
      <c r="CT35" s="565">
        <v>1</v>
      </c>
      <c r="CU35" s="314">
        <f>IF(CT35&gt;0,1,0)</f>
        <v>1</v>
      </c>
      <c r="CV35" s="298">
        <v>0</v>
      </c>
      <c r="CW35" s="299">
        <v>0</v>
      </c>
      <c r="CX35" s="299">
        <v>0</v>
      </c>
      <c r="CY35" s="315">
        <f>IF(CX35&gt;0,1,0)</f>
        <v>0</v>
      </c>
      <c r="CZ35" s="316">
        <f t="shared" si="5"/>
        <v>2</v>
      </c>
      <c r="DA35" s="317">
        <f t="shared" si="6"/>
        <v>3</v>
      </c>
      <c r="DB35" s="318">
        <f t="shared" si="6"/>
        <v>20</v>
      </c>
      <c r="DC35" s="319">
        <f t="shared" si="16"/>
        <v>0.29411764705882354</v>
      </c>
      <c r="DD35" s="320">
        <f t="shared" si="71"/>
        <v>0.43154606975533583</v>
      </c>
      <c r="DE35" s="321">
        <f t="shared" si="72"/>
        <v>0.42973949420041829</v>
      </c>
      <c r="DF35" s="322">
        <f t="shared" si="73"/>
        <v>1.0000000000000004</v>
      </c>
      <c r="DG35" s="321">
        <f>(CZ35+DA35)/DB35</f>
        <v>0.25</v>
      </c>
      <c r="DH35" s="322">
        <f t="shared" si="74"/>
        <v>0.15282246845271741</v>
      </c>
      <c r="DI35" s="310">
        <f>DB35/'Кол-во учащихся ОУ'!D34</f>
        <v>1.6299918500407497E-2</v>
      </c>
      <c r="DJ35" s="311">
        <f t="shared" si="75"/>
        <v>4.3748021410053427E-2</v>
      </c>
    </row>
    <row r="36" spans="1:114" ht="16.5" customHeight="1" x14ac:dyDescent="0.25">
      <c r="A36" s="14">
        <v>4</v>
      </c>
      <c r="B36" s="18">
        <v>30030</v>
      </c>
      <c r="C36" s="20" t="s">
        <v>91</v>
      </c>
      <c r="D36" s="564">
        <v>0</v>
      </c>
      <c r="E36" s="565">
        <v>3</v>
      </c>
      <c r="F36" s="565">
        <v>20</v>
      </c>
      <c r="G36" s="314">
        <f t="shared" ref="G36:G50" si="76">IF(F36&gt;0,1,0)</f>
        <v>1</v>
      </c>
      <c r="H36" s="564">
        <v>0</v>
      </c>
      <c r="I36" s="565">
        <v>0</v>
      </c>
      <c r="J36" s="565">
        <v>0</v>
      </c>
      <c r="K36" s="314">
        <f t="shared" si="23"/>
        <v>0</v>
      </c>
      <c r="L36" s="564">
        <v>0</v>
      </c>
      <c r="M36" s="565">
        <v>0</v>
      </c>
      <c r="N36" s="565">
        <v>0</v>
      </c>
      <c r="O36" s="314">
        <f t="shared" si="65"/>
        <v>0</v>
      </c>
      <c r="P36" s="564">
        <v>0</v>
      </c>
      <c r="Q36" s="565">
        <v>0</v>
      </c>
      <c r="R36" s="565">
        <v>0</v>
      </c>
      <c r="S36" s="314">
        <f t="shared" si="66"/>
        <v>0</v>
      </c>
      <c r="T36" s="312">
        <v>0</v>
      </c>
      <c r="U36" s="313">
        <v>0</v>
      </c>
      <c r="V36" s="313">
        <v>0</v>
      </c>
      <c r="W36" s="314">
        <f t="shared" si="67"/>
        <v>0</v>
      </c>
      <c r="X36" s="564">
        <v>0</v>
      </c>
      <c r="Y36" s="565">
        <v>0</v>
      </c>
      <c r="Z36" s="565">
        <v>0</v>
      </c>
      <c r="AA36" s="314">
        <f t="shared" si="68"/>
        <v>0</v>
      </c>
      <c r="AB36" s="564">
        <v>0</v>
      </c>
      <c r="AC36" s="565">
        <v>0</v>
      </c>
      <c r="AD36" s="565">
        <v>3</v>
      </c>
      <c r="AE36" s="314">
        <f t="shared" si="24"/>
        <v>1</v>
      </c>
      <c r="AF36" s="564">
        <v>0</v>
      </c>
      <c r="AG36" s="565">
        <v>0</v>
      </c>
      <c r="AH36" s="565">
        <v>0</v>
      </c>
      <c r="AI36" s="314">
        <f t="shared" si="25"/>
        <v>0</v>
      </c>
      <c r="AJ36" s="564">
        <v>0</v>
      </c>
      <c r="AK36" s="565">
        <v>0</v>
      </c>
      <c r="AL36" s="565">
        <v>2</v>
      </c>
      <c r="AM36" s="314">
        <f t="shared" si="26"/>
        <v>1</v>
      </c>
      <c r="AN36" s="609"/>
      <c r="AO36" s="613"/>
      <c r="AP36" s="613"/>
      <c r="AQ36" s="615">
        <f t="shared" si="27"/>
        <v>0</v>
      </c>
      <c r="AR36" s="609"/>
      <c r="AS36" s="613"/>
      <c r="AT36" s="613"/>
      <c r="AU36" s="615">
        <f t="shared" si="28"/>
        <v>0</v>
      </c>
      <c r="AV36" s="609"/>
      <c r="AW36" s="613"/>
      <c r="AX36" s="613"/>
      <c r="AY36" s="615">
        <f t="shared" si="29"/>
        <v>0</v>
      </c>
      <c r="AZ36" s="609"/>
      <c r="BA36" s="613"/>
      <c r="BB36" s="613"/>
      <c r="BC36" s="615">
        <f t="shared" si="69"/>
        <v>0</v>
      </c>
      <c r="BD36" s="609"/>
      <c r="BE36" s="613"/>
      <c r="BF36" s="613"/>
      <c r="BG36" s="615">
        <f t="shared" si="30"/>
        <v>0</v>
      </c>
      <c r="BH36" s="609"/>
      <c r="BI36" s="613"/>
      <c r="BJ36" s="613"/>
      <c r="BK36" s="615">
        <f t="shared" si="70"/>
        <v>0</v>
      </c>
      <c r="BL36" s="610"/>
      <c r="BM36" s="611"/>
      <c r="BN36" s="611"/>
      <c r="BO36" s="612">
        <f t="shared" si="31"/>
        <v>0</v>
      </c>
      <c r="BP36" s="564">
        <v>0</v>
      </c>
      <c r="BQ36" s="565">
        <v>0</v>
      </c>
      <c r="BR36" s="565">
        <v>0</v>
      </c>
      <c r="BS36" s="314">
        <f t="shared" si="32"/>
        <v>0</v>
      </c>
      <c r="BT36" s="564">
        <v>0</v>
      </c>
      <c r="BU36" s="565">
        <v>0</v>
      </c>
      <c r="BV36" s="565">
        <v>0</v>
      </c>
      <c r="BW36" s="314">
        <f t="shared" si="33"/>
        <v>0</v>
      </c>
      <c r="BX36" s="564">
        <v>0</v>
      </c>
      <c r="BY36" s="565">
        <v>1</v>
      </c>
      <c r="BZ36" s="565">
        <v>2</v>
      </c>
      <c r="CA36" s="314">
        <f t="shared" ref="CA36" si="77">IF(BZ36&gt;0,1,0)</f>
        <v>1</v>
      </c>
      <c r="CB36" s="312">
        <v>0</v>
      </c>
      <c r="CC36" s="313">
        <v>0</v>
      </c>
      <c r="CD36" s="313">
        <v>0</v>
      </c>
      <c r="CE36" s="314">
        <f t="shared" si="35"/>
        <v>0</v>
      </c>
      <c r="CF36" s="564">
        <v>2</v>
      </c>
      <c r="CG36" s="565">
        <v>1</v>
      </c>
      <c r="CH36" s="565">
        <v>3</v>
      </c>
      <c r="CI36" s="314">
        <f t="shared" si="36"/>
        <v>1</v>
      </c>
      <c r="CJ36" s="614"/>
      <c r="CK36" s="611"/>
      <c r="CL36" s="611"/>
      <c r="CM36" s="615">
        <f t="shared" si="37"/>
        <v>0</v>
      </c>
      <c r="CN36" s="312">
        <v>0</v>
      </c>
      <c r="CO36" s="313">
        <v>0</v>
      </c>
      <c r="CP36" s="313">
        <v>0</v>
      </c>
      <c r="CQ36" s="314">
        <f t="shared" si="38"/>
        <v>0</v>
      </c>
      <c r="CR36" s="564">
        <v>0</v>
      </c>
      <c r="CS36" s="565">
        <v>1</v>
      </c>
      <c r="CT36" s="565">
        <v>1</v>
      </c>
      <c r="CU36" s="314">
        <f t="shared" si="39"/>
        <v>1</v>
      </c>
      <c r="CV36" s="298">
        <v>0</v>
      </c>
      <c r="CW36" s="299">
        <v>0</v>
      </c>
      <c r="CX36" s="299">
        <v>10</v>
      </c>
      <c r="CY36" s="315">
        <f t="shared" ref="CY36" si="78">IF(CX36&gt;0,1,0)</f>
        <v>1</v>
      </c>
      <c r="CZ36" s="316">
        <f t="shared" si="5"/>
        <v>2</v>
      </c>
      <c r="DA36" s="317">
        <f t="shared" si="6"/>
        <v>6</v>
      </c>
      <c r="DB36" s="318">
        <f t="shared" si="6"/>
        <v>41</v>
      </c>
      <c r="DC36" s="319">
        <f t="shared" si="16"/>
        <v>0.41176470588235292</v>
      </c>
      <c r="DD36" s="309">
        <f t="shared" si="71"/>
        <v>0.43154606975533583</v>
      </c>
      <c r="DE36" s="310">
        <f t="shared" si="72"/>
        <v>0.88096596311085751</v>
      </c>
      <c r="DF36" s="311">
        <f t="shared" si="73"/>
        <v>1.0000000000000004</v>
      </c>
      <c r="DG36" s="310">
        <f t="shared" si="9"/>
        <v>0.1951219512195122</v>
      </c>
      <c r="DH36" s="311">
        <f t="shared" si="74"/>
        <v>0.15282246845271741</v>
      </c>
      <c r="DI36" s="310">
        <f>DB36/'Кол-во учащихся ОУ'!D35</f>
        <v>4.3203371970495258E-2</v>
      </c>
      <c r="DJ36" s="311">
        <f t="shared" si="75"/>
        <v>4.3748021410053427E-2</v>
      </c>
    </row>
    <row r="37" spans="1:114" ht="16.5" customHeight="1" x14ac:dyDescent="0.25">
      <c r="A37" s="14">
        <v>5</v>
      </c>
      <c r="B37" s="16">
        <v>31000</v>
      </c>
      <c r="C37" s="21" t="s">
        <v>94</v>
      </c>
      <c r="D37" s="564">
        <v>0</v>
      </c>
      <c r="E37" s="565">
        <v>0</v>
      </c>
      <c r="F37" s="565">
        <v>15</v>
      </c>
      <c r="G37" s="314">
        <f>IF(F37&gt;0,1,0)</f>
        <v>1</v>
      </c>
      <c r="H37" s="564">
        <v>1</v>
      </c>
      <c r="I37" s="565">
        <v>2</v>
      </c>
      <c r="J37" s="565">
        <v>3</v>
      </c>
      <c r="K37" s="314">
        <f>IF(J37&gt;0,1,0)</f>
        <v>1</v>
      </c>
      <c r="L37" s="564">
        <v>0</v>
      </c>
      <c r="M37" s="565">
        <v>0</v>
      </c>
      <c r="N37" s="565">
        <v>0</v>
      </c>
      <c r="O37" s="314">
        <f t="shared" si="65"/>
        <v>0</v>
      </c>
      <c r="P37" s="564">
        <v>0</v>
      </c>
      <c r="Q37" s="565">
        <v>0</v>
      </c>
      <c r="R37" s="565">
        <v>10</v>
      </c>
      <c r="S37" s="314">
        <f t="shared" si="66"/>
        <v>1</v>
      </c>
      <c r="T37" s="312">
        <v>0</v>
      </c>
      <c r="U37" s="313">
        <v>0</v>
      </c>
      <c r="V37" s="313">
        <v>0</v>
      </c>
      <c r="W37" s="314">
        <f t="shared" si="67"/>
        <v>0</v>
      </c>
      <c r="X37" s="564">
        <v>0</v>
      </c>
      <c r="Y37" s="565">
        <v>0</v>
      </c>
      <c r="Z37" s="565">
        <v>2</v>
      </c>
      <c r="AA37" s="314">
        <f t="shared" si="68"/>
        <v>1</v>
      </c>
      <c r="AB37" s="564">
        <v>0</v>
      </c>
      <c r="AC37" s="565">
        <v>0</v>
      </c>
      <c r="AD37" s="565">
        <v>1</v>
      </c>
      <c r="AE37" s="314">
        <f>IF(AD37&gt;0,1,0)</f>
        <v>1</v>
      </c>
      <c r="AF37" s="564">
        <v>0</v>
      </c>
      <c r="AG37" s="565">
        <v>0</v>
      </c>
      <c r="AH37" s="565">
        <v>0</v>
      </c>
      <c r="AI37" s="314">
        <f>IF(AH37&gt;0,1,0)</f>
        <v>0</v>
      </c>
      <c r="AJ37" s="564">
        <v>0</v>
      </c>
      <c r="AK37" s="565">
        <v>0</v>
      </c>
      <c r="AL37" s="565">
        <v>8</v>
      </c>
      <c r="AM37" s="314">
        <f>IF(AL37&gt;0,1,0)</f>
        <v>1</v>
      </c>
      <c r="AN37" s="609"/>
      <c r="AO37" s="613"/>
      <c r="AP37" s="613"/>
      <c r="AQ37" s="615">
        <f>IF(AP37&gt;0,1,0)</f>
        <v>0</v>
      </c>
      <c r="AR37" s="609"/>
      <c r="AS37" s="613"/>
      <c r="AT37" s="613"/>
      <c r="AU37" s="615">
        <f>IF(AT37&gt;0,1,0)</f>
        <v>0</v>
      </c>
      <c r="AV37" s="609"/>
      <c r="AW37" s="613"/>
      <c r="AX37" s="613"/>
      <c r="AY37" s="615">
        <f>IF(AX37&gt;0,1,0)</f>
        <v>0</v>
      </c>
      <c r="AZ37" s="609"/>
      <c r="BA37" s="613"/>
      <c r="BB37" s="613"/>
      <c r="BC37" s="615">
        <f t="shared" si="69"/>
        <v>0</v>
      </c>
      <c r="BD37" s="609"/>
      <c r="BE37" s="613"/>
      <c r="BF37" s="613"/>
      <c r="BG37" s="615">
        <f>IF(BF37&gt;0,1,0)</f>
        <v>0</v>
      </c>
      <c r="BH37" s="609"/>
      <c r="BI37" s="613"/>
      <c r="BJ37" s="613"/>
      <c r="BK37" s="615">
        <f t="shared" si="70"/>
        <v>0</v>
      </c>
      <c r="BL37" s="616"/>
      <c r="BM37" s="613"/>
      <c r="BN37" s="613"/>
      <c r="BO37" s="612">
        <f>IF(BN37&gt;0,1,0)</f>
        <v>0</v>
      </c>
      <c r="BP37" s="564">
        <v>0</v>
      </c>
      <c r="BQ37" s="565">
        <v>0</v>
      </c>
      <c r="BR37" s="565">
        <v>0</v>
      </c>
      <c r="BS37" s="314">
        <f>IF(BR37&gt;0,1,0)</f>
        <v>0</v>
      </c>
      <c r="BT37" s="564">
        <v>0</v>
      </c>
      <c r="BU37" s="565">
        <v>0</v>
      </c>
      <c r="BV37" s="565">
        <v>7</v>
      </c>
      <c r="BW37" s="314">
        <f>IF(BV37&gt;0,1,0)</f>
        <v>1</v>
      </c>
      <c r="BX37" s="564">
        <v>0</v>
      </c>
      <c r="BY37" s="565">
        <v>0</v>
      </c>
      <c r="BZ37" s="565">
        <v>2</v>
      </c>
      <c r="CA37" s="314">
        <f>IF(BZ37&gt;0,1,0)</f>
        <v>1</v>
      </c>
      <c r="CB37" s="312">
        <v>0</v>
      </c>
      <c r="CC37" s="313">
        <v>0</v>
      </c>
      <c r="CD37" s="313">
        <v>0</v>
      </c>
      <c r="CE37" s="314">
        <f>IF(CD37&gt;0,1,0)</f>
        <v>0</v>
      </c>
      <c r="CF37" s="312">
        <v>0</v>
      </c>
      <c r="CG37" s="313">
        <v>0</v>
      </c>
      <c r="CH37" s="313">
        <v>0</v>
      </c>
      <c r="CI37" s="314">
        <f>IF(CH37&gt;0,1,0)</f>
        <v>0</v>
      </c>
      <c r="CJ37" s="614"/>
      <c r="CK37" s="611"/>
      <c r="CL37" s="611"/>
      <c r="CM37" s="615">
        <f>IF(CL37&gt;0,1,0)</f>
        <v>0</v>
      </c>
      <c r="CN37" s="298">
        <v>0</v>
      </c>
      <c r="CO37" s="299">
        <v>0</v>
      </c>
      <c r="CP37" s="299">
        <v>0</v>
      </c>
      <c r="CQ37" s="314">
        <f>IF(CP37&gt;0,1,0)</f>
        <v>0</v>
      </c>
      <c r="CR37" s="564">
        <v>2</v>
      </c>
      <c r="CS37" s="565">
        <v>1</v>
      </c>
      <c r="CT37" s="565">
        <v>3</v>
      </c>
      <c r="CU37" s="314">
        <f>IF(CT37&gt;0,1,0)</f>
        <v>1</v>
      </c>
      <c r="CV37" s="298">
        <v>0</v>
      </c>
      <c r="CW37" s="299">
        <v>0</v>
      </c>
      <c r="CX37" s="299">
        <v>0</v>
      </c>
      <c r="CY37" s="315">
        <f>IF(CX37&gt;0,1,0)</f>
        <v>0</v>
      </c>
      <c r="CZ37" s="316">
        <f t="shared" si="5"/>
        <v>3</v>
      </c>
      <c r="DA37" s="317">
        <f t="shared" si="6"/>
        <v>3</v>
      </c>
      <c r="DB37" s="318">
        <f t="shared" si="6"/>
        <v>51</v>
      </c>
      <c r="DC37" s="319">
        <f t="shared" si="16"/>
        <v>0.52941176470588236</v>
      </c>
      <c r="DD37" s="320">
        <f t="shared" si="71"/>
        <v>0.43154606975533583</v>
      </c>
      <c r="DE37" s="321">
        <f t="shared" si="72"/>
        <v>1.0958357102110667</v>
      </c>
      <c r="DF37" s="322">
        <f t="shared" si="73"/>
        <v>1.0000000000000004</v>
      </c>
      <c r="DG37" s="321">
        <f>(CZ37+DA37)/DB37</f>
        <v>0.11764705882352941</v>
      </c>
      <c r="DH37" s="322">
        <f t="shared" si="74"/>
        <v>0.15282246845271741</v>
      </c>
      <c r="DI37" s="310">
        <f>DB37/'Кол-во учащихся ОУ'!D36</f>
        <v>4.8341232227488151E-2</v>
      </c>
      <c r="DJ37" s="311">
        <f t="shared" si="75"/>
        <v>4.3748021410053427E-2</v>
      </c>
    </row>
    <row r="38" spans="1:114" ht="16.5" customHeight="1" x14ac:dyDescent="0.25">
      <c r="A38" s="14">
        <v>6</v>
      </c>
      <c r="B38" s="16">
        <v>30130</v>
      </c>
      <c r="C38" s="21" t="s">
        <v>1</v>
      </c>
      <c r="D38" s="564">
        <v>0</v>
      </c>
      <c r="E38" s="565">
        <v>0</v>
      </c>
      <c r="F38" s="565">
        <v>2</v>
      </c>
      <c r="G38" s="314">
        <f t="shared" si="76"/>
        <v>1</v>
      </c>
      <c r="H38" s="564">
        <v>0</v>
      </c>
      <c r="I38" s="565">
        <v>0</v>
      </c>
      <c r="J38" s="565">
        <v>0</v>
      </c>
      <c r="K38" s="314">
        <f t="shared" si="23"/>
        <v>0</v>
      </c>
      <c r="L38" s="564">
        <v>0</v>
      </c>
      <c r="M38" s="565">
        <v>0</v>
      </c>
      <c r="N38" s="565">
        <v>0</v>
      </c>
      <c r="O38" s="314">
        <f t="shared" si="65"/>
        <v>0</v>
      </c>
      <c r="P38" s="564">
        <v>0</v>
      </c>
      <c r="Q38" s="565">
        <v>0</v>
      </c>
      <c r="R38" s="565">
        <v>0</v>
      </c>
      <c r="S38" s="314">
        <f t="shared" si="66"/>
        <v>0</v>
      </c>
      <c r="T38" s="312">
        <v>0</v>
      </c>
      <c r="U38" s="313">
        <v>0</v>
      </c>
      <c r="V38" s="313">
        <v>0</v>
      </c>
      <c r="W38" s="314">
        <f t="shared" si="67"/>
        <v>0</v>
      </c>
      <c r="X38" s="564">
        <v>0</v>
      </c>
      <c r="Y38" s="565">
        <v>0</v>
      </c>
      <c r="Z38" s="565">
        <v>1</v>
      </c>
      <c r="AA38" s="314">
        <f t="shared" si="68"/>
        <v>1</v>
      </c>
      <c r="AB38" s="564">
        <v>0</v>
      </c>
      <c r="AC38" s="565">
        <v>0</v>
      </c>
      <c r="AD38" s="565">
        <v>2</v>
      </c>
      <c r="AE38" s="314">
        <f t="shared" si="24"/>
        <v>1</v>
      </c>
      <c r="AF38" s="564">
        <v>0</v>
      </c>
      <c r="AG38" s="565">
        <v>0</v>
      </c>
      <c r="AH38" s="565">
        <v>0</v>
      </c>
      <c r="AI38" s="314">
        <f t="shared" si="25"/>
        <v>0</v>
      </c>
      <c r="AJ38" s="564">
        <v>0</v>
      </c>
      <c r="AK38" s="565">
        <v>0</v>
      </c>
      <c r="AL38" s="565">
        <v>0</v>
      </c>
      <c r="AM38" s="314">
        <f t="shared" si="26"/>
        <v>0</v>
      </c>
      <c r="AN38" s="609"/>
      <c r="AO38" s="613"/>
      <c r="AP38" s="613"/>
      <c r="AQ38" s="615">
        <f t="shared" si="27"/>
        <v>0</v>
      </c>
      <c r="AR38" s="609"/>
      <c r="AS38" s="613"/>
      <c r="AT38" s="613"/>
      <c r="AU38" s="615">
        <f t="shared" si="28"/>
        <v>0</v>
      </c>
      <c r="AV38" s="609"/>
      <c r="AW38" s="613"/>
      <c r="AX38" s="613"/>
      <c r="AY38" s="615">
        <f t="shared" si="29"/>
        <v>0</v>
      </c>
      <c r="AZ38" s="609"/>
      <c r="BA38" s="613"/>
      <c r="BB38" s="613"/>
      <c r="BC38" s="615">
        <f t="shared" si="69"/>
        <v>0</v>
      </c>
      <c r="BD38" s="609"/>
      <c r="BE38" s="613"/>
      <c r="BF38" s="613"/>
      <c r="BG38" s="615">
        <f t="shared" si="30"/>
        <v>0</v>
      </c>
      <c r="BH38" s="609"/>
      <c r="BI38" s="613"/>
      <c r="BJ38" s="613"/>
      <c r="BK38" s="615">
        <f t="shared" si="70"/>
        <v>0</v>
      </c>
      <c r="BL38" s="610"/>
      <c r="BM38" s="611"/>
      <c r="BN38" s="611"/>
      <c r="BO38" s="612">
        <f t="shared" si="31"/>
        <v>0</v>
      </c>
      <c r="BP38" s="564">
        <v>0</v>
      </c>
      <c r="BQ38" s="565">
        <v>0</v>
      </c>
      <c r="BR38" s="565">
        <v>0</v>
      </c>
      <c r="BS38" s="314">
        <f t="shared" si="32"/>
        <v>0</v>
      </c>
      <c r="BT38" s="564">
        <v>0</v>
      </c>
      <c r="BU38" s="565">
        <v>0</v>
      </c>
      <c r="BV38" s="565">
        <v>0</v>
      </c>
      <c r="BW38" s="314">
        <f t="shared" si="33"/>
        <v>0</v>
      </c>
      <c r="BX38" s="564">
        <v>0</v>
      </c>
      <c r="BY38" s="565">
        <v>0</v>
      </c>
      <c r="BZ38" s="565">
        <v>1</v>
      </c>
      <c r="CA38" s="314">
        <f t="shared" ref="CA38:CA50" si="79">IF(BZ38&gt;0,1,0)</f>
        <v>1</v>
      </c>
      <c r="CB38" s="312">
        <v>0</v>
      </c>
      <c r="CC38" s="313">
        <v>0</v>
      </c>
      <c r="CD38" s="313">
        <v>0</v>
      </c>
      <c r="CE38" s="314">
        <f t="shared" si="35"/>
        <v>0</v>
      </c>
      <c r="CF38" s="312">
        <v>0</v>
      </c>
      <c r="CG38" s="313">
        <v>0</v>
      </c>
      <c r="CH38" s="313">
        <v>0</v>
      </c>
      <c r="CI38" s="314">
        <f t="shared" si="36"/>
        <v>0</v>
      </c>
      <c r="CJ38" s="614"/>
      <c r="CK38" s="611"/>
      <c r="CL38" s="611"/>
      <c r="CM38" s="615">
        <f t="shared" si="37"/>
        <v>0</v>
      </c>
      <c r="CN38" s="298">
        <v>0</v>
      </c>
      <c r="CO38" s="299">
        <v>0</v>
      </c>
      <c r="CP38" s="299">
        <v>0</v>
      </c>
      <c r="CQ38" s="314">
        <f t="shared" si="38"/>
        <v>0</v>
      </c>
      <c r="CR38" s="564">
        <v>0</v>
      </c>
      <c r="CS38" s="565">
        <v>0</v>
      </c>
      <c r="CT38" s="565">
        <v>0</v>
      </c>
      <c r="CU38" s="314">
        <f t="shared" si="39"/>
        <v>0</v>
      </c>
      <c r="CV38" s="298">
        <v>0</v>
      </c>
      <c r="CW38" s="299">
        <v>0</v>
      </c>
      <c r="CX38" s="299">
        <v>0</v>
      </c>
      <c r="CY38" s="315">
        <f t="shared" ref="CY38:CY50" si="80">IF(CX38&gt;0,1,0)</f>
        <v>0</v>
      </c>
      <c r="CZ38" s="316">
        <f t="shared" si="5"/>
        <v>0</v>
      </c>
      <c r="DA38" s="317">
        <f t="shared" si="6"/>
        <v>0</v>
      </c>
      <c r="DB38" s="318">
        <f t="shared" si="6"/>
        <v>6</v>
      </c>
      <c r="DC38" s="319">
        <f t="shared" si="16"/>
        <v>0.23529411764705882</v>
      </c>
      <c r="DD38" s="320">
        <f t="shared" si="71"/>
        <v>0.43154606975533583</v>
      </c>
      <c r="DE38" s="321">
        <f t="shared" si="72"/>
        <v>0.12892184826012548</v>
      </c>
      <c r="DF38" s="322">
        <f t="shared" si="73"/>
        <v>1.0000000000000004</v>
      </c>
      <c r="DG38" s="321">
        <f t="shared" si="9"/>
        <v>0</v>
      </c>
      <c r="DH38" s="322">
        <f t="shared" si="74"/>
        <v>0.15282246845271741</v>
      </c>
      <c r="DI38" s="310">
        <f>DB38/'Кол-во учащихся ОУ'!D37</f>
        <v>1.284796573875803E-2</v>
      </c>
      <c r="DJ38" s="311">
        <f t="shared" si="75"/>
        <v>4.3748021410053427E-2</v>
      </c>
    </row>
    <row r="39" spans="1:114" ht="16.5" customHeight="1" x14ac:dyDescent="0.25">
      <c r="A39" s="14">
        <v>7</v>
      </c>
      <c r="B39" s="16">
        <v>30160</v>
      </c>
      <c r="C39" s="21" t="s">
        <v>2</v>
      </c>
      <c r="D39" s="564">
        <v>0</v>
      </c>
      <c r="E39" s="565">
        <v>0</v>
      </c>
      <c r="F39" s="565">
        <v>8</v>
      </c>
      <c r="G39" s="314">
        <f t="shared" si="76"/>
        <v>1</v>
      </c>
      <c r="H39" s="564">
        <v>0</v>
      </c>
      <c r="I39" s="565">
        <v>0</v>
      </c>
      <c r="J39" s="565">
        <v>0</v>
      </c>
      <c r="K39" s="314">
        <f t="shared" si="23"/>
        <v>0</v>
      </c>
      <c r="L39" s="564">
        <v>0</v>
      </c>
      <c r="M39" s="565">
        <v>0</v>
      </c>
      <c r="N39" s="565">
        <v>0</v>
      </c>
      <c r="O39" s="314">
        <f t="shared" si="65"/>
        <v>0</v>
      </c>
      <c r="P39" s="564">
        <v>0</v>
      </c>
      <c r="Q39" s="565">
        <v>0</v>
      </c>
      <c r="R39" s="565">
        <v>0</v>
      </c>
      <c r="S39" s="314">
        <f t="shared" si="66"/>
        <v>0</v>
      </c>
      <c r="T39" s="312">
        <v>0</v>
      </c>
      <c r="U39" s="313">
        <v>0</v>
      </c>
      <c r="V39" s="313">
        <v>0</v>
      </c>
      <c r="W39" s="314">
        <f t="shared" si="67"/>
        <v>0</v>
      </c>
      <c r="X39" s="564">
        <v>0</v>
      </c>
      <c r="Y39" s="565">
        <v>0</v>
      </c>
      <c r="Z39" s="565">
        <v>1</v>
      </c>
      <c r="AA39" s="314">
        <f t="shared" si="68"/>
        <v>1</v>
      </c>
      <c r="AB39" s="564">
        <v>0</v>
      </c>
      <c r="AC39" s="565">
        <v>0</v>
      </c>
      <c r="AD39" s="565">
        <v>2</v>
      </c>
      <c r="AE39" s="314">
        <f t="shared" si="24"/>
        <v>1</v>
      </c>
      <c r="AF39" s="564">
        <v>0</v>
      </c>
      <c r="AG39" s="565">
        <v>0</v>
      </c>
      <c r="AH39" s="565">
        <v>0</v>
      </c>
      <c r="AI39" s="314">
        <f t="shared" si="25"/>
        <v>0</v>
      </c>
      <c r="AJ39" s="564">
        <v>0</v>
      </c>
      <c r="AK39" s="565">
        <v>0</v>
      </c>
      <c r="AL39" s="565">
        <v>2</v>
      </c>
      <c r="AM39" s="314">
        <f t="shared" si="26"/>
        <v>1</v>
      </c>
      <c r="AN39" s="609"/>
      <c r="AO39" s="613"/>
      <c r="AP39" s="613"/>
      <c r="AQ39" s="615">
        <f t="shared" si="27"/>
        <v>0</v>
      </c>
      <c r="AR39" s="609"/>
      <c r="AS39" s="613"/>
      <c r="AT39" s="613"/>
      <c r="AU39" s="615">
        <f t="shared" si="28"/>
        <v>0</v>
      </c>
      <c r="AV39" s="609"/>
      <c r="AW39" s="613"/>
      <c r="AX39" s="613"/>
      <c r="AY39" s="615">
        <f t="shared" si="29"/>
        <v>0</v>
      </c>
      <c r="AZ39" s="609"/>
      <c r="BA39" s="613"/>
      <c r="BB39" s="613"/>
      <c r="BC39" s="615">
        <f t="shared" si="69"/>
        <v>0</v>
      </c>
      <c r="BD39" s="609"/>
      <c r="BE39" s="613"/>
      <c r="BF39" s="613"/>
      <c r="BG39" s="615">
        <f t="shared" si="30"/>
        <v>0</v>
      </c>
      <c r="BH39" s="609"/>
      <c r="BI39" s="613"/>
      <c r="BJ39" s="613"/>
      <c r="BK39" s="615">
        <f t="shared" si="70"/>
        <v>0</v>
      </c>
      <c r="BL39" s="616"/>
      <c r="BM39" s="613"/>
      <c r="BN39" s="613"/>
      <c r="BO39" s="612">
        <f t="shared" si="31"/>
        <v>0</v>
      </c>
      <c r="BP39" s="564">
        <v>0</v>
      </c>
      <c r="BQ39" s="565">
        <v>0</v>
      </c>
      <c r="BR39" s="565">
        <v>0</v>
      </c>
      <c r="BS39" s="314">
        <f t="shared" si="32"/>
        <v>0</v>
      </c>
      <c r="BT39" s="564">
        <v>0</v>
      </c>
      <c r="BU39" s="565">
        <v>0</v>
      </c>
      <c r="BV39" s="565">
        <v>0</v>
      </c>
      <c r="BW39" s="314">
        <f t="shared" si="33"/>
        <v>0</v>
      </c>
      <c r="BX39" s="564">
        <v>0</v>
      </c>
      <c r="BY39" s="565">
        <v>0</v>
      </c>
      <c r="BZ39" s="565">
        <v>2</v>
      </c>
      <c r="CA39" s="314">
        <f t="shared" si="79"/>
        <v>1</v>
      </c>
      <c r="CB39" s="564">
        <v>0</v>
      </c>
      <c r="CC39" s="565">
        <v>0</v>
      </c>
      <c r="CD39" s="565">
        <v>1</v>
      </c>
      <c r="CE39" s="314">
        <f t="shared" si="35"/>
        <v>1</v>
      </c>
      <c r="CF39" s="312">
        <v>0</v>
      </c>
      <c r="CG39" s="313">
        <v>0</v>
      </c>
      <c r="CH39" s="313">
        <v>0</v>
      </c>
      <c r="CI39" s="314">
        <f t="shared" si="36"/>
        <v>0</v>
      </c>
      <c r="CJ39" s="614"/>
      <c r="CK39" s="611"/>
      <c r="CL39" s="611"/>
      <c r="CM39" s="615">
        <f t="shared" si="37"/>
        <v>0</v>
      </c>
      <c r="CN39" s="298">
        <v>0</v>
      </c>
      <c r="CO39" s="299">
        <v>0</v>
      </c>
      <c r="CP39" s="299">
        <v>0</v>
      </c>
      <c r="CQ39" s="314">
        <f t="shared" si="38"/>
        <v>0</v>
      </c>
      <c r="CR39" s="564">
        <v>0</v>
      </c>
      <c r="CS39" s="565">
        <v>0</v>
      </c>
      <c r="CT39" s="565">
        <v>0</v>
      </c>
      <c r="CU39" s="314">
        <f t="shared" si="39"/>
        <v>0</v>
      </c>
      <c r="CV39" s="312">
        <v>0</v>
      </c>
      <c r="CW39" s="313">
        <v>0</v>
      </c>
      <c r="CX39" s="313">
        <v>0</v>
      </c>
      <c r="CY39" s="315">
        <f t="shared" si="80"/>
        <v>0</v>
      </c>
      <c r="CZ39" s="316">
        <f t="shared" si="5"/>
        <v>0</v>
      </c>
      <c r="DA39" s="317">
        <f t="shared" si="6"/>
        <v>0</v>
      </c>
      <c r="DB39" s="318">
        <f t="shared" si="6"/>
        <v>16</v>
      </c>
      <c r="DC39" s="319">
        <f t="shared" si="16"/>
        <v>0.35294117647058826</v>
      </c>
      <c r="DD39" s="320">
        <f t="shared" si="71"/>
        <v>0.43154606975533583</v>
      </c>
      <c r="DE39" s="321">
        <f t="shared" si="72"/>
        <v>0.34379159536033466</v>
      </c>
      <c r="DF39" s="322">
        <f t="shared" si="73"/>
        <v>1.0000000000000004</v>
      </c>
      <c r="DG39" s="321">
        <f t="shared" si="9"/>
        <v>0</v>
      </c>
      <c r="DH39" s="322">
        <f t="shared" si="74"/>
        <v>0.15282246845271741</v>
      </c>
      <c r="DI39" s="310">
        <f>DB39/'Кол-во учащихся ОУ'!D38</f>
        <v>1.7543859649122806E-2</v>
      </c>
      <c r="DJ39" s="311">
        <f t="shared" si="75"/>
        <v>4.3748021410053427E-2</v>
      </c>
    </row>
    <row r="40" spans="1:114" ht="16.5" customHeight="1" x14ac:dyDescent="0.25">
      <c r="A40" s="14">
        <v>8</v>
      </c>
      <c r="B40" s="16">
        <v>30310</v>
      </c>
      <c r="C40" s="21" t="s">
        <v>21</v>
      </c>
      <c r="D40" s="564">
        <v>0</v>
      </c>
      <c r="E40" s="565">
        <v>0</v>
      </c>
      <c r="F40" s="565">
        <v>4</v>
      </c>
      <c r="G40" s="314">
        <f t="shared" si="76"/>
        <v>1</v>
      </c>
      <c r="H40" s="564">
        <v>0</v>
      </c>
      <c r="I40" s="565">
        <v>0</v>
      </c>
      <c r="J40" s="565">
        <v>0</v>
      </c>
      <c r="K40" s="314">
        <f t="shared" si="23"/>
        <v>0</v>
      </c>
      <c r="L40" s="564">
        <v>0</v>
      </c>
      <c r="M40" s="565">
        <v>0</v>
      </c>
      <c r="N40" s="565">
        <v>0</v>
      </c>
      <c r="O40" s="314">
        <f t="shared" si="65"/>
        <v>0</v>
      </c>
      <c r="P40" s="564">
        <v>0</v>
      </c>
      <c r="Q40" s="565">
        <v>0</v>
      </c>
      <c r="R40" s="565">
        <v>0</v>
      </c>
      <c r="S40" s="314">
        <f t="shared" si="66"/>
        <v>0</v>
      </c>
      <c r="T40" s="312">
        <v>0</v>
      </c>
      <c r="U40" s="313">
        <v>0</v>
      </c>
      <c r="V40" s="313">
        <v>0</v>
      </c>
      <c r="W40" s="314">
        <f t="shared" si="67"/>
        <v>0</v>
      </c>
      <c r="X40" s="564">
        <v>0</v>
      </c>
      <c r="Y40" s="565">
        <v>0</v>
      </c>
      <c r="Z40" s="565">
        <v>2</v>
      </c>
      <c r="AA40" s="314">
        <f t="shared" si="68"/>
        <v>1</v>
      </c>
      <c r="AB40" s="564">
        <v>0</v>
      </c>
      <c r="AC40" s="565">
        <v>0</v>
      </c>
      <c r="AD40" s="565">
        <v>2</v>
      </c>
      <c r="AE40" s="314">
        <f t="shared" si="24"/>
        <v>1</v>
      </c>
      <c r="AF40" s="564">
        <v>0</v>
      </c>
      <c r="AG40" s="565">
        <v>0</v>
      </c>
      <c r="AH40" s="565">
        <v>0</v>
      </c>
      <c r="AI40" s="314">
        <f t="shared" si="25"/>
        <v>0</v>
      </c>
      <c r="AJ40" s="564">
        <v>0</v>
      </c>
      <c r="AK40" s="565">
        <v>0</v>
      </c>
      <c r="AL40" s="565">
        <v>0</v>
      </c>
      <c r="AM40" s="314">
        <f t="shared" si="26"/>
        <v>0</v>
      </c>
      <c r="AN40" s="609"/>
      <c r="AO40" s="613"/>
      <c r="AP40" s="613"/>
      <c r="AQ40" s="615">
        <f t="shared" si="27"/>
        <v>0</v>
      </c>
      <c r="AR40" s="609"/>
      <c r="AS40" s="613"/>
      <c r="AT40" s="613"/>
      <c r="AU40" s="615">
        <f t="shared" si="28"/>
        <v>0</v>
      </c>
      <c r="AV40" s="609"/>
      <c r="AW40" s="613"/>
      <c r="AX40" s="613"/>
      <c r="AY40" s="615">
        <f t="shared" si="29"/>
        <v>0</v>
      </c>
      <c r="AZ40" s="609"/>
      <c r="BA40" s="613"/>
      <c r="BB40" s="613"/>
      <c r="BC40" s="615">
        <f t="shared" si="69"/>
        <v>0</v>
      </c>
      <c r="BD40" s="609"/>
      <c r="BE40" s="613"/>
      <c r="BF40" s="613"/>
      <c r="BG40" s="615">
        <f t="shared" si="30"/>
        <v>0</v>
      </c>
      <c r="BH40" s="609"/>
      <c r="BI40" s="613"/>
      <c r="BJ40" s="613"/>
      <c r="BK40" s="615">
        <f t="shared" si="70"/>
        <v>0</v>
      </c>
      <c r="BL40" s="616"/>
      <c r="BM40" s="613"/>
      <c r="BN40" s="613"/>
      <c r="BO40" s="612">
        <f t="shared" si="31"/>
        <v>0</v>
      </c>
      <c r="BP40" s="564">
        <v>0</v>
      </c>
      <c r="BQ40" s="565">
        <v>0</v>
      </c>
      <c r="BR40" s="565">
        <v>0</v>
      </c>
      <c r="BS40" s="314">
        <f t="shared" si="32"/>
        <v>0</v>
      </c>
      <c r="BT40" s="564">
        <v>0</v>
      </c>
      <c r="BU40" s="565">
        <v>0</v>
      </c>
      <c r="BV40" s="565">
        <v>4</v>
      </c>
      <c r="BW40" s="314">
        <f t="shared" si="33"/>
        <v>1</v>
      </c>
      <c r="BX40" s="564">
        <v>0</v>
      </c>
      <c r="BY40" s="565">
        <v>0</v>
      </c>
      <c r="BZ40" s="565">
        <v>0</v>
      </c>
      <c r="CA40" s="314">
        <f t="shared" si="79"/>
        <v>0</v>
      </c>
      <c r="CB40" s="564">
        <v>0</v>
      </c>
      <c r="CC40" s="565">
        <v>0</v>
      </c>
      <c r="CD40" s="565">
        <v>0</v>
      </c>
      <c r="CE40" s="314">
        <f t="shared" si="35"/>
        <v>0</v>
      </c>
      <c r="CF40" s="312">
        <v>0</v>
      </c>
      <c r="CG40" s="313">
        <v>0</v>
      </c>
      <c r="CH40" s="313">
        <v>0</v>
      </c>
      <c r="CI40" s="314">
        <f t="shared" si="36"/>
        <v>0</v>
      </c>
      <c r="CJ40" s="614"/>
      <c r="CK40" s="611"/>
      <c r="CL40" s="611"/>
      <c r="CM40" s="615">
        <f t="shared" si="37"/>
        <v>0</v>
      </c>
      <c r="CN40" s="298">
        <v>0</v>
      </c>
      <c r="CO40" s="299">
        <v>0</v>
      </c>
      <c r="CP40" s="299">
        <v>0</v>
      </c>
      <c r="CQ40" s="314">
        <f t="shared" si="38"/>
        <v>0</v>
      </c>
      <c r="CR40" s="564">
        <v>0</v>
      </c>
      <c r="CS40" s="565">
        <v>0</v>
      </c>
      <c r="CT40" s="565">
        <v>0</v>
      </c>
      <c r="CU40" s="314">
        <f t="shared" si="39"/>
        <v>0</v>
      </c>
      <c r="CV40" s="312">
        <v>0</v>
      </c>
      <c r="CW40" s="313">
        <v>0</v>
      </c>
      <c r="CX40" s="313">
        <v>0</v>
      </c>
      <c r="CY40" s="315">
        <f t="shared" si="80"/>
        <v>0</v>
      </c>
      <c r="CZ40" s="316">
        <f t="shared" si="5"/>
        <v>0</v>
      </c>
      <c r="DA40" s="317">
        <f t="shared" si="6"/>
        <v>0</v>
      </c>
      <c r="DB40" s="318">
        <f t="shared" si="6"/>
        <v>12</v>
      </c>
      <c r="DC40" s="319">
        <f t="shared" si="16"/>
        <v>0.23529411764705882</v>
      </c>
      <c r="DD40" s="320">
        <f t="shared" si="71"/>
        <v>0.43154606975533583</v>
      </c>
      <c r="DE40" s="321">
        <f t="shared" si="72"/>
        <v>0.25784369652025096</v>
      </c>
      <c r="DF40" s="322">
        <f t="shared" si="73"/>
        <v>1.0000000000000004</v>
      </c>
      <c r="DG40" s="321">
        <f t="shared" si="9"/>
        <v>0</v>
      </c>
      <c r="DH40" s="322">
        <f t="shared" si="74"/>
        <v>0.15282246845271741</v>
      </c>
      <c r="DI40" s="310">
        <f>DB40/'Кол-во учащихся ОУ'!D39</f>
        <v>2.0583190394511151E-2</v>
      </c>
      <c r="DJ40" s="311">
        <f t="shared" si="75"/>
        <v>4.3748021410053427E-2</v>
      </c>
    </row>
    <row r="41" spans="1:114" ht="16.5" customHeight="1" x14ac:dyDescent="0.25">
      <c r="A41" s="14">
        <v>9</v>
      </c>
      <c r="B41" s="16">
        <v>30440</v>
      </c>
      <c r="C41" s="21" t="s">
        <v>22</v>
      </c>
      <c r="D41" s="564">
        <v>2</v>
      </c>
      <c r="E41" s="565">
        <v>3</v>
      </c>
      <c r="F41" s="565">
        <v>17</v>
      </c>
      <c r="G41" s="314">
        <f t="shared" si="76"/>
        <v>1</v>
      </c>
      <c r="H41" s="564">
        <v>0</v>
      </c>
      <c r="I41" s="565">
        <v>0</v>
      </c>
      <c r="J41" s="565">
        <v>0</v>
      </c>
      <c r="K41" s="314">
        <f t="shared" si="23"/>
        <v>0</v>
      </c>
      <c r="L41" s="564">
        <v>0</v>
      </c>
      <c r="M41" s="565">
        <v>0</v>
      </c>
      <c r="N41" s="565">
        <v>0</v>
      </c>
      <c r="O41" s="314">
        <f t="shared" si="65"/>
        <v>0</v>
      </c>
      <c r="P41" s="564">
        <v>0</v>
      </c>
      <c r="Q41" s="565">
        <v>0</v>
      </c>
      <c r="R41" s="565">
        <v>0</v>
      </c>
      <c r="S41" s="314">
        <f t="shared" si="66"/>
        <v>0</v>
      </c>
      <c r="T41" s="312">
        <v>0</v>
      </c>
      <c r="U41" s="313">
        <v>0</v>
      </c>
      <c r="V41" s="313">
        <v>0</v>
      </c>
      <c r="W41" s="314">
        <f t="shared" si="67"/>
        <v>0</v>
      </c>
      <c r="X41" s="564">
        <v>0</v>
      </c>
      <c r="Y41" s="565">
        <v>0</v>
      </c>
      <c r="Z41" s="565">
        <v>1</v>
      </c>
      <c r="AA41" s="314">
        <f t="shared" si="68"/>
        <v>1</v>
      </c>
      <c r="AB41" s="564">
        <v>0</v>
      </c>
      <c r="AC41" s="565">
        <v>1</v>
      </c>
      <c r="AD41" s="565">
        <v>1</v>
      </c>
      <c r="AE41" s="314">
        <f t="shared" si="24"/>
        <v>1</v>
      </c>
      <c r="AF41" s="564">
        <v>0</v>
      </c>
      <c r="AG41" s="565">
        <v>0</v>
      </c>
      <c r="AH41" s="565">
        <v>1</v>
      </c>
      <c r="AI41" s="314">
        <f t="shared" si="25"/>
        <v>1</v>
      </c>
      <c r="AJ41" s="564">
        <v>0</v>
      </c>
      <c r="AK41" s="565">
        <v>0</v>
      </c>
      <c r="AL41" s="565">
        <v>0</v>
      </c>
      <c r="AM41" s="314">
        <f t="shared" si="26"/>
        <v>0</v>
      </c>
      <c r="AN41" s="609"/>
      <c r="AO41" s="613"/>
      <c r="AP41" s="613"/>
      <c r="AQ41" s="615">
        <f t="shared" si="27"/>
        <v>0</v>
      </c>
      <c r="AR41" s="609"/>
      <c r="AS41" s="613"/>
      <c r="AT41" s="613"/>
      <c r="AU41" s="615">
        <f t="shared" si="28"/>
        <v>0</v>
      </c>
      <c r="AV41" s="609"/>
      <c r="AW41" s="613"/>
      <c r="AX41" s="613"/>
      <c r="AY41" s="615">
        <f t="shared" si="29"/>
        <v>0</v>
      </c>
      <c r="AZ41" s="609"/>
      <c r="BA41" s="613"/>
      <c r="BB41" s="613"/>
      <c r="BC41" s="615">
        <f t="shared" si="69"/>
        <v>0</v>
      </c>
      <c r="BD41" s="609"/>
      <c r="BE41" s="613"/>
      <c r="BF41" s="613"/>
      <c r="BG41" s="615">
        <f t="shared" si="30"/>
        <v>0</v>
      </c>
      <c r="BH41" s="609"/>
      <c r="BI41" s="613"/>
      <c r="BJ41" s="613"/>
      <c r="BK41" s="615">
        <f t="shared" si="70"/>
        <v>0</v>
      </c>
      <c r="BL41" s="616"/>
      <c r="BM41" s="613"/>
      <c r="BN41" s="613"/>
      <c r="BO41" s="612">
        <f t="shared" si="31"/>
        <v>0</v>
      </c>
      <c r="BP41" s="564">
        <v>0</v>
      </c>
      <c r="BQ41" s="565">
        <v>0</v>
      </c>
      <c r="BR41" s="565">
        <v>0</v>
      </c>
      <c r="BS41" s="314">
        <f t="shared" si="32"/>
        <v>0</v>
      </c>
      <c r="BT41" s="564">
        <v>1</v>
      </c>
      <c r="BU41" s="565">
        <v>0</v>
      </c>
      <c r="BV41" s="565">
        <v>6</v>
      </c>
      <c r="BW41" s="314">
        <f t="shared" si="33"/>
        <v>1</v>
      </c>
      <c r="BX41" s="564">
        <v>0</v>
      </c>
      <c r="BY41" s="565">
        <v>0</v>
      </c>
      <c r="BZ41" s="565">
        <v>0</v>
      </c>
      <c r="CA41" s="314">
        <f t="shared" si="79"/>
        <v>0</v>
      </c>
      <c r="CB41" s="564">
        <v>0</v>
      </c>
      <c r="CC41" s="565">
        <v>0</v>
      </c>
      <c r="CD41" s="565">
        <v>0</v>
      </c>
      <c r="CE41" s="314">
        <f t="shared" si="35"/>
        <v>0</v>
      </c>
      <c r="CF41" s="312">
        <v>0</v>
      </c>
      <c r="CG41" s="313">
        <v>0</v>
      </c>
      <c r="CH41" s="313">
        <v>0</v>
      </c>
      <c r="CI41" s="314">
        <f t="shared" si="36"/>
        <v>0</v>
      </c>
      <c r="CJ41" s="614"/>
      <c r="CK41" s="611"/>
      <c r="CL41" s="611"/>
      <c r="CM41" s="615">
        <f t="shared" si="37"/>
        <v>0</v>
      </c>
      <c r="CN41" s="298">
        <v>0</v>
      </c>
      <c r="CO41" s="299">
        <v>0</v>
      </c>
      <c r="CP41" s="299">
        <v>0</v>
      </c>
      <c r="CQ41" s="314">
        <f t="shared" si="38"/>
        <v>0</v>
      </c>
      <c r="CR41" s="564">
        <v>0</v>
      </c>
      <c r="CS41" s="565">
        <v>0</v>
      </c>
      <c r="CT41" s="565">
        <v>0</v>
      </c>
      <c r="CU41" s="314">
        <f t="shared" si="39"/>
        <v>0</v>
      </c>
      <c r="CV41" s="298">
        <v>0</v>
      </c>
      <c r="CW41" s="299">
        <v>0</v>
      </c>
      <c r="CX41" s="299">
        <v>0</v>
      </c>
      <c r="CY41" s="315">
        <f t="shared" si="80"/>
        <v>0</v>
      </c>
      <c r="CZ41" s="316">
        <f t="shared" si="5"/>
        <v>3</v>
      </c>
      <c r="DA41" s="317">
        <f t="shared" si="6"/>
        <v>4</v>
      </c>
      <c r="DB41" s="318">
        <f t="shared" si="6"/>
        <v>26</v>
      </c>
      <c r="DC41" s="319">
        <f t="shared" si="16"/>
        <v>0.29411764705882354</v>
      </c>
      <c r="DD41" s="320">
        <f t="shared" si="71"/>
        <v>0.43154606975533583</v>
      </c>
      <c r="DE41" s="321">
        <f t="shared" si="72"/>
        <v>0.55866134246054377</v>
      </c>
      <c r="DF41" s="322">
        <f t="shared" si="73"/>
        <v>1.0000000000000004</v>
      </c>
      <c r="DG41" s="321">
        <f t="shared" si="9"/>
        <v>0.26923076923076922</v>
      </c>
      <c r="DH41" s="322">
        <f t="shared" si="74"/>
        <v>0.15282246845271741</v>
      </c>
      <c r="DI41" s="310">
        <f>DB41/'Кол-во учащихся ОУ'!D40</f>
        <v>3.1784841075794622E-2</v>
      </c>
      <c r="DJ41" s="311">
        <f t="shared" si="75"/>
        <v>4.3748021410053427E-2</v>
      </c>
    </row>
    <row r="42" spans="1:114" ht="16.5" customHeight="1" x14ac:dyDescent="0.25">
      <c r="A42" s="14">
        <v>10</v>
      </c>
      <c r="B42" s="16">
        <v>30470</v>
      </c>
      <c r="C42" s="21" t="s">
        <v>23</v>
      </c>
      <c r="D42" s="564">
        <v>0</v>
      </c>
      <c r="E42" s="565">
        <v>0</v>
      </c>
      <c r="F42" s="565">
        <v>6</v>
      </c>
      <c r="G42" s="314">
        <f t="shared" si="76"/>
        <v>1</v>
      </c>
      <c r="H42" s="564">
        <v>0</v>
      </c>
      <c r="I42" s="565">
        <v>0</v>
      </c>
      <c r="J42" s="565">
        <v>0</v>
      </c>
      <c r="K42" s="314">
        <f t="shared" si="23"/>
        <v>0</v>
      </c>
      <c r="L42" s="564">
        <v>0</v>
      </c>
      <c r="M42" s="565">
        <v>0</v>
      </c>
      <c r="N42" s="565">
        <v>0</v>
      </c>
      <c r="O42" s="314">
        <f t="shared" si="65"/>
        <v>0</v>
      </c>
      <c r="P42" s="564">
        <v>0</v>
      </c>
      <c r="Q42" s="565">
        <v>0</v>
      </c>
      <c r="R42" s="565">
        <v>0</v>
      </c>
      <c r="S42" s="314">
        <f t="shared" si="66"/>
        <v>0</v>
      </c>
      <c r="T42" s="312">
        <v>0</v>
      </c>
      <c r="U42" s="313">
        <v>0</v>
      </c>
      <c r="V42" s="313">
        <v>0</v>
      </c>
      <c r="W42" s="314">
        <f t="shared" si="67"/>
        <v>0</v>
      </c>
      <c r="X42" s="564">
        <v>0</v>
      </c>
      <c r="Y42" s="565">
        <v>0</v>
      </c>
      <c r="Z42" s="565">
        <v>1</v>
      </c>
      <c r="AA42" s="314">
        <f t="shared" si="68"/>
        <v>1</v>
      </c>
      <c r="AB42" s="564">
        <v>0</v>
      </c>
      <c r="AC42" s="565">
        <v>0</v>
      </c>
      <c r="AD42" s="565">
        <v>2</v>
      </c>
      <c r="AE42" s="314">
        <f t="shared" si="24"/>
        <v>1</v>
      </c>
      <c r="AF42" s="564">
        <v>0</v>
      </c>
      <c r="AG42" s="565">
        <v>0</v>
      </c>
      <c r="AH42" s="565">
        <v>9</v>
      </c>
      <c r="AI42" s="314">
        <f t="shared" si="25"/>
        <v>1</v>
      </c>
      <c r="AJ42" s="564">
        <v>0</v>
      </c>
      <c r="AK42" s="565">
        <v>0</v>
      </c>
      <c r="AL42" s="565">
        <v>0</v>
      </c>
      <c r="AM42" s="314">
        <f t="shared" si="26"/>
        <v>0</v>
      </c>
      <c r="AN42" s="609"/>
      <c r="AO42" s="613"/>
      <c r="AP42" s="613"/>
      <c r="AQ42" s="615">
        <f t="shared" si="27"/>
        <v>0</v>
      </c>
      <c r="AR42" s="609"/>
      <c r="AS42" s="613"/>
      <c r="AT42" s="613"/>
      <c r="AU42" s="615">
        <f t="shared" si="28"/>
        <v>0</v>
      </c>
      <c r="AV42" s="609"/>
      <c r="AW42" s="613"/>
      <c r="AX42" s="613"/>
      <c r="AY42" s="615">
        <f t="shared" si="29"/>
        <v>0</v>
      </c>
      <c r="AZ42" s="609"/>
      <c r="BA42" s="613"/>
      <c r="BB42" s="613"/>
      <c r="BC42" s="615">
        <f t="shared" si="69"/>
        <v>0</v>
      </c>
      <c r="BD42" s="609"/>
      <c r="BE42" s="613"/>
      <c r="BF42" s="613"/>
      <c r="BG42" s="615">
        <f t="shared" si="30"/>
        <v>0</v>
      </c>
      <c r="BH42" s="609"/>
      <c r="BI42" s="613"/>
      <c r="BJ42" s="613"/>
      <c r="BK42" s="615">
        <f t="shared" si="70"/>
        <v>0</v>
      </c>
      <c r="BL42" s="616"/>
      <c r="BM42" s="613"/>
      <c r="BN42" s="613"/>
      <c r="BO42" s="612">
        <f t="shared" si="31"/>
        <v>0</v>
      </c>
      <c r="BP42" s="564">
        <v>0</v>
      </c>
      <c r="BQ42" s="565">
        <v>0</v>
      </c>
      <c r="BR42" s="565">
        <v>0</v>
      </c>
      <c r="BS42" s="314">
        <f t="shared" si="32"/>
        <v>0</v>
      </c>
      <c r="BT42" s="564">
        <v>0</v>
      </c>
      <c r="BU42" s="565">
        <v>0</v>
      </c>
      <c r="BV42" s="565">
        <v>0</v>
      </c>
      <c r="BW42" s="314">
        <f t="shared" si="33"/>
        <v>0</v>
      </c>
      <c r="BX42" s="564">
        <v>0</v>
      </c>
      <c r="BY42" s="565">
        <v>0</v>
      </c>
      <c r="BZ42" s="565">
        <v>2</v>
      </c>
      <c r="CA42" s="314">
        <f t="shared" si="79"/>
        <v>1</v>
      </c>
      <c r="CB42" s="564">
        <v>0</v>
      </c>
      <c r="CC42" s="565">
        <v>0</v>
      </c>
      <c r="CD42" s="565">
        <v>0</v>
      </c>
      <c r="CE42" s="314">
        <f t="shared" si="35"/>
        <v>0</v>
      </c>
      <c r="CF42" s="312">
        <v>0</v>
      </c>
      <c r="CG42" s="313">
        <v>0</v>
      </c>
      <c r="CH42" s="313">
        <v>0</v>
      </c>
      <c r="CI42" s="314">
        <f t="shared" si="36"/>
        <v>0</v>
      </c>
      <c r="CJ42" s="614"/>
      <c r="CK42" s="611"/>
      <c r="CL42" s="611"/>
      <c r="CM42" s="615">
        <f t="shared" si="37"/>
        <v>0</v>
      </c>
      <c r="CN42" s="298">
        <v>0</v>
      </c>
      <c r="CO42" s="299">
        <v>0</v>
      </c>
      <c r="CP42" s="299">
        <v>0</v>
      </c>
      <c r="CQ42" s="314">
        <f t="shared" si="38"/>
        <v>0</v>
      </c>
      <c r="CR42" s="564">
        <v>0</v>
      </c>
      <c r="CS42" s="565">
        <v>0</v>
      </c>
      <c r="CT42" s="565">
        <v>0</v>
      </c>
      <c r="CU42" s="314">
        <f t="shared" si="39"/>
        <v>0</v>
      </c>
      <c r="CV42" s="312">
        <v>0</v>
      </c>
      <c r="CW42" s="313">
        <v>0</v>
      </c>
      <c r="CX42" s="313">
        <v>0</v>
      </c>
      <c r="CY42" s="315">
        <f t="shared" si="80"/>
        <v>0</v>
      </c>
      <c r="CZ42" s="316">
        <f t="shared" si="5"/>
        <v>0</v>
      </c>
      <c r="DA42" s="317">
        <f t="shared" si="6"/>
        <v>0</v>
      </c>
      <c r="DB42" s="318">
        <f t="shared" si="6"/>
        <v>20</v>
      </c>
      <c r="DC42" s="319">
        <f t="shared" si="16"/>
        <v>0.29411764705882354</v>
      </c>
      <c r="DD42" s="320">
        <f t="shared" si="71"/>
        <v>0.43154606975533583</v>
      </c>
      <c r="DE42" s="321">
        <f t="shared" si="72"/>
        <v>0.42973949420041829</v>
      </c>
      <c r="DF42" s="322">
        <f t="shared" si="73"/>
        <v>1.0000000000000004</v>
      </c>
      <c r="DG42" s="321">
        <f t="shared" si="9"/>
        <v>0</v>
      </c>
      <c r="DH42" s="322">
        <f t="shared" si="74"/>
        <v>0.15282246845271741</v>
      </c>
      <c r="DI42" s="310">
        <f>DB42/'Кол-во учащихся ОУ'!D41</f>
        <v>3.125E-2</v>
      </c>
      <c r="DJ42" s="311">
        <f t="shared" si="75"/>
        <v>4.3748021410053427E-2</v>
      </c>
    </row>
    <row r="43" spans="1:114" ht="16.5" customHeight="1" x14ac:dyDescent="0.25">
      <c r="A43" s="14">
        <v>11</v>
      </c>
      <c r="B43" s="16">
        <v>30500</v>
      </c>
      <c r="C43" s="21" t="s">
        <v>24</v>
      </c>
      <c r="D43" s="564">
        <v>0</v>
      </c>
      <c r="E43" s="565">
        <v>0</v>
      </c>
      <c r="F43" s="565">
        <v>1</v>
      </c>
      <c r="G43" s="314">
        <f t="shared" si="76"/>
        <v>1</v>
      </c>
      <c r="H43" s="564">
        <v>0</v>
      </c>
      <c r="I43" s="565">
        <v>0</v>
      </c>
      <c r="J43" s="565">
        <v>0</v>
      </c>
      <c r="K43" s="314">
        <f t="shared" si="23"/>
        <v>0</v>
      </c>
      <c r="L43" s="564">
        <v>0</v>
      </c>
      <c r="M43" s="565">
        <v>0</v>
      </c>
      <c r="N43" s="565">
        <v>0</v>
      </c>
      <c r="O43" s="314">
        <f t="shared" si="65"/>
        <v>0</v>
      </c>
      <c r="P43" s="564">
        <v>0</v>
      </c>
      <c r="Q43" s="565">
        <v>0</v>
      </c>
      <c r="R43" s="565">
        <v>0</v>
      </c>
      <c r="S43" s="314">
        <f t="shared" si="66"/>
        <v>0</v>
      </c>
      <c r="T43" s="312">
        <v>0</v>
      </c>
      <c r="U43" s="313">
        <v>0</v>
      </c>
      <c r="V43" s="313">
        <v>0</v>
      </c>
      <c r="W43" s="314">
        <f t="shared" si="67"/>
        <v>0</v>
      </c>
      <c r="X43" s="564">
        <v>0</v>
      </c>
      <c r="Y43" s="565">
        <v>0</v>
      </c>
      <c r="Z43" s="565">
        <v>1</v>
      </c>
      <c r="AA43" s="314">
        <f t="shared" si="68"/>
        <v>1</v>
      </c>
      <c r="AB43" s="564">
        <v>0</v>
      </c>
      <c r="AC43" s="565">
        <v>0</v>
      </c>
      <c r="AD43" s="565">
        <v>3</v>
      </c>
      <c r="AE43" s="314">
        <f t="shared" si="24"/>
        <v>1</v>
      </c>
      <c r="AF43" s="564">
        <v>0</v>
      </c>
      <c r="AG43" s="565">
        <v>0</v>
      </c>
      <c r="AH43" s="565">
        <v>0</v>
      </c>
      <c r="AI43" s="314">
        <f t="shared" si="25"/>
        <v>0</v>
      </c>
      <c r="AJ43" s="564">
        <v>0</v>
      </c>
      <c r="AK43" s="565">
        <v>0</v>
      </c>
      <c r="AL43" s="565">
        <v>0</v>
      </c>
      <c r="AM43" s="314">
        <f t="shared" si="26"/>
        <v>0</v>
      </c>
      <c r="AN43" s="609"/>
      <c r="AO43" s="613"/>
      <c r="AP43" s="613"/>
      <c r="AQ43" s="615">
        <f t="shared" si="27"/>
        <v>0</v>
      </c>
      <c r="AR43" s="609"/>
      <c r="AS43" s="613"/>
      <c r="AT43" s="613"/>
      <c r="AU43" s="615">
        <f t="shared" si="28"/>
        <v>0</v>
      </c>
      <c r="AV43" s="609"/>
      <c r="AW43" s="613"/>
      <c r="AX43" s="613"/>
      <c r="AY43" s="615">
        <f t="shared" si="29"/>
        <v>0</v>
      </c>
      <c r="AZ43" s="609"/>
      <c r="BA43" s="613"/>
      <c r="BB43" s="613"/>
      <c r="BC43" s="615">
        <f t="shared" si="69"/>
        <v>0</v>
      </c>
      <c r="BD43" s="609"/>
      <c r="BE43" s="613"/>
      <c r="BF43" s="613"/>
      <c r="BG43" s="615">
        <f t="shared" si="30"/>
        <v>0</v>
      </c>
      <c r="BH43" s="609"/>
      <c r="BI43" s="613"/>
      <c r="BJ43" s="613"/>
      <c r="BK43" s="615">
        <f t="shared" si="70"/>
        <v>0</v>
      </c>
      <c r="BL43" s="610"/>
      <c r="BM43" s="611"/>
      <c r="BN43" s="611"/>
      <c r="BO43" s="612">
        <f t="shared" si="31"/>
        <v>0</v>
      </c>
      <c r="BP43" s="564">
        <v>0</v>
      </c>
      <c r="BQ43" s="565">
        <v>0</v>
      </c>
      <c r="BR43" s="565">
        <v>0</v>
      </c>
      <c r="BS43" s="314">
        <f t="shared" si="32"/>
        <v>0</v>
      </c>
      <c r="BT43" s="564">
        <v>0</v>
      </c>
      <c r="BU43" s="565">
        <v>0</v>
      </c>
      <c r="BV43" s="565">
        <v>0</v>
      </c>
      <c r="BW43" s="314">
        <f t="shared" si="33"/>
        <v>0</v>
      </c>
      <c r="BX43" s="564">
        <v>0</v>
      </c>
      <c r="BY43" s="565">
        <v>0</v>
      </c>
      <c r="BZ43" s="565">
        <v>1</v>
      </c>
      <c r="CA43" s="314">
        <f t="shared" si="79"/>
        <v>1</v>
      </c>
      <c r="CB43" s="564">
        <v>0</v>
      </c>
      <c r="CC43" s="565">
        <v>0</v>
      </c>
      <c r="CD43" s="565">
        <v>0</v>
      </c>
      <c r="CE43" s="314">
        <f t="shared" si="35"/>
        <v>0</v>
      </c>
      <c r="CF43" s="312">
        <v>0</v>
      </c>
      <c r="CG43" s="313">
        <v>0</v>
      </c>
      <c r="CH43" s="313">
        <v>0</v>
      </c>
      <c r="CI43" s="314">
        <f t="shared" si="36"/>
        <v>0</v>
      </c>
      <c r="CJ43" s="614"/>
      <c r="CK43" s="611"/>
      <c r="CL43" s="611"/>
      <c r="CM43" s="615">
        <f t="shared" si="37"/>
        <v>0</v>
      </c>
      <c r="CN43" s="298">
        <v>0</v>
      </c>
      <c r="CO43" s="299">
        <v>0</v>
      </c>
      <c r="CP43" s="299">
        <v>0</v>
      </c>
      <c r="CQ43" s="314">
        <f t="shared" si="38"/>
        <v>0</v>
      </c>
      <c r="CR43" s="564">
        <v>0</v>
      </c>
      <c r="CS43" s="565">
        <v>0</v>
      </c>
      <c r="CT43" s="565">
        <v>0</v>
      </c>
      <c r="CU43" s="314">
        <f t="shared" si="39"/>
        <v>0</v>
      </c>
      <c r="CV43" s="298">
        <v>0</v>
      </c>
      <c r="CW43" s="299">
        <v>0</v>
      </c>
      <c r="CX43" s="299">
        <v>0</v>
      </c>
      <c r="CY43" s="315">
        <f t="shared" si="80"/>
        <v>0</v>
      </c>
      <c r="CZ43" s="316">
        <f t="shared" si="5"/>
        <v>0</v>
      </c>
      <c r="DA43" s="317">
        <f t="shared" si="6"/>
        <v>0</v>
      </c>
      <c r="DB43" s="318">
        <f t="shared" si="6"/>
        <v>6</v>
      </c>
      <c r="DC43" s="319">
        <f t="shared" si="16"/>
        <v>0.23529411764705882</v>
      </c>
      <c r="DD43" s="320">
        <f t="shared" si="71"/>
        <v>0.43154606975533583</v>
      </c>
      <c r="DE43" s="321">
        <f t="shared" si="72"/>
        <v>0.12892184826012548</v>
      </c>
      <c r="DF43" s="322">
        <f t="shared" si="73"/>
        <v>1.0000000000000004</v>
      </c>
      <c r="DG43" s="321">
        <f t="shared" si="9"/>
        <v>0</v>
      </c>
      <c r="DH43" s="322">
        <f t="shared" si="74"/>
        <v>0.15282246845271741</v>
      </c>
      <c r="DI43" s="310">
        <f>DB43/'Кол-во учащихся ОУ'!D42</f>
        <v>1.5228426395939087E-2</v>
      </c>
      <c r="DJ43" s="311">
        <f t="shared" si="75"/>
        <v>4.3748021410053427E-2</v>
      </c>
    </row>
    <row r="44" spans="1:114" ht="16.5" customHeight="1" x14ac:dyDescent="0.25">
      <c r="A44" s="14">
        <v>12</v>
      </c>
      <c r="B44" s="16">
        <v>30530</v>
      </c>
      <c r="C44" s="21" t="s">
        <v>26</v>
      </c>
      <c r="D44" s="564">
        <v>0</v>
      </c>
      <c r="E44" s="565">
        <v>1</v>
      </c>
      <c r="F44" s="565">
        <v>12</v>
      </c>
      <c r="G44" s="314">
        <f t="shared" si="76"/>
        <v>1</v>
      </c>
      <c r="H44" s="564">
        <v>0</v>
      </c>
      <c r="I44" s="565">
        <v>0</v>
      </c>
      <c r="J44" s="565">
        <v>0</v>
      </c>
      <c r="K44" s="314">
        <f t="shared" si="23"/>
        <v>0</v>
      </c>
      <c r="L44" s="564">
        <v>0</v>
      </c>
      <c r="M44" s="565">
        <v>0</v>
      </c>
      <c r="N44" s="565">
        <v>0</v>
      </c>
      <c r="O44" s="314">
        <f t="shared" si="65"/>
        <v>0</v>
      </c>
      <c r="P44" s="564">
        <v>0</v>
      </c>
      <c r="Q44" s="565">
        <v>0</v>
      </c>
      <c r="R44" s="565">
        <v>0</v>
      </c>
      <c r="S44" s="314">
        <f t="shared" si="66"/>
        <v>0</v>
      </c>
      <c r="T44" s="312">
        <v>0</v>
      </c>
      <c r="U44" s="313">
        <v>0</v>
      </c>
      <c r="V44" s="313">
        <v>0</v>
      </c>
      <c r="W44" s="314">
        <f t="shared" si="67"/>
        <v>0</v>
      </c>
      <c r="X44" s="564">
        <v>0</v>
      </c>
      <c r="Y44" s="565">
        <v>0</v>
      </c>
      <c r="Z44" s="565">
        <v>2</v>
      </c>
      <c r="AA44" s="314">
        <f t="shared" si="68"/>
        <v>1</v>
      </c>
      <c r="AB44" s="564">
        <v>0</v>
      </c>
      <c r="AC44" s="565">
        <v>0</v>
      </c>
      <c r="AD44" s="565">
        <v>2</v>
      </c>
      <c r="AE44" s="314">
        <f t="shared" si="24"/>
        <v>1</v>
      </c>
      <c r="AF44" s="564">
        <v>0</v>
      </c>
      <c r="AG44" s="565">
        <v>0</v>
      </c>
      <c r="AH44" s="565">
        <v>0</v>
      </c>
      <c r="AI44" s="314">
        <f t="shared" si="25"/>
        <v>0</v>
      </c>
      <c r="AJ44" s="564">
        <v>0</v>
      </c>
      <c r="AK44" s="565">
        <v>0</v>
      </c>
      <c r="AL44" s="565">
        <v>0</v>
      </c>
      <c r="AM44" s="314">
        <f t="shared" si="26"/>
        <v>0</v>
      </c>
      <c r="AN44" s="609"/>
      <c r="AO44" s="613"/>
      <c r="AP44" s="613"/>
      <c r="AQ44" s="615">
        <f t="shared" si="27"/>
        <v>0</v>
      </c>
      <c r="AR44" s="609"/>
      <c r="AS44" s="613"/>
      <c r="AT44" s="613"/>
      <c r="AU44" s="615">
        <f t="shared" si="28"/>
        <v>0</v>
      </c>
      <c r="AV44" s="609"/>
      <c r="AW44" s="613"/>
      <c r="AX44" s="613"/>
      <c r="AY44" s="615">
        <f t="shared" si="29"/>
        <v>0</v>
      </c>
      <c r="AZ44" s="609"/>
      <c r="BA44" s="613"/>
      <c r="BB44" s="613"/>
      <c r="BC44" s="615">
        <f t="shared" si="69"/>
        <v>0</v>
      </c>
      <c r="BD44" s="609"/>
      <c r="BE44" s="613"/>
      <c r="BF44" s="613"/>
      <c r="BG44" s="615">
        <f t="shared" si="30"/>
        <v>0</v>
      </c>
      <c r="BH44" s="609"/>
      <c r="BI44" s="613"/>
      <c r="BJ44" s="613"/>
      <c r="BK44" s="615">
        <f t="shared" si="70"/>
        <v>0</v>
      </c>
      <c r="BL44" s="616"/>
      <c r="BM44" s="613"/>
      <c r="BN44" s="613"/>
      <c r="BO44" s="612">
        <f t="shared" si="31"/>
        <v>0</v>
      </c>
      <c r="BP44" s="564">
        <v>0</v>
      </c>
      <c r="BQ44" s="565">
        <v>0</v>
      </c>
      <c r="BR44" s="565">
        <v>0</v>
      </c>
      <c r="BS44" s="314">
        <f t="shared" si="32"/>
        <v>0</v>
      </c>
      <c r="BT44" s="564">
        <v>0</v>
      </c>
      <c r="BU44" s="565">
        <v>0</v>
      </c>
      <c r="BV44" s="565">
        <v>6</v>
      </c>
      <c r="BW44" s="314">
        <f t="shared" si="33"/>
        <v>1</v>
      </c>
      <c r="BX44" s="564">
        <v>0</v>
      </c>
      <c r="BY44" s="565">
        <v>0</v>
      </c>
      <c r="BZ44" s="565">
        <v>0</v>
      </c>
      <c r="CA44" s="314">
        <f t="shared" si="79"/>
        <v>0</v>
      </c>
      <c r="CB44" s="564">
        <v>0</v>
      </c>
      <c r="CC44" s="565">
        <v>1</v>
      </c>
      <c r="CD44" s="565">
        <v>2</v>
      </c>
      <c r="CE44" s="314">
        <f t="shared" si="35"/>
        <v>1</v>
      </c>
      <c r="CF44" s="312">
        <v>0</v>
      </c>
      <c r="CG44" s="313">
        <v>0</v>
      </c>
      <c r="CH44" s="313">
        <v>0</v>
      </c>
      <c r="CI44" s="314">
        <f t="shared" si="36"/>
        <v>0</v>
      </c>
      <c r="CJ44" s="614"/>
      <c r="CK44" s="611"/>
      <c r="CL44" s="611"/>
      <c r="CM44" s="615">
        <f t="shared" si="37"/>
        <v>0</v>
      </c>
      <c r="CN44" s="298">
        <v>0</v>
      </c>
      <c r="CO44" s="299">
        <v>0</v>
      </c>
      <c r="CP44" s="299">
        <v>0</v>
      </c>
      <c r="CQ44" s="314">
        <f t="shared" si="38"/>
        <v>0</v>
      </c>
      <c r="CR44" s="564">
        <v>1</v>
      </c>
      <c r="CS44" s="565">
        <v>1</v>
      </c>
      <c r="CT44" s="565">
        <v>2</v>
      </c>
      <c r="CU44" s="314">
        <f t="shared" si="39"/>
        <v>1</v>
      </c>
      <c r="CV44" s="298">
        <v>0</v>
      </c>
      <c r="CW44" s="299">
        <v>0</v>
      </c>
      <c r="CX44" s="299">
        <v>12</v>
      </c>
      <c r="CY44" s="315">
        <f t="shared" si="80"/>
        <v>1</v>
      </c>
      <c r="CZ44" s="316">
        <f t="shared" si="5"/>
        <v>1</v>
      </c>
      <c r="DA44" s="317">
        <f t="shared" si="6"/>
        <v>3</v>
      </c>
      <c r="DB44" s="318">
        <f t="shared" si="6"/>
        <v>38</v>
      </c>
      <c r="DC44" s="319">
        <f t="shared" si="16"/>
        <v>0.41176470588235292</v>
      </c>
      <c r="DD44" s="320">
        <f t="shared" si="71"/>
        <v>0.43154606975533583</v>
      </c>
      <c r="DE44" s="321">
        <f t="shared" si="72"/>
        <v>0.81650503898079474</v>
      </c>
      <c r="DF44" s="322">
        <f t="shared" si="73"/>
        <v>1.0000000000000004</v>
      </c>
      <c r="DG44" s="321">
        <f t="shared" si="9"/>
        <v>0.10526315789473684</v>
      </c>
      <c r="DH44" s="322">
        <f t="shared" si="74"/>
        <v>0.15282246845271741</v>
      </c>
      <c r="DI44" s="310">
        <f>DB44/'Кол-во учащихся ОУ'!D43</f>
        <v>2.5693035835023664E-2</v>
      </c>
      <c r="DJ44" s="311">
        <f t="shared" si="75"/>
        <v>4.3748021410053427E-2</v>
      </c>
    </row>
    <row r="45" spans="1:114" ht="16.5" customHeight="1" x14ac:dyDescent="0.25">
      <c r="A45" s="14">
        <v>13</v>
      </c>
      <c r="B45" s="16">
        <v>30640</v>
      </c>
      <c r="C45" s="21" t="s">
        <v>29</v>
      </c>
      <c r="D45" s="564">
        <v>2</v>
      </c>
      <c r="E45" s="565">
        <v>0</v>
      </c>
      <c r="F45" s="565">
        <v>17</v>
      </c>
      <c r="G45" s="314">
        <f t="shared" si="76"/>
        <v>1</v>
      </c>
      <c r="H45" s="564">
        <v>2</v>
      </c>
      <c r="I45" s="565">
        <v>0</v>
      </c>
      <c r="J45" s="565">
        <v>2</v>
      </c>
      <c r="K45" s="314">
        <f t="shared" si="23"/>
        <v>1</v>
      </c>
      <c r="L45" s="564">
        <v>2</v>
      </c>
      <c r="M45" s="565">
        <v>0</v>
      </c>
      <c r="N45" s="565">
        <v>4</v>
      </c>
      <c r="O45" s="314">
        <f t="shared" si="65"/>
        <v>1</v>
      </c>
      <c r="P45" s="564">
        <v>0</v>
      </c>
      <c r="Q45" s="565">
        <v>0</v>
      </c>
      <c r="R45" s="565">
        <v>8</v>
      </c>
      <c r="S45" s="314">
        <f t="shared" si="66"/>
        <v>1</v>
      </c>
      <c r="T45" s="312">
        <v>0</v>
      </c>
      <c r="U45" s="313">
        <v>0</v>
      </c>
      <c r="V45" s="313">
        <v>0</v>
      </c>
      <c r="W45" s="314">
        <f t="shared" si="67"/>
        <v>0</v>
      </c>
      <c r="X45" s="564">
        <v>0</v>
      </c>
      <c r="Y45" s="565">
        <v>1</v>
      </c>
      <c r="Z45" s="565">
        <v>2</v>
      </c>
      <c r="AA45" s="314">
        <f t="shared" si="68"/>
        <v>1</v>
      </c>
      <c r="AB45" s="564">
        <v>0</v>
      </c>
      <c r="AC45" s="565">
        <v>1</v>
      </c>
      <c r="AD45" s="565">
        <v>3</v>
      </c>
      <c r="AE45" s="314">
        <f t="shared" si="24"/>
        <v>1</v>
      </c>
      <c r="AF45" s="564">
        <v>0</v>
      </c>
      <c r="AG45" s="565">
        <v>0</v>
      </c>
      <c r="AH45" s="565">
        <v>0</v>
      </c>
      <c r="AI45" s="314">
        <f t="shared" si="25"/>
        <v>0</v>
      </c>
      <c r="AJ45" s="564">
        <v>0</v>
      </c>
      <c r="AK45" s="565">
        <v>0</v>
      </c>
      <c r="AL45" s="565">
        <v>1</v>
      </c>
      <c r="AM45" s="314">
        <f t="shared" si="26"/>
        <v>1</v>
      </c>
      <c r="AN45" s="609"/>
      <c r="AO45" s="613"/>
      <c r="AP45" s="613"/>
      <c r="AQ45" s="615">
        <f t="shared" si="27"/>
        <v>0</v>
      </c>
      <c r="AR45" s="609"/>
      <c r="AS45" s="613"/>
      <c r="AT45" s="613"/>
      <c r="AU45" s="615">
        <f t="shared" si="28"/>
        <v>0</v>
      </c>
      <c r="AV45" s="609"/>
      <c r="AW45" s="613"/>
      <c r="AX45" s="613"/>
      <c r="AY45" s="615">
        <f t="shared" si="29"/>
        <v>0</v>
      </c>
      <c r="AZ45" s="609"/>
      <c r="BA45" s="613"/>
      <c r="BB45" s="613"/>
      <c r="BC45" s="615">
        <f t="shared" si="69"/>
        <v>0</v>
      </c>
      <c r="BD45" s="609"/>
      <c r="BE45" s="613"/>
      <c r="BF45" s="613"/>
      <c r="BG45" s="615">
        <f t="shared" si="30"/>
        <v>0</v>
      </c>
      <c r="BH45" s="609"/>
      <c r="BI45" s="613"/>
      <c r="BJ45" s="613"/>
      <c r="BK45" s="615">
        <f t="shared" si="70"/>
        <v>0</v>
      </c>
      <c r="BL45" s="616"/>
      <c r="BM45" s="613"/>
      <c r="BN45" s="613"/>
      <c r="BO45" s="612">
        <f t="shared" si="31"/>
        <v>0</v>
      </c>
      <c r="BP45" s="564">
        <v>0</v>
      </c>
      <c r="BQ45" s="565">
        <v>0</v>
      </c>
      <c r="BR45" s="565">
        <v>1</v>
      </c>
      <c r="BS45" s="314">
        <f t="shared" si="32"/>
        <v>1</v>
      </c>
      <c r="BT45" s="564">
        <v>0</v>
      </c>
      <c r="BU45" s="565">
        <v>0</v>
      </c>
      <c r="BV45" s="565">
        <v>7</v>
      </c>
      <c r="BW45" s="314">
        <f t="shared" si="33"/>
        <v>1</v>
      </c>
      <c r="BX45" s="564">
        <v>0</v>
      </c>
      <c r="BY45" s="565">
        <v>0</v>
      </c>
      <c r="BZ45" s="565">
        <v>1</v>
      </c>
      <c r="CA45" s="314">
        <f t="shared" si="79"/>
        <v>1</v>
      </c>
      <c r="CB45" s="564">
        <v>0</v>
      </c>
      <c r="CC45" s="565">
        <v>0</v>
      </c>
      <c r="CD45" s="565">
        <v>2</v>
      </c>
      <c r="CE45" s="314">
        <f t="shared" si="35"/>
        <v>1</v>
      </c>
      <c r="CF45" s="312">
        <v>0</v>
      </c>
      <c r="CG45" s="313">
        <v>0</v>
      </c>
      <c r="CH45" s="313">
        <v>0</v>
      </c>
      <c r="CI45" s="314">
        <f t="shared" si="36"/>
        <v>0</v>
      </c>
      <c r="CJ45" s="614"/>
      <c r="CK45" s="611"/>
      <c r="CL45" s="611"/>
      <c r="CM45" s="615">
        <f t="shared" si="37"/>
        <v>0</v>
      </c>
      <c r="CN45" s="298">
        <v>0</v>
      </c>
      <c r="CO45" s="299">
        <v>0</v>
      </c>
      <c r="CP45" s="299">
        <v>0</v>
      </c>
      <c r="CQ45" s="314">
        <f t="shared" si="38"/>
        <v>0</v>
      </c>
      <c r="CR45" s="564">
        <v>0</v>
      </c>
      <c r="CS45" s="565">
        <v>0</v>
      </c>
      <c r="CT45" s="565">
        <v>0</v>
      </c>
      <c r="CU45" s="314">
        <f t="shared" si="39"/>
        <v>0</v>
      </c>
      <c r="CV45" s="312">
        <v>0</v>
      </c>
      <c r="CW45" s="313">
        <v>0</v>
      </c>
      <c r="CX45" s="313">
        <v>0</v>
      </c>
      <c r="CY45" s="315">
        <f t="shared" si="80"/>
        <v>0</v>
      </c>
      <c r="CZ45" s="316">
        <f t="shared" si="5"/>
        <v>6</v>
      </c>
      <c r="DA45" s="317">
        <f t="shared" si="6"/>
        <v>2</v>
      </c>
      <c r="DB45" s="318">
        <f t="shared" si="6"/>
        <v>48</v>
      </c>
      <c r="DC45" s="319">
        <f t="shared" si="16"/>
        <v>0.6470588235294118</v>
      </c>
      <c r="DD45" s="320">
        <f t="shared" si="71"/>
        <v>0.43154606975533583</v>
      </c>
      <c r="DE45" s="321">
        <f t="shared" si="72"/>
        <v>1.0313747860810039</v>
      </c>
      <c r="DF45" s="322">
        <f t="shared" si="73"/>
        <v>1.0000000000000004</v>
      </c>
      <c r="DG45" s="321">
        <f t="shared" si="9"/>
        <v>0.16666666666666666</v>
      </c>
      <c r="DH45" s="322">
        <f t="shared" si="74"/>
        <v>0.15282246845271741</v>
      </c>
      <c r="DI45" s="310">
        <f>DB45/'Кол-во учащихся ОУ'!D44</f>
        <v>5.4857142857142854E-2</v>
      </c>
      <c r="DJ45" s="311">
        <f t="shared" si="75"/>
        <v>4.3748021410053427E-2</v>
      </c>
    </row>
    <row r="46" spans="1:114" ht="16.5" customHeight="1" x14ac:dyDescent="0.25">
      <c r="A46" s="14">
        <v>14</v>
      </c>
      <c r="B46" s="16">
        <v>30650</v>
      </c>
      <c r="C46" s="21" t="s">
        <v>30</v>
      </c>
      <c r="D46" s="564">
        <v>0</v>
      </c>
      <c r="E46" s="565">
        <v>0</v>
      </c>
      <c r="F46" s="565">
        <v>6</v>
      </c>
      <c r="G46" s="314">
        <f t="shared" si="76"/>
        <v>1</v>
      </c>
      <c r="H46" s="564">
        <v>0</v>
      </c>
      <c r="I46" s="565">
        <v>0</v>
      </c>
      <c r="J46" s="565">
        <v>0</v>
      </c>
      <c r="K46" s="314">
        <f t="shared" si="23"/>
        <v>0</v>
      </c>
      <c r="L46" s="564">
        <v>0</v>
      </c>
      <c r="M46" s="565">
        <v>0</v>
      </c>
      <c r="N46" s="565">
        <v>0</v>
      </c>
      <c r="O46" s="314">
        <f t="shared" si="65"/>
        <v>0</v>
      </c>
      <c r="P46" s="564">
        <v>0</v>
      </c>
      <c r="Q46" s="565">
        <v>0</v>
      </c>
      <c r="R46" s="565">
        <v>0</v>
      </c>
      <c r="S46" s="314">
        <f t="shared" si="66"/>
        <v>0</v>
      </c>
      <c r="T46" s="312">
        <v>0</v>
      </c>
      <c r="U46" s="313">
        <v>0</v>
      </c>
      <c r="V46" s="313">
        <v>0</v>
      </c>
      <c r="W46" s="314">
        <f t="shared" si="67"/>
        <v>0</v>
      </c>
      <c r="X46" s="564">
        <v>0</v>
      </c>
      <c r="Y46" s="565">
        <v>1</v>
      </c>
      <c r="Z46" s="565">
        <v>2</v>
      </c>
      <c r="AA46" s="314">
        <f t="shared" si="68"/>
        <v>1</v>
      </c>
      <c r="AB46" s="564">
        <v>0</v>
      </c>
      <c r="AC46" s="565">
        <v>0</v>
      </c>
      <c r="AD46" s="565">
        <v>2</v>
      </c>
      <c r="AE46" s="314">
        <f t="shared" si="24"/>
        <v>1</v>
      </c>
      <c r="AF46" s="564">
        <v>0</v>
      </c>
      <c r="AG46" s="565">
        <v>0</v>
      </c>
      <c r="AH46" s="565">
        <v>0</v>
      </c>
      <c r="AI46" s="314">
        <f t="shared" si="25"/>
        <v>0</v>
      </c>
      <c r="AJ46" s="682">
        <v>0</v>
      </c>
      <c r="AK46" s="565">
        <v>0</v>
      </c>
      <c r="AL46" s="683">
        <v>0</v>
      </c>
      <c r="AM46" s="314">
        <f t="shared" si="26"/>
        <v>0</v>
      </c>
      <c r="AN46" s="609"/>
      <c r="AO46" s="613"/>
      <c r="AP46" s="613"/>
      <c r="AQ46" s="615">
        <f t="shared" si="27"/>
        <v>0</v>
      </c>
      <c r="AR46" s="609"/>
      <c r="AS46" s="613"/>
      <c r="AT46" s="613"/>
      <c r="AU46" s="615">
        <f t="shared" si="28"/>
        <v>0</v>
      </c>
      <c r="AV46" s="609"/>
      <c r="AW46" s="613"/>
      <c r="AX46" s="613"/>
      <c r="AY46" s="615">
        <f t="shared" si="29"/>
        <v>0</v>
      </c>
      <c r="AZ46" s="609"/>
      <c r="BA46" s="613"/>
      <c r="BB46" s="613"/>
      <c r="BC46" s="615">
        <f t="shared" si="69"/>
        <v>0</v>
      </c>
      <c r="BD46" s="609"/>
      <c r="BE46" s="613"/>
      <c r="BF46" s="613"/>
      <c r="BG46" s="615">
        <f t="shared" si="30"/>
        <v>0</v>
      </c>
      <c r="BH46" s="609"/>
      <c r="BI46" s="613"/>
      <c r="BJ46" s="613"/>
      <c r="BK46" s="615">
        <f t="shared" si="70"/>
        <v>0</v>
      </c>
      <c r="BL46" s="616"/>
      <c r="BM46" s="613"/>
      <c r="BN46" s="613"/>
      <c r="BO46" s="612">
        <f t="shared" si="31"/>
        <v>0</v>
      </c>
      <c r="BP46" s="564">
        <v>0</v>
      </c>
      <c r="BQ46" s="565">
        <v>0</v>
      </c>
      <c r="BR46" s="565">
        <v>0</v>
      </c>
      <c r="BS46" s="314">
        <f t="shared" si="32"/>
        <v>0</v>
      </c>
      <c r="BT46" s="564">
        <v>0</v>
      </c>
      <c r="BU46" s="565">
        <v>0</v>
      </c>
      <c r="BV46" s="565">
        <v>0</v>
      </c>
      <c r="BW46" s="314">
        <f t="shared" si="33"/>
        <v>0</v>
      </c>
      <c r="BX46" s="564">
        <v>0</v>
      </c>
      <c r="BY46" s="565">
        <v>0</v>
      </c>
      <c r="BZ46" s="565">
        <v>0</v>
      </c>
      <c r="CA46" s="314">
        <f t="shared" si="79"/>
        <v>0</v>
      </c>
      <c r="CB46" s="564">
        <v>0</v>
      </c>
      <c r="CC46" s="565">
        <v>0</v>
      </c>
      <c r="CD46" s="565">
        <v>0</v>
      </c>
      <c r="CE46" s="314">
        <f t="shared" si="35"/>
        <v>0</v>
      </c>
      <c r="CF46" s="312">
        <v>0</v>
      </c>
      <c r="CG46" s="313">
        <v>0</v>
      </c>
      <c r="CH46" s="313">
        <v>0</v>
      </c>
      <c r="CI46" s="314">
        <f t="shared" si="36"/>
        <v>0</v>
      </c>
      <c r="CJ46" s="614"/>
      <c r="CK46" s="611"/>
      <c r="CL46" s="611"/>
      <c r="CM46" s="615">
        <f t="shared" si="37"/>
        <v>0</v>
      </c>
      <c r="CN46" s="298">
        <v>0</v>
      </c>
      <c r="CO46" s="299">
        <v>0</v>
      </c>
      <c r="CP46" s="299">
        <v>0</v>
      </c>
      <c r="CQ46" s="314">
        <f t="shared" si="38"/>
        <v>0</v>
      </c>
      <c r="CR46" s="564">
        <v>0</v>
      </c>
      <c r="CS46" s="565">
        <v>0</v>
      </c>
      <c r="CT46" s="565">
        <v>0</v>
      </c>
      <c r="CU46" s="314">
        <f t="shared" si="39"/>
        <v>0</v>
      </c>
      <c r="CV46" s="298">
        <v>0</v>
      </c>
      <c r="CW46" s="299">
        <v>0</v>
      </c>
      <c r="CX46" s="299">
        <v>0</v>
      </c>
      <c r="CY46" s="315">
        <f t="shared" si="80"/>
        <v>0</v>
      </c>
      <c r="CZ46" s="316">
        <f t="shared" si="5"/>
        <v>0</v>
      </c>
      <c r="DA46" s="317">
        <f t="shared" si="6"/>
        <v>1</v>
      </c>
      <c r="DB46" s="318">
        <f t="shared" si="6"/>
        <v>10</v>
      </c>
      <c r="DC46" s="319">
        <f t="shared" si="16"/>
        <v>0.17647058823529413</v>
      </c>
      <c r="DD46" s="320">
        <f t="shared" si="71"/>
        <v>0.43154606975533583</v>
      </c>
      <c r="DE46" s="321">
        <f t="shared" si="72"/>
        <v>0.21486974710020915</v>
      </c>
      <c r="DF46" s="322">
        <f t="shared" si="73"/>
        <v>1.0000000000000004</v>
      </c>
      <c r="DG46" s="321">
        <f t="shared" si="9"/>
        <v>0.1</v>
      </c>
      <c r="DH46" s="322">
        <f t="shared" si="74"/>
        <v>0.15282246845271741</v>
      </c>
      <c r="DI46" s="310">
        <f>DB46/'Кол-во учащихся ОУ'!D45</f>
        <v>1.1990407673860911E-2</v>
      </c>
      <c r="DJ46" s="311">
        <f t="shared" si="75"/>
        <v>4.3748021410053427E-2</v>
      </c>
    </row>
    <row r="47" spans="1:114" ht="16.5" customHeight="1" x14ac:dyDescent="0.25">
      <c r="A47" s="14">
        <v>15</v>
      </c>
      <c r="B47" s="16">
        <v>30790</v>
      </c>
      <c r="C47" s="21" t="s">
        <v>31</v>
      </c>
      <c r="D47" s="684">
        <v>0</v>
      </c>
      <c r="E47" s="685">
        <v>0</v>
      </c>
      <c r="F47" s="685">
        <v>0</v>
      </c>
      <c r="G47" s="314">
        <f t="shared" si="76"/>
        <v>0</v>
      </c>
      <c r="H47" s="684">
        <v>0</v>
      </c>
      <c r="I47" s="685">
        <v>1</v>
      </c>
      <c r="J47" s="685">
        <v>1</v>
      </c>
      <c r="K47" s="314">
        <f t="shared" si="23"/>
        <v>1</v>
      </c>
      <c r="L47" s="684">
        <v>0</v>
      </c>
      <c r="M47" s="685">
        <v>0</v>
      </c>
      <c r="N47" s="685">
        <v>0</v>
      </c>
      <c r="O47" s="314">
        <f t="shared" si="65"/>
        <v>0</v>
      </c>
      <c r="P47" s="684">
        <v>0</v>
      </c>
      <c r="Q47" s="685">
        <v>0</v>
      </c>
      <c r="R47" s="685">
        <v>0</v>
      </c>
      <c r="S47" s="314">
        <f t="shared" si="66"/>
        <v>0</v>
      </c>
      <c r="T47" s="330">
        <v>0</v>
      </c>
      <c r="U47" s="331">
        <v>0</v>
      </c>
      <c r="V47" s="331">
        <v>0</v>
      </c>
      <c r="W47" s="314">
        <f t="shared" si="67"/>
        <v>0</v>
      </c>
      <c r="X47" s="684">
        <v>1</v>
      </c>
      <c r="Y47" s="685">
        <v>0</v>
      </c>
      <c r="Z47" s="685">
        <v>2</v>
      </c>
      <c r="AA47" s="314">
        <f t="shared" si="68"/>
        <v>1</v>
      </c>
      <c r="AB47" s="684">
        <v>0</v>
      </c>
      <c r="AC47" s="685">
        <v>0</v>
      </c>
      <c r="AD47" s="685">
        <v>2</v>
      </c>
      <c r="AE47" s="314">
        <f t="shared" si="24"/>
        <v>1</v>
      </c>
      <c r="AF47" s="684">
        <v>0</v>
      </c>
      <c r="AG47" s="685">
        <v>0</v>
      </c>
      <c r="AH47" s="685">
        <v>0</v>
      </c>
      <c r="AI47" s="314">
        <f t="shared" si="25"/>
        <v>0</v>
      </c>
      <c r="AJ47" s="682">
        <v>0</v>
      </c>
      <c r="AK47" s="565">
        <v>0</v>
      </c>
      <c r="AL47" s="683">
        <v>0</v>
      </c>
      <c r="AM47" s="314">
        <f t="shared" si="26"/>
        <v>0</v>
      </c>
      <c r="AN47" s="645"/>
      <c r="AO47" s="646"/>
      <c r="AP47" s="646"/>
      <c r="AQ47" s="615">
        <f t="shared" si="27"/>
        <v>0</v>
      </c>
      <c r="AR47" s="645"/>
      <c r="AS47" s="646"/>
      <c r="AT47" s="646"/>
      <c r="AU47" s="615">
        <f t="shared" si="28"/>
        <v>0</v>
      </c>
      <c r="AV47" s="645"/>
      <c r="AW47" s="646"/>
      <c r="AX47" s="646"/>
      <c r="AY47" s="615">
        <f t="shared" si="29"/>
        <v>0</v>
      </c>
      <c r="AZ47" s="645"/>
      <c r="BA47" s="646"/>
      <c r="BB47" s="646"/>
      <c r="BC47" s="615">
        <f t="shared" si="69"/>
        <v>0</v>
      </c>
      <c r="BD47" s="645"/>
      <c r="BE47" s="646"/>
      <c r="BF47" s="646"/>
      <c r="BG47" s="615">
        <f t="shared" si="30"/>
        <v>0</v>
      </c>
      <c r="BH47" s="645"/>
      <c r="BI47" s="646"/>
      <c r="BJ47" s="646"/>
      <c r="BK47" s="615">
        <f t="shared" si="70"/>
        <v>0</v>
      </c>
      <c r="BL47" s="616"/>
      <c r="BM47" s="613"/>
      <c r="BN47" s="613"/>
      <c r="BO47" s="612">
        <f t="shared" si="31"/>
        <v>0</v>
      </c>
      <c r="BP47" s="684">
        <v>0</v>
      </c>
      <c r="BQ47" s="685">
        <v>0</v>
      </c>
      <c r="BR47" s="685">
        <v>0</v>
      </c>
      <c r="BS47" s="314">
        <f t="shared" si="32"/>
        <v>0</v>
      </c>
      <c r="BT47" s="684">
        <v>0</v>
      </c>
      <c r="BU47" s="685">
        <v>0</v>
      </c>
      <c r="BV47" s="685">
        <v>5</v>
      </c>
      <c r="BW47" s="314">
        <f t="shared" si="33"/>
        <v>1</v>
      </c>
      <c r="BX47" s="684">
        <v>0</v>
      </c>
      <c r="BY47" s="685">
        <v>0</v>
      </c>
      <c r="BZ47" s="685">
        <v>0</v>
      </c>
      <c r="CA47" s="314">
        <f t="shared" si="79"/>
        <v>0</v>
      </c>
      <c r="CB47" s="684">
        <v>0</v>
      </c>
      <c r="CC47" s="685">
        <v>0</v>
      </c>
      <c r="CD47" s="685">
        <v>0</v>
      </c>
      <c r="CE47" s="314">
        <f t="shared" si="35"/>
        <v>0</v>
      </c>
      <c r="CF47" s="330">
        <v>0</v>
      </c>
      <c r="CG47" s="331">
        <v>0</v>
      </c>
      <c r="CH47" s="331">
        <v>0</v>
      </c>
      <c r="CI47" s="314">
        <f t="shared" si="36"/>
        <v>0</v>
      </c>
      <c r="CJ47" s="614"/>
      <c r="CK47" s="611"/>
      <c r="CL47" s="611"/>
      <c r="CM47" s="615">
        <f t="shared" si="37"/>
        <v>0</v>
      </c>
      <c r="CN47" s="298">
        <v>0</v>
      </c>
      <c r="CO47" s="299">
        <v>0</v>
      </c>
      <c r="CP47" s="299">
        <v>0</v>
      </c>
      <c r="CQ47" s="314">
        <f t="shared" si="38"/>
        <v>0</v>
      </c>
      <c r="CR47" s="684">
        <v>0</v>
      </c>
      <c r="CS47" s="685">
        <v>0</v>
      </c>
      <c r="CT47" s="685">
        <v>0</v>
      </c>
      <c r="CU47" s="314">
        <f t="shared" si="39"/>
        <v>0</v>
      </c>
      <c r="CV47" s="298">
        <v>0</v>
      </c>
      <c r="CW47" s="299">
        <v>0</v>
      </c>
      <c r="CX47" s="299">
        <v>0</v>
      </c>
      <c r="CY47" s="315">
        <f t="shared" si="80"/>
        <v>0</v>
      </c>
      <c r="CZ47" s="316">
        <f t="shared" si="5"/>
        <v>1</v>
      </c>
      <c r="DA47" s="317">
        <f t="shared" si="6"/>
        <v>1</v>
      </c>
      <c r="DB47" s="318">
        <f t="shared" si="6"/>
        <v>10</v>
      </c>
      <c r="DC47" s="319">
        <f t="shared" si="16"/>
        <v>0.23529411764705882</v>
      </c>
      <c r="DD47" s="320">
        <f t="shared" si="71"/>
        <v>0.43154606975533583</v>
      </c>
      <c r="DE47" s="321">
        <f t="shared" si="72"/>
        <v>0.21486974710020915</v>
      </c>
      <c r="DF47" s="322">
        <f t="shared" si="73"/>
        <v>1.0000000000000004</v>
      </c>
      <c r="DG47" s="321">
        <f t="shared" si="9"/>
        <v>0.2</v>
      </c>
      <c r="DH47" s="322">
        <f t="shared" si="74"/>
        <v>0.15282246845271741</v>
      </c>
      <c r="DI47" s="310">
        <f>DB47/'Кол-во учащихся ОУ'!D46</f>
        <v>1.5082956259426848E-2</v>
      </c>
      <c r="DJ47" s="311">
        <f t="shared" si="75"/>
        <v>4.3748021410053427E-2</v>
      </c>
    </row>
    <row r="48" spans="1:114" ht="16.5" customHeight="1" x14ac:dyDescent="0.25">
      <c r="A48" s="14">
        <v>16</v>
      </c>
      <c r="B48" s="16">
        <v>30890</v>
      </c>
      <c r="C48" s="21" t="s">
        <v>8</v>
      </c>
      <c r="D48" s="564">
        <v>0</v>
      </c>
      <c r="E48" s="565">
        <v>0</v>
      </c>
      <c r="F48" s="565">
        <v>6</v>
      </c>
      <c r="G48" s="314">
        <f t="shared" si="76"/>
        <v>1</v>
      </c>
      <c r="H48" s="564">
        <v>0</v>
      </c>
      <c r="I48" s="565">
        <v>0</v>
      </c>
      <c r="J48" s="565">
        <v>0</v>
      </c>
      <c r="K48" s="314">
        <f>IF(J48&gt;0,1,0)</f>
        <v>0</v>
      </c>
      <c r="L48" s="564">
        <v>0</v>
      </c>
      <c r="M48" s="565">
        <v>0</v>
      </c>
      <c r="N48" s="565">
        <v>0</v>
      </c>
      <c r="O48" s="314">
        <f t="shared" si="65"/>
        <v>0</v>
      </c>
      <c r="P48" s="564">
        <v>0</v>
      </c>
      <c r="Q48" s="565">
        <v>0</v>
      </c>
      <c r="R48" s="565">
        <v>0</v>
      </c>
      <c r="S48" s="314">
        <f t="shared" si="66"/>
        <v>0</v>
      </c>
      <c r="T48" s="312">
        <v>0</v>
      </c>
      <c r="U48" s="313">
        <v>0</v>
      </c>
      <c r="V48" s="313">
        <v>0</v>
      </c>
      <c r="W48" s="314">
        <f t="shared" si="67"/>
        <v>0</v>
      </c>
      <c r="X48" s="564">
        <v>0</v>
      </c>
      <c r="Y48" s="565">
        <v>0</v>
      </c>
      <c r="Z48" s="565">
        <v>2</v>
      </c>
      <c r="AA48" s="314">
        <f t="shared" si="68"/>
        <v>1</v>
      </c>
      <c r="AB48" s="564">
        <v>0</v>
      </c>
      <c r="AC48" s="565">
        <v>0</v>
      </c>
      <c r="AD48" s="565">
        <v>2</v>
      </c>
      <c r="AE48" s="314">
        <f t="shared" si="24"/>
        <v>1</v>
      </c>
      <c r="AF48" s="312">
        <v>0</v>
      </c>
      <c r="AG48" s="313">
        <v>0</v>
      </c>
      <c r="AH48" s="313">
        <v>0</v>
      </c>
      <c r="AI48" s="314">
        <f t="shared" si="25"/>
        <v>0</v>
      </c>
      <c r="AJ48" s="564">
        <v>0</v>
      </c>
      <c r="AK48" s="565">
        <v>1</v>
      </c>
      <c r="AL48" s="565">
        <v>1</v>
      </c>
      <c r="AM48" s="314">
        <f t="shared" si="26"/>
        <v>1</v>
      </c>
      <c r="AN48" s="609"/>
      <c r="AO48" s="613"/>
      <c r="AP48" s="613"/>
      <c r="AQ48" s="615">
        <f t="shared" si="27"/>
        <v>0</v>
      </c>
      <c r="AR48" s="609"/>
      <c r="AS48" s="613"/>
      <c r="AT48" s="613"/>
      <c r="AU48" s="615">
        <f t="shared" si="28"/>
        <v>0</v>
      </c>
      <c r="AV48" s="609"/>
      <c r="AW48" s="613"/>
      <c r="AX48" s="613"/>
      <c r="AY48" s="615">
        <f t="shared" si="29"/>
        <v>0</v>
      </c>
      <c r="AZ48" s="609"/>
      <c r="BA48" s="613"/>
      <c r="BB48" s="613"/>
      <c r="BC48" s="615">
        <f t="shared" si="69"/>
        <v>0</v>
      </c>
      <c r="BD48" s="609"/>
      <c r="BE48" s="613"/>
      <c r="BF48" s="613"/>
      <c r="BG48" s="615">
        <f t="shared" si="30"/>
        <v>0</v>
      </c>
      <c r="BH48" s="609"/>
      <c r="BI48" s="613"/>
      <c r="BJ48" s="613"/>
      <c r="BK48" s="615">
        <f t="shared" si="70"/>
        <v>0</v>
      </c>
      <c r="BL48" s="616"/>
      <c r="BM48" s="613"/>
      <c r="BN48" s="613"/>
      <c r="BO48" s="612">
        <f t="shared" si="31"/>
        <v>0</v>
      </c>
      <c r="BP48" s="312">
        <v>0</v>
      </c>
      <c r="BQ48" s="313">
        <v>0</v>
      </c>
      <c r="BR48" s="313">
        <v>0</v>
      </c>
      <c r="BS48" s="314">
        <f t="shared" si="32"/>
        <v>0</v>
      </c>
      <c r="BT48" s="312">
        <v>0</v>
      </c>
      <c r="BU48" s="313">
        <v>0</v>
      </c>
      <c r="BV48" s="313">
        <v>0</v>
      </c>
      <c r="BW48" s="314">
        <f t="shared" si="33"/>
        <v>0</v>
      </c>
      <c r="BX48" s="564">
        <v>0</v>
      </c>
      <c r="BY48" s="565">
        <v>0</v>
      </c>
      <c r="BZ48" s="565">
        <v>0</v>
      </c>
      <c r="CA48" s="314">
        <f t="shared" si="79"/>
        <v>0</v>
      </c>
      <c r="CB48" s="564">
        <v>0</v>
      </c>
      <c r="CC48" s="565">
        <v>0</v>
      </c>
      <c r="CD48" s="565">
        <v>1</v>
      </c>
      <c r="CE48" s="314">
        <f t="shared" si="35"/>
        <v>1</v>
      </c>
      <c r="CF48" s="312">
        <v>0</v>
      </c>
      <c r="CG48" s="313">
        <v>0</v>
      </c>
      <c r="CH48" s="313">
        <v>0</v>
      </c>
      <c r="CI48" s="314">
        <f t="shared" si="36"/>
        <v>0</v>
      </c>
      <c r="CJ48" s="614"/>
      <c r="CK48" s="611"/>
      <c r="CL48" s="611"/>
      <c r="CM48" s="615">
        <f t="shared" si="37"/>
        <v>0</v>
      </c>
      <c r="CN48" s="298">
        <v>0</v>
      </c>
      <c r="CO48" s="299">
        <v>0</v>
      </c>
      <c r="CP48" s="299">
        <v>0</v>
      </c>
      <c r="CQ48" s="314">
        <f t="shared" si="38"/>
        <v>0</v>
      </c>
      <c r="CR48" s="564">
        <v>0</v>
      </c>
      <c r="CS48" s="565">
        <v>0</v>
      </c>
      <c r="CT48" s="565">
        <v>0</v>
      </c>
      <c r="CU48" s="314">
        <f t="shared" si="39"/>
        <v>0</v>
      </c>
      <c r="CV48" s="298">
        <v>0</v>
      </c>
      <c r="CW48" s="299">
        <v>0</v>
      </c>
      <c r="CX48" s="299">
        <v>0</v>
      </c>
      <c r="CY48" s="315">
        <f t="shared" si="80"/>
        <v>0</v>
      </c>
      <c r="CZ48" s="316">
        <f t="shared" si="5"/>
        <v>0</v>
      </c>
      <c r="DA48" s="317">
        <f t="shared" si="6"/>
        <v>1</v>
      </c>
      <c r="DB48" s="318">
        <f t="shared" si="6"/>
        <v>12</v>
      </c>
      <c r="DC48" s="319">
        <f t="shared" si="16"/>
        <v>0.29411764705882354</v>
      </c>
      <c r="DD48" s="320">
        <f t="shared" si="71"/>
        <v>0.43154606975533583</v>
      </c>
      <c r="DE48" s="321">
        <f t="shared" si="72"/>
        <v>0.25784369652025096</v>
      </c>
      <c r="DF48" s="322">
        <f t="shared" si="73"/>
        <v>1.0000000000000004</v>
      </c>
      <c r="DG48" s="321">
        <f t="shared" si="9"/>
        <v>8.3333333333333329E-2</v>
      </c>
      <c r="DH48" s="322">
        <f t="shared" si="74"/>
        <v>0.15282246845271741</v>
      </c>
      <c r="DI48" s="310">
        <f>DB48/'Кол-во учащихся ОУ'!D48</f>
        <v>1.8264840182648401E-2</v>
      </c>
      <c r="DJ48" s="311">
        <f t="shared" si="75"/>
        <v>4.3748021410053427E-2</v>
      </c>
    </row>
    <row r="49" spans="1:114" ht="16.5" customHeight="1" x14ac:dyDescent="0.25">
      <c r="A49" s="14">
        <v>17</v>
      </c>
      <c r="B49" s="16">
        <v>30940</v>
      </c>
      <c r="C49" s="21" t="s">
        <v>13</v>
      </c>
      <c r="D49" s="564">
        <v>0</v>
      </c>
      <c r="E49" s="565">
        <v>1</v>
      </c>
      <c r="F49" s="565">
        <v>11</v>
      </c>
      <c r="G49" s="314">
        <f t="shared" si="76"/>
        <v>1</v>
      </c>
      <c r="H49" s="564">
        <v>1</v>
      </c>
      <c r="I49" s="565">
        <v>0</v>
      </c>
      <c r="J49" s="565">
        <v>1</v>
      </c>
      <c r="K49" s="314">
        <f t="shared" si="23"/>
        <v>1</v>
      </c>
      <c r="L49" s="686">
        <v>0</v>
      </c>
      <c r="M49" s="687">
        <v>0</v>
      </c>
      <c r="N49" s="687">
        <v>0</v>
      </c>
      <c r="O49" s="314">
        <f t="shared" si="65"/>
        <v>0</v>
      </c>
      <c r="P49" s="564">
        <v>0</v>
      </c>
      <c r="Q49" s="565">
        <v>0</v>
      </c>
      <c r="R49" s="565">
        <v>1</v>
      </c>
      <c r="S49" s="314">
        <f t="shared" si="66"/>
        <v>1</v>
      </c>
      <c r="T49" s="312">
        <v>0</v>
      </c>
      <c r="U49" s="313">
        <v>0</v>
      </c>
      <c r="V49" s="313">
        <v>0</v>
      </c>
      <c r="W49" s="314">
        <f t="shared" si="67"/>
        <v>0</v>
      </c>
      <c r="X49" s="564">
        <v>0</v>
      </c>
      <c r="Y49" s="565">
        <v>0</v>
      </c>
      <c r="Z49" s="565">
        <v>2</v>
      </c>
      <c r="AA49" s="314">
        <f t="shared" si="68"/>
        <v>1</v>
      </c>
      <c r="AB49" s="564">
        <v>0</v>
      </c>
      <c r="AC49" s="565">
        <v>0</v>
      </c>
      <c r="AD49" s="565">
        <v>2</v>
      </c>
      <c r="AE49" s="314">
        <f t="shared" si="24"/>
        <v>1</v>
      </c>
      <c r="AF49" s="312">
        <v>0</v>
      </c>
      <c r="AG49" s="313">
        <v>0</v>
      </c>
      <c r="AH49" s="313">
        <v>0</v>
      </c>
      <c r="AI49" s="314">
        <f t="shared" si="25"/>
        <v>0</v>
      </c>
      <c r="AJ49" s="564">
        <v>0</v>
      </c>
      <c r="AK49" s="565">
        <v>1</v>
      </c>
      <c r="AL49" s="565">
        <v>1</v>
      </c>
      <c r="AM49" s="314">
        <f t="shared" si="26"/>
        <v>1</v>
      </c>
      <c r="AN49" s="609"/>
      <c r="AO49" s="613"/>
      <c r="AP49" s="613"/>
      <c r="AQ49" s="615">
        <f t="shared" si="27"/>
        <v>0</v>
      </c>
      <c r="AR49" s="609"/>
      <c r="AS49" s="613"/>
      <c r="AT49" s="613"/>
      <c r="AU49" s="615">
        <f t="shared" si="28"/>
        <v>0</v>
      </c>
      <c r="AV49" s="609"/>
      <c r="AW49" s="613"/>
      <c r="AX49" s="613"/>
      <c r="AY49" s="615">
        <f t="shared" si="29"/>
        <v>0</v>
      </c>
      <c r="AZ49" s="609"/>
      <c r="BA49" s="613"/>
      <c r="BB49" s="613"/>
      <c r="BC49" s="615">
        <f t="shared" si="69"/>
        <v>0</v>
      </c>
      <c r="BD49" s="609"/>
      <c r="BE49" s="613"/>
      <c r="BF49" s="613"/>
      <c r="BG49" s="615">
        <f t="shared" si="30"/>
        <v>0</v>
      </c>
      <c r="BH49" s="609"/>
      <c r="BI49" s="613"/>
      <c r="BJ49" s="613"/>
      <c r="BK49" s="615">
        <f t="shared" si="70"/>
        <v>0</v>
      </c>
      <c r="BL49" s="616"/>
      <c r="BM49" s="613"/>
      <c r="BN49" s="613"/>
      <c r="BO49" s="612">
        <f t="shared" si="31"/>
        <v>0</v>
      </c>
      <c r="BP49" s="312">
        <v>0</v>
      </c>
      <c r="BQ49" s="313">
        <v>0</v>
      </c>
      <c r="BR49" s="313">
        <v>0</v>
      </c>
      <c r="BS49" s="314">
        <f t="shared" si="32"/>
        <v>0</v>
      </c>
      <c r="BT49" s="564">
        <v>0</v>
      </c>
      <c r="BU49" s="565">
        <v>0</v>
      </c>
      <c r="BV49" s="565">
        <v>7</v>
      </c>
      <c r="BW49" s="314">
        <f t="shared" si="33"/>
        <v>1</v>
      </c>
      <c r="BX49" s="564">
        <v>0</v>
      </c>
      <c r="BY49" s="565">
        <v>0</v>
      </c>
      <c r="BZ49" s="565">
        <v>2</v>
      </c>
      <c r="CA49" s="314">
        <f t="shared" si="79"/>
        <v>1</v>
      </c>
      <c r="CB49" s="312">
        <v>0</v>
      </c>
      <c r="CC49" s="313">
        <v>0</v>
      </c>
      <c r="CD49" s="313">
        <v>0</v>
      </c>
      <c r="CE49" s="314">
        <f t="shared" si="35"/>
        <v>0</v>
      </c>
      <c r="CF49" s="312">
        <v>0</v>
      </c>
      <c r="CG49" s="313">
        <v>0</v>
      </c>
      <c r="CH49" s="313">
        <v>0</v>
      </c>
      <c r="CI49" s="314">
        <f t="shared" si="36"/>
        <v>0</v>
      </c>
      <c r="CJ49" s="614"/>
      <c r="CK49" s="611"/>
      <c r="CL49" s="611"/>
      <c r="CM49" s="615">
        <f t="shared" si="37"/>
        <v>0</v>
      </c>
      <c r="CN49" s="298">
        <v>0</v>
      </c>
      <c r="CO49" s="299">
        <v>0</v>
      </c>
      <c r="CP49" s="299">
        <v>0</v>
      </c>
      <c r="CQ49" s="314">
        <f t="shared" si="38"/>
        <v>0</v>
      </c>
      <c r="CR49" s="564">
        <v>0</v>
      </c>
      <c r="CS49" s="565">
        <v>0</v>
      </c>
      <c r="CT49" s="565">
        <v>0</v>
      </c>
      <c r="CU49" s="314">
        <f t="shared" si="39"/>
        <v>0</v>
      </c>
      <c r="CV49" s="312">
        <v>0</v>
      </c>
      <c r="CW49" s="313">
        <v>0</v>
      </c>
      <c r="CX49" s="313">
        <v>0</v>
      </c>
      <c r="CY49" s="315">
        <f t="shared" si="80"/>
        <v>0</v>
      </c>
      <c r="CZ49" s="316">
        <f t="shared" si="5"/>
        <v>1</v>
      </c>
      <c r="DA49" s="317">
        <f t="shared" si="6"/>
        <v>2</v>
      </c>
      <c r="DB49" s="318">
        <f t="shared" si="6"/>
        <v>27</v>
      </c>
      <c r="DC49" s="319">
        <f t="shared" si="16"/>
        <v>0.47058823529411764</v>
      </c>
      <c r="DD49" s="320">
        <f t="shared" si="71"/>
        <v>0.43154606975533583</v>
      </c>
      <c r="DE49" s="321">
        <f t="shared" si="72"/>
        <v>0.5801483171705647</v>
      </c>
      <c r="DF49" s="322">
        <f t="shared" si="73"/>
        <v>1.0000000000000004</v>
      </c>
      <c r="DG49" s="321">
        <f t="shared" si="9"/>
        <v>0.1111111111111111</v>
      </c>
      <c r="DH49" s="322">
        <f t="shared" si="74"/>
        <v>0.15282246845271741</v>
      </c>
      <c r="DI49" s="310">
        <f>DB49/'Кол-во учащихся ОУ'!D49</f>
        <v>2.3195876288659795E-2</v>
      </c>
      <c r="DJ49" s="311">
        <f t="shared" si="75"/>
        <v>4.3748021410053427E-2</v>
      </c>
    </row>
    <row r="50" spans="1:114" ht="16.5" customHeight="1" thickBot="1" x14ac:dyDescent="0.3">
      <c r="A50" s="14">
        <v>18</v>
      </c>
      <c r="B50" s="17">
        <v>31480</v>
      </c>
      <c r="C50" s="2" t="s">
        <v>95</v>
      </c>
      <c r="D50" s="686">
        <v>0</v>
      </c>
      <c r="E50" s="687">
        <v>0</v>
      </c>
      <c r="F50" s="687">
        <v>15</v>
      </c>
      <c r="G50" s="326">
        <f t="shared" si="76"/>
        <v>1</v>
      </c>
      <c r="H50" s="686">
        <v>0</v>
      </c>
      <c r="I50" s="687">
        <v>1</v>
      </c>
      <c r="J50" s="687">
        <v>1</v>
      </c>
      <c r="K50" s="326">
        <f t="shared" si="23"/>
        <v>1</v>
      </c>
      <c r="L50" s="332">
        <v>0</v>
      </c>
      <c r="M50" s="333">
        <v>0</v>
      </c>
      <c r="N50" s="333">
        <v>0</v>
      </c>
      <c r="O50" s="326">
        <f t="shared" si="65"/>
        <v>0</v>
      </c>
      <c r="P50" s="686">
        <v>0</v>
      </c>
      <c r="Q50" s="687">
        <v>0</v>
      </c>
      <c r="R50" s="687">
        <v>0</v>
      </c>
      <c r="S50" s="326">
        <f t="shared" si="66"/>
        <v>0</v>
      </c>
      <c r="T50" s="332">
        <v>0</v>
      </c>
      <c r="U50" s="333">
        <v>0</v>
      </c>
      <c r="V50" s="333">
        <v>0</v>
      </c>
      <c r="W50" s="326">
        <f t="shared" si="67"/>
        <v>0</v>
      </c>
      <c r="X50" s="686">
        <v>0</v>
      </c>
      <c r="Y50" s="687">
        <v>0</v>
      </c>
      <c r="Z50" s="687">
        <v>2</v>
      </c>
      <c r="AA50" s="326">
        <f t="shared" si="68"/>
        <v>1</v>
      </c>
      <c r="AB50" s="686">
        <v>0</v>
      </c>
      <c r="AC50" s="687">
        <v>0</v>
      </c>
      <c r="AD50" s="687">
        <v>2</v>
      </c>
      <c r="AE50" s="326">
        <f t="shared" si="24"/>
        <v>1</v>
      </c>
      <c r="AF50" s="686">
        <v>0</v>
      </c>
      <c r="AG50" s="687">
        <v>0</v>
      </c>
      <c r="AH50" s="687">
        <v>5</v>
      </c>
      <c r="AI50" s="326">
        <f t="shared" si="25"/>
        <v>1</v>
      </c>
      <c r="AJ50" s="686">
        <v>0</v>
      </c>
      <c r="AK50" s="687">
        <v>1</v>
      </c>
      <c r="AL50" s="687">
        <v>3</v>
      </c>
      <c r="AM50" s="326">
        <f t="shared" si="26"/>
        <v>1</v>
      </c>
      <c r="AN50" s="647"/>
      <c r="AO50" s="648"/>
      <c r="AP50" s="648"/>
      <c r="AQ50" s="643">
        <f t="shared" si="27"/>
        <v>0</v>
      </c>
      <c r="AR50" s="647"/>
      <c r="AS50" s="648"/>
      <c r="AT50" s="648"/>
      <c r="AU50" s="643">
        <f t="shared" si="28"/>
        <v>0</v>
      </c>
      <c r="AV50" s="647"/>
      <c r="AW50" s="648"/>
      <c r="AX50" s="648"/>
      <c r="AY50" s="643">
        <f t="shared" si="29"/>
        <v>0</v>
      </c>
      <c r="AZ50" s="647"/>
      <c r="BA50" s="648"/>
      <c r="BB50" s="648"/>
      <c r="BC50" s="643">
        <f t="shared" si="69"/>
        <v>0</v>
      </c>
      <c r="BD50" s="647"/>
      <c r="BE50" s="648"/>
      <c r="BF50" s="648"/>
      <c r="BG50" s="643">
        <f t="shared" si="30"/>
        <v>0</v>
      </c>
      <c r="BH50" s="647"/>
      <c r="BI50" s="648"/>
      <c r="BJ50" s="648"/>
      <c r="BK50" s="643">
        <f t="shared" si="70"/>
        <v>0</v>
      </c>
      <c r="BL50" s="649"/>
      <c r="BM50" s="648"/>
      <c r="BN50" s="648"/>
      <c r="BO50" s="644">
        <f t="shared" si="31"/>
        <v>0</v>
      </c>
      <c r="BP50" s="332">
        <v>0</v>
      </c>
      <c r="BQ50" s="333">
        <v>0</v>
      </c>
      <c r="BR50" s="333">
        <v>0</v>
      </c>
      <c r="BS50" s="326">
        <f t="shared" si="32"/>
        <v>0</v>
      </c>
      <c r="BT50" s="686">
        <v>0</v>
      </c>
      <c r="BU50" s="687">
        <v>3</v>
      </c>
      <c r="BV50" s="687">
        <v>7</v>
      </c>
      <c r="BW50" s="326">
        <f t="shared" si="33"/>
        <v>1</v>
      </c>
      <c r="BX50" s="686">
        <v>0</v>
      </c>
      <c r="BY50" s="687">
        <v>0</v>
      </c>
      <c r="BZ50" s="687">
        <v>1</v>
      </c>
      <c r="CA50" s="326">
        <f t="shared" si="79"/>
        <v>1</v>
      </c>
      <c r="CB50" s="332">
        <v>0</v>
      </c>
      <c r="CC50" s="333">
        <v>0</v>
      </c>
      <c r="CD50" s="333">
        <v>0</v>
      </c>
      <c r="CE50" s="326">
        <f t="shared" si="35"/>
        <v>0</v>
      </c>
      <c r="CF50" s="332">
        <v>0</v>
      </c>
      <c r="CG50" s="333">
        <v>0</v>
      </c>
      <c r="CH50" s="333">
        <v>0</v>
      </c>
      <c r="CI50" s="326">
        <f t="shared" si="36"/>
        <v>0</v>
      </c>
      <c r="CJ50" s="614"/>
      <c r="CK50" s="611"/>
      <c r="CL50" s="611"/>
      <c r="CM50" s="643">
        <f t="shared" si="37"/>
        <v>0</v>
      </c>
      <c r="CN50" s="298">
        <v>0</v>
      </c>
      <c r="CO50" s="299">
        <v>0</v>
      </c>
      <c r="CP50" s="299">
        <v>0</v>
      </c>
      <c r="CQ50" s="326">
        <f t="shared" si="38"/>
        <v>0</v>
      </c>
      <c r="CR50" s="564">
        <v>0</v>
      </c>
      <c r="CS50" s="565">
        <v>0</v>
      </c>
      <c r="CT50" s="565">
        <v>0</v>
      </c>
      <c r="CU50" s="326">
        <f t="shared" si="39"/>
        <v>0</v>
      </c>
      <c r="CV50" s="298">
        <v>0</v>
      </c>
      <c r="CW50" s="299">
        <v>0</v>
      </c>
      <c r="CX50" s="299">
        <v>15</v>
      </c>
      <c r="CY50" s="327">
        <f t="shared" si="80"/>
        <v>1</v>
      </c>
      <c r="CZ50" s="323">
        <f t="shared" si="5"/>
        <v>0</v>
      </c>
      <c r="DA50" s="324">
        <f t="shared" si="6"/>
        <v>5</v>
      </c>
      <c r="DB50" s="325">
        <f t="shared" si="6"/>
        <v>51</v>
      </c>
      <c r="DC50" s="319">
        <f t="shared" si="16"/>
        <v>0.52941176470588236</v>
      </c>
      <c r="DD50" s="328">
        <f t="shared" si="71"/>
        <v>0.43154606975533583</v>
      </c>
      <c r="DE50" s="319">
        <f t="shared" si="72"/>
        <v>1.0958357102110667</v>
      </c>
      <c r="DF50" s="329">
        <f t="shared" si="73"/>
        <v>1.0000000000000004</v>
      </c>
      <c r="DG50" s="319">
        <f t="shared" si="9"/>
        <v>9.8039215686274508E-2</v>
      </c>
      <c r="DH50" s="329">
        <f t="shared" si="74"/>
        <v>0.15282246845271741</v>
      </c>
      <c r="DI50" s="310">
        <f>DB50/'Кол-во учащихся ОУ'!D50</f>
        <v>4.1803278688524591E-2</v>
      </c>
      <c r="DJ50" s="354">
        <f t="shared" si="75"/>
        <v>4.3748021410053427E-2</v>
      </c>
    </row>
    <row r="51" spans="1:114" ht="16.5" customHeight="1" thickBot="1" x14ac:dyDescent="0.3">
      <c r="A51" s="28"/>
      <c r="B51" s="49"/>
      <c r="C51" s="374" t="s">
        <v>32</v>
      </c>
      <c r="D51" s="220">
        <f t="shared" ref="D51:AI51" si="81">SUM(D52:D70)</f>
        <v>20</v>
      </c>
      <c r="E51" s="221">
        <f t="shared" si="81"/>
        <v>64</v>
      </c>
      <c r="F51" s="221">
        <f t="shared" si="81"/>
        <v>663</v>
      </c>
      <c r="G51" s="222">
        <f t="shared" si="81"/>
        <v>17</v>
      </c>
      <c r="H51" s="220">
        <f t="shared" si="81"/>
        <v>5</v>
      </c>
      <c r="I51" s="221">
        <f t="shared" si="81"/>
        <v>6</v>
      </c>
      <c r="J51" s="221">
        <f t="shared" si="81"/>
        <v>11</v>
      </c>
      <c r="K51" s="222">
        <f t="shared" si="81"/>
        <v>10</v>
      </c>
      <c r="L51" s="220">
        <f t="shared" si="81"/>
        <v>3</v>
      </c>
      <c r="M51" s="221">
        <f t="shared" si="81"/>
        <v>3</v>
      </c>
      <c r="N51" s="221">
        <f t="shared" si="81"/>
        <v>16</v>
      </c>
      <c r="O51" s="222">
        <f t="shared" si="81"/>
        <v>6</v>
      </c>
      <c r="P51" s="220">
        <f t="shared" si="81"/>
        <v>0</v>
      </c>
      <c r="Q51" s="221">
        <f t="shared" si="81"/>
        <v>1</v>
      </c>
      <c r="R51" s="221">
        <f t="shared" si="81"/>
        <v>20</v>
      </c>
      <c r="S51" s="222">
        <f t="shared" si="81"/>
        <v>4</v>
      </c>
      <c r="T51" s="220">
        <f t="shared" si="81"/>
        <v>1</v>
      </c>
      <c r="U51" s="221">
        <f t="shared" si="81"/>
        <v>3</v>
      </c>
      <c r="V51" s="221">
        <f t="shared" si="81"/>
        <v>10</v>
      </c>
      <c r="W51" s="222">
        <f t="shared" si="81"/>
        <v>2</v>
      </c>
      <c r="X51" s="220">
        <f t="shared" si="81"/>
        <v>1</v>
      </c>
      <c r="Y51" s="221">
        <f t="shared" si="81"/>
        <v>1</v>
      </c>
      <c r="Z51" s="221">
        <f t="shared" si="81"/>
        <v>23</v>
      </c>
      <c r="AA51" s="222">
        <f t="shared" si="81"/>
        <v>14</v>
      </c>
      <c r="AB51" s="220">
        <f t="shared" si="81"/>
        <v>1</v>
      </c>
      <c r="AC51" s="221">
        <f t="shared" si="81"/>
        <v>4</v>
      </c>
      <c r="AD51" s="221">
        <f t="shared" si="81"/>
        <v>31</v>
      </c>
      <c r="AE51" s="222">
        <f t="shared" si="81"/>
        <v>15</v>
      </c>
      <c r="AF51" s="220">
        <f t="shared" si="81"/>
        <v>1</v>
      </c>
      <c r="AG51" s="221">
        <f t="shared" si="81"/>
        <v>3</v>
      </c>
      <c r="AH51" s="221">
        <f t="shared" si="81"/>
        <v>31</v>
      </c>
      <c r="AI51" s="222">
        <f t="shared" si="81"/>
        <v>10</v>
      </c>
      <c r="AJ51" s="220">
        <f t="shared" ref="AJ51:BO51" si="82">SUM(AJ52:AJ70)</f>
        <v>1</v>
      </c>
      <c r="AK51" s="221">
        <f t="shared" si="82"/>
        <v>9</v>
      </c>
      <c r="AL51" s="221">
        <f t="shared" si="82"/>
        <v>40</v>
      </c>
      <c r="AM51" s="222">
        <f t="shared" si="82"/>
        <v>11</v>
      </c>
      <c r="AN51" s="650">
        <f t="shared" si="82"/>
        <v>0</v>
      </c>
      <c r="AO51" s="651">
        <f t="shared" si="82"/>
        <v>0</v>
      </c>
      <c r="AP51" s="651">
        <f t="shared" si="82"/>
        <v>0</v>
      </c>
      <c r="AQ51" s="652">
        <f t="shared" si="82"/>
        <v>0</v>
      </c>
      <c r="AR51" s="650">
        <f t="shared" si="82"/>
        <v>0</v>
      </c>
      <c r="AS51" s="651">
        <f t="shared" si="82"/>
        <v>0</v>
      </c>
      <c r="AT51" s="651">
        <f t="shared" si="82"/>
        <v>0</v>
      </c>
      <c r="AU51" s="652">
        <f t="shared" si="82"/>
        <v>0</v>
      </c>
      <c r="AV51" s="650">
        <f t="shared" si="82"/>
        <v>0</v>
      </c>
      <c r="AW51" s="651">
        <f t="shared" si="82"/>
        <v>0</v>
      </c>
      <c r="AX51" s="651">
        <f t="shared" si="82"/>
        <v>0</v>
      </c>
      <c r="AY51" s="652">
        <f t="shared" si="82"/>
        <v>0</v>
      </c>
      <c r="AZ51" s="650">
        <f t="shared" si="82"/>
        <v>0</v>
      </c>
      <c r="BA51" s="651">
        <f t="shared" si="82"/>
        <v>0</v>
      </c>
      <c r="BB51" s="651">
        <f t="shared" si="82"/>
        <v>0</v>
      </c>
      <c r="BC51" s="652">
        <f t="shared" si="82"/>
        <v>0</v>
      </c>
      <c r="BD51" s="650">
        <f t="shared" si="82"/>
        <v>0</v>
      </c>
      <c r="BE51" s="651">
        <f t="shared" si="82"/>
        <v>0</v>
      </c>
      <c r="BF51" s="651">
        <f t="shared" si="82"/>
        <v>0</v>
      </c>
      <c r="BG51" s="652">
        <f t="shared" si="82"/>
        <v>0</v>
      </c>
      <c r="BH51" s="650">
        <f t="shared" si="82"/>
        <v>0</v>
      </c>
      <c r="BI51" s="651">
        <f t="shared" si="82"/>
        <v>0</v>
      </c>
      <c r="BJ51" s="651">
        <f t="shared" si="82"/>
        <v>0</v>
      </c>
      <c r="BK51" s="652">
        <f t="shared" si="82"/>
        <v>0</v>
      </c>
      <c r="BL51" s="653">
        <f t="shared" si="82"/>
        <v>0</v>
      </c>
      <c r="BM51" s="651">
        <f t="shared" si="82"/>
        <v>0</v>
      </c>
      <c r="BN51" s="651">
        <f t="shared" si="82"/>
        <v>0</v>
      </c>
      <c r="BO51" s="654">
        <f t="shared" si="82"/>
        <v>0</v>
      </c>
      <c r="BP51" s="220">
        <f t="shared" ref="BP51:CU51" si="83">SUM(BP52:BP70)</f>
        <v>0</v>
      </c>
      <c r="BQ51" s="221">
        <f t="shared" si="83"/>
        <v>4</v>
      </c>
      <c r="BR51" s="221">
        <f t="shared" si="83"/>
        <v>8</v>
      </c>
      <c r="BS51" s="222">
        <f t="shared" si="83"/>
        <v>4</v>
      </c>
      <c r="BT51" s="220">
        <f t="shared" si="83"/>
        <v>1</v>
      </c>
      <c r="BU51" s="221">
        <f t="shared" si="83"/>
        <v>12</v>
      </c>
      <c r="BV51" s="221">
        <f t="shared" si="83"/>
        <v>95</v>
      </c>
      <c r="BW51" s="222">
        <f t="shared" si="83"/>
        <v>17</v>
      </c>
      <c r="BX51" s="220">
        <f t="shared" si="83"/>
        <v>3</v>
      </c>
      <c r="BY51" s="221">
        <f t="shared" si="83"/>
        <v>7</v>
      </c>
      <c r="BZ51" s="221">
        <f t="shared" si="83"/>
        <v>29</v>
      </c>
      <c r="CA51" s="222">
        <f t="shared" si="83"/>
        <v>10</v>
      </c>
      <c r="CB51" s="220">
        <f t="shared" si="83"/>
        <v>2</v>
      </c>
      <c r="CC51" s="221">
        <f t="shared" si="83"/>
        <v>5</v>
      </c>
      <c r="CD51" s="221">
        <f t="shared" si="83"/>
        <v>11</v>
      </c>
      <c r="CE51" s="222">
        <f t="shared" si="83"/>
        <v>6</v>
      </c>
      <c r="CF51" s="220">
        <f t="shared" si="83"/>
        <v>5</v>
      </c>
      <c r="CG51" s="221">
        <f t="shared" si="83"/>
        <v>0</v>
      </c>
      <c r="CH51" s="221">
        <f t="shared" si="83"/>
        <v>5</v>
      </c>
      <c r="CI51" s="222">
        <f t="shared" si="83"/>
        <v>4</v>
      </c>
      <c r="CJ51" s="650">
        <f t="shared" si="83"/>
        <v>0</v>
      </c>
      <c r="CK51" s="651">
        <f t="shared" si="83"/>
        <v>0</v>
      </c>
      <c r="CL51" s="651">
        <f t="shared" si="83"/>
        <v>0</v>
      </c>
      <c r="CM51" s="652">
        <f t="shared" si="83"/>
        <v>0</v>
      </c>
      <c r="CN51" s="220">
        <f t="shared" si="83"/>
        <v>1</v>
      </c>
      <c r="CO51" s="221">
        <f t="shared" si="83"/>
        <v>0</v>
      </c>
      <c r="CP51" s="221">
        <f t="shared" si="83"/>
        <v>1</v>
      </c>
      <c r="CQ51" s="222">
        <f t="shared" si="83"/>
        <v>1</v>
      </c>
      <c r="CR51" s="220">
        <f t="shared" si="83"/>
        <v>1</v>
      </c>
      <c r="CS51" s="221">
        <f t="shared" si="83"/>
        <v>1</v>
      </c>
      <c r="CT51" s="221">
        <f t="shared" si="83"/>
        <v>2</v>
      </c>
      <c r="CU51" s="222">
        <f t="shared" si="83"/>
        <v>1</v>
      </c>
      <c r="CV51" s="220">
        <f t="shared" ref="CV51:CY51" si="84">SUM(CV52:CV70)</f>
        <v>0</v>
      </c>
      <c r="CW51" s="221">
        <f t="shared" si="84"/>
        <v>0</v>
      </c>
      <c r="CX51" s="221">
        <f t="shared" si="84"/>
        <v>24</v>
      </c>
      <c r="CY51" s="239">
        <f t="shared" si="84"/>
        <v>2</v>
      </c>
      <c r="CZ51" s="211">
        <f t="shared" si="5"/>
        <v>46</v>
      </c>
      <c r="DA51" s="212">
        <f t="shared" si="6"/>
        <v>123</v>
      </c>
      <c r="DB51" s="261">
        <f t="shared" si="6"/>
        <v>1020</v>
      </c>
      <c r="DC51" s="262">
        <f>(G51+K51+O51+S51+W51+AA51+AE51+AI51+AM51+AQ51+AU51+AY51+BC51+BG51+BK51+BO51+BS51+BW51+CA51+CE51+CI51+CM51+CQ51+CU51+CY51)/$B$2/A70</f>
        <v>0.4148606811145511</v>
      </c>
      <c r="DD51" s="264"/>
      <c r="DE51" s="262">
        <f>DB51/$DB$127/A70</f>
        <v>1.1535112739063862</v>
      </c>
      <c r="DF51" s="265"/>
      <c r="DG51" s="262">
        <f t="shared" si="9"/>
        <v>0.16568627450980392</v>
      </c>
      <c r="DH51" s="265"/>
      <c r="DI51" s="262">
        <f>DB51/'Кол-во учащихся ОУ'!D51</f>
        <v>5.647840531561462E-2</v>
      </c>
      <c r="DJ51" s="265"/>
    </row>
    <row r="52" spans="1:114" ht="16.5" customHeight="1" x14ac:dyDescent="0.25">
      <c r="A52" s="19">
        <v>1</v>
      </c>
      <c r="B52" s="18">
        <v>40010</v>
      </c>
      <c r="C52" s="20" t="s">
        <v>97</v>
      </c>
      <c r="D52" s="288">
        <v>7</v>
      </c>
      <c r="E52" s="289">
        <v>21</v>
      </c>
      <c r="F52" s="289">
        <v>134</v>
      </c>
      <c r="G52" s="300">
        <f t="shared" ref="G52:G68" si="85">IF(F52&gt;0,1,0)</f>
        <v>1</v>
      </c>
      <c r="H52" s="288">
        <v>1</v>
      </c>
      <c r="I52" s="289">
        <v>0</v>
      </c>
      <c r="J52" s="289">
        <v>1</v>
      </c>
      <c r="K52" s="300">
        <f t="shared" si="23"/>
        <v>1</v>
      </c>
      <c r="L52" s="288">
        <v>1</v>
      </c>
      <c r="M52" s="289">
        <v>0</v>
      </c>
      <c r="N52" s="289">
        <v>3</v>
      </c>
      <c r="O52" s="300">
        <f t="shared" ref="O52:O70" si="86">IF(N52&gt;0,1,0)</f>
        <v>1</v>
      </c>
      <c r="P52" s="288">
        <v>0</v>
      </c>
      <c r="Q52" s="289">
        <v>0</v>
      </c>
      <c r="R52" s="289">
        <v>0</v>
      </c>
      <c r="S52" s="300">
        <f t="shared" ref="S52:S70" si="87">IF(R52&gt;0,1,0)</f>
        <v>0</v>
      </c>
      <c r="T52" s="288">
        <v>0</v>
      </c>
      <c r="U52" s="289">
        <v>0</v>
      </c>
      <c r="V52" s="289">
        <v>0</v>
      </c>
      <c r="W52" s="300">
        <f t="shared" ref="W52:W70" si="88">IF(V52&gt;0,1,0)</f>
        <v>0</v>
      </c>
      <c r="X52" s="288">
        <v>0</v>
      </c>
      <c r="Y52" s="289">
        <v>0</v>
      </c>
      <c r="Z52" s="289">
        <v>1</v>
      </c>
      <c r="AA52" s="300">
        <f t="shared" ref="AA52:AA70" si="89">IF(Z52&gt;0,1,0)</f>
        <v>1</v>
      </c>
      <c r="AB52" s="288">
        <v>0</v>
      </c>
      <c r="AC52" s="289">
        <v>0</v>
      </c>
      <c r="AD52" s="289">
        <v>2</v>
      </c>
      <c r="AE52" s="300">
        <f t="shared" si="24"/>
        <v>1</v>
      </c>
      <c r="AF52" s="288">
        <v>0</v>
      </c>
      <c r="AG52" s="289">
        <v>1</v>
      </c>
      <c r="AH52" s="289">
        <v>2</v>
      </c>
      <c r="AI52" s="300">
        <f t="shared" si="25"/>
        <v>1</v>
      </c>
      <c r="AJ52" s="288">
        <v>1</v>
      </c>
      <c r="AK52" s="289">
        <v>0</v>
      </c>
      <c r="AL52" s="289">
        <v>3</v>
      </c>
      <c r="AM52" s="300">
        <f t="shared" si="26"/>
        <v>1</v>
      </c>
      <c r="AN52" s="614"/>
      <c r="AO52" s="611"/>
      <c r="AP52" s="611"/>
      <c r="AQ52" s="637">
        <f t="shared" si="27"/>
        <v>0</v>
      </c>
      <c r="AR52" s="614"/>
      <c r="AS52" s="611"/>
      <c r="AT52" s="611"/>
      <c r="AU52" s="637">
        <f t="shared" si="28"/>
        <v>0</v>
      </c>
      <c r="AV52" s="614"/>
      <c r="AW52" s="611"/>
      <c r="AX52" s="611"/>
      <c r="AY52" s="637">
        <f t="shared" si="29"/>
        <v>0</v>
      </c>
      <c r="AZ52" s="614"/>
      <c r="BA52" s="611"/>
      <c r="BB52" s="611"/>
      <c r="BC52" s="637">
        <f t="shared" ref="BC52:BC70" si="90">IF(BB52&gt;0,1,0)</f>
        <v>0</v>
      </c>
      <c r="BD52" s="614"/>
      <c r="BE52" s="611"/>
      <c r="BF52" s="611"/>
      <c r="BG52" s="637">
        <f t="shared" si="30"/>
        <v>0</v>
      </c>
      <c r="BH52" s="614"/>
      <c r="BI52" s="611"/>
      <c r="BJ52" s="611"/>
      <c r="BK52" s="637">
        <f t="shared" ref="BK52:BK70" si="91">IF(BJ52&gt;0,1,0)</f>
        <v>0</v>
      </c>
      <c r="BL52" s="610"/>
      <c r="BM52" s="611"/>
      <c r="BN52" s="611"/>
      <c r="BO52" s="638">
        <f t="shared" si="31"/>
        <v>0</v>
      </c>
      <c r="BP52" s="298">
        <v>0</v>
      </c>
      <c r="BQ52" s="299">
        <v>0</v>
      </c>
      <c r="BR52" s="299">
        <v>0</v>
      </c>
      <c r="BS52" s="300">
        <f t="shared" si="32"/>
        <v>0</v>
      </c>
      <c r="BT52" s="288">
        <v>0</v>
      </c>
      <c r="BU52" s="289">
        <v>2</v>
      </c>
      <c r="BV52" s="289">
        <v>5</v>
      </c>
      <c r="BW52" s="300">
        <f t="shared" si="33"/>
        <v>1</v>
      </c>
      <c r="BX52" s="288">
        <v>0</v>
      </c>
      <c r="BY52" s="289">
        <v>3</v>
      </c>
      <c r="BZ52" s="289">
        <v>6</v>
      </c>
      <c r="CA52" s="300">
        <f t="shared" ref="CA52" si="92">IF(BZ52&gt;0,1,0)</f>
        <v>1</v>
      </c>
      <c r="CB52" s="288">
        <v>0</v>
      </c>
      <c r="CC52" s="289">
        <v>0</v>
      </c>
      <c r="CD52" s="289">
        <v>1</v>
      </c>
      <c r="CE52" s="300">
        <f t="shared" si="35"/>
        <v>1</v>
      </c>
      <c r="CF52" s="288">
        <v>1</v>
      </c>
      <c r="CG52" s="289">
        <v>0</v>
      </c>
      <c r="CH52" s="289">
        <v>1</v>
      </c>
      <c r="CI52" s="300">
        <f t="shared" si="36"/>
        <v>1</v>
      </c>
      <c r="CJ52" s="614"/>
      <c r="CK52" s="611"/>
      <c r="CL52" s="611"/>
      <c r="CM52" s="637">
        <f t="shared" si="37"/>
        <v>0</v>
      </c>
      <c r="CN52" s="298">
        <v>0</v>
      </c>
      <c r="CO52" s="299">
        <v>0</v>
      </c>
      <c r="CP52" s="299">
        <v>0</v>
      </c>
      <c r="CQ52" s="300">
        <f t="shared" si="38"/>
        <v>0</v>
      </c>
      <c r="CR52" s="312">
        <v>0</v>
      </c>
      <c r="CS52" s="313">
        <v>0</v>
      </c>
      <c r="CT52" s="313">
        <v>0</v>
      </c>
      <c r="CU52" s="300">
        <f t="shared" si="39"/>
        <v>0</v>
      </c>
      <c r="CV52" s="298">
        <v>0</v>
      </c>
      <c r="CW52" s="299">
        <v>0</v>
      </c>
      <c r="CX52" s="299">
        <v>0</v>
      </c>
      <c r="CY52" s="302">
        <f t="shared" ref="CY52" si="93">IF(CX52&gt;0,1,0)</f>
        <v>0</v>
      </c>
      <c r="CZ52" s="305">
        <f t="shared" si="5"/>
        <v>11</v>
      </c>
      <c r="DA52" s="306">
        <f t="shared" si="6"/>
        <v>27</v>
      </c>
      <c r="DB52" s="307">
        <f t="shared" si="6"/>
        <v>159</v>
      </c>
      <c r="DC52" s="308">
        <f t="shared" si="16"/>
        <v>0.6470588235294118</v>
      </c>
      <c r="DD52" s="309">
        <f t="shared" ref="DD52:DD70" si="94">$DC$127</f>
        <v>0.43154606975533583</v>
      </c>
      <c r="DE52" s="310">
        <f t="shared" ref="DE52:DE70" si="95">DB52/$DB$127</f>
        <v>3.4164289788933258</v>
      </c>
      <c r="DF52" s="311">
        <f t="shared" ref="DF52:DF70" si="96">$DE$127</f>
        <v>1.0000000000000004</v>
      </c>
      <c r="DG52" s="310">
        <f t="shared" si="9"/>
        <v>0.2389937106918239</v>
      </c>
      <c r="DH52" s="311">
        <f t="shared" ref="DH52:DH70" si="97">$DG$127</f>
        <v>0.15282246845271741</v>
      </c>
      <c r="DI52" s="310">
        <f>DB52/'Кол-во учащихся ОУ'!D52</f>
        <v>7.1236559139784952E-2</v>
      </c>
      <c r="DJ52" s="311">
        <f t="shared" ref="DJ52:DJ70" si="98">$DI$127</f>
        <v>4.3748021410053427E-2</v>
      </c>
    </row>
    <row r="53" spans="1:114" ht="16.5" customHeight="1" x14ac:dyDescent="0.25">
      <c r="A53" s="19">
        <v>2</v>
      </c>
      <c r="B53" s="16">
        <v>40030</v>
      </c>
      <c r="C53" s="21" t="s">
        <v>99</v>
      </c>
      <c r="D53" s="564">
        <v>0</v>
      </c>
      <c r="E53" s="565">
        <v>6</v>
      </c>
      <c r="F53" s="565">
        <v>70</v>
      </c>
      <c r="G53" s="314">
        <f>IF(F53&gt;0,1,0)</f>
        <v>1</v>
      </c>
      <c r="H53" s="564">
        <v>0</v>
      </c>
      <c r="I53" s="565">
        <v>1</v>
      </c>
      <c r="J53" s="565">
        <v>1</v>
      </c>
      <c r="K53" s="314">
        <f>IF(J53&gt;0,1,0)</f>
        <v>1</v>
      </c>
      <c r="L53" s="564">
        <v>0</v>
      </c>
      <c r="M53" s="565">
        <v>0</v>
      </c>
      <c r="N53" s="565">
        <v>0</v>
      </c>
      <c r="O53" s="314">
        <f t="shared" si="86"/>
        <v>0</v>
      </c>
      <c r="P53" s="564">
        <v>0</v>
      </c>
      <c r="Q53" s="565">
        <v>0</v>
      </c>
      <c r="R53" s="565">
        <v>0</v>
      </c>
      <c r="S53" s="314">
        <f t="shared" si="87"/>
        <v>0</v>
      </c>
      <c r="T53" s="564">
        <v>0</v>
      </c>
      <c r="U53" s="565">
        <v>0</v>
      </c>
      <c r="V53" s="565">
        <v>0</v>
      </c>
      <c r="W53" s="314">
        <f t="shared" si="88"/>
        <v>0</v>
      </c>
      <c r="X53" s="564">
        <v>0</v>
      </c>
      <c r="Y53" s="565">
        <v>0</v>
      </c>
      <c r="Z53" s="565">
        <v>1</v>
      </c>
      <c r="AA53" s="314">
        <f t="shared" si="89"/>
        <v>1</v>
      </c>
      <c r="AB53" s="564">
        <v>0</v>
      </c>
      <c r="AC53" s="565">
        <v>1</v>
      </c>
      <c r="AD53" s="565">
        <v>3</v>
      </c>
      <c r="AE53" s="314">
        <f>IF(AD53&gt;0,1,0)</f>
        <v>1</v>
      </c>
      <c r="AF53" s="564">
        <v>0</v>
      </c>
      <c r="AG53" s="565">
        <v>1</v>
      </c>
      <c r="AH53" s="565">
        <v>4</v>
      </c>
      <c r="AI53" s="314">
        <f>IF(AH53&gt;0,1,0)</f>
        <v>1</v>
      </c>
      <c r="AJ53" s="564">
        <v>0</v>
      </c>
      <c r="AK53" s="565">
        <v>0</v>
      </c>
      <c r="AL53" s="565">
        <v>3</v>
      </c>
      <c r="AM53" s="314">
        <f>IF(AL53&gt;0,1,0)</f>
        <v>1</v>
      </c>
      <c r="AN53" s="609"/>
      <c r="AO53" s="613"/>
      <c r="AP53" s="613"/>
      <c r="AQ53" s="615">
        <f>IF(AP53&gt;0,1,0)</f>
        <v>0</v>
      </c>
      <c r="AR53" s="609"/>
      <c r="AS53" s="613"/>
      <c r="AT53" s="613"/>
      <c r="AU53" s="615">
        <f>IF(AT53&gt;0,1,0)</f>
        <v>0</v>
      </c>
      <c r="AV53" s="609"/>
      <c r="AW53" s="613"/>
      <c r="AX53" s="613"/>
      <c r="AY53" s="615">
        <f>IF(AX53&gt;0,1,0)</f>
        <v>0</v>
      </c>
      <c r="AZ53" s="609"/>
      <c r="BA53" s="613"/>
      <c r="BB53" s="613"/>
      <c r="BC53" s="615">
        <f t="shared" si="90"/>
        <v>0</v>
      </c>
      <c r="BD53" s="609"/>
      <c r="BE53" s="613"/>
      <c r="BF53" s="613"/>
      <c r="BG53" s="615">
        <f>IF(BF53&gt;0,1,0)</f>
        <v>0</v>
      </c>
      <c r="BH53" s="609"/>
      <c r="BI53" s="613"/>
      <c r="BJ53" s="613"/>
      <c r="BK53" s="615">
        <f t="shared" si="91"/>
        <v>0</v>
      </c>
      <c r="BL53" s="616"/>
      <c r="BM53" s="613"/>
      <c r="BN53" s="613"/>
      <c r="BO53" s="612">
        <f>IF(BN53&gt;0,1,0)</f>
        <v>0</v>
      </c>
      <c r="BP53" s="312">
        <v>0</v>
      </c>
      <c r="BQ53" s="313">
        <v>0</v>
      </c>
      <c r="BR53" s="313">
        <v>0</v>
      </c>
      <c r="BS53" s="314">
        <f>IF(BR53&gt;0,1,0)</f>
        <v>0</v>
      </c>
      <c r="BT53" s="564">
        <v>0</v>
      </c>
      <c r="BU53" s="565">
        <v>1</v>
      </c>
      <c r="BV53" s="565">
        <v>6</v>
      </c>
      <c r="BW53" s="314">
        <f>IF(BV53&gt;0,1,0)</f>
        <v>1</v>
      </c>
      <c r="BX53" s="564">
        <v>0</v>
      </c>
      <c r="BY53" s="565">
        <v>1</v>
      </c>
      <c r="BZ53" s="565">
        <v>6</v>
      </c>
      <c r="CA53" s="314">
        <f>IF(BZ53&gt;0,1,0)</f>
        <v>1</v>
      </c>
      <c r="CB53" s="564">
        <v>2</v>
      </c>
      <c r="CC53" s="565">
        <v>3</v>
      </c>
      <c r="CD53" s="565">
        <v>5</v>
      </c>
      <c r="CE53" s="314">
        <f>IF(CD53&gt;0,1,0)</f>
        <v>1</v>
      </c>
      <c r="CF53" s="564">
        <v>0</v>
      </c>
      <c r="CG53" s="565">
        <v>0</v>
      </c>
      <c r="CH53" s="565">
        <v>0</v>
      </c>
      <c r="CI53" s="314">
        <f>IF(CH53&gt;0,1,0)</f>
        <v>0</v>
      </c>
      <c r="CJ53" s="614"/>
      <c r="CK53" s="611"/>
      <c r="CL53" s="611"/>
      <c r="CM53" s="615">
        <f>IF(CL53&gt;0,1,0)</f>
        <v>0</v>
      </c>
      <c r="CN53" s="298">
        <v>0</v>
      </c>
      <c r="CO53" s="299">
        <v>0</v>
      </c>
      <c r="CP53" s="299">
        <v>0</v>
      </c>
      <c r="CQ53" s="314">
        <f>IF(CP53&gt;0,1,0)</f>
        <v>0</v>
      </c>
      <c r="CR53" s="312">
        <v>0</v>
      </c>
      <c r="CS53" s="313">
        <v>0</v>
      </c>
      <c r="CT53" s="313">
        <v>0</v>
      </c>
      <c r="CU53" s="314">
        <f>IF(CT53&gt;0,1,0)</f>
        <v>0</v>
      </c>
      <c r="CV53" s="298">
        <v>0</v>
      </c>
      <c r="CW53" s="299">
        <v>0</v>
      </c>
      <c r="CX53" s="299">
        <v>0</v>
      </c>
      <c r="CY53" s="315">
        <f>IF(CX53&gt;0,1,0)</f>
        <v>0</v>
      </c>
      <c r="CZ53" s="316">
        <f t="shared" si="5"/>
        <v>2</v>
      </c>
      <c r="DA53" s="317">
        <f t="shared" si="6"/>
        <v>14</v>
      </c>
      <c r="DB53" s="318">
        <f t="shared" si="6"/>
        <v>99</v>
      </c>
      <c r="DC53" s="319">
        <f t="shared" si="16"/>
        <v>0.52941176470588236</v>
      </c>
      <c r="DD53" s="320">
        <f t="shared" si="94"/>
        <v>0.43154606975533583</v>
      </c>
      <c r="DE53" s="321">
        <f t="shared" si="95"/>
        <v>2.1272104962920708</v>
      </c>
      <c r="DF53" s="322">
        <f t="shared" si="96"/>
        <v>1.0000000000000004</v>
      </c>
      <c r="DG53" s="321">
        <f>(CZ53+DA53)/DB53</f>
        <v>0.16161616161616163</v>
      </c>
      <c r="DH53" s="322">
        <f t="shared" si="97"/>
        <v>0.15282246845271741</v>
      </c>
      <c r="DI53" s="310">
        <f>DB53/'Кол-во учащихся ОУ'!D53</f>
        <v>0.15541601255886969</v>
      </c>
      <c r="DJ53" s="311">
        <f t="shared" si="98"/>
        <v>4.3748021410053427E-2</v>
      </c>
    </row>
    <row r="54" spans="1:114" ht="16.5" customHeight="1" x14ac:dyDescent="0.25">
      <c r="A54" s="19">
        <v>3</v>
      </c>
      <c r="B54" s="16">
        <v>40410</v>
      </c>
      <c r="C54" s="21" t="s">
        <v>102</v>
      </c>
      <c r="D54" s="564">
        <v>7</v>
      </c>
      <c r="E54" s="565">
        <v>16</v>
      </c>
      <c r="F54" s="565">
        <v>165</v>
      </c>
      <c r="G54" s="314">
        <f>IF(F54&gt;0,1,0)</f>
        <v>1</v>
      </c>
      <c r="H54" s="564">
        <v>0</v>
      </c>
      <c r="I54" s="565">
        <v>1</v>
      </c>
      <c r="J54" s="565">
        <v>1</v>
      </c>
      <c r="K54" s="314">
        <f>IF(J54&gt;0,1,0)</f>
        <v>1</v>
      </c>
      <c r="L54" s="564">
        <v>1</v>
      </c>
      <c r="M54" s="565">
        <v>0</v>
      </c>
      <c r="N54" s="565">
        <v>2</v>
      </c>
      <c r="O54" s="314">
        <f t="shared" si="86"/>
        <v>1</v>
      </c>
      <c r="P54" s="564">
        <v>0</v>
      </c>
      <c r="Q54" s="565">
        <v>1</v>
      </c>
      <c r="R54" s="565">
        <v>8</v>
      </c>
      <c r="S54" s="314">
        <f t="shared" si="87"/>
        <v>1</v>
      </c>
      <c r="T54" s="564">
        <v>1</v>
      </c>
      <c r="U54" s="565">
        <v>0</v>
      </c>
      <c r="V54" s="565">
        <v>5</v>
      </c>
      <c r="W54" s="314">
        <f t="shared" si="88"/>
        <v>1</v>
      </c>
      <c r="X54" s="564">
        <v>0</v>
      </c>
      <c r="Y54" s="565">
        <v>0</v>
      </c>
      <c r="Z54" s="565">
        <v>2</v>
      </c>
      <c r="AA54" s="314">
        <f t="shared" si="89"/>
        <v>1</v>
      </c>
      <c r="AB54" s="564">
        <v>0</v>
      </c>
      <c r="AC54" s="565">
        <v>2</v>
      </c>
      <c r="AD54" s="565">
        <v>4</v>
      </c>
      <c r="AE54" s="314">
        <f>IF(AD54&gt;0,1,0)</f>
        <v>1</v>
      </c>
      <c r="AF54" s="564">
        <v>0</v>
      </c>
      <c r="AG54" s="565">
        <v>0</v>
      </c>
      <c r="AH54" s="565">
        <v>1</v>
      </c>
      <c r="AI54" s="314">
        <f>IF(AH54&gt;0,1,0)</f>
        <v>1</v>
      </c>
      <c r="AJ54" s="564">
        <v>0</v>
      </c>
      <c r="AK54" s="565">
        <v>3</v>
      </c>
      <c r="AL54" s="565">
        <v>13</v>
      </c>
      <c r="AM54" s="314">
        <f>IF(AL54&gt;0,1,0)</f>
        <v>1</v>
      </c>
      <c r="AN54" s="609"/>
      <c r="AO54" s="613"/>
      <c r="AP54" s="613"/>
      <c r="AQ54" s="615">
        <f>IF(AP54&gt;0,1,0)</f>
        <v>0</v>
      </c>
      <c r="AR54" s="609"/>
      <c r="AS54" s="613"/>
      <c r="AT54" s="613"/>
      <c r="AU54" s="615">
        <f>IF(AT54&gt;0,1,0)</f>
        <v>0</v>
      </c>
      <c r="AV54" s="609"/>
      <c r="AW54" s="613"/>
      <c r="AX54" s="613"/>
      <c r="AY54" s="615">
        <f>IF(AX54&gt;0,1,0)</f>
        <v>0</v>
      </c>
      <c r="AZ54" s="609"/>
      <c r="BA54" s="613"/>
      <c r="BB54" s="613"/>
      <c r="BC54" s="615">
        <f t="shared" si="90"/>
        <v>0</v>
      </c>
      <c r="BD54" s="609"/>
      <c r="BE54" s="613"/>
      <c r="BF54" s="613"/>
      <c r="BG54" s="615">
        <f>IF(BF54&gt;0,1,0)</f>
        <v>0</v>
      </c>
      <c r="BH54" s="609"/>
      <c r="BI54" s="613"/>
      <c r="BJ54" s="613"/>
      <c r="BK54" s="615">
        <f t="shared" si="91"/>
        <v>0</v>
      </c>
      <c r="BL54" s="616"/>
      <c r="BM54" s="613"/>
      <c r="BN54" s="613"/>
      <c r="BO54" s="612">
        <f>IF(BN54&gt;0,1,0)</f>
        <v>0</v>
      </c>
      <c r="BP54" s="564">
        <v>0</v>
      </c>
      <c r="BQ54" s="565">
        <v>1</v>
      </c>
      <c r="BR54" s="565">
        <v>1</v>
      </c>
      <c r="BS54" s="314">
        <f>IF(BR54&gt;0,1,0)</f>
        <v>1</v>
      </c>
      <c r="BT54" s="564">
        <v>0</v>
      </c>
      <c r="BU54" s="565">
        <v>1</v>
      </c>
      <c r="BV54" s="565">
        <v>5</v>
      </c>
      <c r="BW54" s="314">
        <f>IF(BV54&gt;0,1,0)</f>
        <v>1</v>
      </c>
      <c r="BX54" s="564">
        <v>2</v>
      </c>
      <c r="BY54" s="565">
        <v>2</v>
      </c>
      <c r="BZ54" s="565">
        <v>5</v>
      </c>
      <c r="CA54" s="314">
        <f>IF(BZ54&gt;0,1,0)</f>
        <v>1</v>
      </c>
      <c r="CB54" s="564">
        <v>0</v>
      </c>
      <c r="CC54" s="565">
        <v>1</v>
      </c>
      <c r="CD54" s="565">
        <v>1</v>
      </c>
      <c r="CE54" s="314">
        <f>IF(CD54&gt;0,1,0)</f>
        <v>1</v>
      </c>
      <c r="CF54" s="564">
        <v>1</v>
      </c>
      <c r="CG54" s="565">
        <v>0</v>
      </c>
      <c r="CH54" s="565">
        <v>1</v>
      </c>
      <c r="CI54" s="314">
        <f>IF(CH54&gt;0,1,0)</f>
        <v>1</v>
      </c>
      <c r="CJ54" s="614"/>
      <c r="CK54" s="611"/>
      <c r="CL54" s="611"/>
      <c r="CM54" s="615">
        <f>IF(CL54&gt;0,1,0)</f>
        <v>0</v>
      </c>
      <c r="CN54" s="312">
        <v>0</v>
      </c>
      <c r="CO54" s="313">
        <v>0</v>
      </c>
      <c r="CP54" s="313">
        <v>0</v>
      </c>
      <c r="CQ54" s="314">
        <f>IF(CP54&gt;0,1,0)</f>
        <v>0</v>
      </c>
      <c r="CR54" s="564">
        <v>1</v>
      </c>
      <c r="CS54" s="565">
        <v>1</v>
      </c>
      <c r="CT54" s="565">
        <v>2</v>
      </c>
      <c r="CU54" s="314">
        <f>IF(CT54&gt;0,1,0)</f>
        <v>1</v>
      </c>
      <c r="CV54" s="312">
        <v>0</v>
      </c>
      <c r="CW54" s="313">
        <v>0</v>
      </c>
      <c r="CX54" s="313">
        <v>9</v>
      </c>
      <c r="CY54" s="315">
        <f>IF(CX54&gt;0,1,0)</f>
        <v>1</v>
      </c>
      <c r="CZ54" s="316">
        <f t="shared" si="5"/>
        <v>13</v>
      </c>
      <c r="DA54" s="317">
        <f t="shared" si="6"/>
        <v>29</v>
      </c>
      <c r="DB54" s="318">
        <f t="shared" si="6"/>
        <v>225</v>
      </c>
      <c r="DC54" s="319">
        <f t="shared" si="16"/>
        <v>0.94117647058823528</v>
      </c>
      <c r="DD54" s="320">
        <f t="shared" si="94"/>
        <v>0.43154606975533583</v>
      </c>
      <c r="DE54" s="321">
        <f t="shared" si="95"/>
        <v>4.8345693097547064</v>
      </c>
      <c r="DF54" s="322">
        <f t="shared" si="96"/>
        <v>1.0000000000000004</v>
      </c>
      <c r="DG54" s="321">
        <f>(CZ54+DA54)/DB54</f>
        <v>0.18666666666666668</v>
      </c>
      <c r="DH54" s="322">
        <f t="shared" si="97"/>
        <v>0.15282246845271741</v>
      </c>
      <c r="DI54" s="310">
        <f>DB54/'Кол-во учащихся ОУ'!D54</f>
        <v>0.12057877813504823</v>
      </c>
      <c r="DJ54" s="311">
        <f t="shared" si="98"/>
        <v>4.3748021410053427E-2</v>
      </c>
    </row>
    <row r="55" spans="1:114" ht="16.5" customHeight="1" x14ac:dyDescent="0.25">
      <c r="A55" s="19">
        <v>4</v>
      </c>
      <c r="B55" s="16">
        <v>40011</v>
      </c>
      <c r="C55" s="21" t="s">
        <v>98</v>
      </c>
      <c r="D55" s="564">
        <v>3</v>
      </c>
      <c r="E55" s="565">
        <v>8</v>
      </c>
      <c r="F55" s="565">
        <v>83</v>
      </c>
      <c r="G55" s="314">
        <f t="shared" si="85"/>
        <v>1</v>
      </c>
      <c r="H55" s="564">
        <v>1</v>
      </c>
      <c r="I55" s="565">
        <v>0</v>
      </c>
      <c r="J55" s="565">
        <v>1</v>
      </c>
      <c r="K55" s="314">
        <f t="shared" si="23"/>
        <v>1</v>
      </c>
      <c r="L55" s="564">
        <v>0</v>
      </c>
      <c r="M55" s="565">
        <v>0</v>
      </c>
      <c r="N55" s="565">
        <v>1</v>
      </c>
      <c r="O55" s="314">
        <f t="shared" si="86"/>
        <v>1</v>
      </c>
      <c r="P55" s="564">
        <v>0</v>
      </c>
      <c r="Q55" s="565">
        <v>0</v>
      </c>
      <c r="R55" s="565">
        <v>2</v>
      </c>
      <c r="S55" s="314">
        <f t="shared" si="87"/>
        <v>1</v>
      </c>
      <c r="T55" s="564">
        <v>0</v>
      </c>
      <c r="U55" s="565">
        <v>0</v>
      </c>
      <c r="V55" s="565">
        <v>0</v>
      </c>
      <c r="W55" s="314">
        <f t="shared" si="88"/>
        <v>0</v>
      </c>
      <c r="X55" s="564">
        <v>0</v>
      </c>
      <c r="Y55" s="565">
        <v>0</v>
      </c>
      <c r="Z55" s="565">
        <v>0</v>
      </c>
      <c r="AA55" s="314">
        <f t="shared" si="89"/>
        <v>0</v>
      </c>
      <c r="AB55" s="564">
        <v>0</v>
      </c>
      <c r="AC55" s="565">
        <v>0</v>
      </c>
      <c r="AD55" s="565">
        <v>1</v>
      </c>
      <c r="AE55" s="314">
        <f t="shared" si="24"/>
        <v>1</v>
      </c>
      <c r="AF55" s="564">
        <v>0</v>
      </c>
      <c r="AG55" s="565">
        <v>0</v>
      </c>
      <c r="AH55" s="565">
        <v>0</v>
      </c>
      <c r="AI55" s="314">
        <f t="shared" si="25"/>
        <v>0</v>
      </c>
      <c r="AJ55" s="564">
        <v>0</v>
      </c>
      <c r="AK55" s="565">
        <v>0</v>
      </c>
      <c r="AL55" s="565">
        <v>0</v>
      </c>
      <c r="AM55" s="314">
        <f t="shared" si="26"/>
        <v>0</v>
      </c>
      <c r="AN55" s="609"/>
      <c r="AO55" s="613"/>
      <c r="AP55" s="613"/>
      <c r="AQ55" s="615">
        <f t="shared" si="27"/>
        <v>0</v>
      </c>
      <c r="AR55" s="609"/>
      <c r="AS55" s="613"/>
      <c r="AT55" s="613"/>
      <c r="AU55" s="615">
        <f t="shared" si="28"/>
        <v>0</v>
      </c>
      <c r="AV55" s="609"/>
      <c r="AW55" s="613"/>
      <c r="AX55" s="613"/>
      <c r="AY55" s="615">
        <f t="shared" si="29"/>
        <v>0</v>
      </c>
      <c r="AZ55" s="609"/>
      <c r="BA55" s="613"/>
      <c r="BB55" s="613"/>
      <c r="BC55" s="615">
        <f t="shared" si="90"/>
        <v>0</v>
      </c>
      <c r="BD55" s="609"/>
      <c r="BE55" s="613"/>
      <c r="BF55" s="613"/>
      <c r="BG55" s="615">
        <f t="shared" si="30"/>
        <v>0</v>
      </c>
      <c r="BH55" s="609"/>
      <c r="BI55" s="613"/>
      <c r="BJ55" s="613"/>
      <c r="BK55" s="615">
        <f t="shared" si="91"/>
        <v>0</v>
      </c>
      <c r="BL55" s="616"/>
      <c r="BM55" s="613"/>
      <c r="BN55" s="613"/>
      <c r="BO55" s="612">
        <f t="shared" si="31"/>
        <v>0</v>
      </c>
      <c r="BP55" s="564">
        <v>0</v>
      </c>
      <c r="BQ55" s="565">
        <v>2</v>
      </c>
      <c r="BR55" s="565">
        <v>2</v>
      </c>
      <c r="BS55" s="314">
        <f t="shared" si="32"/>
        <v>1</v>
      </c>
      <c r="BT55" s="564">
        <v>1</v>
      </c>
      <c r="BU55" s="565">
        <v>0</v>
      </c>
      <c r="BV55" s="565">
        <v>4</v>
      </c>
      <c r="BW55" s="314">
        <f t="shared" si="33"/>
        <v>1</v>
      </c>
      <c r="BX55" s="564">
        <v>1</v>
      </c>
      <c r="BY55" s="565">
        <v>0</v>
      </c>
      <c r="BZ55" s="565">
        <v>1</v>
      </c>
      <c r="CA55" s="314">
        <f t="shared" ref="CA55" si="99">IF(BZ55&gt;0,1,0)</f>
        <v>1</v>
      </c>
      <c r="CB55" s="564">
        <v>0</v>
      </c>
      <c r="CC55" s="565">
        <v>0</v>
      </c>
      <c r="CD55" s="565">
        <v>0</v>
      </c>
      <c r="CE55" s="314">
        <f t="shared" si="35"/>
        <v>0</v>
      </c>
      <c r="CF55" s="564">
        <v>0</v>
      </c>
      <c r="CG55" s="565">
        <v>0</v>
      </c>
      <c r="CH55" s="565">
        <v>0</v>
      </c>
      <c r="CI55" s="314">
        <f t="shared" si="36"/>
        <v>0</v>
      </c>
      <c r="CJ55" s="614"/>
      <c r="CK55" s="611"/>
      <c r="CL55" s="611"/>
      <c r="CM55" s="615">
        <f t="shared" si="37"/>
        <v>0</v>
      </c>
      <c r="CN55" s="298">
        <v>0</v>
      </c>
      <c r="CO55" s="299">
        <v>0</v>
      </c>
      <c r="CP55" s="299">
        <v>0</v>
      </c>
      <c r="CQ55" s="314">
        <f t="shared" si="38"/>
        <v>0</v>
      </c>
      <c r="CR55" s="312">
        <v>0</v>
      </c>
      <c r="CS55" s="313">
        <v>0</v>
      </c>
      <c r="CT55" s="313">
        <v>0</v>
      </c>
      <c r="CU55" s="314">
        <f t="shared" si="39"/>
        <v>0</v>
      </c>
      <c r="CV55" s="298">
        <v>0</v>
      </c>
      <c r="CW55" s="299">
        <v>0</v>
      </c>
      <c r="CX55" s="299">
        <v>0</v>
      </c>
      <c r="CY55" s="315">
        <f t="shared" ref="CY55" si="100">IF(CX55&gt;0,1,0)</f>
        <v>0</v>
      </c>
      <c r="CZ55" s="316">
        <f t="shared" si="5"/>
        <v>6</v>
      </c>
      <c r="DA55" s="317">
        <f t="shared" si="6"/>
        <v>10</v>
      </c>
      <c r="DB55" s="318">
        <f t="shared" si="6"/>
        <v>95</v>
      </c>
      <c r="DC55" s="319">
        <f t="shared" si="16"/>
        <v>0.47058823529411764</v>
      </c>
      <c r="DD55" s="320">
        <f t="shared" si="94"/>
        <v>0.43154606975533583</v>
      </c>
      <c r="DE55" s="321">
        <f t="shared" si="95"/>
        <v>2.0412625974519871</v>
      </c>
      <c r="DF55" s="322">
        <f t="shared" si="96"/>
        <v>1.0000000000000004</v>
      </c>
      <c r="DG55" s="321">
        <f t="shared" si="9"/>
        <v>0.16842105263157894</v>
      </c>
      <c r="DH55" s="322">
        <f t="shared" si="97"/>
        <v>0.15282246845271741</v>
      </c>
      <c r="DI55" s="310">
        <f>DB55/'Кол-во учащихся ОУ'!D55</f>
        <v>4.3162199000454336E-2</v>
      </c>
      <c r="DJ55" s="311">
        <f t="shared" si="98"/>
        <v>4.3748021410053427E-2</v>
      </c>
    </row>
    <row r="56" spans="1:114" ht="16.5" customHeight="1" x14ac:dyDescent="0.25">
      <c r="A56" s="19">
        <v>5</v>
      </c>
      <c r="B56" s="16">
        <v>40080</v>
      </c>
      <c r="C56" s="21" t="s">
        <v>100</v>
      </c>
      <c r="D56" s="564">
        <v>0</v>
      </c>
      <c r="E56" s="565">
        <v>4</v>
      </c>
      <c r="F56" s="565">
        <v>51</v>
      </c>
      <c r="G56" s="314">
        <f>IF(F56&gt;0,1,0)</f>
        <v>1</v>
      </c>
      <c r="H56" s="564">
        <v>1</v>
      </c>
      <c r="I56" s="565">
        <v>0</v>
      </c>
      <c r="J56" s="565">
        <v>1</v>
      </c>
      <c r="K56" s="314">
        <f>IF(J56&gt;0,1,0)</f>
        <v>1</v>
      </c>
      <c r="L56" s="564">
        <v>0</v>
      </c>
      <c r="M56" s="565">
        <v>0</v>
      </c>
      <c r="N56" s="565">
        <v>0</v>
      </c>
      <c r="O56" s="314">
        <f t="shared" si="86"/>
        <v>0</v>
      </c>
      <c r="P56" s="564">
        <v>0</v>
      </c>
      <c r="Q56" s="565">
        <v>0</v>
      </c>
      <c r="R56" s="565">
        <v>5</v>
      </c>
      <c r="S56" s="314">
        <f t="shared" si="87"/>
        <v>1</v>
      </c>
      <c r="T56" s="564">
        <v>0</v>
      </c>
      <c r="U56" s="565">
        <v>0</v>
      </c>
      <c r="V56" s="565">
        <v>0</v>
      </c>
      <c r="W56" s="314">
        <f t="shared" si="88"/>
        <v>0</v>
      </c>
      <c r="X56" s="564">
        <v>0</v>
      </c>
      <c r="Y56" s="565">
        <v>0</v>
      </c>
      <c r="Z56" s="565">
        <v>2</v>
      </c>
      <c r="AA56" s="314">
        <f t="shared" si="89"/>
        <v>1</v>
      </c>
      <c r="AB56" s="564">
        <v>0</v>
      </c>
      <c r="AC56" s="565">
        <v>0</v>
      </c>
      <c r="AD56" s="565">
        <v>2</v>
      </c>
      <c r="AE56" s="314">
        <f>IF(AD56&gt;0,1,0)</f>
        <v>1</v>
      </c>
      <c r="AF56" s="564">
        <v>0</v>
      </c>
      <c r="AG56" s="565">
        <v>0</v>
      </c>
      <c r="AH56" s="565">
        <v>0</v>
      </c>
      <c r="AI56" s="314">
        <f>IF(AH56&gt;0,1,0)</f>
        <v>0</v>
      </c>
      <c r="AJ56" s="564">
        <v>0</v>
      </c>
      <c r="AK56" s="565">
        <v>0</v>
      </c>
      <c r="AL56" s="565">
        <v>0</v>
      </c>
      <c r="AM56" s="314">
        <f>IF(AL56&gt;0,1,0)</f>
        <v>0</v>
      </c>
      <c r="AN56" s="609"/>
      <c r="AO56" s="613"/>
      <c r="AP56" s="613"/>
      <c r="AQ56" s="615">
        <f>IF(AP56&gt;0,1,0)</f>
        <v>0</v>
      </c>
      <c r="AR56" s="609"/>
      <c r="AS56" s="613"/>
      <c r="AT56" s="613"/>
      <c r="AU56" s="615">
        <f>IF(AT56&gt;0,1,0)</f>
        <v>0</v>
      </c>
      <c r="AV56" s="609"/>
      <c r="AW56" s="613"/>
      <c r="AX56" s="613"/>
      <c r="AY56" s="615">
        <f>IF(AX56&gt;0,1,0)</f>
        <v>0</v>
      </c>
      <c r="AZ56" s="609"/>
      <c r="BA56" s="613"/>
      <c r="BB56" s="613"/>
      <c r="BC56" s="615">
        <f t="shared" si="90"/>
        <v>0</v>
      </c>
      <c r="BD56" s="609"/>
      <c r="BE56" s="613"/>
      <c r="BF56" s="613"/>
      <c r="BG56" s="615">
        <f>IF(BF56&gt;0,1,0)</f>
        <v>0</v>
      </c>
      <c r="BH56" s="609"/>
      <c r="BI56" s="613"/>
      <c r="BJ56" s="613"/>
      <c r="BK56" s="615">
        <f t="shared" si="91"/>
        <v>0</v>
      </c>
      <c r="BL56" s="616"/>
      <c r="BM56" s="613"/>
      <c r="BN56" s="613"/>
      <c r="BO56" s="612">
        <f>IF(BN56&gt;0,1,0)</f>
        <v>0</v>
      </c>
      <c r="BP56" s="312">
        <v>0</v>
      </c>
      <c r="BQ56" s="313">
        <v>0</v>
      </c>
      <c r="BR56" s="313">
        <v>0</v>
      </c>
      <c r="BS56" s="314">
        <f>IF(BR56&gt;0,1,0)</f>
        <v>0</v>
      </c>
      <c r="BT56" s="564">
        <v>0</v>
      </c>
      <c r="BU56" s="565">
        <v>0</v>
      </c>
      <c r="BV56" s="565">
        <v>7</v>
      </c>
      <c r="BW56" s="314">
        <f>IF(BV56&gt;0,1,0)</f>
        <v>1</v>
      </c>
      <c r="BX56" s="564">
        <v>0</v>
      </c>
      <c r="BY56" s="565">
        <v>0</v>
      </c>
      <c r="BZ56" s="565">
        <v>2</v>
      </c>
      <c r="CA56" s="314">
        <f>IF(BZ56&gt;0,1,0)</f>
        <v>1</v>
      </c>
      <c r="CB56" s="564">
        <v>0</v>
      </c>
      <c r="CC56" s="565">
        <v>0</v>
      </c>
      <c r="CD56" s="565">
        <v>1</v>
      </c>
      <c r="CE56" s="314">
        <f>IF(CD56&gt;0,1,0)</f>
        <v>1</v>
      </c>
      <c r="CF56" s="564">
        <v>0</v>
      </c>
      <c r="CG56" s="565">
        <v>0</v>
      </c>
      <c r="CH56" s="565">
        <v>0</v>
      </c>
      <c r="CI56" s="314">
        <f>IF(CH56&gt;0,1,0)</f>
        <v>0</v>
      </c>
      <c r="CJ56" s="614"/>
      <c r="CK56" s="611"/>
      <c r="CL56" s="611"/>
      <c r="CM56" s="615">
        <f>IF(CL56&gt;0,1,0)</f>
        <v>0</v>
      </c>
      <c r="CN56" s="312">
        <v>0</v>
      </c>
      <c r="CO56" s="313">
        <v>0</v>
      </c>
      <c r="CP56" s="313">
        <v>0</v>
      </c>
      <c r="CQ56" s="314">
        <f>IF(CP56&gt;0,1,0)</f>
        <v>0</v>
      </c>
      <c r="CR56" s="312">
        <v>0</v>
      </c>
      <c r="CS56" s="313">
        <v>0</v>
      </c>
      <c r="CT56" s="313">
        <v>0</v>
      </c>
      <c r="CU56" s="314">
        <f>IF(CT56&gt;0,1,0)</f>
        <v>0</v>
      </c>
      <c r="CV56" s="298">
        <v>0</v>
      </c>
      <c r="CW56" s="299">
        <v>0</v>
      </c>
      <c r="CX56" s="299">
        <v>0</v>
      </c>
      <c r="CY56" s="315">
        <f>IF(CX56&gt;0,1,0)</f>
        <v>0</v>
      </c>
      <c r="CZ56" s="316">
        <f t="shared" si="5"/>
        <v>1</v>
      </c>
      <c r="DA56" s="317">
        <f t="shared" si="6"/>
        <v>4</v>
      </c>
      <c r="DB56" s="318">
        <f t="shared" si="6"/>
        <v>71</v>
      </c>
      <c r="DC56" s="319">
        <f t="shared" si="16"/>
        <v>0.47058823529411764</v>
      </c>
      <c r="DD56" s="320">
        <f t="shared" si="94"/>
        <v>0.43154606975533583</v>
      </c>
      <c r="DE56" s="321">
        <f t="shared" si="95"/>
        <v>1.525575204411485</v>
      </c>
      <c r="DF56" s="322">
        <f t="shared" si="96"/>
        <v>1.0000000000000004</v>
      </c>
      <c r="DG56" s="321">
        <f>(CZ56+DA56)/DB56</f>
        <v>7.0422535211267609E-2</v>
      </c>
      <c r="DH56" s="322">
        <f t="shared" si="97"/>
        <v>0.15282246845271741</v>
      </c>
      <c r="DI56" s="310">
        <f>DB56/'Кол-во учащихся ОУ'!D56</f>
        <v>5.6709265175718851E-2</v>
      </c>
      <c r="DJ56" s="311">
        <f t="shared" si="98"/>
        <v>4.3748021410053427E-2</v>
      </c>
    </row>
    <row r="57" spans="1:114" ht="16.5" customHeight="1" x14ac:dyDescent="0.25">
      <c r="A57" s="19">
        <v>6</v>
      </c>
      <c r="B57" s="16">
        <v>40100</v>
      </c>
      <c r="C57" s="21" t="s">
        <v>101</v>
      </c>
      <c r="D57" s="564">
        <v>0</v>
      </c>
      <c r="E57" s="565">
        <v>2</v>
      </c>
      <c r="F57" s="565">
        <v>17</v>
      </c>
      <c r="G57" s="314">
        <f>IF(F57&gt;0,1,0)</f>
        <v>1</v>
      </c>
      <c r="H57" s="564">
        <v>0</v>
      </c>
      <c r="I57" s="565">
        <v>0</v>
      </c>
      <c r="J57" s="565">
        <v>0</v>
      </c>
      <c r="K57" s="314">
        <f>IF(J57&gt;0,1,0)</f>
        <v>0</v>
      </c>
      <c r="L57" s="564">
        <v>0</v>
      </c>
      <c r="M57" s="565">
        <v>0</v>
      </c>
      <c r="N57" s="565">
        <v>0</v>
      </c>
      <c r="O57" s="314">
        <f t="shared" si="86"/>
        <v>0</v>
      </c>
      <c r="P57" s="564">
        <v>0</v>
      </c>
      <c r="Q57" s="565">
        <v>0</v>
      </c>
      <c r="R57" s="565">
        <v>5</v>
      </c>
      <c r="S57" s="314">
        <f t="shared" si="87"/>
        <v>1</v>
      </c>
      <c r="T57" s="564">
        <v>0</v>
      </c>
      <c r="U57" s="565">
        <v>3</v>
      </c>
      <c r="V57" s="565">
        <v>5</v>
      </c>
      <c r="W57" s="314">
        <f t="shared" si="88"/>
        <v>1</v>
      </c>
      <c r="X57" s="564">
        <v>0</v>
      </c>
      <c r="Y57" s="565">
        <v>0</v>
      </c>
      <c r="Z57" s="565">
        <v>0</v>
      </c>
      <c r="AA57" s="314">
        <f t="shared" si="89"/>
        <v>0</v>
      </c>
      <c r="AB57" s="564">
        <v>1</v>
      </c>
      <c r="AC57" s="565">
        <v>0</v>
      </c>
      <c r="AD57" s="565">
        <v>4</v>
      </c>
      <c r="AE57" s="314">
        <f>IF(AD57&gt;0,1,0)</f>
        <v>1</v>
      </c>
      <c r="AF57" s="564">
        <v>0</v>
      </c>
      <c r="AG57" s="565">
        <v>0</v>
      </c>
      <c r="AH57" s="565">
        <v>1</v>
      </c>
      <c r="AI57" s="314">
        <f>IF(AH57&gt;0,1,0)</f>
        <v>1</v>
      </c>
      <c r="AJ57" s="564">
        <v>0</v>
      </c>
      <c r="AK57" s="565">
        <v>0</v>
      </c>
      <c r="AL57" s="565">
        <v>4</v>
      </c>
      <c r="AM57" s="314">
        <f>IF(AL57&gt;0,1,0)</f>
        <v>1</v>
      </c>
      <c r="AN57" s="609"/>
      <c r="AO57" s="613"/>
      <c r="AP57" s="613"/>
      <c r="AQ57" s="615">
        <f>IF(AP57&gt;0,1,0)</f>
        <v>0</v>
      </c>
      <c r="AR57" s="609"/>
      <c r="AS57" s="613"/>
      <c r="AT57" s="613"/>
      <c r="AU57" s="615">
        <f>IF(AT57&gt;0,1,0)</f>
        <v>0</v>
      </c>
      <c r="AV57" s="609"/>
      <c r="AW57" s="613"/>
      <c r="AX57" s="613"/>
      <c r="AY57" s="615">
        <f>IF(AX57&gt;0,1,0)</f>
        <v>0</v>
      </c>
      <c r="AZ57" s="609"/>
      <c r="BA57" s="613"/>
      <c r="BB57" s="613"/>
      <c r="BC57" s="615">
        <f t="shared" si="90"/>
        <v>0</v>
      </c>
      <c r="BD57" s="609"/>
      <c r="BE57" s="613"/>
      <c r="BF57" s="613"/>
      <c r="BG57" s="615">
        <f>IF(BF57&gt;0,1,0)</f>
        <v>0</v>
      </c>
      <c r="BH57" s="609"/>
      <c r="BI57" s="613"/>
      <c r="BJ57" s="613"/>
      <c r="BK57" s="615">
        <f t="shared" si="91"/>
        <v>0</v>
      </c>
      <c r="BL57" s="616"/>
      <c r="BM57" s="613"/>
      <c r="BN57" s="613"/>
      <c r="BO57" s="612">
        <f>IF(BN57&gt;0,1,0)</f>
        <v>0</v>
      </c>
      <c r="BP57" s="312">
        <v>0</v>
      </c>
      <c r="BQ57" s="313">
        <v>0</v>
      </c>
      <c r="BR57" s="313">
        <v>0</v>
      </c>
      <c r="BS57" s="314">
        <f>IF(BR57&gt;0,1,0)</f>
        <v>0</v>
      </c>
      <c r="BT57" s="564">
        <v>0</v>
      </c>
      <c r="BU57" s="565">
        <v>3</v>
      </c>
      <c r="BV57" s="565">
        <v>6</v>
      </c>
      <c r="BW57" s="314">
        <f>IF(BV57&gt;0,1,0)</f>
        <v>1</v>
      </c>
      <c r="BX57" s="564">
        <v>0</v>
      </c>
      <c r="BY57" s="565">
        <v>0</v>
      </c>
      <c r="BZ57" s="565">
        <v>0</v>
      </c>
      <c r="CA57" s="314">
        <f>IF(BZ57&gt;0,1,0)</f>
        <v>0</v>
      </c>
      <c r="CB57" s="564">
        <v>0</v>
      </c>
      <c r="CC57" s="565">
        <v>0</v>
      </c>
      <c r="CD57" s="565">
        <v>0</v>
      </c>
      <c r="CE57" s="314">
        <f>IF(CD57&gt;0,1,0)</f>
        <v>0</v>
      </c>
      <c r="CF57" s="564">
        <v>0</v>
      </c>
      <c r="CG57" s="565">
        <v>0</v>
      </c>
      <c r="CH57" s="565">
        <v>0</v>
      </c>
      <c r="CI57" s="314">
        <f>IF(CH57&gt;0,1,0)</f>
        <v>0</v>
      </c>
      <c r="CJ57" s="614"/>
      <c r="CK57" s="611"/>
      <c r="CL57" s="611"/>
      <c r="CM57" s="615">
        <f>IF(CL57&gt;0,1,0)</f>
        <v>0</v>
      </c>
      <c r="CN57" s="298">
        <v>1</v>
      </c>
      <c r="CO57" s="299">
        <v>0</v>
      </c>
      <c r="CP57" s="299">
        <v>1</v>
      </c>
      <c r="CQ57" s="314">
        <f>IF(CP57&gt;0,1,0)</f>
        <v>1</v>
      </c>
      <c r="CR57" s="312">
        <v>0</v>
      </c>
      <c r="CS57" s="313">
        <v>0</v>
      </c>
      <c r="CT57" s="313">
        <v>0</v>
      </c>
      <c r="CU57" s="314">
        <f>IF(CT57&gt;0,1,0)</f>
        <v>0</v>
      </c>
      <c r="CV57" s="298">
        <v>0</v>
      </c>
      <c r="CW57" s="299">
        <v>0</v>
      </c>
      <c r="CX57" s="299">
        <v>0</v>
      </c>
      <c r="CY57" s="315">
        <f>IF(CX57&gt;0,1,0)</f>
        <v>0</v>
      </c>
      <c r="CZ57" s="316">
        <f t="shared" si="5"/>
        <v>2</v>
      </c>
      <c r="DA57" s="317">
        <f t="shared" si="6"/>
        <v>8</v>
      </c>
      <c r="DB57" s="318">
        <f t="shared" si="6"/>
        <v>43</v>
      </c>
      <c r="DC57" s="319">
        <f t="shared" si="16"/>
        <v>0.47058823529411764</v>
      </c>
      <c r="DD57" s="320">
        <f t="shared" si="94"/>
        <v>0.43154606975533583</v>
      </c>
      <c r="DE57" s="321">
        <f t="shared" si="95"/>
        <v>0.92393991253089935</v>
      </c>
      <c r="DF57" s="322">
        <f t="shared" si="96"/>
        <v>1.0000000000000004</v>
      </c>
      <c r="DG57" s="321">
        <f>(CZ57+DA57)/DB57</f>
        <v>0.23255813953488372</v>
      </c>
      <c r="DH57" s="322">
        <f t="shared" si="97"/>
        <v>0.15282246845271741</v>
      </c>
      <c r="DI57" s="310">
        <f>DB57/'Кол-во учащихся ОУ'!D57</f>
        <v>4.3043043043043044E-2</v>
      </c>
      <c r="DJ57" s="311">
        <f t="shared" si="98"/>
        <v>4.3748021410053427E-2</v>
      </c>
    </row>
    <row r="58" spans="1:114" ht="16.5" customHeight="1" x14ac:dyDescent="0.25">
      <c r="A58" s="19">
        <v>7</v>
      </c>
      <c r="B58" s="16">
        <v>40020</v>
      </c>
      <c r="C58" s="21" t="s">
        <v>122</v>
      </c>
      <c r="D58" s="686">
        <v>0</v>
      </c>
      <c r="E58" s="687">
        <v>1</v>
      </c>
      <c r="F58" s="687">
        <v>6</v>
      </c>
      <c r="G58" s="326">
        <f>IF(F58&gt;0,1,0)</f>
        <v>1</v>
      </c>
      <c r="H58" s="686">
        <v>0</v>
      </c>
      <c r="I58" s="687">
        <v>1</v>
      </c>
      <c r="J58" s="687">
        <v>1</v>
      </c>
      <c r="K58" s="326">
        <f>IF(J58&gt;0,1,0)</f>
        <v>1</v>
      </c>
      <c r="L58" s="686">
        <v>1</v>
      </c>
      <c r="M58" s="687">
        <v>3</v>
      </c>
      <c r="N58" s="687">
        <v>6</v>
      </c>
      <c r="O58" s="326">
        <f t="shared" si="86"/>
        <v>1</v>
      </c>
      <c r="P58" s="686">
        <v>0</v>
      </c>
      <c r="Q58" s="687">
        <v>0</v>
      </c>
      <c r="R58" s="687">
        <v>0</v>
      </c>
      <c r="S58" s="326">
        <f t="shared" si="87"/>
        <v>0</v>
      </c>
      <c r="T58" s="686">
        <v>0</v>
      </c>
      <c r="U58" s="687">
        <v>0</v>
      </c>
      <c r="V58" s="687">
        <v>0</v>
      </c>
      <c r="W58" s="326">
        <f t="shared" si="88"/>
        <v>0</v>
      </c>
      <c r="X58" s="686">
        <v>1</v>
      </c>
      <c r="Y58" s="687">
        <v>0</v>
      </c>
      <c r="Z58" s="687">
        <v>2</v>
      </c>
      <c r="AA58" s="326">
        <f t="shared" si="89"/>
        <v>1</v>
      </c>
      <c r="AB58" s="686">
        <v>0</v>
      </c>
      <c r="AC58" s="687">
        <v>0</v>
      </c>
      <c r="AD58" s="687">
        <v>2</v>
      </c>
      <c r="AE58" s="326">
        <f>IF(AD58&gt;0,1,0)</f>
        <v>1</v>
      </c>
      <c r="AF58" s="686">
        <v>0</v>
      </c>
      <c r="AG58" s="687">
        <v>0</v>
      </c>
      <c r="AH58" s="687">
        <v>0</v>
      </c>
      <c r="AI58" s="326">
        <f>IF(AH58&gt;0,1,0)</f>
        <v>0</v>
      </c>
      <c r="AJ58" s="686">
        <v>0</v>
      </c>
      <c r="AK58" s="687">
        <v>2</v>
      </c>
      <c r="AL58" s="687">
        <v>2</v>
      </c>
      <c r="AM58" s="326">
        <f>IF(AL58&gt;0,1,0)</f>
        <v>1</v>
      </c>
      <c r="AN58" s="647"/>
      <c r="AO58" s="648"/>
      <c r="AP58" s="648"/>
      <c r="AQ58" s="643">
        <f>IF(AP58&gt;0,1,0)</f>
        <v>0</v>
      </c>
      <c r="AR58" s="609"/>
      <c r="AS58" s="613"/>
      <c r="AT58" s="613"/>
      <c r="AU58" s="643">
        <f>IF(AT58&gt;0,1,0)</f>
        <v>0</v>
      </c>
      <c r="AV58" s="647"/>
      <c r="AW58" s="648"/>
      <c r="AX58" s="648"/>
      <c r="AY58" s="643">
        <f>IF(AX58&gt;0,1,0)</f>
        <v>0</v>
      </c>
      <c r="AZ58" s="647"/>
      <c r="BA58" s="648"/>
      <c r="BB58" s="648"/>
      <c r="BC58" s="643">
        <f t="shared" si="90"/>
        <v>0</v>
      </c>
      <c r="BD58" s="647"/>
      <c r="BE58" s="648"/>
      <c r="BF58" s="648"/>
      <c r="BG58" s="643">
        <f>IF(BF58&gt;0,1,0)</f>
        <v>0</v>
      </c>
      <c r="BH58" s="647"/>
      <c r="BI58" s="648"/>
      <c r="BJ58" s="648"/>
      <c r="BK58" s="615">
        <f t="shared" si="91"/>
        <v>0</v>
      </c>
      <c r="BL58" s="613"/>
      <c r="BM58" s="613"/>
      <c r="BN58" s="613"/>
      <c r="BO58" s="644">
        <f>IF(BN58&gt;0,1,0)</f>
        <v>0</v>
      </c>
      <c r="BP58" s="332">
        <v>0</v>
      </c>
      <c r="BQ58" s="333">
        <v>0</v>
      </c>
      <c r="BR58" s="333">
        <v>0</v>
      </c>
      <c r="BS58" s="326">
        <f>IF(BR58&gt;0,1,0)</f>
        <v>0</v>
      </c>
      <c r="BT58" s="686">
        <v>0</v>
      </c>
      <c r="BU58" s="687">
        <v>1</v>
      </c>
      <c r="BV58" s="687">
        <v>7</v>
      </c>
      <c r="BW58" s="326">
        <f>IF(BV58&gt;0,1,0)</f>
        <v>1</v>
      </c>
      <c r="BX58" s="686">
        <v>0</v>
      </c>
      <c r="BY58" s="687">
        <v>0</v>
      </c>
      <c r="BZ58" s="687">
        <v>1</v>
      </c>
      <c r="CA58" s="326">
        <f>IF(BZ58&gt;0,1,0)</f>
        <v>1</v>
      </c>
      <c r="CB58" s="686">
        <v>0</v>
      </c>
      <c r="CC58" s="687">
        <v>0</v>
      </c>
      <c r="CD58" s="687">
        <v>0</v>
      </c>
      <c r="CE58" s="326">
        <f>IF(CD58&gt;0,1,0)</f>
        <v>0</v>
      </c>
      <c r="CF58" s="686">
        <v>2</v>
      </c>
      <c r="CG58" s="687">
        <v>0</v>
      </c>
      <c r="CH58" s="687">
        <v>2</v>
      </c>
      <c r="CI58" s="326">
        <f>IF(CH58&gt;0,1,0)</f>
        <v>1</v>
      </c>
      <c r="CJ58" s="614"/>
      <c r="CK58" s="611"/>
      <c r="CL58" s="611"/>
      <c r="CM58" s="643">
        <f>IF(CL58&gt;0,1,0)</f>
        <v>0</v>
      </c>
      <c r="CN58" s="298">
        <v>0</v>
      </c>
      <c r="CO58" s="299">
        <v>0</v>
      </c>
      <c r="CP58" s="299">
        <v>0</v>
      </c>
      <c r="CQ58" s="326">
        <f>IF(CP58&gt;0,1,0)</f>
        <v>0</v>
      </c>
      <c r="CR58" s="312">
        <v>0</v>
      </c>
      <c r="CS58" s="313">
        <v>0</v>
      </c>
      <c r="CT58" s="313">
        <v>0</v>
      </c>
      <c r="CU58" s="326">
        <f>IF(CT58&gt;0,1,0)</f>
        <v>0</v>
      </c>
      <c r="CV58" s="332">
        <v>0</v>
      </c>
      <c r="CW58" s="333">
        <v>0</v>
      </c>
      <c r="CX58" s="333">
        <v>0</v>
      </c>
      <c r="CY58" s="327">
        <f>IF(CX58&gt;0,1,0)</f>
        <v>0</v>
      </c>
      <c r="CZ58" s="316">
        <f t="shared" si="5"/>
        <v>4</v>
      </c>
      <c r="DA58" s="317">
        <f t="shared" si="6"/>
        <v>8</v>
      </c>
      <c r="DB58" s="318">
        <f t="shared" si="6"/>
        <v>29</v>
      </c>
      <c r="DC58" s="319">
        <f t="shared" si="16"/>
        <v>0.52941176470588236</v>
      </c>
      <c r="DD58" s="328">
        <f t="shared" si="94"/>
        <v>0.43154606975533583</v>
      </c>
      <c r="DE58" s="319">
        <f t="shared" si="95"/>
        <v>0.62312226659060654</v>
      </c>
      <c r="DF58" s="329">
        <f t="shared" si="96"/>
        <v>1.0000000000000004</v>
      </c>
      <c r="DG58" s="319">
        <f>(CZ58+DA58)/DB58</f>
        <v>0.41379310344827586</v>
      </c>
      <c r="DH58" s="329">
        <f t="shared" si="97"/>
        <v>0.15282246845271741</v>
      </c>
      <c r="DI58" s="310">
        <f>DB58/'Кол-во учащихся ОУ'!D58</f>
        <v>8.5294117647058826E-2</v>
      </c>
      <c r="DJ58" s="354">
        <f t="shared" si="98"/>
        <v>4.3748021410053427E-2</v>
      </c>
    </row>
    <row r="59" spans="1:114" ht="16.5" customHeight="1" x14ac:dyDescent="0.25">
      <c r="A59" s="19">
        <v>8</v>
      </c>
      <c r="B59" s="16">
        <v>40031</v>
      </c>
      <c r="C59" s="21" t="s">
        <v>33</v>
      </c>
      <c r="D59" s="564">
        <v>0</v>
      </c>
      <c r="E59" s="565">
        <v>1</v>
      </c>
      <c r="F59" s="565">
        <v>9</v>
      </c>
      <c r="G59" s="314">
        <f t="shared" si="85"/>
        <v>1</v>
      </c>
      <c r="H59" s="564">
        <v>0</v>
      </c>
      <c r="I59" s="565">
        <v>0</v>
      </c>
      <c r="J59" s="565">
        <v>0</v>
      </c>
      <c r="K59" s="314">
        <f t="shared" si="23"/>
        <v>0</v>
      </c>
      <c r="L59" s="564">
        <v>0</v>
      </c>
      <c r="M59" s="565">
        <v>0</v>
      </c>
      <c r="N59" s="565">
        <v>0</v>
      </c>
      <c r="O59" s="314">
        <f t="shared" si="86"/>
        <v>0</v>
      </c>
      <c r="P59" s="564">
        <v>0</v>
      </c>
      <c r="Q59" s="565">
        <v>0</v>
      </c>
      <c r="R59" s="565">
        <v>0</v>
      </c>
      <c r="S59" s="314">
        <f t="shared" si="87"/>
        <v>0</v>
      </c>
      <c r="T59" s="564">
        <v>0</v>
      </c>
      <c r="U59" s="565">
        <v>0</v>
      </c>
      <c r="V59" s="565">
        <v>0</v>
      </c>
      <c r="W59" s="314">
        <f t="shared" si="88"/>
        <v>0</v>
      </c>
      <c r="X59" s="564">
        <v>0</v>
      </c>
      <c r="Y59" s="565">
        <v>0</v>
      </c>
      <c r="Z59" s="565">
        <v>0</v>
      </c>
      <c r="AA59" s="314">
        <f t="shared" si="89"/>
        <v>0</v>
      </c>
      <c r="AB59" s="564">
        <v>0</v>
      </c>
      <c r="AC59" s="565">
        <v>0</v>
      </c>
      <c r="AD59" s="565">
        <v>0</v>
      </c>
      <c r="AE59" s="314">
        <f t="shared" si="24"/>
        <v>0</v>
      </c>
      <c r="AF59" s="564">
        <v>0</v>
      </c>
      <c r="AG59" s="565">
        <v>0</v>
      </c>
      <c r="AH59" s="565">
        <v>0</v>
      </c>
      <c r="AI59" s="314">
        <f t="shared" si="25"/>
        <v>0</v>
      </c>
      <c r="AJ59" s="564">
        <v>0</v>
      </c>
      <c r="AK59" s="565">
        <v>0</v>
      </c>
      <c r="AL59" s="565">
        <v>3</v>
      </c>
      <c r="AM59" s="314">
        <f t="shared" si="26"/>
        <v>1</v>
      </c>
      <c r="AN59" s="609"/>
      <c r="AO59" s="613"/>
      <c r="AP59" s="613"/>
      <c r="AQ59" s="615">
        <f t="shared" si="27"/>
        <v>0</v>
      </c>
      <c r="AR59" s="609"/>
      <c r="AS59" s="613"/>
      <c r="AT59" s="613"/>
      <c r="AU59" s="615">
        <f t="shared" si="28"/>
        <v>0</v>
      </c>
      <c r="AV59" s="609"/>
      <c r="AW59" s="613"/>
      <c r="AX59" s="613"/>
      <c r="AY59" s="615">
        <f t="shared" si="29"/>
        <v>0</v>
      </c>
      <c r="AZ59" s="609"/>
      <c r="BA59" s="613"/>
      <c r="BB59" s="613"/>
      <c r="BC59" s="615">
        <f t="shared" si="90"/>
        <v>0</v>
      </c>
      <c r="BD59" s="609"/>
      <c r="BE59" s="613"/>
      <c r="BF59" s="613"/>
      <c r="BG59" s="615">
        <f t="shared" si="30"/>
        <v>0</v>
      </c>
      <c r="BH59" s="609"/>
      <c r="BI59" s="613"/>
      <c r="BJ59" s="613"/>
      <c r="BK59" s="615">
        <f t="shared" si="91"/>
        <v>0</v>
      </c>
      <c r="BL59" s="613"/>
      <c r="BM59" s="613"/>
      <c r="BN59" s="613"/>
      <c r="BO59" s="612">
        <f t="shared" si="31"/>
        <v>0</v>
      </c>
      <c r="BP59" s="312">
        <v>0</v>
      </c>
      <c r="BQ59" s="313">
        <v>0</v>
      </c>
      <c r="BR59" s="313">
        <v>0</v>
      </c>
      <c r="BS59" s="314">
        <f t="shared" si="32"/>
        <v>0</v>
      </c>
      <c r="BT59" s="564">
        <v>0</v>
      </c>
      <c r="BU59" s="565">
        <v>1</v>
      </c>
      <c r="BV59" s="565">
        <v>6</v>
      </c>
      <c r="BW59" s="314">
        <f t="shared" si="33"/>
        <v>1</v>
      </c>
      <c r="BX59" s="564">
        <v>0</v>
      </c>
      <c r="BY59" s="565">
        <v>0</v>
      </c>
      <c r="BZ59" s="565">
        <v>0</v>
      </c>
      <c r="CA59" s="314">
        <f t="shared" ref="CA59:CA68" si="101">IF(BZ59&gt;0,1,0)</f>
        <v>0</v>
      </c>
      <c r="CB59" s="564">
        <v>0</v>
      </c>
      <c r="CC59" s="565">
        <v>1</v>
      </c>
      <c r="CD59" s="565">
        <v>2</v>
      </c>
      <c r="CE59" s="314">
        <f t="shared" si="35"/>
        <v>1</v>
      </c>
      <c r="CF59" s="312">
        <v>0</v>
      </c>
      <c r="CG59" s="313">
        <v>0</v>
      </c>
      <c r="CH59" s="313">
        <v>0</v>
      </c>
      <c r="CI59" s="314">
        <f t="shared" si="36"/>
        <v>0</v>
      </c>
      <c r="CJ59" s="614"/>
      <c r="CK59" s="611"/>
      <c r="CL59" s="611"/>
      <c r="CM59" s="615">
        <f t="shared" si="37"/>
        <v>0</v>
      </c>
      <c r="CN59" s="298">
        <v>0</v>
      </c>
      <c r="CO59" s="299">
        <v>0</v>
      </c>
      <c r="CP59" s="299">
        <v>0</v>
      </c>
      <c r="CQ59" s="314">
        <f t="shared" si="38"/>
        <v>0</v>
      </c>
      <c r="CR59" s="312">
        <v>0</v>
      </c>
      <c r="CS59" s="313">
        <v>0</v>
      </c>
      <c r="CT59" s="313">
        <v>0</v>
      </c>
      <c r="CU59" s="314">
        <f t="shared" si="39"/>
        <v>0</v>
      </c>
      <c r="CV59" s="312">
        <v>0</v>
      </c>
      <c r="CW59" s="313">
        <v>0</v>
      </c>
      <c r="CX59" s="313">
        <v>0</v>
      </c>
      <c r="CY59" s="315">
        <f t="shared" ref="CY59:CY68" si="102">IF(CX59&gt;0,1,0)</f>
        <v>0</v>
      </c>
      <c r="CZ59" s="316">
        <f t="shared" si="5"/>
        <v>0</v>
      </c>
      <c r="DA59" s="317">
        <f t="shared" si="6"/>
        <v>3</v>
      </c>
      <c r="DB59" s="318">
        <f t="shared" si="6"/>
        <v>20</v>
      </c>
      <c r="DC59" s="319">
        <f t="shared" si="16"/>
        <v>0.23529411764705882</v>
      </c>
      <c r="DD59" s="320">
        <f t="shared" si="94"/>
        <v>0.43154606975533583</v>
      </c>
      <c r="DE59" s="321">
        <f t="shared" si="95"/>
        <v>0.42973949420041829</v>
      </c>
      <c r="DF59" s="322">
        <f t="shared" si="96"/>
        <v>1.0000000000000004</v>
      </c>
      <c r="DG59" s="321">
        <f t="shared" si="9"/>
        <v>0.15</v>
      </c>
      <c r="DH59" s="322">
        <f t="shared" si="97"/>
        <v>0.15282246845271741</v>
      </c>
      <c r="DI59" s="310">
        <f>DB59/'Кол-во учащихся ОУ'!D59</f>
        <v>2.1715526601520086E-2</v>
      </c>
      <c r="DJ59" s="311">
        <f t="shared" si="98"/>
        <v>4.3748021410053427E-2</v>
      </c>
    </row>
    <row r="60" spans="1:114" ht="16.5" customHeight="1" x14ac:dyDescent="0.25">
      <c r="A60" s="19">
        <v>9</v>
      </c>
      <c r="B60" s="16">
        <v>40210</v>
      </c>
      <c r="C60" s="21" t="s">
        <v>34</v>
      </c>
      <c r="D60" s="564">
        <v>0</v>
      </c>
      <c r="E60" s="565">
        <v>0</v>
      </c>
      <c r="F60" s="565">
        <v>4</v>
      </c>
      <c r="G60" s="314">
        <f t="shared" si="85"/>
        <v>1</v>
      </c>
      <c r="H60" s="564">
        <v>0</v>
      </c>
      <c r="I60" s="565">
        <v>0</v>
      </c>
      <c r="J60" s="565">
        <v>0</v>
      </c>
      <c r="K60" s="314">
        <f t="shared" si="23"/>
        <v>0</v>
      </c>
      <c r="L60" s="564">
        <v>0</v>
      </c>
      <c r="M60" s="565">
        <v>0</v>
      </c>
      <c r="N60" s="565">
        <v>0</v>
      </c>
      <c r="O60" s="314">
        <f t="shared" si="86"/>
        <v>0</v>
      </c>
      <c r="P60" s="564">
        <v>0</v>
      </c>
      <c r="Q60" s="565">
        <v>0</v>
      </c>
      <c r="R60" s="565">
        <v>0</v>
      </c>
      <c r="S60" s="314">
        <f t="shared" si="87"/>
        <v>0</v>
      </c>
      <c r="T60" s="564">
        <v>0</v>
      </c>
      <c r="U60" s="565">
        <v>0</v>
      </c>
      <c r="V60" s="565">
        <v>0</v>
      </c>
      <c r="W60" s="314">
        <f t="shared" si="88"/>
        <v>0</v>
      </c>
      <c r="X60" s="564">
        <v>0</v>
      </c>
      <c r="Y60" s="565">
        <v>0</v>
      </c>
      <c r="Z60" s="565">
        <v>2</v>
      </c>
      <c r="AA60" s="314">
        <f t="shared" si="89"/>
        <v>1</v>
      </c>
      <c r="AB60" s="564">
        <v>0</v>
      </c>
      <c r="AC60" s="565">
        <v>0</v>
      </c>
      <c r="AD60" s="565">
        <v>1</v>
      </c>
      <c r="AE60" s="314">
        <f t="shared" si="24"/>
        <v>1</v>
      </c>
      <c r="AF60" s="564">
        <v>0</v>
      </c>
      <c r="AG60" s="565">
        <v>0</v>
      </c>
      <c r="AH60" s="565">
        <v>0</v>
      </c>
      <c r="AI60" s="314">
        <f t="shared" si="25"/>
        <v>0</v>
      </c>
      <c r="AJ60" s="564">
        <v>0</v>
      </c>
      <c r="AK60" s="565">
        <v>0</v>
      </c>
      <c r="AL60" s="565">
        <v>5</v>
      </c>
      <c r="AM60" s="314">
        <f t="shared" si="26"/>
        <v>1</v>
      </c>
      <c r="AN60" s="609"/>
      <c r="AO60" s="613"/>
      <c r="AP60" s="613"/>
      <c r="AQ60" s="615">
        <f t="shared" si="27"/>
        <v>0</v>
      </c>
      <c r="AR60" s="609"/>
      <c r="AS60" s="613"/>
      <c r="AT60" s="613"/>
      <c r="AU60" s="615">
        <f t="shared" si="28"/>
        <v>0</v>
      </c>
      <c r="AV60" s="609"/>
      <c r="AW60" s="613"/>
      <c r="AX60" s="613"/>
      <c r="AY60" s="615">
        <f t="shared" si="29"/>
        <v>0</v>
      </c>
      <c r="AZ60" s="609"/>
      <c r="BA60" s="613"/>
      <c r="BB60" s="613"/>
      <c r="BC60" s="615">
        <f t="shared" si="90"/>
        <v>0</v>
      </c>
      <c r="BD60" s="609"/>
      <c r="BE60" s="613"/>
      <c r="BF60" s="613"/>
      <c r="BG60" s="615">
        <f t="shared" si="30"/>
        <v>0</v>
      </c>
      <c r="BH60" s="609"/>
      <c r="BI60" s="613"/>
      <c r="BJ60" s="613"/>
      <c r="BK60" s="615">
        <f t="shared" si="91"/>
        <v>0</v>
      </c>
      <c r="BL60" s="610"/>
      <c r="BM60" s="611"/>
      <c r="BN60" s="611"/>
      <c r="BO60" s="612">
        <f t="shared" si="31"/>
        <v>0</v>
      </c>
      <c r="BP60" s="312">
        <v>0</v>
      </c>
      <c r="BQ60" s="313">
        <v>0</v>
      </c>
      <c r="BR60" s="313">
        <v>0</v>
      </c>
      <c r="BS60" s="314">
        <f t="shared" si="32"/>
        <v>0</v>
      </c>
      <c r="BT60" s="564">
        <v>0</v>
      </c>
      <c r="BU60" s="565">
        <v>1</v>
      </c>
      <c r="BV60" s="565">
        <v>5</v>
      </c>
      <c r="BW60" s="314">
        <f t="shared" si="33"/>
        <v>1</v>
      </c>
      <c r="BX60" s="564">
        <v>0</v>
      </c>
      <c r="BY60" s="565">
        <v>0</v>
      </c>
      <c r="BZ60" s="565">
        <v>0</v>
      </c>
      <c r="CA60" s="314">
        <f t="shared" si="101"/>
        <v>0</v>
      </c>
      <c r="CB60" s="312">
        <v>0</v>
      </c>
      <c r="CC60" s="313">
        <v>0</v>
      </c>
      <c r="CD60" s="313">
        <v>0</v>
      </c>
      <c r="CE60" s="314">
        <f t="shared" si="35"/>
        <v>0</v>
      </c>
      <c r="CF60" s="312">
        <v>0</v>
      </c>
      <c r="CG60" s="313">
        <v>0</v>
      </c>
      <c r="CH60" s="313">
        <v>0</v>
      </c>
      <c r="CI60" s="314">
        <f t="shared" si="36"/>
        <v>0</v>
      </c>
      <c r="CJ60" s="614"/>
      <c r="CK60" s="611"/>
      <c r="CL60" s="611"/>
      <c r="CM60" s="615">
        <f t="shared" si="37"/>
        <v>0</v>
      </c>
      <c r="CN60" s="298">
        <v>0</v>
      </c>
      <c r="CO60" s="299">
        <v>0</v>
      </c>
      <c r="CP60" s="299">
        <v>0</v>
      </c>
      <c r="CQ60" s="314">
        <f t="shared" si="38"/>
        <v>0</v>
      </c>
      <c r="CR60" s="312">
        <v>0</v>
      </c>
      <c r="CS60" s="313">
        <v>0</v>
      </c>
      <c r="CT60" s="313">
        <v>0</v>
      </c>
      <c r="CU60" s="314">
        <f t="shared" si="39"/>
        <v>0</v>
      </c>
      <c r="CV60" s="312">
        <v>0</v>
      </c>
      <c r="CW60" s="313">
        <v>0</v>
      </c>
      <c r="CX60" s="313">
        <v>0</v>
      </c>
      <c r="CY60" s="315">
        <f t="shared" si="102"/>
        <v>0</v>
      </c>
      <c r="CZ60" s="316">
        <f t="shared" si="5"/>
        <v>0</v>
      </c>
      <c r="DA60" s="317">
        <f t="shared" si="6"/>
        <v>1</v>
      </c>
      <c r="DB60" s="318">
        <f t="shared" si="6"/>
        <v>17</v>
      </c>
      <c r="DC60" s="319">
        <f t="shared" si="16"/>
        <v>0.29411764705882354</v>
      </c>
      <c r="DD60" s="320">
        <f t="shared" si="94"/>
        <v>0.43154606975533583</v>
      </c>
      <c r="DE60" s="321">
        <f t="shared" si="95"/>
        <v>0.36527857007035558</v>
      </c>
      <c r="DF60" s="322">
        <f t="shared" si="96"/>
        <v>1.0000000000000004</v>
      </c>
      <c r="DG60" s="321">
        <f t="shared" si="9"/>
        <v>5.8823529411764705E-2</v>
      </c>
      <c r="DH60" s="322">
        <f t="shared" si="97"/>
        <v>0.15282246845271741</v>
      </c>
      <c r="DI60" s="310">
        <f>DB60/'Кол-во учащихся ОУ'!D60</f>
        <v>3.4343434343434343E-2</v>
      </c>
      <c r="DJ60" s="311">
        <f t="shared" si="98"/>
        <v>4.3748021410053427E-2</v>
      </c>
    </row>
    <row r="61" spans="1:114" ht="16.5" customHeight="1" x14ac:dyDescent="0.25">
      <c r="A61" s="19">
        <v>10</v>
      </c>
      <c r="B61" s="16">
        <v>40300</v>
      </c>
      <c r="C61" s="21" t="s">
        <v>35</v>
      </c>
      <c r="D61" s="564">
        <v>0</v>
      </c>
      <c r="E61" s="565">
        <v>0</v>
      </c>
      <c r="F61" s="565">
        <v>0</v>
      </c>
      <c r="G61" s="314">
        <f t="shared" si="85"/>
        <v>0</v>
      </c>
      <c r="H61" s="564">
        <v>0</v>
      </c>
      <c r="I61" s="565">
        <v>0</v>
      </c>
      <c r="J61" s="565">
        <v>0</v>
      </c>
      <c r="K61" s="314">
        <f t="shared" si="23"/>
        <v>0</v>
      </c>
      <c r="L61" s="564">
        <v>0</v>
      </c>
      <c r="M61" s="565">
        <v>0</v>
      </c>
      <c r="N61" s="565">
        <v>0</v>
      </c>
      <c r="O61" s="314">
        <f t="shared" si="86"/>
        <v>0</v>
      </c>
      <c r="P61" s="564">
        <v>0</v>
      </c>
      <c r="Q61" s="565">
        <v>0</v>
      </c>
      <c r="R61" s="565">
        <v>0</v>
      </c>
      <c r="S61" s="314">
        <f t="shared" si="87"/>
        <v>0</v>
      </c>
      <c r="T61" s="564">
        <v>0</v>
      </c>
      <c r="U61" s="565">
        <v>0</v>
      </c>
      <c r="V61" s="565">
        <v>0</v>
      </c>
      <c r="W61" s="314">
        <f t="shared" si="88"/>
        <v>0</v>
      </c>
      <c r="X61" s="564">
        <v>0</v>
      </c>
      <c r="Y61" s="565">
        <v>0</v>
      </c>
      <c r="Z61" s="565">
        <v>0</v>
      </c>
      <c r="AA61" s="314">
        <f t="shared" si="89"/>
        <v>0</v>
      </c>
      <c r="AB61" s="564">
        <v>0</v>
      </c>
      <c r="AC61" s="565">
        <v>0</v>
      </c>
      <c r="AD61" s="565">
        <v>0</v>
      </c>
      <c r="AE61" s="314">
        <f t="shared" si="24"/>
        <v>0</v>
      </c>
      <c r="AF61" s="564">
        <v>0</v>
      </c>
      <c r="AG61" s="565">
        <v>0</v>
      </c>
      <c r="AH61" s="565">
        <v>0</v>
      </c>
      <c r="AI61" s="314">
        <f t="shared" si="25"/>
        <v>0</v>
      </c>
      <c r="AJ61" s="564">
        <v>0</v>
      </c>
      <c r="AK61" s="565">
        <v>0</v>
      </c>
      <c r="AL61" s="565">
        <v>0</v>
      </c>
      <c r="AM61" s="314">
        <f t="shared" si="26"/>
        <v>0</v>
      </c>
      <c r="AN61" s="609"/>
      <c r="AO61" s="613"/>
      <c r="AP61" s="613"/>
      <c r="AQ61" s="615">
        <f t="shared" si="27"/>
        <v>0</v>
      </c>
      <c r="AR61" s="609"/>
      <c r="AS61" s="613"/>
      <c r="AT61" s="613"/>
      <c r="AU61" s="615">
        <f t="shared" si="28"/>
        <v>0</v>
      </c>
      <c r="AV61" s="609"/>
      <c r="AW61" s="613"/>
      <c r="AX61" s="613"/>
      <c r="AY61" s="615">
        <f t="shared" si="29"/>
        <v>0</v>
      </c>
      <c r="AZ61" s="609"/>
      <c r="BA61" s="613"/>
      <c r="BB61" s="613"/>
      <c r="BC61" s="615">
        <f t="shared" si="90"/>
        <v>0</v>
      </c>
      <c r="BD61" s="609"/>
      <c r="BE61" s="613"/>
      <c r="BF61" s="613"/>
      <c r="BG61" s="615">
        <f t="shared" si="30"/>
        <v>0</v>
      </c>
      <c r="BH61" s="609"/>
      <c r="BI61" s="613"/>
      <c r="BJ61" s="613"/>
      <c r="BK61" s="615">
        <f t="shared" si="91"/>
        <v>0</v>
      </c>
      <c r="BL61" s="616"/>
      <c r="BM61" s="613"/>
      <c r="BN61" s="613"/>
      <c r="BO61" s="612">
        <f t="shared" si="31"/>
        <v>0</v>
      </c>
      <c r="BP61" s="312">
        <v>0</v>
      </c>
      <c r="BQ61" s="313">
        <v>0</v>
      </c>
      <c r="BR61" s="313">
        <v>0</v>
      </c>
      <c r="BS61" s="314">
        <f t="shared" si="32"/>
        <v>0</v>
      </c>
      <c r="BT61" s="564">
        <v>0</v>
      </c>
      <c r="BU61" s="565">
        <v>0</v>
      </c>
      <c r="BV61" s="565">
        <v>6</v>
      </c>
      <c r="BW61" s="314">
        <f t="shared" si="33"/>
        <v>1</v>
      </c>
      <c r="BX61" s="564">
        <v>0</v>
      </c>
      <c r="BY61" s="565">
        <v>0</v>
      </c>
      <c r="BZ61" s="565">
        <v>0</v>
      </c>
      <c r="CA61" s="314">
        <f t="shared" si="101"/>
        <v>0</v>
      </c>
      <c r="CB61" s="312">
        <v>0</v>
      </c>
      <c r="CC61" s="313">
        <v>0</v>
      </c>
      <c r="CD61" s="313">
        <v>0</v>
      </c>
      <c r="CE61" s="314">
        <f t="shared" si="35"/>
        <v>0</v>
      </c>
      <c r="CF61" s="312">
        <v>0</v>
      </c>
      <c r="CG61" s="313">
        <v>0</v>
      </c>
      <c r="CH61" s="313">
        <v>0</v>
      </c>
      <c r="CI61" s="314">
        <f t="shared" si="36"/>
        <v>0</v>
      </c>
      <c r="CJ61" s="614"/>
      <c r="CK61" s="611"/>
      <c r="CL61" s="611"/>
      <c r="CM61" s="615">
        <f t="shared" si="37"/>
        <v>0</v>
      </c>
      <c r="CN61" s="298">
        <v>0</v>
      </c>
      <c r="CO61" s="299">
        <v>0</v>
      </c>
      <c r="CP61" s="299">
        <v>0</v>
      </c>
      <c r="CQ61" s="314">
        <f t="shared" si="38"/>
        <v>0</v>
      </c>
      <c r="CR61" s="312">
        <v>0</v>
      </c>
      <c r="CS61" s="313">
        <v>0</v>
      </c>
      <c r="CT61" s="313">
        <v>0</v>
      </c>
      <c r="CU61" s="314">
        <f t="shared" si="39"/>
        <v>0</v>
      </c>
      <c r="CV61" s="298">
        <v>0</v>
      </c>
      <c r="CW61" s="299">
        <v>0</v>
      </c>
      <c r="CX61" s="299">
        <v>0</v>
      </c>
      <c r="CY61" s="315">
        <f t="shared" si="102"/>
        <v>0</v>
      </c>
      <c r="CZ61" s="316">
        <f t="shared" si="5"/>
        <v>0</v>
      </c>
      <c r="DA61" s="317">
        <f t="shared" si="6"/>
        <v>0</v>
      </c>
      <c r="DB61" s="318">
        <f t="shared" si="6"/>
        <v>6</v>
      </c>
      <c r="DC61" s="319">
        <f t="shared" si="16"/>
        <v>5.8823529411764705E-2</v>
      </c>
      <c r="DD61" s="320">
        <f t="shared" si="94"/>
        <v>0.43154606975533583</v>
      </c>
      <c r="DE61" s="321">
        <f t="shared" si="95"/>
        <v>0.12892184826012548</v>
      </c>
      <c r="DF61" s="322">
        <f t="shared" si="96"/>
        <v>1.0000000000000004</v>
      </c>
      <c r="DG61" s="321">
        <f t="shared" si="9"/>
        <v>0</v>
      </c>
      <c r="DH61" s="322">
        <f t="shared" si="97"/>
        <v>0.15282246845271741</v>
      </c>
      <c r="DI61" s="310">
        <f>DB61/'Кол-во учащихся ОУ'!D61</f>
        <v>2.1505376344086023E-2</v>
      </c>
      <c r="DJ61" s="311">
        <f t="shared" si="98"/>
        <v>4.3748021410053427E-2</v>
      </c>
    </row>
    <row r="62" spans="1:114" ht="16.5" customHeight="1" x14ac:dyDescent="0.25">
      <c r="A62" s="19">
        <v>11</v>
      </c>
      <c r="B62" s="16">
        <v>40360</v>
      </c>
      <c r="C62" s="21" t="s">
        <v>36</v>
      </c>
      <c r="D62" s="564">
        <v>0</v>
      </c>
      <c r="E62" s="565">
        <v>0</v>
      </c>
      <c r="F62" s="565">
        <v>18</v>
      </c>
      <c r="G62" s="314">
        <f t="shared" si="85"/>
        <v>1</v>
      </c>
      <c r="H62" s="564">
        <v>0</v>
      </c>
      <c r="I62" s="565">
        <v>0</v>
      </c>
      <c r="J62" s="565">
        <v>0</v>
      </c>
      <c r="K62" s="314">
        <f t="shared" si="23"/>
        <v>0</v>
      </c>
      <c r="L62" s="564">
        <v>0</v>
      </c>
      <c r="M62" s="565">
        <v>0</v>
      </c>
      <c r="N62" s="565">
        <v>0</v>
      </c>
      <c r="O62" s="314">
        <f t="shared" si="86"/>
        <v>0</v>
      </c>
      <c r="P62" s="564">
        <v>0</v>
      </c>
      <c r="Q62" s="565">
        <v>0</v>
      </c>
      <c r="R62" s="565">
        <v>0</v>
      </c>
      <c r="S62" s="314">
        <f t="shared" si="87"/>
        <v>0</v>
      </c>
      <c r="T62" s="564">
        <v>0</v>
      </c>
      <c r="U62" s="565">
        <v>0</v>
      </c>
      <c r="V62" s="565">
        <v>0</v>
      </c>
      <c r="W62" s="314">
        <f t="shared" si="88"/>
        <v>0</v>
      </c>
      <c r="X62" s="564">
        <v>0</v>
      </c>
      <c r="Y62" s="565">
        <v>0</v>
      </c>
      <c r="Z62" s="565">
        <v>1</v>
      </c>
      <c r="AA62" s="314">
        <f t="shared" si="89"/>
        <v>1</v>
      </c>
      <c r="AB62" s="564">
        <v>0</v>
      </c>
      <c r="AC62" s="565">
        <v>0</v>
      </c>
      <c r="AD62" s="565">
        <v>1</v>
      </c>
      <c r="AE62" s="314">
        <f t="shared" si="24"/>
        <v>1</v>
      </c>
      <c r="AF62" s="564">
        <v>0</v>
      </c>
      <c r="AG62" s="565">
        <v>0</v>
      </c>
      <c r="AH62" s="565">
        <v>8</v>
      </c>
      <c r="AI62" s="314">
        <f t="shared" si="25"/>
        <v>1</v>
      </c>
      <c r="AJ62" s="564">
        <v>0</v>
      </c>
      <c r="AK62" s="565">
        <v>0</v>
      </c>
      <c r="AL62" s="565">
        <v>0</v>
      </c>
      <c r="AM62" s="314">
        <f t="shared" si="26"/>
        <v>0</v>
      </c>
      <c r="AN62" s="609"/>
      <c r="AO62" s="613"/>
      <c r="AP62" s="613"/>
      <c r="AQ62" s="615">
        <f t="shared" si="27"/>
        <v>0</v>
      </c>
      <c r="AR62" s="609"/>
      <c r="AS62" s="613"/>
      <c r="AT62" s="613"/>
      <c r="AU62" s="615">
        <f t="shared" si="28"/>
        <v>0</v>
      </c>
      <c r="AV62" s="609"/>
      <c r="AW62" s="613"/>
      <c r="AX62" s="613"/>
      <c r="AY62" s="615">
        <f t="shared" si="29"/>
        <v>0</v>
      </c>
      <c r="AZ62" s="609"/>
      <c r="BA62" s="613"/>
      <c r="BB62" s="613"/>
      <c r="BC62" s="615">
        <f t="shared" si="90"/>
        <v>0</v>
      </c>
      <c r="BD62" s="609"/>
      <c r="BE62" s="613"/>
      <c r="BF62" s="613"/>
      <c r="BG62" s="615">
        <f t="shared" si="30"/>
        <v>0</v>
      </c>
      <c r="BH62" s="609"/>
      <c r="BI62" s="613"/>
      <c r="BJ62" s="613"/>
      <c r="BK62" s="615">
        <f t="shared" si="91"/>
        <v>0</v>
      </c>
      <c r="BL62" s="616"/>
      <c r="BM62" s="613"/>
      <c r="BN62" s="613"/>
      <c r="BO62" s="612">
        <f t="shared" si="31"/>
        <v>0</v>
      </c>
      <c r="BP62" s="312">
        <v>0</v>
      </c>
      <c r="BQ62" s="313">
        <v>0</v>
      </c>
      <c r="BR62" s="313">
        <v>0</v>
      </c>
      <c r="BS62" s="314">
        <f t="shared" si="32"/>
        <v>0</v>
      </c>
      <c r="BT62" s="564">
        <v>0</v>
      </c>
      <c r="BU62" s="565">
        <v>0</v>
      </c>
      <c r="BV62" s="565">
        <v>0</v>
      </c>
      <c r="BW62" s="314">
        <f t="shared" si="33"/>
        <v>0</v>
      </c>
      <c r="BX62" s="564">
        <v>0</v>
      </c>
      <c r="BY62" s="565">
        <v>0</v>
      </c>
      <c r="BZ62" s="565">
        <v>0</v>
      </c>
      <c r="CA62" s="314">
        <f t="shared" si="101"/>
        <v>0</v>
      </c>
      <c r="CB62" s="312">
        <v>0</v>
      </c>
      <c r="CC62" s="313">
        <v>0</v>
      </c>
      <c r="CD62" s="313">
        <v>0</v>
      </c>
      <c r="CE62" s="314">
        <f t="shared" si="35"/>
        <v>0</v>
      </c>
      <c r="CF62" s="312">
        <v>0</v>
      </c>
      <c r="CG62" s="313">
        <v>0</v>
      </c>
      <c r="CH62" s="313">
        <v>0</v>
      </c>
      <c r="CI62" s="314">
        <f t="shared" si="36"/>
        <v>0</v>
      </c>
      <c r="CJ62" s="614"/>
      <c r="CK62" s="611"/>
      <c r="CL62" s="611"/>
      <c r="CM62" s="615">
        <f t="shared" si="37"/>
        <v>0</v>
      </c>
      <c r="CN62" s="298">
        <v>0</v>
      </c>
      <c r="CO62" s="299">
        <v>0</v>
      </c>
      <c r="CP62" s="299">
        <v>0</v>
      </c>
      <c r="CQ62" s="314">
        <f t="shared" si="38"/>
        <v>0</v>
      </c>
      <c r="CR62" s="312">
        <v>0</v>
      </c>
      <c r="CS62" s="313">
        <v>0</v>
      </c>
      <c r="CT62" s="313">
        <v>0</v>
      </c>
      <c r="CU62" s="314">
        <f t="shared" si="39"/>
        <v>0</v>
      </c>
      <c r="CV62" s="298">
        <v>0</v>
      </c>
      <c r="CW62" s="299">
        <v>0</v>
      </c>
      <c r="CX62" s="299">
        <v>0</v>
      </c>
      <c r="CY62" s="315">
        <f t="shared" si="102"/>
        <v>0</v>
      </c>
      <c r="CZ62" s="316">
        <f t="shared" si="5"/>
        <v>0</v>
      </c>
      <c r="DA62" s="317">
        <f t="shared" si="6"/>
        <v>0</v>
      </c>
      <c r="DB62" s="318">
        <f t="shared" si="6"/>
        <v>28</v>
      </c>
      <c r="DC62" s="319">
        <f t="shared" si="16"/>
        <v>0.23529411764705882</v>
      </c>
      <c r="DD62" s="320">
        <f t="shared" si="94"/>
        <v>0.43154606975533583</v>
      </c>
      <c r="DE62" s="321">
        <f t="shared" si="95"/>
        <v>0.60163529188058562</v>
      </c>
      <c r="DF62" s="322">
        <f t="shared" si="96"/>
        <v>1.0000000000000004</v>
      </c>
      <c r="DG62" s="321">
        <f t="shared" si="9"/>
        <v>0</v>
      </c>
      <c r="DH62" s="322">
        <f t="shared" si="97"/>
        <v>0.15282246845271741</v>
      </c>
      <c r="DI62" s="310">
        <f>DB62/'Кол-во учащихся ОУ'!D62</f>
        <v>4.8192771084337352E-2</v>
      </c>
      <c r="DJ62" s="311">
        <f t="shared" si="98"/>
        <v>4.3748021410053427E-2</v>
      </c>
    </row>
    <row r="63" spans="1:114" ht="16.5" customHeight="1" x14ac:dyDescent="0.25">
      <c r="A63" s="19">
        <v>12</v>
      </c>
      <c r="B63" s="16">
        <v>40390</v>
      </c>
      <c r="C63" s="21" t="s">
        <v>37</v>
      </c>
      <c r="D63" s="564">
        <v>0</v>
      </c>
      <c r="E63" s="565">
        <v>0</v>
      </c>
      <c r="F63" s="565">
        <v>0</v>
      </c>
      <c r="G63" s="314">
        <f t="shared" si="85"/>
        <v>0</v>
      </c>
      <c r="H63" s="564">
        <v>0</v>
      </c>
      <c r="I63" s="565">
        <v>0</v>
      </c>
      <c r="J63" s="565">
        <v>0</v>
      </c>
      <c r="K63" s="314">
        <f t="shared" si="23"/>
        <v>0</v>
      </c>
      <c r="L63" s="564">
        <v>0</v>
      </c>
      <c r="M63" s="565">
        <v>0</v>
      </c>
      <c r="N63" s="565">
        <v>0</v>
      </c>
      <c r="O63" s="314">
        <f t="shared" si="86"/>
        <v>0</v>
      </c>
      <c r="P63" s="564">
        <v>0</v>
      </c>
      <c r="Q63" s="565">
        <v>0</v>
      </c>
      <c r="R63" s="565">
        <v>0</v>
      </c>
      <c r="S63" s="314">
        <f t="shared" si="87"/>
        <v>0</v>
      </c>
      <c r="T63" s="564">
        <v>0</v>
      </c>
      <c r="U63" s="565">
        <v>0</v>
      </c>
      <c r="V63" s="565">
        <v>0</v>
      </c>
      <c r="W63" s="314">
        <f t="shared" si="88"/>
        <v>0</v>
      </c>
      <c r="X63" s="564">
        <v>0</v>
      </c>
      <c r="Y63" s="565">
        <v>0</v>
      </c>
      <c r="Z63" s="565">
        <v>2</v>
      </c>
      <c r="AA63" s="314">
        <f t="shared" si="89"/>
        <v>1</v>
      </c>
      <c r="AB63" s="564">
        <v>0</v>
      </c>
      <c r="AC63" s="565">
        <v>0</v>
      </c>
      <c r="AD63" s="565">
        <v>2</v>
      </c>
      <c r="AE63" s="314">
        <f t="shared" si="24"/>
        <v>1</v>
      </c>
      <c r="AF63" s="564">
        <v>0</v>
      </c>
      <c r="AG63" s="565">
        <v>0</v>
      </c>
      <c r="AH63" s="565">
        <v>0</v>
      </c>
      <c r="AI63" s="314">
        <f t="shared" si="25"/>
        <v>0</v>
      </c>
      <c r="AJ63" s="564">
        <v>0</v>
      </c>
      <c r="AK63" s="565">
        <v>0</v>
      </c>
      <c r="AL63" s="565">
        <v>0</v>
      </c>
      <c r="AM63" s="314">
        <f t="shared" si="26"/>
        <v>0</v>
      </c>
      <c r="AN63" s="609"/>
      <c r="AO63" s="613"/>
      <c r="AP63" s="613"/>
      <c r="AQ63" s="615">
        <f t="shared" si="27"/>
        <v>0</v>
      </c>
      <c r="AR63" s="609"/>
      <c r="AS63" s="613"/>
      <c r="AT63" s="613"/>
      <c r="AU63" s="615">
        <f t="shared" si="28"/>
        <v>0</v>
      </c>
      <c r="AV63" s="609"/>
      <c r="AW63" s="613"/>
      <c r="AX63" s="613"/>
      <c r="AY63" s="615">
        <f t="shared" si="29"/>
        <v>0</v>
      </c>
      <c r="AZ63" s="609"/>
      <c r="BA63" s="613"/>
      <c r="BB63" s="613"/>
      <c r="BC63" s="615">
        <f t="shared" si="90"/>
        <v>0</v>
      </c>
      <c r="BD63" s="609"/>
      <c r="BE63" s="613"/>
      <c r="BF63" s="613"/>
      <c r="BG63" s="615">
        <f t="shared" si="30"/>
        <v>0</v>
      </c>
      <c r="BH63" s="609"/>
      <c r="BI63" s="613"/>
      <c r="BJ63" s="613"/>
      <c r="BK63" s="615">
        <f t="shared" si="91"/>
        <v>0</v>
      </c>
      <c r="BL63" s="616"/>
      <c r="BM63" s="613"/>
      <c r="BN63" s="613"/>
      <c r="BO63" s="612">
        <f t="shared" si="31"/>
        <v>0</v>
      </c>
      <c r="BP63" s="312">
        <v>0</v>
      </c>
      <c r="BQ63" s="313">
        <v>0</v>
      </c>
      <c r="BR63" s="313">
        <v>0</v>
      </c>
      <c r="BS63" s="314">
        <f t="shared" si="32"/>
        <v>0</v>
      </c>
      <c r="BT63" s="564">
        <v>0</v>
      </c>
      <c r="BU63" s="565">
        <v>0</v>
      </c>
      <c r="BV63" s="565">
        <v>4</v>
      </c>
      <c r="BW63" s="314">
        <f t="shared" si="33"/>
        <v>1</v>
      </c>
      <c r="BX63" s="564">
        <v>0</v>
      </c>
      <c r="BY63" s="565">
        <v>0</v>
      </c>
      <c r="BZ63" s="565">
        <v>2</v>
      </c>
      <c r="CA63" s="314">
        <f t="shared" si="101"/>
        <v>1</v>
      </c>
      <c r="CB63" s="312">
        <v>0</v>
      </c>
      <c r="CC63" s="313">
        <v>0</v>
      </c>
      <c r="CD63" s="313">
        <v>0</v>
      </c>
      <c r="CE63" s="314">
        <f t="shared" si="35"/>
        <v>0</v>
      </c>
      <c r="CF63" s="312">
        <v>0</v>
      </c>
      <c r="CG63" s="313">
        <v>0</v>
      </c>
      <c r="CH63" s="313">
        <v>0</v>
      </c>
      <c r="CI63" s="314">
        <f t="shared" si="36"/>
        <v>0</v>
      </c>
      <c r="CJ63" s="614"/>
      <c r="CK63" s="611"/>
      <c r="CL63" s="611"/>
      <c r="CM63" s="615">
        <f t="shared" si="37"/>
        <v>0</v>
      </c>
      <c r="CN63" s="298">
        <v>0</v>
      </c>
      <c r="CO63" s="299">
        <v>0</v>
      </c>
      <c r="CP63" s="299">
        <v>0</v>
      </c>
      <c r="CQ63" s="314">
        <f t="shared" si="38"/>
        <v>0</v>
      </c>
      <c r="CR63" s="312">
        <v>0</v>
      </c>
      <c r="CS63" s="313">
        <v>0</v>
      </c>
      <c r="CT63" s="313">
        <v>0</v>
      </c>
      <c r="CU63" s="314">
        <f t="shared" si="39"/>
        <v>0</v>
      </c>
      <c r="CV63" s="298">
        <v>0</v>
      </c>
      <c r="CW63" s="299">
        <v>0</v>
      </c>
      <c r="CX63" s="299">
        <v>0</v>
      </c>
      <c r="CY63" s="315">
        <f t="shared" si="102"/>
        <v>0</v>
      </c>
      <c r="CZ63" s="316">
        <f t="shared" si="5"/>
        <v>0</v>
      </c>
      <c r="DA63" s="317">
        <f t="shared" si="6"/>
        <v>0</v>
      </c>
      <c r="DB63" s="318">
        <f t="shared" si="6"/>
        <v>10</v>
      </c>
      <c r="DC63" s="319">
        <f t="shared" si="16"/>
        <v>0.23529411764705882</v>
      </c>
      <c r="DD63" s="320">
        <f t="shared" si="94"/>
        <v>0.43154606975533583</v>
      </c>
      <c r="DE63" s="321">
        <f t="shared" si="95"/>
        <v>0.21486974710020915</v>
      </c>
      <c r="DF63" s="322">
        <f t="shared" si="96"/>
        <v>1.0000000000000004</v>
      </c>
      <c r="DG63" s="321">
        <f t="shared" si="9"/>
        <v>0</v>
      </c>
      <c r="DH63" s="322">
        <f t="shared" si="97"/>
        <v>0.15282246845271741</v>
      </c>
      <c r="DI63" s="310">
        <f>DB63/'Кол-во учащихся ОУ'!D63</f>
        <v>1.4450867052023121E-2</v>
      </c>
      <c r="DJ63" s="311">
        <f t="shared" si="98"/>
        <v>4.3748021410053427E-2</v>
      </c>
    </row>
    <row r="64" spans="1:114" ht="16.5" customHeight="1" x14ac:dyDescent="0.25">
      <c r="A64" s="19">
        <v>13</v>
      </c>
      <c r="B64" s="16">
        <v>40720</v>
      </c>
      <c r="C64" s="21" t="s">
        <v>123</v>
      </c>
      <c r="D64" s="564">
        <v>0</v>
      </c>
      <c r="E64" s="565">
        <v>1</v>
      </c>
      <c r="F64" s="565">
        <v>24</v>
      </c>
      <c r="G64" s="314">
        <f t="shared" si="85"/>
        <v>1</v>
      </c>
      <c r="H64" s="564">
        <v>0</v>
      </c>
      <c r="I64" s="565">
        <v>2</v>
      </c>
      <c r="J64" s="565">
        <v>2</v>
      </c>
      <c r="K64" s="314">
        <f t="shared" si="23"/>
        <v>1</v>
      </c>
      <c r="L64" s="564">
        <v>0</v>
      </c>
      <c r="M64" s="565">
        <v>0</v>
      </c>
      <c r="N64" s="565">
        <v>3</v>
      </c>
      <c r="O64" s="314">
        <f t="shared" si="86"/>
        <v>1</v>
      </c>
      <c r="P64" s="564">
        <v>0</v>
      </c>
      <c r="Q64" s="565">
        <v>0</v>
      </c>
      <c r="R64" s="565">
        <v>0</v>
      </c>
      <c r="S64" s="314">
        <f t="shared" si="87"/>
        <v>0</v>
      </c>
      <c r="T64" s="564">
        <v>0</v>
      </c>
      <c r="U64" s="565">
        <v>0</v>
      </c>
      <c r="V64" s="565">
        <v>0</v>
      </c>
      <c r="W64" s="314">
        <f t="shared" si="88"/>
        <v>0</v>
      </c>
      <c r="X64" s="564">
        <v>0</v>
      </c>
      <c r="Y64" s="565">
        <v>0</v>
      </c>
      <c r="Z64" s="565">
        <v>2</v>
      </c>
      <c r="AA64" s="314">
        <f t="shared" si="89"/>
        <v>1</v>
      </c>
      <c r="AB64" s="564">
        <v>0</v>
      </c>
      <c r="AC64" s="565">
        <v>0</v>
      </c>
      <c r="AD64" s="565">
        <v>2</v>
      </c>
      <c r="AE64" s="314">
        <f t="shared" si="24"/>
        <v>1</v>
      </c>
      <c r="AF64" s="564">
        <v>1</v>
      </c>
      <c r="AG64" s="565">
        <v>0</v>
      </c>
      <c r="AH64" s="565">
        <v>4</v>
      </c>
      <c r="AI64" s="314">
        <f t="shared" si="25"/>
        <v>1</v>
      </c>
      <c r="AJ64" s="564">
        <v>0</v>
      </c>
      <c r="AK64" s="565">
        <v>1</v>
      </c>
      <c r="AL64" s="565">
        <v>2</v>
      </c>
      <c r="AM64" s="314">
        <f t="shared" si="26"/>
        <v>1</v>
      </c>
      <c r="AN64" s="609"/>
      <c r="AO64" s="613"/>
      <c r="AP64" s="613"/>
      <c r="AQ64" s="615">
        <f t="shared" si="27"/>
        <v>0</v>
      </c>
      <c r="AR64" s="609"/>
      <c r="AS64" s="613"/>
      <c r="AT64" s="613"/>
      <c r="AU64" s="615">
        <f t="shared" si="28"/>
        <v>0</v>
      </c>
      <c r="AV64" s="609"/>
      <c r="AW64" s="613"/>
      <c r="AX64" s="613"/>
      <c r="AY64" s="615">
        <f t="shared" si="29"/>
        <v>0</v>
      </c>
      <c r="AZ64" s="609"/>
      <c r="BA64" s="613"/>
      <c r="BB64" s="613"/>
      <c r="BC64" s="615">
        <f t="shared" si="90"/>
        <v>0</v>
      </c>
      <c r="BD64" s="609"/>
      <c r="BE64" s="613"/>
      <c r="BF64" s="613"/>
      <c r="BG64" s="615">
        <f t="shared" si="30"/>
        <v>0</v>
      </c>
      <c r="BH64" s="609"/>
      <c r="BI64" s="613"/>
      <c r="BJ64" s="613"/>
      <c r="BK64" s="615">
        <f t="shared" si="91"/>
        <v>0</v>
      </c>
      <c r="BL64" s="616"/>
      <c r="BM64" s="613"/>
      <c r="BN64" s="613"/>
      <c r="BO64" s="612">
        <f t="shared" si="31"/>
        <v>0</v>
      </c>
      <c r="BP64" s="312">
        <v>0</v>
      </c>
      <c r="BQ64" s="313">
        <v>0</v>
      </c>
      <c r="BR64" s="313">
        <v>0</v>
      </c>
      <c r="BS64" s="314">
        <f t="shared" si="32"/>
        <v>0</v>
      </c>
      <c r="BT64" s="564">
        <v>0</v>
      </c>
      <c r="BU64" s="565">
        <v>1</v>
      </c>
      <c r="BV64" s="565">
        <v>7</v>
      </c>
      <c r="BW64" s="314">
        <f t="shared" si="33"/>
        <v>1</v>
      </c>
      <c r="BX64" s="564">
        <v>0</v>
      </c>
      <c r="BY64" s="565">
        <v>0</v>
      </c>
      <c r="BZ64" s="565">
        <v>2</v>
      </c>
      <c r="CA64" s="314">
        <f t="shared" si="101"/>
        <v>1</v>
      </c>
      <c r="CB64" s="312">
        <v>0</v>
      </c>
      <c r="CC64" s="313">
        <v>0</v>
      </c>
      <c r="CD64" s="313">
        <v>0</v>
      </c>
      <c r="CE64" s="314">
        <f t="shared" si="35"/>
        <v>0</v>
      </c>
      <c r="CF64" s="312">
        <v>0</v>
      </c>
      <c r="CG64" s="313">
        <v>0</v>
      </c>
      <c r="CH64" s="313">
        <v>0</v>
      </c>
      <c r="CI64" s="314">
        <f t="shared" si="36"/>
        <v>0</v>
      </c>
      <c r="CJ64" s="614"/>
      <c r="CK64" s="611"/>
      <c r="CL64" s="611"/>
      <c r="CM64" s="615">
        <f t="shared" si="37"/>
        <v>0</v>
      </c>
      <c r="CN64" s="312">
        <v>0</v>
      </c>
      <c r="CO64" s="313">
        <v>0</v>
      </c>
      <c r="CP64" s="313">
        <v>0</v>
      </c>
      <c r="CQ64" s="314">
        <f t="shared" si="38"/>
        <v>0</v>
      </c>
      <c r="CR64" s="312">
        <v>0</v>
      </c>
      <c r="CS64" s="313">
        <v>0</v>
      </c>
      <c r="CT64" s="313">
        <v>0</v>
      </c>
      <c r="CU64" s="314">
        <f t="shared" si="39"/>
        <v>0</v>
      </c>
      <c r="CV64" s="298">
        <v>0</v>
      </c>
      <c r="CW64" s="299">
        <v>0</v>
      </c>
      <c r="CX64" s="299">
        <v>0</v>
      </c>
      <c r="CY64" s="315">
        <f t="shared" si="102"/>
        <v>0</v>
      </c>
      <c r="CZ64" s="316">
        <f t="shared" si="5"/>
        <v>1</v>
      </c>
      <c r="DA64" s="317">
        <f t="shared" si="6"/>
        <v>5</v>
      </c>
      <c r="DB64" s="318">
        <f t="shared" si="6"/>
        <v>48</v>
      </c>
      <c r="DC64" s="319">
        <f t="shared" si="16"/>
        <v>0.52941176470588236</v>
      </c>
      <c r="DD64" s="320">
        <f t="shared" si="94"/>
        <v>0.43154606975533583</v>
      </c>
      <c r="DE64" s="321">
        <f t="shared" si="95"/>
        <v>1.0313747860810039</v>
      </c>
      <c r="DF64" s="322">
        <f t="shared" si="96"/>
        <v>1.0000000000000004</v>
      </c>
      <c r="DG64" s="321">
        <f t="shared" si="9"/>
        <v>0.125</v>
      </c>
      <c r="DH64" s="322">
        <f t="shared" si="97"/>
        <v>0.15282246845271741</v>
      </c>
      <c r="DI64" s="310">
        <f>DB64/'Кол-во учащихся ОУ'!D64</f>
        <v>4.9896049896049899E-2</v>
      </c>
      <c r="DJ64" s="311">
        <f t="shared" si="98"/>
        <v>4.3748021410053427E-2</v>
      </c>
    </row>
    <row r="65" spans="1:114" ht="16.5" customHeight="1" x14ac:dyDescent="0.25">
      <c r="A65" s="19">
        <v>14</v>
      </c>
      <c r="B65" s="16">
        <v>40730</v>
      </c>
      <c r="C65" s="21" t="s">
        <v>38</v>
      </c>
      <c r="D65" s="684">
        <v>0</v>
      </c>
      <c r="E65" s="685">
        <v>0</v>
      </c>
      <c r="F65" s="685">
        <v>3</v>
      </c>
      <c r="G65" s="314">
        <f t="shared" si="85"/>
        <v>1</v>
      </c>
      <c r="H65" s="684">
        <v>0</v>
      </c>
      <c r="I65" s="685">
        <v>0</v>
      </c>
      <c r="J65" s="685">
        <v>0</v>
      </c>
      <c r="K65" s="314">
        <f t="shared" si="23"/>
        <v>0</v>
      </c>
      <c r="L65" s="684">
        <v>0</v>
      </c>
      <c r="M65" s="685">
        <v>0</v>
      </c>
      <c r="N65" s="685">
        <v>0</v>
      </c>
      <c r="O65" s="314">
        <f t="shared" si="86"/>
        <v>0</v>
      </c>
      <c r="P65" s="684">
        <v>0</v>
      </c>
      <c r="Q65" s="685">
        <v>0</v>
      </c>
      <c r="R65" s="685">
        <v>0</v>
      </c>
      <c r="S65" s="314">
        <f t="shared" si="87"/>
        <v>0</v>
      </c>
      <c r="T65" s="684">
        <v>0</v>
      </c>
      <c r="U65" s="685">
        <v>0</v>
      </c>
      <c r="V65" s="685">
        <v>0</v>
      </c>
      <c r="W65" s="314">
        <f t="shared" si="88"/>
        <v>0</v>
      </c>
      <c r="X65" s="684">
        <v>0</v>
      </c>
      <c r="Y65" s="685">
        <v>0</v>
      </c>
      <c r="Z65" s="685">
        <v>0</v>
      </c>
      <c r="AA65" s="314">
        <f t="shared" si="89"/>
        <v>0</v>
      </c>
      <c r="AB65" s="684">
        <v>0</v>
      </c>
      <c r="AC65" s="685">
        <v>0</v>
      </c>
      <c r="AD65" s="685">
        <v>0</v>
      </c>
      <c r="AE65" s="314">
        <f t="shared" si="24"/>
        <v>0</v>
      </c>
      <c r="AF65" s="684">
        <v>0</v>
      </c>
      <c r="AG65" s="685">
        <v>0</v>
      </c>
      <c r="AH65" s="685">
        <v>1</v>
      </c>
      <c r="AI65" s="314">
        <f t="shared" si="25"/>
        <v>1</v>
      </c>
      <c r="AJ65" s="684">
        <v>0</v>
      </c>
      <c r="AK65" s="685">
        <v>0</v>
      </c>
      <c r="AL65" s="685">
        <v>0</v>
      </c>
      <c r="AM65" s="314">
        <f t="shared" si="26"/>
        <v>0</v>
      </c>
      <c r="AN65" s="645"/>
      <c r="AO65" s="646"/>
      <c r="AP65" s="646"/>
      <c r="AQ65" s="615">
        <f t="shared" si="27"/>
        <v>0</v>
      </c>
      <c r="AR65" s="609"/>
      <c r="AS65" s="613"/>
      <c r="AT65" s="613"/>
      <c r="AU65" s="615">
        <f t="shared" si="28"/>
        <v>0</v>
      </c>
      <c r="AV65" s="645"/>
      <c r="AW65" s="646"/>
      <c r="AX65" s="646"/>
      <c r="AY65" s="615">
        <f t="shared" si="29"/>
        <v>0</v>
      </c>
      <c r="AZ65" s="645"/>
      <c r="BA65" s="646"/>
      <c r="BB65" s="646"/>
      <c r="BC65" s="615">
        <f t="shared" si="90"/>
        <v>0</v>
      </c>
      <c r="BD65" s="645"/>
      <c r="BE65" s="646"/>
      <c r="BF65" s="646"/>
      <c r="BG65" s="615">
        <f t="shared" si="30"/>
        <v>0</v>
      </c>
      <c r="BH65" s="645"/>
      <c r="BI65" s="646"/>
      <c r="BJ65" s="646"/>
      <c r="BK65" s="615">
        <f t="shared" si="91"/>
        <v>0</v>
      </c>
      <c r="BL65" s="610"/>
      <c r="BM65" s="611"/>
      <c r="BN65" s="611"/>
      <c r="BO65" s="612">
        <f t="shared" si="31"/>
        <v>0</v>
      </c>
      <c r="BP65" s="330">
        <v>0</v>
      </c>
      <c r="BQ65" s="331">
        <v>0</v>
      </c>
      <c r="BR65" s="331">
        <v>0</v>
      </c>
      <c r="BS65" s="314">
        <f t="shared" si="32"/>
        <v>0</v>
      </c>
      <c r="BT65" s="684">
        <v>0</v>
      </c>
      <c r="BU65" s="685">
        <v>0</v>
      </c>
      <c r="BV65" s="685">
        <v>3</v>
      </c>
      <c r="BW65" s="314">
        <f t="shared" si="33"/>
        <v>1</v>
      </c>
      <c r="BX65" s="684">
        <v>0</v>
      </c>
      <c r="BY65" s="685">
        <v>0</v>
      </c>
      <c r="BZ65" s="685">
        <v>0</v>
      </c>
      <c r="CA65" s="314">
        <f t="shared" si="101"/>
        <v>0</v>
      </c>
      <c r="CB65" s="330">
        <v>0</v>
      </c>
      <c r="CC65" s="331">
        <v>0</v>
      </c>
      <c r="CD65" s="331">
        <v>0</v>
      </c>
      <c r="CE65" s="314">
        <f t="shared" si="35"/>
        <v>0</v>
      </c>
      <c r="CF65" s="330">
        <v>0</v>
      </c>
      <c r="CG65" s="331">
        <v>0</v>
      </c>
      <c r="CH65" s="331">
        <v>0</v>
      </c>
      <c r="CI65" s="314">
        <f t="shared" si="36"/>
        <v>0</v>
      </c>
      <c r="CJ65" s="614"/>
      <c r="CK65" s="611"/>
      <c r="CL65" s="611"/>
      <c r="CM65" s="615">
        <f t="shared" si="37"/>
        <v>0</v>
      </c>
      <c r="CN65" s="298">
        <v>0</v>
      </c>
      <c r="CO65" s="299">
        <v>0</v>
      </c>
      <c r="CP65" s="299">
        <v>0</v>
      </c>
      <c r="CQ65" s="314">
        <f t="shared" si="38"/>
        <v>0</v>
      </c>
      <c r="CR65" s="312">
        <v>0</v>
      </c>
      <c r="CS65" s="313">
        <v>0</v>
      </c>
      <c r="CT65" s="313">
        <v>0</v>
      </c>
      <c r="CU65" s="314">
        <f t="shared" si="39"/>
        <v>0</v>
      </c>
      <c r="CV65" s="298">
        <v>0</v>
      </c>
      <c r="CW65" s="299">
        <v>0</v>
      </c>
      <c r="CX65" s="299">
        <v>0</v>
      </c>
      <c r="CY65" s="315">
        <f t="shared" si="102"/>
        <v>0</v>
      </c>
      <c r="CZ65" s="316">
        <f t="shared" si="5"/>
        <v>0</v>
      </c>
      <c r="DA65" s="317">
        <f t="shared" si="6"/>
        <v>0</v>
      </c>
      <c r="DB65" s="318">
        <f t="shared" si="6"/>
        <v>7</v>
      </c>
      <c r="DC65" s="319">
        <f t="shared" si="16"/>
        <v>0.17647058823529413</v>
      </c>
      <c r="DD65" s="320">
        <f t="shared" si="94"/>
        <v>0.43154606975533583</v>
      </c>
      <c r="DE65" s="321">
        <f t="shared" si="95"/>
        <v>0.15040882297014641</v>
      </c>
      <c r="DF65" s="322">
        <f t="shared" si="96"/>
        <v>1.0000000000000004</v>
      </c>
      <c r="DG65" s="321">
        <f t="shared" si="9"/>
        <v>0</v>
      </c>
      <c r="DH65" s="322">
        <f t="shared" si="97"/>
        <v>0.15282246845271741</v>
      </c>
      <c r="DI65" s="310">
        <f>DB65/'Кол-во учащихся ОУ'!D65</f>
        <v>2.8000000000000001E-2</v>
      </c>
      <c r="DJ65" s="311">
        <f t="shared" si="98"/>
        <v>4.3748021410053427E-2</v>
      </c>
    </row>
    <row r="66" spans="1:114" ht="16.5" customHeight="1" x14ac:dyDescent="0.25">
      <c r="A66" s="19">
        <v>15</v>
      </c>
      <c r="B66" s="16">
        <v>40820</v>
      </c>
      <c r="C66" s="21" t="s">
        <v>39</v>
      </c>
      <c r="D66" s="564">
        <v>1</v>
      </c>
      <c r="E66" s="565">
        <v>1</v>
      </c>
      <c r="F66" s="565">
        <v>11</v>
      </c>
      <c r="G66" s="314">
        <f t="shared" si="85"/>
        <v>1</v>
      </c>
      <c r="H66" s="564">
        <v>0</v>
      </c>
      <c r="I66" s="565">
        <v>1</v>
      </c>
      <c r="J66" s="565">
        <v>1</v>
      </c>
      <c r="K66" s="314">
        <f t="shared" si="23"/>
        <v>1</v>
      </c>
      <c r="L66" s="564">
        <v>0</v>
      </c>
      <c r="M66" s="565">
        <v>0</v>
      </c>
      <c r="N66" s="565">
        <v>0</v>
      </c>
      <c r="O66" s="314">
        <f t="shared" si="86"/>
        <v>0</v>
      </c>
      <c r="P66" s="564">
        <v>0</v>
      </c>
      <c r="Q66" s="565">
        <v>0</v>
      </c>
      <c r="R66" s="565">
        <v>0</v>
      </c>
      <c r="S66" s="314">
        <f t="shared" si="87"/>
        <v>0</v>
      </c>
      <c r="T66" s="564">
        <v>0</v>
      </c>
      <c r="U66" s="565">
        <v>0</v>
      </c>
      <c r="V66" s="565">
        <v>0</v>
      </c>
      <c r="W66" s="314">
        <f t="shared" si="88"/>
        <v>0</v>
      </c>
      <c r="X66" s="564">
        <v>0</v>
      </c>
      <c r="Y66" s="565">
        <v>1</v>
      </c>
      <c r="Z66" s="565">
        <v>2</v>
      </c>
      <c r="AA66" s="314">
        <f t="shared" si="89"/>
        <v>1</v>
      </c>
      <c r="AB66" s="564">
        <v>0</v>
      </c>
      <c r="AC66" s="565">
        <v>0</v>
      </c>
      <c r="AD66" s="565">
        <v>1</v>
      </c>
      <c r="AE66" s="314">
        <f t="shared" si="24"/>
        <v>1</v>
      </c>
      <c r="AF66" s="564">
        <v>0</v>
      </c>
      <c r="AG66" s="565">
        <v>0</v>
      </c>
      <c r="AH66" s="565">
        <v>4</v>
      </c>
      <c r="AI66" s="314">
        <f t="shared" si="25"/>
        <v>1</v>
      </c>
      <c r="AJ66" s="564">
        <v>0</v>
      </c>
      <c r="AK66" s="565">
        <v>1</v>
      </c>
      <c r="AL66" s="565">
        <v>1</v>
      </c>
      <c r="AM66" s="314">
        <f t="shared" si="26"/>
        <v>1</v>
      </c>
      <c r="AN66" s="609"/>
      <c r="AO66" s="613"/>
      <c r="AP66" s="613"/>
      <c r="AQ66" s="615">
        <f t="shared" si="27"/>
        <v>0</v>
      </c>
      <c r="AR66" s="609"/>
      <c r="AS66" s="613"/>
      <c r="AT66" s="613"/>
      <c r="AU66" s="615">
        <f t="shared" si="28"/>
        <v>0</v>
      </c>
      <c r="AV66" s="609"/>
      <c r="AW66" s="613"/>
      <c r="AX66" s="613"/>
      <c r="AY66" s="615">
        <f t="shared" si="29"/>
        <v>0</v>
      </c>
      <c r="AZ66" s="609"/>
      <c r="BA66" s="613"/>
      <c r="BB66" s="613"/>
      <c r="BC66" s="615">
        <f t="shared" si="90"/>
        <v>0</v>
      </c>
      <c r="BD66" s="609"/>
      <c r="BE66" s="613"/>
      <c r="BF66" s="613"/>
      <c r="BG66" s="615">
        <f t="shared" si="30"/>
        <v>0</v>
      </c>
      <c r="BH66" s="609"/>
      <c r="BI66" s="613"/>
      <c r="BJ66" s="613"/>
      <c r="BK66" s="615">
        <f t="shared" si="91"/>
        <v>0</v>
      </c>
      <c r="BL66" s="610"/>
      <c r="BM66" s="611"/>
      <c r="BN66" s="611"/>
      <c r="BO66" s="612">
        <f t="shared" si="31"/>
        <v>0</v>
      </c>
      <c r="BP66" s="564">
        <v>0</v>
      </c>
      <c r="BQ66" s="565">
        <v>1</v>
      </c>
      <c r="BR66" s="565">
        <v>4</v>
      </c>
      <c r="BS66" s="314">
        <f t="shared" si="32"/>
        <v>1</v>
      </c>
      <c r="BT66" s="564">
        <v>0</v>
      </c>
      <c r="BU66" s="565">
        <v>1</v>
      </c>
      <c r="BV66" s="565">
        <v>8</v>
      </c>
      <c r="BW66" s="314">
        <f t="shared" si="33"/>
        <v>1</v>
      </c>
      <c r="BX66" s="564">
        <v>0</v>
      </c>
      <c r="BY66" s="565">
        <v>1</v>
      </c>
      <c r="BZ66" s="565">
        <v>2</v>
      </c>
      <c r="CA66" s="314">
        <f t="shared" si="101"/>
        <v>1</v>
      </c>
      <c r="CB66" s="312">
        <v>0</v>
      </c>
      <c r="CC66" s="313">
        <v>0</v>
      </c>
      <c r="CD66" s="313">
        <v>0</v>
      </c>
      <c r="CE66" s="314">
        <f t="shared" si="35"/>
        <v>0</v>
      </c>
      <c r="CF66" s="312">
        <v>0</v>
      </c>
      <c r="CG66" s="313">
        <v>0</v>
      </c>
      <c r="CH66" s="313">
        <v>0</v>
      </c>
      <c r="CI66" s="314">
        <f t="shared" si="36"/>
        <v>0</v>
      </c>
      <c r="CJ66" s="614"/>
      <c r="CK66" s="611"/>
      <c r="CL66" s="611"/>
      <c r="CM66" s="615">
        <f t="shared" si="37"/>
        <v>0</v>
      </c>
      <c r="CN66" s="298">
        <v>0</v>
      </c>
      <c r="CO66" s="299">
        <v>0</v>
      </c>
      <c r="CP66" s="299">
        <v>0</v>
      </c>
      <c r="CQ66" s="314">
        <f t="shared" si="38"/>
        <v>0</v>
      </c>
      <c r="CR66" s="312">
        <v>0</v>
      </c>
      <c r="CS66" s="313">
        <v>0</v>
      </c>
      <c r="CT66" s="313">
        <v>0</v>
      </c>
      <c r="CU66" s="314">
        <f t="shared" si="39"/>
        <v>0</v>
      </c>
      <c r="CV66" s="298">
        <v>0</v>
      </c>
      <c r="CW66" s="299">
        <v>0</v>
      </c>
      <c r="CX66" s="299">
        <v>0</v>
      </c>
      <c r="CY66" s="315">
        <f t="shared" si="102"/>
        <v>0</v>
      </c>
      <c r="CZ66" s="316">
        <f t="shared" si="5"/>
        <v>1</v>
      </c>
      <c r="DA66" s="317">
        <f t="shared" si="6"/>
        <v>7</v>
      </c>
      <c r="DB66" s="318">
        <f t="shared" si="6"/>
        <v>34</v>
      </c>
      <c r="DC66" s="319">
        <f t="shared" si="16"/>
        <v>0.52941176470588236</v>
      </c>
      <c r="DD66" s="320">
        <f t="shared" si="94"/>
        <v>0.43154606975533583</v>
      </c>
      <c r="DE66" s="321">
        <f t="shared" si="95"/>
        <v>0.73055714014071116</v>
      </c>
      <c r="DF66" s="322">
        <f t="shared" si="96"/>
        <v>1.0000000000000004</v>
      </c>
      <c r="DG66" s="321">
        <f t="shared" si="9"/>
        <v>0.23529411764705882</v>
      </c>
      <c r="DH66" s="322">
        <f t="shared" si="97"/>
        <v>0.15282246845271741</v>
      </c>
      <c r="DI66" s="310">
        <f>DB66/'Кол-во учащихся ОУ'!D66</f>
        <v>4.3092522179974654E-2</v>
      </c>
      <c r="DJ66" s="311">
        <f t="shared" si="98"/>
        <v>4.3748021410053427E-2</v>
      </c>
    </row>
    <row r="67" spans="1:114" ht="16.5" customHeight="1" x14ac:dyDescent="0.25">
      <c r="A67" s="19">
        <v>16</v>
      </c>
      <c r="B67" s="16">
        <v>40840</v>
      </c>
      <c r="C67" s="21" t="s">
        <v>40</v>
      </c>
      <c r="D67" s="684">
        <v>0</v>
      </c>
      <c r="E67" s="685">
        <v>0</v>
      </c>
      <c r="F67" s="685">
        <v>6</v>
      </c>
      <c r="G67" s="314">
        <f t="shared" si="85"/>
        <v>1</v>
      </c>
      <c r="H67" s="684">
        <v>0</v>
      </c>
      <c r="I67" s="685">
        <v>0</v>
      </c>
      <c r="J67" s="685">
        <v>0</v>
      </c>
      <c r="K67" s="314">
        <f t="shared" si="23"/>
        <v>0</v>
      </c>
      <c r="L67" s="684">
        <v>0</v>
      </c>
      <c r="M67" s="685">
        <v>0</v>
      </c>
      <c r="N67" s="685">
        <v>1</v>
      </c>
      <c r="O67" s="314">
        <f t="shared" si="86"/>
        <v>1</v>
      </c>
      <c r="P67" s="684">
        <v>0</v>
      </c>
      <c r="Q67" s="685">
        <v>0</v>
      </c>
      <c r="R67" s="685">
        <v>0</v>
      </c>
      <c r="S67" s="314">
        <f t="shared" si="87"/>
        <v>0</v>
      </c>
      <c r="T67" s="684">
        <v>0</v>
      </c>
      <c r="U67" s="685">
        <v>0</v>
      </c>
      <c r="V67" s="685">
        <v>0</v>
      </c>
      <c r="W67" s="314">
        <f t="shared" si="88"/>
        <v>0</v>
      </c>
      <c r="X67" s="684">
        <v>0</v>
      </c>
      <c r="Y67" s="685">
        <v>0</v>
      </c>
      <c r="Z67" s="685">
        <v>2</v>
      </c>
      <c r="AA67" s="314">
        <f t="shared" si="89"/>
        <v>1</v>
      </c>
      <c r="AB67" s="684">
        <v>0</v>
      </c>
      <c r="AC67" s="685">
        <v>0</v>
      </c>
      <c r="AD67" s="685">
        <v>0</v>
      </c>
      <c r="AE67" s="314">
        <f t="shared" si="24"/>
        <v>0</v>
      </c>
      <c r="AF67" s="684">
        <v>0</v>
      </c>
      <c r="AG67" s="685">
        <v>0</v>
      </c>
      <c r="AH67" s="685">
        <v>0</v>
      </c>
      <c r="AI67" s="314">
        <f t="shared" si="25"/>
        <v>0</v>
      </c>
      <c r="AJ67" s="684">
        <v>0</v>
      </c>
      <c r="AK67" s="685">
        <v>1</v>
      </c>
      <c r="AL67" s="685">
        <v>1</v>
      </c>
      <c r="AM67" s="314">
        <f t="shared" si="26"/>
        <v>1</v>
      </c>
      <c r="AN67" s="645"/>
      <c r="AO67" s="646"/>
      <c r="AP67" s="646"/>
      <c r="AQ67" s="615">
        <f t="shared" si="27"/>
        <v>0</v>
      </c>
      <c r="AR67" s="609"/>
      <c r="AS67" s="613"/>
      <c r="AT67" s="613"/>
      <c r="AU67" s="615">
        <f t="shared" si="28"/>
        <v>0</v>
      </c>
      <c r="AV67" s="645"/>
      <c r="AW67" s="646"/>
      <c r="AX67" s="646"/>
      <c r="AY67" s="615">
        <f t="shared" si="29"/>
        <v>0</v>
      </c>
      <c r="AZ67" s="645"/>
      <c r="BA67" s="646"/>
      <c r="BB67" s="646"/>
      <c r="BC67" s="615">
        <f t="shared" si="90"/>
        <v>0</v>
      </c>
      <c r="BD67" s="645"/>
      <c r="BE67" s="646"/>
      <c r="BF67" s="646"/>
      <c r="BG67" s="615">
        <f t="shared" si="30"/>
        <v>0</v>
      </c>
      <c r="BH67" s="645"/>
      <c r="BI67" s="646"/>
      <c r="BJ67" s="646"/>
      <c r="BK67" s="615">
        <f t="shared" si="91"/>
        <v>0</v>
      </c>
      <c r="BL67" s="610"/>
      <c r="BM67" s="611"/>
      <c r="BN67" s="611"/>
      <c r="BO67" s="612">
        <f t="shared" si="31"/>
        <v>0</v>
      </c>
      <c r="BP67" s="684">
        <v>0</v>
      </c>
      <c r="BQ67" s="685">
        <v>0</v>
      </c>
      <c r="BR67" s="685">
        <v>0</v>
      </c>
      <c r="BS67" s="314">
        <f t="shared" si="32"/>
        <v>0</v>
      </c>
      <c r="BT67" s="684">
        <v>0</v>
      </c>
      <c r="BU67" s="685">
        <v>0</v>
      </c>
      <c r="BV67" s="685">
        <v>7</v>
      </c>
      <c r="BW67" s="314">
        <f t="shared" si="33"/>
        <v>1</v>
      </c>
      <c r="BX67" s="684">
        <v>0</v>
      </c>
      <c r="BY67" s="685">
        <v>0</v>
      </c>
      <c r="BZ67" s="685">
        <v>0</v>
      </c>
      <c r="CA67" s="314">
        <f t="shared" si="101"/>
        <v>0</v>
      </c>
      <c r="CB67" s="330">
        <v>0</v>
      </c>
      <c r="CC67" s="331">
        <v>0</v>
      </c>
      <c r="CD67" s="331">
        <v>0</v>
      </c>
      <c r="CE67" s="314">
        <f t="shared" si="35"/>
        <v>0</v>
      </c>
      <c r="CF67" s="330">
        <v>0</v>
      </c>
      <c r="CG67" s="331">
        <v>0</v>
      </c>
      <c r="CH67" s="331">
        <v>0</v>
      </c>
      <c r="CI67" s="314">
        <f t="shared" si="36"/>
        <v>0</v>
      </c>
      <c r="CJ67" s="614"/>
      <c r="CK67" s="611"/>
      <c r="CL67" s="611"/>
      <c r="CM67" s="615">
        <f t="shared" si="37"/>
        <v>0</v>
      </c>
      <c r="CN67" s="298">
        <v>0</v>
      </c>
      <c r="CO67" s="299">
        <v>0</v>
      </c>
      <c r="CP67" s="299">
        <v>0</v>
      </c>
      <c r="CQ67" s="314">
        <f t="shared" si="38"/>
        <v>0</v>
      </c>
      <c r="CR67" s="312">
        <v>0</v>
      </c>
      <c r="CS67" s="313">
        <v>0</v>
      </c>
      <c r="CT67" s="313">
        <v>0</v>
      </c>
      <c r="CU67" s="314">
        <f t="shared" si="39"/>
        <v>0</v>
      </c>
      <c r="CV67" s="298">
        <v>0</v>
      </c>
      <c r="CW67" s="299">
        <v>0</v>
      </c>
      <c r="CX67" s="299">
        <v>15</v>
      </c>
      <c r="CY67" s="315">
        <f t="shared" si="102"/>
        <v>1</v>
      </c>
      <c r="CZ67" s="316">
        <f t="shared" si="5"/>
        <v>0</v>
      </c>
      <c r="DA67" s="317">
        <f t="shared" si="6"/>
        <v>1</v>
      </c>
      <c r="DB67" s="318">
        <f t="shared" si="6"/>
        <v>32</v>
      </c>
      <c r="DC67" s="319">
        <f t="shared" si="16"/>
        <v>0.35294117647058826</v>
      </c>
      <c r="DD67" s="320">
        <f t="shared" si="94"/>
        <v>0.43154606975533583</v>
      </c>
      <c r="DE67" s="321">
        <f t="shared" si="95"/>
        <v>0.68758319072066931</v>
      </c>
      <c r="DF67" s="322">
        <f t="shared" si="96"/>
        <v>1.0000000000000004</v>
      </c>
      <c r="DG67" s="321">
        <f t="shared" si="9"/>
        <v>3.125E-2</v>
      </c>
      <c r="DH67" s="322">
        <f t="shared" si="97"/>
        <v>0.15282246845271741</v>
      </c>
      <c r="DI67" s="310">
        <f>DB67/'Кол-во учащихся ОУ'!D67</f>
        <v>4.3184885290148446E-2</v>
      </c>
      <c r="DJ67" s="311">
        <f t="shared" si="98"/>
        <v>4.3748021410053427E-2</v>
      </c>
    </row>
    <row r="68" spans="1:114" ht="16.5" customHeight="1" x14ac:dyDescent="0.25">
      <c r="A68" s="19">
        <v>17</v>
      </c>
      <c r="B68" s="16">
        <v>40950</v>
      </c>
      <c r="C68" s="21" t="s">
        <v>14</v>
      </c>
      <c r="D68" s="564">
        <v>0</v>
      </c>
      <c r="E68" s="565">
        <v>0</v>
      </c>
      <c r="F68" s="565">
        <v>9</v>
      </c>
      <c r="G68" s="314">
        <f t="shared" si="85"/>
        <v>1</v>
      </c>
      <c r="H68" s="564">
        <v>1</v>
      </c>
      <c r="I68" s="565">
        <v>0</v>
      </c>
      <c r="J68" s="565">
        <v>1</v>
      </c>
      <c r="K68" s="314">
        <f t="shared" si="23"/>
        <v>1</v>
      </c>
      <c r="L68" s="564">
        <v>0</v>
      </c>
      <c r="M68" s="565">
        <v>0</v>
      </c>
      <c r="N68" s="565">
        <v>0</v>
      </c>
      <c r="O68" s="314">
        <f t="shared" si="86"/>
        <v>0</v>
      </c>
      <c r="P68" s="564">
        <v>0</v>
      </c>
      <c r="Q68" s="565">
        <v>0</v>
      </c>
      <c r="R68" s="565">
        <v>0</v>
      </c>
      <c r="S68" s="314">
        <f t="shared" si="87"/>
        <v>0</v>
      </c>
      <c r="T68" s="564">
        <v>0</v>
      </c>
      <c r="U68" s="565">
        <v>0</v>
      </c>
      <c r="V68" s="565">
        <v>0</v>
      </c>
      <c r="W68" s="314">
        <f t="shared" si="88"/>
        <v>0</v>
      </c>
      <c r="X68" s="564">
        <v>0</v>
      </c>
      <c r="Y68" s="565">
        <v>0</v>
      </c>
      <c r="Z68" s="565">
        <v>1</v>
      </c>
      <c r="AA68" s="314">
        <f t="shared" si="89"/>
        <v>1</v>
      </c>
      <c r="AB68" s="564">
        <v>0</v>
      </c>
      <c r="AC68" s="565">
        <v>0</v>
      </c>
      <c r="AD68" s="565">
        <v>1</v>
      </c>
      <c r="AE68" s="314">
        <f t="shared" si="24"/>
        <v>1</v>
      </c>
      <c r="AF68" s="564">
        <v>0</v>
      </c>
      <c r="AG68" s="565">
        <v>0</v>
      </c>
      <c r="AH68" s="565">
        <v>0</v>
      </c>
      <c r="AI68" s="314">
        <f t="shared" si="25"/>
        <v>0</v>
      </c>
      <c r="AJ68" s="564">
        <v>0</v>
      </c>
      <c r="AK68" s="565">
        <v>0</v>
      </c>
      <c r="AL68" s="565">
        <v>0</v>
      </c>
      <c r="AM68" s="314">
        <f t="shared" si="26"/>
        <v>0</v>
      </c>
      <c r="AN68" s="609"/>
      <c r="AO68" s="613"/>
      <c r="AP68" s="613"/>
      <c r="AQ68" s="615">
        <f t="shared" si="27"/>
        <v>0</v>
      </c>
      <c r="AR68" s="609"/>
      <c r="AS68" s="613"/>
      <c r="AT68" s="613"/>
      <c r="AU68" s="615">
        <f t="shared" si="28"/>
        <v>0</v>
      </c>
      <c r="AV68" s="609"/>
      <c r="AW68" s="613"/>
      <c r="AX68" s="613"/>
      <c r="AY68" s="615">
        <f t="shared" si="29"/>
        <v>0</v>
      </c>
      <c r="AZ68" s="609"/>
      <c r="BA68" s="613"/>
      <c r="BB68" s="613"/>
      <c r="BC68" s="615">
        <f t="shared" si="90"/>
        <v>0</v>
      </c>
      <c r="BD68" s="609"/>
      <c r="BE68" s="613"/>
      <c r="BF68" s="613"/>
      <c r="BG68" s="615">
        <f t="shared" si="30"/>
        <v>0</v>
      </c>
      <c r="BH68" s="609"/>
      <c r="BI68" s="613"/>
      <c r="BJ68" s="613"/>
      <c r="BK68" s="615">
        <f t="shared" si="91"/>
        <v>0</v>
      </c>
      <c r="BL68" s="610"/>
      <c r="BM68" s="611"/>
      <c r="BN68" s="611"/>
      <c r="BO68" s="612">
        <f t="shared" si="31"/>
        <v>0</v>
      </c>
      <c r="BP68" s="564">
        <v>0</v>
      </c>
      <c r="BQ68" s="565">
        <v>0</v>
      </c>
      <c r="BR68" s="565">
        <v>0</v>
      </c>
      <c r="BS68" s="314">
        <f t="shared" si="32"/>
        <v>0</v>
      </c>
      <c r="BT68" s="564">
        <v>0</v>
      </c>
      <c r="BU68" s="565">
        <v>0</v>
      </c>
      <c r="BV68" s="565">
        <v>0</v>
      </c>
      <c r="BW68" s="314">
        <f t="shared" si="33"/>
        <v>0</v>
      </c>
      <c r="BX68" s="564">
        <v>0</v>
      </c>
      <c r="BY68" s="565">
        <v>0</v>
      </c>
      <c r="BZ68" s="565">
        <v>0</v>
      </c>
      <c r="CA68" s="314">
        <f t="shared" si="101"/>
        <v>0</v>
      </c>
      <c r="CB68" s="312">
        <v>0</v>
      </c>
      <c r="CC68" s="313">
        <v>0</v>
      </c>
      <c r="CD68" s="313">
        <v>0</v>
      </c>
      <c r="CE68" s="314">
        <f t="shared" si="35"/>
        <v>0</v>
      </c>
      <c r="CF68" s="312">
        <v>0</v>
      </c>
      <c r="CG68" s="313">
        <v>0</v>
      </c>
      <c r="CH68" s="313">
        <v>0</v>
      </c>
      <c r="CI68" s="314">
        <f t="shared" si="36"/>
        <v>0</v>
      </c>
      <c r="CJ68" s="614"/>
      <c r="CK68" s="611"/>
      <c r="CL68" s="611"/>
      <c r="CM68" s="615">
        <f t="shared" si="37"/>
        <v>0</v>
      </c>
      <c r="CN68" s="298">
        <v>0</v>
      </c>
      <c r="CO68" s="299">
        <v>0</v>
      </c>
      <c r="CP68" s="299">
        <v>0</v>
      </c>
      <c r="CQ68" s="314">
        <f t="shared" si="38"/>
        <v>0</v>
      </c>
      <c r="CR68" s="312">
        <v>0</v>
      </c>
      <c r="CS68" s="313">
        <v>0</v>
      </c>
      <c r="CT68" s="313">
        <v>0</v>
      </c>
      <c r="CU68" s="314">
        <f t="shared" si="39"/>
        <v>0</v>
      </c>
      <c r="CV68" s="312">
        <v>0</v>
      </c>
      <c r="CW68" s="313">
        <v>0</v>
      </c>
      <c r="CX68" s="313">
        <v>0</v>
      </c>
      <c r="CY68" s="315">
        <f t="shared" si="102"/>
        <v>0</v>
      </c>
      <c r="CZ68" s="316">
        <f t="shared" si="5"/>
        <v>1</v>
      </c>
      <c r="DA68" s="317">
        <f t="shared" si="6"/>
        <v>0</v>
      </c>
      <c r="DB68" s="318">
        <f t="shared" si="6"/>
        <v>12</v>
      </c>
      <c r="DC68" s="319">
        <f t="shared" si="16"/>
        <v>0.23529411764705882</v>
      </c>
      <c r="DD68" s="320">
        <f t="shared" si="94"/>
        <v>0.43154606975533583</v>
      </c>
      <c r="DE68" s="321">
        <f t="shared" si="95"/>
        <v>0.25784369652025096</v>
      </c>
      <c r="DF68" s="322">
        <f t="shared" si="96"/>
        <v>1.0000000000000004</v>
      </c>
      <c r="DG68" s="321">
        <f t="shared" ref="DG68:DG124" si="103">(CZ68+DA68)/DB68</f>
        <v>8.3333333333333329E-2</v>
      </c>
      <c r="DH68" s="322">
        <f t="shared" si="97"/>
        <v>0.15282246845271741</v>
      </c>
      <c r="DI68" s="310">
        <f>DB68/'Кол-во учащихся ОУ'!D68</f>
        <v>1.3969732246798603E-2</v>
      </c>
      <c r="DJ68" s="311">
        <f t="shared" si="98"/>
        <v>4.3748021410053427E-2</v>
      </c>
    </row>
    <row r="69" spans="1:114" ht="16.5" customHeight="1" x14ac:dyDescent="0.25">
      <c r="A69" s="19">
        <v>18</v>
      </c>
      <c r="B69" s="17">
        <v>40990</v>
      </c>
      <c r="C69" s="2" t="s">
        <v>41</v>
      </c>
      <c r="D69" s="564">
        <v>2</v>
      </c>
      <c r="E69" s="565">
        <v>3</v>
      </c>
      <c r="F69" s="565">
        <v>38</v>
      </c>
      <c r="G69" s="314">
        <f>IF(F69&gt;0,1,0)</f>
        <v>1</v>
      </c>
      <c r="H69" s="564">
        <v>1</v>
      </c>
      <c r="I69" s="565">
        <v>0</v>
      </c>
      <c r="J69" s="565">
        <v>1</v>
      </c>
      <c r="K69" s="314">
        <f>IF(J69&gt;0,1,0)</f>
        <v>1</v>
      </c>
      <c r="L69" s="564">
        <v>0</v>
      </c>
      <c r="M69" s="565">
        <v>0</v>
      </c>
      <c r="N69" s="565">
        <v>0</v>
      </c>
      <c r="O69" s="314">
        <f t="shared" si="86"/>
        <v>0</v>
      </c>
      <c r="P69" s="564">
        <v>0</v>
      </c>
      <c r="Q69" s="565">
        <v>0</v>
      </c>
      <c r="R69" s="565">
        <v>0</v>
      </c>
      <c r="S69" s="314">
        <f t="shared" si="87"/>
        <v>0</v>
      </c>
      <c r="T69" s="564">
        <v>0</v>
      </c>
      <c r="U69" s="565">
        <v>0</v>
      </c>
      <c r="V69" s="565">
        <v>0</v>
      </c>
      <c r="W69" s="314">
        <f t="shared" si="88"/>
        <v>0</v>
      </c>
      <c r="X69" s="564">
        <v>0</v>
      </c>
      <c r="Y69" s="565">
        <v>0</v>
      </c>
      <c r="Z69" s="565">
        <v>1</v>
      </c>
      <c r="AA69" s="314">
        <f t="shared" si="89"/>
        <v>1</v>
      </c>
      <c r="AB69" s="564">
        <v>0</v>
      </c>
      <c r="AC69" s="565">
        <v>0</v>
      </c>
      <c r="AD69" s="565">
        <v>2</v>
      </c>
      <c r="AE69" s="314">
        <f>IF(AD69&gt;0,1,0)</f>
        <v>1</v>
      </c>
      <c r="AF69" s="564">
        <v>0</v>
      </c>
      <c r="AG69" s="565">
        <v>1</v>
      </c>
      <c r="AH69" s="565">
        <v>4</v>
      </c>
      <c r="AI69" s="314">
        <f>IF(AH69&gt;0,1,0)</f>
        <v>1</v>
      </c>
      <c r="AJ69" s="564">
        <v>0</v>
      </c>
      <c r="AK69" s="565">
        <v>1</v>
      </c>
      <c r="AL69" s="565">
        <v>3</v>
      </c>
      <c r="AM69" s="314">
        <f>IF(AL69&gt;0,1,0)</f>
        <v>1</v>
      </c>
      <c r="AN69" s="609"/>
      <c r="AO69" s="613"/>
      <c r="AP69" s="613"/>
      <c r="AQ69" s="615">
        <f>IF(AP69&gt;0,1,0)</f>
        <v>0</v>
      </c>
      <c r="AR69" s="609"/>
      <c r="AS69" s="613"/>
      <c r="AT69" s="613"/>
      <c r="AU69" s="615">
        <f>IF(AT69&gt;0,1,0)</f>
        <v>0</v>
      </c>
      <c r="AV69" s="609"/>
      <c r="AW69" s="613"/>
      <c r="AX69" s="613"/>
      <c r="AY69" s="615">
        <f>IF(AX69&gt;0,1,0)</f>
        <v>0</v>
      </c>
      <c r="AZ69" s="609"/>
      <c r="BA69" s="613"/>
      <c r="BB69" s="613"/>
      <c r="BC69" s="615">
        <f t="shared" si="90"/>
        <v>0</v>
      </c>
      <c r="BD69" s="609"/>
      <c r="BE69" s="613"/>
      <c r="BF69" s="613"/>
      <c r="BG69" s="615">
        <f>IF(BF69&gt;0,1,0)</f>
        <v>0</v>
      </c>
      <c r="BH69" s="609"/>
      <c r="BI69" s="613"/>
      <c r="BJ69" s="613"/>
      <c r="BK69" s="615">
        <f t="shared" si="91"/>
        <v>0</v>
      </c>
      <c r="BL69" s="610"/>
      <c r="BM69" s="611"/>
      <c r="BN69" s="611"/>
      <c r="BO69" s="612">
        <f>IF(BN69&gt;0,1,0)</f>
        <v>0</v>
      </c>
      <c r="BP69" s="564">
        <v>0</v>
      </c>
      <c r="BQ69" s="565">
        <v>0</v>
      </c>
      <c r="BR69" s="565">
        <v>0</v>
      </c>
      <c r="BS69" s="314">
        <f>IF(BR69&gt;0,1,0)</f>
        <v>0</v>
      </c>
      <c r="BT69" s="564">
        <v>0</v>
      </c>
      <c r="BU69" s="565">
        <v>0</v>
      </c>
      <c r="BV69" s="565">
        <v>5</v>
      </c>
      <c r="BW69" s="314">
        <f>IF(BV69&gt;0,1,0)</f>
        <v>1</v>
      </c>
      <c r="BX69" s="564">
        <v>0</v>
      </c>
      <c r="BY69" s="565">
        <v>0</v>
      </c>
      <c r="BZ69" s="565">
        <v>0</v>
      </c>
      <c r="CA69" s="314">
        <f>IF(BZ69&gt;0,1,0)</f>
        <v>0</v>
      </c>
      <c r="CB69" s="312">
        <v>0</v>
      </c>
      <c r="CC69" s="313">
        <v>0</v>
      </c>
      <c r="CD69" s="313">
        <v>0</v>
      </c>
      <c r="CE69" s="314">
        <f>IF(CD69&gt;0,1,0)</f>
        <v>0</v>
      </c>
      <c r="CF69" s="312">
        <v>0</v>
      </c>
      <c r="CG69" s="313">
        <v>0</v>
      </c>
      <c r="CH69" s="313">
        <v>0</v>
      </c>
      <c r="CI69" s="314">
        <f>IF(CH69&gt;0,1,0)</f>
        <v>0</v>
      </c>
      <c r="CJ69" s="614"/>
      <c r="CK69" s="611"/>
      <c r="CL69" s="611"/>
      <c r="CM69" s="615">
        <f>IF(CL69&gt;0,1,0)</f>
        <v>0</v>
      </c>
      <c r="CN69" s="298">
        <v>0</v>
      </c>
      <c r="CO69" s="299">
        <v>0</v>
      </c>
      <c r="CP69" s="299">
        <v>0</v>
      </c>
      <c r="CQ69" s="314">
        <f>IF(CP69&gt;0,1,0)</f>
        <v>0</v>
      </c>
      <c r="CR69" s="312">
        <v>0</v>
      </c>
      <c r="CS69" s="313">
        <v>0</v>
      </c>
      <c r="CT69" s="313">
        <v>0</v>
      </c>
      <c r="CU69" s="314">
        <f>IF(CT69&gt;0,1,0)</f>
        <v>0</v>
      </c>
      <c r="CV69" s="298">
        <v>0</v>
      </c>
      <c r="CW69" s="299">
        <v>0</v>
      </c>
      <c r="CX69" s="299">
        <v>0</v>
      </c>
      <c r="CY69" s="315">
        <f>IF(CX69&gt;0,1,0)</f>
        <v>0</v>
      </c>
      <c r="CZ69" s="316">
        <f t="shared" ref="CZ69:CZ124" si="104">D69+H69+L69+P69+T69+X69+AB69+AF69+AJ69+AN69+AR69+AV69+AZ69+BD69+BH69+BL69+BP69+BT69+BX69+CB69+CF69+CJ69+CN69+CR69+CV69</f>
        <v>3</v>
      </c>
      <c r="DA69" s="317">
        <f t="shared" ref="DA69:DB124" si="105">E69+I69+M69+Q69+U69+Y69+AC69+AG69+AK69+AO69+AS69+AW69+BA69+BE69+BI69+BM69+BQ69+BU69+BY69+CC69+CG69+CK69+CO69+CS69+CW69</f>
        <v>5</v>
      </c>
      <c r="DB69" s="318">
        <f t="shared" si="105"/>
        <v>54</v>
      </c>
      <c r="DC69" s="319">
        <f t="shared" si="16"/>
        <v>0.41176470588235292</v>
      </c>
      <c r="DD69" s="328">
        <f t="shared" si="94"/>
        <v>0.43154606975533583</v>
      </c>
      <c r="DE69" s="319">
        <f t="shared" si="95"/>
        <v>1.1602966343411294</v>
      </c>
      <c r="DF69" s="329">
        <f t="shared" si="96"/>
        <v>1.0000000000000004</v>
      </c>
      <c r="DG69" s="319">
        <f>(CZ69+DA69)/DB69</f>
        <v>0.14814814814814814</v>
      </c>
      <c r="DH69" s="329">
        <f t="shared" si="97"/>
        <v>0.15282246845271741</v>
      </c>
      <c r="DI69" s="310">
        <f>DB69/'Кол-во учащихся ОУ'!D69</f>
        <v>4.6997389033942558E-2</v>
      </c>
      <c r="DJ69" s="354">
        <f t="shared" si="98"/>
        <v>4.3748021410053427E-2</v>
      </c>
    </row>
    <row r="70" spans="1:114" ht="16.5" customHeight="1" thickBot="1" x14ac:dyDescent="0.3">
      <c r="A70" s="19">
        <v>19</v>
      </c>
      <c r="B70" s="16">
        <v>40133</v>
      </c>
      <c r="C70" s="21" t="s">
        <v>42</v>
      </c>
      <c r="D70" s="564">
        <v>0</v>
      </c>
      <c r="E70" s="565">
        <v>0</v>
      </c>
      <c r="F70" s="565">
        <v>15</v>
      </c>
      <c r="G70" s="314">
        <f>IF(F70&gt;0,1,0)</f>
        <v>1</v>
      </c>
      <c r="H70" s="564">
        <v>0</v>
      </c>
      <c r="I70" s="565">
        <v>0</v>
      </c>
      <c r="J70" s="565">
        <v>0</v>
      </c>
      <c r="K70" s="314">
        <f>IF(J70&gt;0,1,0)</f>
        <v>0</v>
      </c>
      <c r="L70" s="564">
        <v>0</v>
      </c>
      <c r="M70" s="565">
        <v>0</v>
      </c>
      <c r="N70" s="565">
        <v>0</v>
      </c>
      <c r="O70" s="314">
        <f t="shared" si="86"/>
        <v>0</v>
      </c>
      <c r="P70" s="564">
        <v>0</v>
      </c>
      <c r="Q70" s="565">
        <v>0</v>
      </c>
      <c r="R70" s="565">
        <v>0</v>
      </c>
      <c r="S70" s="314">
        <f t="shared" si="87"/>
        <v>0</v>
      </c>
      <c r="T70" s="564">
        <v>0</v>
      </c>
      <c r="U70" s="565">
        <v>0</v>
      </c>
      <c r="V70" s="565">
        <v>0</v>
      </c>
      <c r="W70" s="314">
        <f t="shared" si="88"/>
        <v>0</v>
      </c>
      <c r="X70" s="564">
        <v>0</v>
      </c>
      <c r="Y70" s="565">
        <v>0</v>
      </c>
      <c r="Z70" s="565">
        <v>2</v>
      </c>
      <c r="AA70" s="314">
        <f t="shared" si="89"/>
        <v>1</v>
      </c>
      <c r="AB70" s="564">
        <v>0</v>
      </c>
      <c r="AC70" s="565">
        <v>1</v>
      </c>
      <c r="AD70" s="565">
        <v>3</v>
      </c>
      <c r="AE70" s="314">
        <f>IF(AD70&gt;0,1,0)</f>
        <v>1</v>
      </c>
      <c r="AF70" s="564">
        <v>0</v>
      </c>
      <c r="AG70" s="565">
        <v>0</v>
      </c>
      <c r="AH70" s="565">
        <v>2</v>
      </c>
      <c r="AI70" s="314">
        <f>IF(AH70&gt;0,1,0)</f>
        <v>1</v>
      </c>
      <c r="AJ70" s="564">
        <v>0</v>
      </c>
      <c r="AK70" s="565">
        <v>0</v>
      </c>
      <c r="AL70" s="565">
        <v>0</v>
      </c>
      <c r="AM70" s="314">
        <f>IF(AL70&gt;0,1,0)</f>
        <v>0</v>
      </c>
      <c r="AN70" s="609"/>
      <c r="AO70" s="613"/>
      <c r="AP70" s="613"/>
      <c r="AQ70" s="615">
        <f>IF(AP70&gt;0,1,0)</f>
        <v>0</v>
      </c>
      <c r="AR70" s="609"/>
      <c r="AS70" s="613"/>
      <c r="AT70" s="613"/>
      <c r="AU70" s="615">
        <f>IF(AT70&gt;0,1,0)</f>
        <v>0</v>
      </c>
      <c r="AV70" s="609"/>
      <c r="AW70" s="613"/>
      <c r="AX70" s="613"/>
      <c r="AY70" s="615">
        <f>IF(AX70&gt;0,1,0)</f>
        <v>0</v>
      </c>
      <c r="AZ70" s="609"/>
      <c r="BA70" s="613"/>
      <c r="BB70" s="613"/>
      <c r="BC70" s="615">
        <f t="shared" si="90"/>
        <v>0</v>
      </c>
      <c r="BD70" s="609"/>
      <c r="BE70" s="613"/>
      <c r="BF70" s="613"/>
      <c r="BG70" s="615">
        <f>IF(BF70&gt;0,1,0)</f>
        <v>0</v>
      </c>
      <c r="BH70" s="609"/>
      <c r="BI70" s="613"/>
      <c r="BJ70" s="613"/>
      <c r="BK70" s="615">
        <f t="shared" si="91"/>
        <v>0</v>
      </c>
      <c r="BL70" s="616"/>
      <c r="BM70" s="613"/>
      <c r="BN70" s="613"/>
      <c r="BO70" s="612">
        <f>IF(BN70&gt;0,1,0)</f>
        <v>0</v>
      </c>
      <c r="BP70" s="564">
        <v>0</v>
      </c>
      <c r="BQ70" s="565">
        <v>0</v>
      </c>
      <c r="BR70" s="565">
        <v>1</v>
      </c>
      <c r="BS70" s="314">
        <f>IF(BR70&gt;0,1,0)</f>
        <v>1</v>
      </c>
      <c r="BT70" s="564">
        <v>0</v>
      </c>
      <c r="BU70" s="565">
        <v>0</v>
      </c>
      <c r="BV70" s="565">
        <v>4</v>
      </c>
      <c r="BW70" s="314">
        <f>IF(BV70&gt;0,1,0)</f>
        <v>1</v>
      </c>
      <c r="BX70" s="564">
        <v>0</v>
      </c>
      <c r="BY70" s="565">
        <v>0</v>
      </c>
      <c r="BZ70" s="565">
        <v>2</v>
      </c>
      <c r="CA70" s="314">
        <f>IF(BZ70&gt;0,1,0)</f>
        <v>1</v>
      </c>
      <c r="CB70" s="564">
        <v>0</v>
      </c>
      <c r="CC70" s="565">
        <v>0</v>
      </c>
      <c r="CD70" s="565">
        <v>1</v>
      </c>
      <c r="CE70" s="314">
        <f>IF(CD70&gt;0,1,0)</f>
        <v>1</v>
      </c>
      <c r="CF70" s="564">
        <v>1</v>
      </c>
      <c r="CG70" s="565">
        <v>0</v>
      </c>
      <c r="CH70" s="565">
        <v>1</v>
      </c>
      <c r="CI70" s="314">
        <f>IF(CH70&gt;0,1,0)</f>
        <v>1</v>
      </c>
      <c r="CJ70" s="614"/>
      <c r="CK70" s="611"/>
      <c r="CL70" s="611"/>
      <c r="CM70" s="615">
        <f>IF(CL70&gt;0,1,0)</f>
        <v>0</v>
      </c>
      <c r="CN70" s="298">
        <v>0</v>
      </c>
      <c r="CO70" s="299">
        <v>0</v>
      </c>
      <c r="CP70" s="299">
        <v>0</v>
      </c>
      <c r="CQ70" s="314">
        <f>IF(CP70&gt;0,1,0)</f>
        <v>0</v>
      </c>
      <c r="CR70" s="312">
        <v>0</v>
      </c>
      <c r="CS70" s="313">
        <v>0</v>
      </c>
      <c r="CT70" s="313">
        <v>0</v>
      </c>
      <c r="CU70" s="314">
        <f>IF(CT70&gt;0,1,0)</f>
        <v>0</v>
      </c>
      <c r="CV70" s="298">
        <v>0</v>
      </c>
      <c r="CW70" s="299">
        <v>0</v>
      </c>
      <c r="CX70" s="299">
        <v>0</v>
      </c>
      <c r="CY70" s="315">
        <f>IF(CX70&gt;0,1,0)</f>
        <v>0</v>
      </c>
      <c r="CZ70" s="323">
        <f t="shared" si="104"/>
        <v>1</v>
      </c>
      <c r="DA70" s="324">
        <f t="shared" si="105"/>
        <v>1</v>
      </c>
      <c r="DB70" s="325">
        <f t="shared" si="105"/>
        <v>31</v>
      </c>
      <c r="DC70" s="319">
        <f t="shared" ref="DC70:DC124" si="106">(G70+K70+O70+S70+W70+AA70+AE70+AI70+AM70+AQ70+AU70+AY70+BC70+BG70+BK70+BO70+BS70+BW70+CA70+CE70+CI70+CM70+CQ70+CU70+CY70)/$B$2</f>
        <v>0.52941176470588236</v>
      </c>
      <c r="DD70" s="320">
        <f t="shared" si="94"/>
        <v>0.43154606975533583</v>
      </c>
      <c r="DE70" s="321">
        <f t="shared" si="95"/>
        <v>0.66609621601064839</v>
      </c>
      <c r="DF70" s="322">
        <f t="shared" si="96"/>
        <v>1.0000000000000004</v>
      </c>
      <c r="DG70" s="321">
        <f>(CZ70+DA70)/DB70</f>
        <v>6.4516129032258063E-2</v>
      </c>
      <c r="DH70" s="322">
        <f t="shared" si="97"/>
        <v>0.15282246845271741</v>
      </c>
      <c r="DI70" s="310">
        <f>DB70/'Кол-во учащихся ОУ'!D70</f>
        <v>3.8036809815950923E-2</v>
      </c>
      <c r="DJ70" s="311">
        <f t="shared" si="98"/>
        <v>4.3748021410053427E-2</v>
      </c>
    </row>
    <row r="71" spans="1:114" ht="16.5" customHeight="1" thickBot="1" x14ac:dyDescent="0.3">
      <c r="A71" s="353"/>
      <c r="B71" s="47"/>
      <c r="C71" s="373" t="s">
        <v>43</v>
      </c>
      <c r="D71" s="211">
        <f t="shared" ref="D71:AI71" si="107">SUM(D72:D85)</f>
        <v>8</v>
      </c>
      <c r="E71" s="213">
        <f t="shared" si="107"/>
        <v>24</v>
      </c>
      <c r="F71" s="213">
        <f t="shared" si="107"/>
        <v>312</v>
      </c>
      <c r="G71" s="223">
        <f t="shared" si="107"/>
        <v>13</v>
      </c>
      <c r="H71" s="211">
        <f t="shared" si="107"/>
        <v>7</v>
      </c>
      <c r="I71" s="213">
        <f t="shared" si="107"/>
        <v>8</v>
      </c>
      <c r="J71" s="213">
        <f t="shared" si="107"/>
        <v>15</v>
      </c>
      <c r="K71" s="223">
        <f t="shared" si="107"/>
        <v>8</v>
      </c>
      <c r="L71" s="211">
        <f t="shared" si="107"/>
        <v>3</v>
      </c>
      <c r="M71" s="213">
        <f t="shared" si="107"/>
        <v>4</v>
      </c>
      <c r="N71" s="213">
        <f t="shared" si="107"/>
        <v>18</v>
      </c>
      <c r="O71" s="223">
        <f t="shared" si="107"/>
        <v>7</v>
      </c>
      <c r="P71" s="211">
        <f t="shared" si="107"/>
        <v>0</v>
      </c>
      <c r="Q71" s="213">
        <f t="shared" si="107"/>
        <v>6</v>
      </c>
      <c r="R71" s="213">
        <f t="shared" si="107"/>
        <v>23</v>
      </c>
      <c r="S71" s="223">
        <f t="shared" si="107"/>
        <v>5</v>
      </c>
      <c r="T71" s="211">
        <f t="shared" si="107"/>
        <v>1</v>
      </c>
      <c r="U71" s="213">
        <f t="shared" si="107"/>
        <v>2</v>
      </c>
      <c r="V71" s="213">
        <f t="shared" si="107"/>
        <v>17</v>
      </c>
      <c r="W71" s="223">
        <f t="shared" si="107"/>
        <v>3</v>
      </c>
      <c r="X71" s="211">
        <f t="shared" si="107"/>
        <v>1</v>
      </c>
      <c r="Y71" s="213">
        <f t="shared" si="107"/>
        <v>1</v>
      </c>
      <c r="Z71" s="213">
        <f t="shared" si="107"/>
        <v>21</v>
      </c>
      <c r="AA71" s="223">
        <f t="shared" si="107"/>
        <v>14</v>
      </c>
      <c r="AB71" s="211">
        <f t="shared" si="107"/>
        <v>0</v>
      </c>
      <c r="AC71" s="213">
        <f t="shared" si="107"/>
        <v>4</v>
      </c>
      <c r="AD71" s="213">
        <f t="shared" si="107"/>
        <v>27</v>
      </c>
      <c r="AE71" s="223">
        <f t="shared" si="107"/>
        <v>14</v>
      </c>
      <c r="AF71" s="211">
        <f t="shared" si="107"/>
        <v>0</v>
      </c>
      <c r="AG71" s="213">
        <f t="shared" si="107"/>
        <v>4</v>
      </c>
      <c r="AH71" s="213">
        <f t="shared" si="107"/>
        <v>42</v>
      </c>
      <c r="AI71" s="223">
        <f t="shared" si="107"/>
        <v>8</v>
      </c>
      <c r="AJ71" s="211">
        <f t="shared" ref="AJ71:BO71" si="108">SUM(AJ72:AJ85)</f>
        <v>1</v>
      </c>
      <c r="AK71" s="213">
        <f t="shared" si="108"/>
        <v>3</v>
      </c>
      <c r="AL71" s="213">
        <f t="shared" si="108"/>
        <v>22</v>
      </c>
      <c r="AM71" s="223">
        <f t="shared" si="108"/>
        <v>7</v>
      </c>
      <c r="AN71" s="634">
        <f t="shared" si="108"/>
        <v>0</v>
      </c>
      <c r="AO71" s="635">
        <f t="shared" si="108"/>
        <v>0</v>
      </c>
      <c r="AP71" s="635">
        <f t="shared" si="108"/>
        <v>0</v>
      </c>
      <c r="AQ71" s="636">
        <f t="shared" si="108"/>
        <v>0</v>
      </c>
      <c r="AR71" s="634">
        <f t="shared" si="108"/>
        <v>0</v>
      </c>
      <c r="AS71" s="635">
        <f t="shared" si="108"/>
        <v>0</v>
      </c>
      <c r="AT71" s="635">
        <f t="shared" si="108"/>
        <v>0</v>
      </c>
      <c r="AU71" s="636">
        <f t="shared" si="108"/>
        <v>0</v>
      </c>
      <c r="AV71" s="634">
        <f t="shared" si="108"/>
        <v>0</v>
      </c>
      <c r="AW71" s="635">
        <f t="shared" si="108"/>
        <v>0</v>
      </c>
      <c r="AX71" s="635">
        <f t="shared" si="108"/>
        <v>0</v>
      </c>
      <c r="AY71" s="636">
        <f t="shared" si="108"/>
        <v>0</v>
      </c>
      <c r="AZ71" s="634">
        <f t="shared" si="108"/>
        <v>0</v>
      </c>
      <c r="BA71" s="635">
        <f t="shared" si="108"/>
        <v>0</v>
      </c>
      <c r="BB71" s="635">
        <f t="shared" si="108"/>
        <v>0</v>
      </c>
      <c r="BC71" s="636">
        <f t="shared" si="108"/>
        <v>0</v>
      </c>
      <c r="BD71" s="634">
        <f t="shared" si="108"/>
        <v>0</v>
      </c>
      <c r="BE71" s="635">
        <f t="shared" si="108"/>
        <v>0</v>
      </c>
      <c r="BF71" s="635">
        <f t="shared" si="108"/>
        <v>0</v>
      </c>
      <c r="BG71" s="636">
        <f t="shared" si="108"/>
        <v>0</v>
      </c>
      <c r="BH71" s="634">
        <f t="shared" si="108"/>
        <v>0</v>
      </c>
      <c r="BI71" s="635">
        <f t="shared" si="108"/>
        <v>0</v>
      </c>
      <c r="BJ71" s="635">
        <f t="shared" si="108"/>
        <v>0</v>
      </c>
      <c r="BK71" s="636">
        <f t="shared" si="108"/>
        <v>0</v>
      </c>
      <c r="BL71" s="639">
        <f t="shared" si="108"/>
        <v>0</v>
      </c>
      <c r="BM71" s="635">
        <f t="shared" si="108"/>
        <v>0</v>
      </c>
      <c r="BN71" s="635">
        <f t="shared" si="108"/>
        <v>0</v>
      </c>
      <c r="BO71" s="640">
        <f t="shared" si="108"/>
        <v>0</v>
      </c>
      <c r="BP71" s="211">
        <f t="shared" ref="BP71:CU71" si="109">SUM(BP72:BP85)</f>
        <v>0</v>
      </c>
      <c r="BQ71" s="213">
        <f t="shared" si="109"/>
        <v>2</v>
      </c>
      <c r="BR71" s="213">
        <f t="shared" si="109"/>
        <v>2</v>
      </c>
      <c r="BS71" s="223">
        <f t="shared" si="109"/>
        <v>2</v>
      </c>
      <c r="BT71" s="211">
        <f t="shared" si="109"/>
        <v>3</v>
      </c>
      <c r="BU71" s="213">
        <f t="shared" si="109"/>
        <v>7</v>
      </c>
      <c r="BV71" s="213">
        <f t="shared" si="109"/>
        <v>80</v>
      </c>
      <c r="BW71" s="223">
        <f t="shared" si="109"/>
        <v>14</v>
      </c>
      <c r="BX71" s="211">
        <f t="shared" si="109"/>
        <v>0</v>
      </c>
      <c r="BY71" s="213">
        <f t="shared" si="109"/>
        <v>5</v>
      </c>
      <c r="BZ71" s="213">
        <f t="shared" si="109"/>
        <v>24</v>
      </c>
      <c r="CA71" s="223">
        <f t="shared" si="109"/>
        <v>11</v>
      </c>
      <c r="CB71" s="211">
        <f t="shared" si="109"/>
        <v>1</v>
      </c>
      <c r="CC71" s="213">
        <f t="shared" si="109"/>
        <v>5</v>
      </c>
      <c r="CD71" s="213">
        <f t="shared" si="109"/>
        <v>16</v>
      </c>
      <c r="CE71" s="223">
        <f t="shared" si="109"/>
        <v>9</v>
      </c>
      <c r="CF71" s="211">
        <f t="shared" si="109"/>
        <v>1</v>
      </c>
      <c r="CG71" s="213">
        <f t="shared" si="109"/>
        <v>0</v>
      </c>
      <c r="CH71" s="213">
        <f t="shared" si="109"/>
        <v>1</v>
      </c>
      <c r="CI71" s="223">
        <f t="shared" si="109"/>
        <v>1</v>
      </c>
      <c r="CJ71" s="634">
        <f t="shared" si="109"/>
        <v>0</v>
      </c>
      <c r="CK71" s="635">
        <f t="shared" si="109"/>
        <v>0</v>
      </c>
      <c r="CL71" s="635">
        <f t="shared" si="109"/>
        <v>0</v>
      </c>
      <c r="CM71" s="636">
        <f t="shared" si="109"/>
        <v>0</v>
      </c>
      <c r="CN71" s="211">
        <f t="shared" si="109"/>
        <v>0</v>
      </c>
      <c r="CO71" s="213">
        <f t="shared" si="109"/>
        <v>0</v>
      </c>
      <c r="CP71" s="213">
        <f t="shared" si="109"/>
        <v>0</v>
      </c>
      <c r="CQ71" s="223">
        <f t="shared" si="109"/>
        <v>0</v>
      </c>
      <c r="CR71" s="211">
        <f t="shared" si="109"/>
        <v>1</v>
      </c>
      <c r="CS71" s="213">
        <f t="shared" si="109"/>
        <v>1</v>
      </c>
      <c r="CT71" s="213">
        <f t="shared" si="109"/>
        <v>2</v>
      </c>
      <c r="CU71" s="223">
        <f t="shared" si="109"/>
        <v>2</v>
      </c>
      <c r="CV71" s="211">
        <f t="shared" ref="CV71:CY71" si="110">SUM(CV72:CV85)</f>
        <v>0</v>
      </c>
      <c r="CW71" s="213">
        <f t="shared" si="110"/>
        <v>0</v>
      </c>
      <c r="CX71" s="213">
        <f t="shared" si="110"/>
        <v>15</v>
      </c>
      <c r="CY71" s="238">
        <f t="shared" si="110"/>
        <v>1</v>
      </c>
      <c r="CZ71" s="211">
        <f t="shared" si="104"/>
        <v>27</v>
      </c>
      <c r="DA71" s="212">
        <f t="shared" si="105"/>
        <v>76</v>
      </c>
      <c r="DB71" s="261">
        <f t="shared" si="105"/>
        <v>637</v>
      </c>
      <c r="DC71" s="262">
        <f>(G71+K71+O71+S71+W71+AA71+AE71+AI71+AM71+AQ71+AU71+AY71+BC71+BG71+BK71+BO71+BS71+BW71+CA71+CE71+CI71+CM71+CQ71+CU71+CY71)/$B$2/A85</f>
        <v>0.5</v>
      </c>
      <c r="DD71" s="264"/>
      <c r="DE71" s="262">
        <f>DB71/$DB$127/A85</f>
        <v>0.97765734930595172</v>
      </c>
      <c r="DF71" s="265"/>
      <c r="DG71" s="262">
        <f t="shared" si="103"/>
        <v>0.16169544740973313</v>
      </c>
      <c r="DH71" s="265"/>
      <c r="DI71" s="262">
        <f>DB71/'Кол-во учащихся ОУ'!D71</f>
        <v>4.4334632516703783E-2</v>
      </c>
      <c r="DJ71" s="265"/>
    </row>
    <row r="72" spans="1:114" ht="16.5" customHeight="1" x14ac:dyDescent="0.25">
      <c r="A72" s="19">
        <v>1</v>
      </c>
      <c r="B72" s="16">
        <v>50040</v>
      </c>
      <c r="C72" s="21" t="s">
        <v>106</v>
      </c>
      <c r="D72" s="288">
        <v>1</v>
      </c>
      <c r="E72" s="289">
        <v>2</v>
      </c>
      <c r="F72" s="289">
        <v>48</v>
      </c>
      <c r="G72" s="300">
        <f>IF(F72&gt;0,1,0)</f>
        <v>1</v>
      </c>
      <c r="H72" s="288">
        <v>0</v>
      </c>
      <c r="I72" s="289">
        <v>0</v>
      </c>
      <c r="J72" s="289">
        <v>0</v>
      </c>
      <c r="K72" s="300">
        <f>IF(J72&gt;0,1,0)</f>
        <v>0</v>
      </c>
      <c r="L72" s="288">
        <v>0</v>
      </c>
      <c r="M72" s="289">
        <v>0</v>
      </c>
      <c r="N72" s="289">
        <v>0</v>
      </c>
      <c r="O72" s="300">
        <f t="shared" ref="O72:O85" si="111">IF(N72&gt;0,1,0)</f>
        <v>0</v>
      </c>
      <c r="P72" s="288">
        <v>0</v>
      </c>
      <c r="Q72" s="289">
        <v>2</v>
      </c>
      <c r="R72" s="289">
        <v>4</v>
      </c>
      <c r="S72" s="300">
        <f>IF(R72&gt;0,1,0)</f>
        <v>1</v>
      </c>
      <c r="T72" s="288">
        <v>0</v>
      </c>
      <c r="U72" s="289">
        <v>0</v>
      </c>
      <c r="V72" s="289">
        <v>5</v>
      </c>
      <c r="W72" s="300">
        <f t="shared" ref="W72:W85" si="112">IF(V72&gt;0,1,0)</f>
        <v>1</v>
      </c>
      <c r="X72" s="288">
        <v>0</v>
      </c>
      <c r="Y72" s="289">
        <v>0</v>
      </c>
      <c r="Z72" s="289">
        <v>1</v>
      </c>
      <c r="AA72" s="300">
        <f t="shared" ref="AA72:AA85" si="113">IF(Z72&gt;0,1,0)</f>
        <v>1</v>
      </c>
      <c r="AB72" s="288">
        <v>0</v>
      </c>
      <c r="AC72" s="289">
        <v>1</v>
      </c>
      <c r="AD72" s="289">
        <v>2</v>
      </c>
      <c r="AE72" s="300">
        <f>IF(AD72&gt;0,1,0)</f>
        <v>1</v>
      </c>
      <c r="AF72" s="288">
        <v>0</v>
      </c>
      <c r="AG72" s="289">
        <v>1</v>
      </c>
      <c r="AH72" s="289">
        <v>3</v>
      </c>
      <c r="AI72" s="300">
        <f>IF(AH72&gt;0,1,0)</f>
        <v>1</v>
      </c>
      <c r="AJ72" s="288">
        <v>1</v>
      </c>
      <c r="AK72" s="289">
        <v>0</v>
      </c>
      <c r="AL72" s="289">
        <v>2</v>
      </c>
      <c r="AM72" s="300">
        <f>IF(AL72&gt;0,1,0)</f>
        <v>1</v>
      </c>
      <c r="AN72" s="614"/>
      <c r="AO72" s="611"/>
      <c r="AP72" s="611"/>
      <c r="AQ72" s="637">
        <f>IF(AP72&gt;0,1,0)</f>
        <v>0</v>
      </c>
      <c r="AR72" s="614"/>
      <c r="AS72" s="611"/>
      <c r="AT72" s="611"/>
      <c r="AU72" s="637">
        <f>IF(AT72&gt;0,1,0)</f>
        <v>0</v>
      </c>
      <c r="AV72" s="614"/>
      <c r="AW72" s="611"/>
      <c r="AX72" s="611"/>
      <c r="AY72" s="637">
        <f>IF(AX72&gt;0,1,0)</f>
        <v>0</v>
      </c>
      <c r="AZ72" s="614"/>
      <c r="BA72" s="611"/>
      <c r="BB72" s="611"/>
      <c r="BC72" s="637">
        <f t="shared" ref="BC72:BC85" si="114">IF(BB72&gt;0,1,0)</f>
        <v>0</v>
      </c>
      <c r="BD72" s="614"/>
      <c r="BE72" s="611"/>
      <c r="BF72" s="611"/>
      <c r="BG72" s="637">
        <f>IF(BF72&gt;0,1,0)</f>
        <v>0</v>
      </c>
      <c r="BH72" s="614"/>
      <c r="BI72" s="611"/>
      <c r="BJ72" s="611"/>
      <c r="BK72" s="637">
        <f t="shared" ref="BK72:BK85" si="115">IF(BJ72&gt;0,1,0)</f>
        <v>0</v>
      </c>
      <c r="BL72" s="610"/>
      <c r="BM72" s="611"/>
      <c r="BN72" s="611"/>
      <c r="BO72" s="638">
        <f>IF(BN72&gt;0,1,0)</f>
        <v>0</v>
      </c>
      <c r="BP72" s="288">
        <v>0</v>
      </c>
      <c r="BQ72" s="289">
        <v>1</v>
      </c>
      <c r="BR72" s="289">
        <v>1</v>
      </c>
      <c r="BS72" s="300">
        <f>IF(BR72&gt;0,1,0)</f>
        <v>1</v>
      </c>
      <c r="BT72" s="288">
        <v>1</v>
      </c>
      <c r="BU72" s="289">
        <v>1</v>
      </c>
      <c r="BV72" s="289">
        <v>6</v>
      </c>
      <c r="BW72" s="300">
        <f>IF(BV72&gt;0,1,0)</f>
        <v>1</v>
      </c>
      <c r="BX72" s="288">
        <v>0</v>
      </c>
      <c r="BY72" s="289">
        <v>2</v>
      </c>
      <c r="BZ72" s="289">
        <v>2</v>
      </c>
      <c r="CA72" s="300">
        <f>IF(BZ72&gt;0,1,0)</f>
        <v>1</v>
      </c>
      <c r="CB72" s="288">
        <v>0</v>
      </c>
      <c r="CC72" s="289">
        <v>1</v>
      </c>
      <c r="CD72" s="289">
        <v>2</v>
      </c>
      <c r="CE72" s="300">
        <f>IF(CD72&gt;0,1,0)</f>
        <v>1</v>
      </c>
      <c r="CF72" s="298">
        <v>0</v>
      </c>
      <c r="CG72" s="299">
        <v>0</v>
      </c>
      <c r="CH72" s="299">
        <v>0</v>
      </c>
      <c r="CI72" s="300">
        <f>IF(CH72&gt;0,1,0)</f>
        <v>0</v>
      </c>
      <c r="CJ72" s="614"/>
      <c r="CK72" s="611"/>
      <c r="CL72" s="611"/>
      <c r="CM72" s="637">
        <f>IF(CL72&gt;0,1,0)</f>
        <v>0</v>
      </c>
      <c r="CN72" s="298">
        <v>0</v>
      </c>
      <c r="CO72" s="299">
        <v>0</v>
      </c>
      <c r="CP72" s="299">
        <v>0</v>
      </c>
      <c r="CQ72" s="300">
        <f>IF(CP72&gt;0,1,0)</f>
        <v>0</v>
      </c>
      <c r="CR72" s="312">
        <v>0</v>
      </c>
      <c r="CS72" s="313">
        <v>0</v>
      </c>
      <c r="CT72" s="313">
        <v>0</v>
      </c>
      <c r="CU72" s="300">
        <f>IF(CT72&gt;0,1,0)</f>
        <v>0</v>
      </c>
      <c r="CV72" s="298">
        <v>0</v>
      </c>
      <c r="CW72" s="299">
        <v>0</v>
      </c>
      <c r="CX72" s="299">
        <v>0</v>
      </c>
      <c r="CY72" s="302">
        <f>IF(CX72&gt;0,1,0)</f>
        <v>0</v>
      </c>
      <c r="CZ72" s="305">
        <f t="shared" si="104"/>
        <v>3</v>
      </c>
      <c r="DA72" s="306">
        <f t="shared" si="105"/>
        <v>11</v>
      </c>
      <c r="DB72" s="307">
        <f t="shared" si="105"/>
        <v>76</v>
      </c>
      <c r="DC72" s="308">
        <f t="shared" si="106"/>
        <v>0.6470588235294118</v>
      </c>
      <c r="DD72" s="309">
        <f t="shared" ref="DD72:DD85" si="116">$DC$127</f>
        <v>0.43154606975533583</v>
      </c>
      <c r="DE72" s="310">
        <f t="shared" ref="DE72:DE85" si="117">DB72/$DB$127</f>
        <v>1.6330100779615895</v>
      </c>
      <c r="DF72" s="311">
        <f t="shared" ref="DF72:DF85" si="118">$DE$127</f>
        <v>1.0000000000000004</v>
      </c>
      <c r="DG72" s="310">
        <f>(CZ72+DA72)/DB72</f>
        <v>0.18421052631578946</v>
      </c>
      <c r="DH72" s="311">
        <f t="shared" ref="DH72:DH85" si="119">$DG$127</f>
        <v>0.15282246845271741</v>
      </c>
      <c r="DI72" s="310">
        <f>DB72/'Кол-во учащихся ОУ'!D72</f>
        <v>7.3572120038722169E-2</v>
      </c>
      <c r="DJ72" s="311">
        <f t="shared" ref="DJ72:DJ85" si="120">$DI$127</f>
        <v>4.3748021410053427E-2</v>
      </c>
    </row>
    <row r="73" spans="1:114" ht="16.5" customHeight="1" x14ac:dyDescent="0.25">
      <c r="A73" s="19">
        <v>2</v>
      </c>
      <c r="B73" s="16">
        <v>50003</v>
      </c>
      <c r="C73" s="21" t="s">
        <v>105</v>
      </c>
      <c r="D73" s="564">
        <v>4</v>
      </c>
      <c r="E73" s="565">
        <v>6</v>
      </c>
      <c r="F73" s="565">
        <v>65</v>
      </c>
      <c r="G73" s="314">
        <f>IF(F73&gt;0,1,0)</f>
        <v>1</v>
      </c>
      <c r="H73" s="564">
        <v>0</v>
      </c>
      <c r="I73" s="565">
        <v>1</v>
      </c>
      <c r="J73" s="565">
        <v>1</v>
      </c>
      <c r="K73" s="314">
        <f>IF(J73&gt;0,1,0)</f>
        <v>1</v>
      </c>
      <c r="L73" s="564">
        <v>0</v>
      </c>
      <c r="M73" s="565">
        <v>1</v>
      </c>
      <c r="N73" s="565">
        <v>3</v>
      </c>
      <c r="O73" s="314">
        <f t="shared" si="111"/>
        <v>1</v>
      </c>
      <c r="P73" s="564">
        <v>0</v>
      </c>
      <c r="Q73" s="565">
        <v>0</v>
      </c>
      <c r="R73" s="565">
        <v>0</v>
      </c>
      <c r="S73" s="314">
        <f>IF(R73&gt;0,1,0)</f>
        <v>0</v>
      </c>
      <c r="T73" s="564">
        <v>0</v>
      </c>
      <c r="U73" s="565">
        <v>0</v>
      </c>
      <c r="V73" s="565">
        <v>0</v>
      </c>
      <c r="W73" s="314">
        <f t="shared" si="112"/>
        <v>0</v>
      </c>
      <c r="X73" s="564">
        <v>0</v>
      </c>
      <c r="Y73" s="565">
        <v>0</v>
      </c>
      <c r="Z73" s="565">
        <v>1</v>
      </c>
      <c r="AA73" s="314">
        <f t="shared" si="113"/>
        <v>1</v>
      </c>
      <c r="AB73" s="564">
        <v>0</v>
      </c>
      <c r="AC73" s="565">
        <v>0</v>
      </c>
      <c r="AD73" s="565">
        <v>3</v>
      </c>
      <c r="AE73" s="314">
        <f>IF(AD73&gt;0,1,0)</f>
        <v>1</v>
      </c>
      <c r="AF73" s="564">
        <v>0</v>
      </c>
      <c r="AG73" s="565">
        <v>0</v>
      </c>
      <c r="AH73" s="565">
        <v>6</v>
      </c>
      <c r="AI73" s="314">
        <f>IF(AH73&gt;0,1,0)</f>
        <v>1</v>
      </c>
      <c r="AJ73" s="564">
        <v>0</v>
      </c>
      <c r="AK73" s="565">
        <v>2</v>
      </c>
      <c r="AL73" s="565">
        <v>13</v>
      </c>
      <c r="AM73" s="314">
        <f>IF(AL73&gt;0,1,0)</f>
        <v>1</v>
      </c>
      <c r="AN73" s="609"/>
      <c r="AO73" s="613"/>
      <c r="AP73" s="613"/>
      <c r="AQ73" s="615">
        <f>IF(AP73&gt;0,1,0)</f>
        <v>0</v>
      </c>
      <c r="AR73" s="609"/>
      <c r="AS73" s="613"/>
      <c r="AT73" s="613"/>
      <c r="AU73" s="615">
        <f>IF(AT73&gt;0,1,0)</f>
        <v>0</v>
      </c>
      <c r="AV73" s="609"/>
      <c r="AW73" s="613"/>
      <c r="AX73" s="613"/>
      <c r="AY73" s="615">
        <f>IF(AX73&gt;0,1,0)</f>
        <v>0</v>
      </c>
      <c r="AZ73" s="609"/>
      <c r="BA73" s="613"/>
      <c r="BB73" s="613"/>
      <c r="BC73" s="615">
        <f t="shared" si="114"/>
        <v>0</v>
      </c>
      <c r="BD73" s="609"/>
      <c r="BE73" s="613"/>
      <c r="BF73" s="613"/>
      <c r="BG73" s="615">
        <f>IF(BF73&gt;0,1,0)</f>
        <v>0</v>
      </c>
      <c r="BH73" s="609"/>
      <c r="BI73" s="613"/>
      <c r="BJ73" s="613"/>
      <c r="BK73" s="615">
        <f t="shared" si="115"/>
        <v>0</v>
      </c>
      <c r="BL73" s="616"/>
      <c r="BM73" s="613"/>
      <c r="BN73" s="613"/>
      <c r="BO73" s="612">
        <f>IF(BN73&gt;0,1,0)</f>
        <v>0</v>
      </c>
      <c r="BP73" s="564">
        <v>0</v>
      </c>
      <c r="BQ73" s="565">
        <v>0</v>
      </c>
      <c r="BR73" s="565">
        <v>0</v>
      </c>
      <c r="BS73" s="314">
        <f>IF(BR73&gt;0,1,0)</f>
        <v>0</v>
      </c>
      <c r="BT73" s="564">
        <v>0</v>
      </c>
      <c r="BU73" s="565">
        <v>1</v>
      </c>
      <c r="BV73" s="565">
        <v>3</v>
      </c>
      <c r="BW73" s="314">
        <f>IF(BV73&gt;0,1,0)</f>
        <v>1</v>
      </c>
      <c r="BX73" s="564">
        <v>0</v>
      </c>
      <c r="BY73" s="565">
        <v>0</v>
      </c>
      <c r="BZ73" s="565">
        <v>3</v>
      </c>
      <c r="CA73" s="314">
        <f>IF(BZ73&gt;0,1,0)</f>
        <v>1</v>
      </c>
      <c r="CB73" s="564">
        <v>0</v>
      </c>
      <c r="CC73" s="565">
        <v>0</v>
      </c>
      <c r="CD73" s="565">
        <v>0</v>
      </c>
      <c r="CE73" s="314">
        <f>IF(CD73&gt;0,1,0)</f>
        <v>0</v>
      </c>
      <c r="CF73" s="312">
        <v>0</v>
      </c>
      <c r="CG73" s="313">
        <v>0</v>
      </c>
      <c r="CH73" s="313">
        <v>0</v>
      </c>
      <c r="CI73" s="314">
        <f>IF(CH73&gt;0,1,0)</f>
        <v>0</v>
      </c>
      <c r="CJ73" s="614"/>
      <c r="CK73" s="611"/>
      <c r="CL73" s="611"/>
      <c r="CM73" s="615">
        <f>IF(CL73&gt;0,1,0)</f>
        <v>0</v>
      </c>
      <c r="CN73" s="298">
        <v>0</v>
      </c>
      <c r="CO73" s="299">
        <v>0</v>
      </c>
      <c r="CP73" s="299">
        <v>0</v>
      </c>
      <c r="CQ73" s="314">
        <f>IF(CP73&gt;0,1,0)</f>
        <v>0</v>
      </c>
      <c r="CR73" s="312">
        <v>0</v>
      </c>
      <c r="CS73" s="313">
        <v>0</v>
      </c>
      <c r="CT73" s="313">
        <v>0</v>
      </c>
      <c r="CU73" s="314">
        <f>IF(CT73&gt;0,1,0)</f>
        <v>0</v>
      </c>
      <c r="CV73" s="312">
        <v>0</v>
      </c>
      <c r="CW73" s="313">
        <v>0</v>
      </c>
      <c r="CX73" s="313">
        <v>0</v>
      </c>
      <c r="CY73" s="315">
        <f>IF(CX73&gt;0,1,0)</f>
        <v>0</v>
      </c>
      <c r="CZ73" s="316">
        <f t="shared" si="104"/>
        <v>4</v>
      </c>
      <c r="DA73" s="317">
        <f t="shared" si="105"/>
        <v>11</v>
      </c>
      <c r="DB73" s="318">
        <f t="shared" si="105"/>
        <v>98</v>
      </c>
      <c r="DC73" s="319">
        <f t="shared" si="106"/>
        <v>0.52941176470588236</v>
      </c>
      <c r="DD73" s="320">
        <f t="shared" si="116"/>
        <v>0.43154606975533583</v>
      </c>
      <c r="DE73" s="321">
        <f t="shared" si="117"/>
        <v>2.1057235215820498</v>
      </c>
      <c r="DF73" s="322">
        <f t="shared" si="118"/>
        <v>1.0000000000000004</v>
      </c>
      <c r="DG73" s="321">
        <f>(CZ73+DA73)/DB73</f>
        <v>0.15306122448979592</v>
      </c>
      <c r="DH73" s="322">
        <f t="shared" si="119"/>
        <v>0.15282246845271741</v>
      </c>
      <c r="DI73" s="310">
        <f>DB73/'Кол-во учащихся ОУ'!D73</f>
        <v>8.5291557876414278E-2</v>
      </c>
      <c r="DJ73" s="311">
        <f t="shared" si="120"/>
        <v>4.3748021410053427E-2</v>
      </c>
    </row>
    <row r="74" spans="1:114" ht="16.5" customHeight="1" x14ac:dyDescent="0.25">
      <c r="A74" s="19">
        <v>3</v>
      </c>
      <c r="B74" s="16">
        <v>50060</v>
      </c>
      <c r="C74" s="21" t="s">
        <v>44</v>
      </c>
      <c r="D74" s="564">
        <v>0</v>
      </c>
      <c r="E74" s="565">
        <v>3</v>
      </c>
      <c r="F74" s="565">
        <v>45</v>
      </c>
      <c r="G74" s="314">
        <f t="shared" ref="G74:G85" si="121">IF(F74&gt;0,1,0)</f>
        <v>1</v>
      </c>
      <c r="H74" s="564">
        <v>0</v>
      </c>
      <c r="I74" s="565">
        <v>1</v>
      </c>
      <c r="J74" s="565">
        <v>1</v>
      </c>
      <c r="K74" s="314">
        <f t="shared" ref="K74:K124" si="122">IF(J74&gt;0,1,0)</f>
        <v>1</v>
      </c>
      <c r="L74" s="564">
        <v>0</v>
      </c>
      <c r="M74" s="565">
        <v>0</v>
      </c>
      <c r="N74" s="565">
        <v>0</v>
      </c>
      <c r="O74" s="314">
        <f t="shared" si="111"/>
        <v>0</v>
      </c>
      <c r="P74" s="564">
        <v>0</v>
      </c>
      <c r="Q74" s="565">
        <v>1</v>
      </c>
      <c r="R74" s="565">
        <v>10</v>
      </c>
      <c r="S74" s="314">
        <f t="shared" ref="S74:S124" si="123">IF(R74&gt;0,1,0)</f>
        <v>1</v>
      </c>
      <c r="T74" s="564">
        <v>1</v>
      </c>
      <c r="U74" s="565">
        <v>1</v>
      </c>
      <c r="V74" s="565">
        <v>6</v>
      </c>
      <c r="W74" s="314">
        <f t="shared" si="112"/>
        <v>1</v>
      </c>
      <c r="X74" s="564">
        <v>0</v>
      </c>
      <c r="Y74" s="565">
        <v>0</v>
      </c>
      <c r="Z74" s="565">
        <v>2</v>
      </c>
      <c r="AA74" s="314">
        <f t="shared" si="113"/>
        <v>1</v>
      </c>
      <c r="AB74" s="564">
        <v>0</v>
      </c>
      <c r="AC74" s="565">
        <v>1</v>
      </c>
      <c r="AD74" s="565">
        <v>3</v>
      </c>
      <c r="AE74" s="314">
        <f t="shared" ref="AE74:AE124" si="124">IF(AD74&gt;0,1,0)</f>
        <v>1</v>
      </c>
      <c r="AF74" s="564">
        <v>0</v>
      </c>
      <c r="AG74" s="565">
        <v>0</v>
      </c>
      <c r="AH74" s="565">
        <v>12</v>
      </c>
      <c r="AI74" s="314">
        <f t="shared" ref="AI74:AI124" si="125">IF(AH74&gt;0,1,0)</f>
        <v>1</v>
      </c>
      <c r="AJ74" s="564">
        <v>0</v>
      </c>
      <c r="AK74" s="565">
        <v>0</v>
      </c>
      <c r="AL74" s="565">
        <v>0</v>
      </c>
      <c r="AM74" s="314">
        <f t="shared" ref="AM74:AM124" si="126">IF(AL74&gt;0,1,0)</f>
        <v>0</v>
      </c>
      <c r="AN74" s="609"/>
      <c r="AO74" s="613"/>
      <c r="AP74" s="613"/>
      <c r="AQ74" s="615">
        <f t="shared" ref="AQ74:AQ124" si="127">IF(AP74&gt;0,1,0)</f>
        <v>0</v>
      </c>
      <c r="AR74" s="609"/>
      <c r="AS74" s="613"/>
      <c r="AT74" s="613"/>
      <c r="AU74" s="615">
        <f t="shared" ref="AU74:AU124" si="128">IF(AT74&gt;0,1,0)</f>
        <v>0</v>
      </c>
      <c r="AV74" s="609"/>
      <c r="AW74" s="613"/>
      <c r="AX74" s="613"/>
      <c r="AY74" s="615">
        <f t="shared" ref="AY74:AY124" si="129">IF(AX74&gt;0,1,0)</f>
        <v>0</v>
      </c>
      <c r="AZ74" s="609"/>
      <c r="BA74" s="613"/>
      <c r="BB74" s="613"/>
      <c r="BC74" s="615">
        <f t="shared" si="114"/>
        <v>0</v>
      </c>
      <c r="BD74" s="609"/>
      <c r="BE74" s="613"/>
      <c r="BF74" s="613"/>
      <c r="BG74" s="615">
        <f t="shared" ref="BG74:BG124" si="130">IF(BF74&gt;0,1,0)</f>
        <v>0</v>
      </c>
      <c r="BH74" s="609"/>
      <c r="BI74" s="613"/>
      <c r="BJ74" s="613"/>
      <c r="BK74" s="615">
        <f t="shared" si="115"/>
        <v>0</v>
      </c>
      <c r="BL74" s="616"/>
      <c r="BM74" s="613"/>
      <c r="BN74" s="613"/>
      <c r="BO74" s="612">
        <f t="shared" ref="BO74:BO124" si="131">IF(BN74&gt;0,1,0)</f>
        <v>0</v>
      </c>
      <c r="BP74" s="564">
        <v>0</v>
      </c>
      <c r="BQ74" s="565">
        <v>0</v>
      </c>
      <c r="BR74" s="565">
        <v>0</v>
      </c>
      <c r="BS74" s="314">
        <f t="shared" ref="BS74:BS124" si="132">IF(BR74&gt;0,1,0)</f>
        <v>0</v>
      </c>
      <c r="BT74" s="564">
        <v>0</v>
      </c>
      <c r="BU74" s="565">
        <v>0</v>
      </c>
      <c r="BV74" s="565">
        <v>7</v>
      </c>
      <c r="BW74" s="314">
        <f t="shared" ref="BW74:BW124" si="133">IF(BV74&gt;0,1,0)</f>
        <v>1</v>
      </c>
      <c r="BX74" s="564">
        <v>0</v>
      </c>
      <c r="BY74" s="565">
        <v>0</v>
      </c>
      <c r="BZ74" s="565">
        <v>2</v>
      </c>
      <c r="CA74" s="314">
        <f t="shared" ref="CA74:CA82" si="134">IF(BZ74&gt;0,1,0)</f>
        <v>1</v>
      </c>
      <c r="CB74" s="564">
        <v>0</v>
      </c>
      <c r="CC74" s="565">
        <v>0</v>
      </c>
      <c r="CD74" s="565">
        <v>2</v>
      </c>
      <c r="CE74" s="314">
        <f t="shared" ref="CE74:CE124" si="135">IF(CD74&gt;0,1,0)</f>
        <v>1</v>
      </c>
      <c r="CF74" s="312">
        <v>0</v>
      </c>
      <c r="CG74" s="313">
        <v>0</v>
      </c>
      <c r="CH74" s="313">
        <v>0</v>
      </c>
      <c r="CI74" s="314">
        <f t="shared" ref="CI74:CI124" si="136">IF(CH74&gt;0,1,0)</f>
        <v>0</v>
      </c>
      <c r="CJ74" s="614"/>
      <c r="CK74" s="611"/>
      <c r="CL74" s="611"/>
      <c r="CM74" s="615">
        <f t="shared" ref="CM74:CM124" si="137">IF(CL74&gt;0,1,0)</f>
        <v>0</v>
      </c>
      <c r="CN74" s="298">
        <v>0</v>
      </c>
      <c r="CO74" s="299">
        <v>0</v>
      </c>
      <c r="CP74" s="299">
        <v>0</v>
      </c>
      <c r="CQ74" s="314">
        <f t="shared" ref="CQ74:CQ124" si="138">IF(CP74&gt;0,1,0)</f>
        <v>0</v>
      </c>
      <c r="CR74" s="312">
        <v>0</v>
      </c>
      <c r="CS74" s="313">
        <v>0</v>
      </c>
      <c r="CT74" s="313">
        <v>0</v>
      </c>
      <c r="CU74" s="314">
        <f t="shared" ref="CU74:CU124" si="139">IF(CT74&gt;0,1,0)</f>
        <v>0</v>
      </c>
      <c r="CV74" s="298">
        <v>0</v>
      </c>
      <c r="CW74" s="299">
        <v>0</v>
      </c>
      <c r="CX74" s="299">
        <v>0</v>
      </c>
      <c r="CY74" s="315">
        <f t="shared" ref="CY74:CY82" si="140">IF(CX74&gt;0,1,0)</f>
        <v>0</v>
      </c>
      <c r="CZ74" s="316">
        <f t="shared" si="104"/>
        <v>1</v>
      </c>
      <c r="DA74" s="317">
        <f t="shared" si="105"/>
        <v>7</v>
      </c>
      <c r="DB74" s="318">
        <f t="shared" si="105"/>
        <v>90</v>
      </c>
      <c r="DC74" s="319">
        <f t="shared" si="106"/>
        <v>0.58823529411764708</v>
      </c>
      <c r="DD74" s="320">
        <f t="shared" si="116"/>
        <v>0.43154606975533583</v>
      </c>
      <c r="DE74" s="321">
        <f t="shared" si="117"/>
        <v>1.9338277239018824</v>
      </c>
      <c r="DF74" s="322">
        <f t="shared" si="118"/>
        <v>1.0000000000000004</v>
      </c>
      <c r="DG74" s="321">
        <f t="shared" si="103"/>
        <v>8.8888888888888892E-2</v>
      </c>
      <c r="DH74" s="322">
        <f t="shared" si="119"/>
        <v>0.15282246845271741</v>
      </c>
      <c r="DI74" s="310">
        <f>DB74/'Кол-во учащихся ОУ'!D74</f>
        <v>0.11194029850746269</v>
      </c>
      <c r="DJ74" s="311">
        <f t="shared" si="120"/>
        <v>4.3748021410053427E-2</v>
      </c>
    </row>
    <row r="75" spans="1:114" ht="16.5" customHeight="1" x14ac:dyDescent="0.25">
      <c r="A75" s="19">
        <v>4</v>
      </c>
      <c r="B75" s="16">
        <v>50170</v>
      </c>
      <c r="C75" s="21" t="s">
        <v>3</v>
      </c>
      <c r="D75" s="564">
        <v>0</v>
      </c>
      <c r="E75" s="565">
        <v>0</v>
      </c>
      <c r="F75" s="565">
        <v>9</v>
      </c>
      <c r="G75" s="314">
        <f t="shared" si="121"/>
        <v>1</v>
      </c>
      <c r="H75" s="564">
        <v>0</v>
      </c>
      <c r="I75" s="565">
        <v>2</v>
      </c>
      <c r="J75" s="565">
        <v>2</v>
      </c>
      <c r="K75" s="314">
        <f t="shared" si="122"/>
        <v>1</v>
      </c>
      <c r="L75" s="564">
        <v>1</v>
      </c>
      <c r="M75" s="565">
        <v>0</v>
      </c>
      <c r="N75" s="565">
        <v>1</v>
      </c>
      <c r="O75" s="314">
        <f t="shared" si="111"/>
        <v>1</v>
      </c>
      <c r="P75" s="564">
        <v>0</v>
      </c>
      <c r="Q75" s="565">
        <v>2</v>
      </c>
      <c r="R75" s="565">
        <v>2</v>
      </c>
      <c r="S75" s="314">
        <f t="shared" si="123"/>
        <v>1</v>
      </c>
      <c r="T75" s="564">
        <v>0</v>
      </c>
      <c r="U75" s="565">
        <v>0</v>
      </c>
      <c r="V75" s="565">
        <v>0</v>
      </c>
      <c r="W75" s="314">
        <f t="shared" si="112"/>
        <v>0</v>
      </c>
      <c r="X75" s="564">
        <v>0</v>
      </c>
      <c r="Y75" s="565">
        <v>0</v>
      </c>
      <c r="Z75" s="565">
        <v>2</v>
      </c>
      <c r="AA75" s="314">
        <f t="shared" si="113"/>
        <v>1</v>
      </c>
      <c r="AB75" s="564">
        <v>0</v>
      </c>
      <c r="AC75" s="565">
        <v>1</v>
      </c>
      <c r="AD75" s="565">
        <v>2</v>
      </c>
      <c r="AE75" s="314">
        <f t="shared" si="124"/>
        <v>1</v>
      </c>
      <c r="AF75" s="564">
        <v>0</v>
      </c>
      <c r="AG75" s="565">
        <v>0</v>
      </c>
      <c r="AH75" s="565">
        <v>0</v>
      </c>
      <c r="AI75" s="314">
        <f t="shared" si="125"/>
        <v>0</v>
      </c>
      <c r="AJ75" s="564">
        <v>0</v>
      </c>
      <c r="AK75" s="565">
        <v>0</v>
      </c>
      <c r="AL75" s="565">
        <v>1</v>
      </c>
      <c r="AM75" s="314">
        <f t="shared" si="126"/>
        <v>1</v>
      </c>
      <c r="AN75" s="609"/>
      <c r="AO75" s="613"/>
      <c r="AP75" s="613"/>
      <c r="AQ75" s="615">
        <f t="shared" si="127"/>
        <v>0</v>
      </c>
      <c r="AR75" s="609"/>
      <c r="AS75" s="613"/>
      <c r="AT75" s="613"/>
      <c r="AU75" s="615">
        <f t="shared" si="128"/>
        <v>0</v>
      </c>
      <c r="AV75" s="609"/>
      <c r="AW75" s="613"/>
      <c r="AX75" s="613"/>
      <c r="AY75" s="615">
        <f t="shared" si="129"/>
        <v>0</v>
      </c>
      <c r="AZ75" s="609"/>
      <c r="BA75" s="613"/>
      <c r="BB75" s="613"/>
      <c r="BC75" s="615">
        <f t="shared" si="114"/>
        <v>0</v>
      </c>
      <c r="BD75" s="609"/>
      <c r="BE75" s="613"/>
      <c r="BF75" s="613"/>
      <c r="BG75" s="615">
        <f t="shared" si="130"/>
        <v>0</v>
      </c>
      <c r="BH75" s="609"/>
      <c r="BI75" s="613"/>
      <c r="BJ75" s="613"/>
      <c r="BK75" s="615">
        <f t="shared" si="115"/>
        <v>0</v>
      </c>
      <c r="BL75" s="616"/>
      <c r="BM75" s="613"/>
      <c r="BN75" s="613"/>
      <c r="BO75" s="612">
        <f t="shared" si="131"/>
        <v>0</v>
      </c>
      <c r="BP75" s="564">
        <v>0</v>
      </c>
      <c r="BQ75" s="565">
        <v>0</v>
      </c>
      <c r="BR75" s="565">
        <v>0</v>
      </c>
      <c r="BS75" s="314">
        <f t="shared" si="132"/>
        <v>0</v>
      </c>
      <c r="BT75" s="564">
        <v>0</v>
      </c>
      <c r="BU75" s="565">
        <v>0</v>
      </c>
      <c r="BV75" s="565">
        <v>7</v>
      </c>
      <c r="BW75" s="314">
        <f t="shared" si="133"/>
        <v>1</v>
      </c>
      <c r="BX75" s="564">
        <v>0</v>
      </c>
      <c r="BY75" s="565">
        <v>0</v>
      </c>
      <c r="BZ75" s="565">
        <v>2</v>
      </c>
      <c r="CA75" s="314">
        <f t="shared" si="134"/>
        <v>1</v>
      </c>
      <c r="CB75" s="564">
        <v>0</v>
      </c>
      <c r="CC75" s="565">
        <v>0</v>
      </c>
      <c r="CD75" s="565">
        <v>0</v>
      </c>
      <c r="CE75" s="314">
        <f t="shared" si="135"/>
        <v>0</v>
      </c>
      <c r="CF75" s="312">
        <v>0</v>
      </c>
      <c r="CG75" s="313">
        <v>0</v>
      </c>
      <c r="CH75" s="313">
        <v>0</v>
      </c>
      <c r="CI75" s="314">
        <f t="shared" si="136"/>
        <v>0</v>
      </c>
      <c r="CJ75" s="614"/>
      <c r="CK75" s="611"/>
      <c r="CL75" s="611"/>
      <c r="CM75" s="615">
        <f t="shared" si="137"/>
        <v>0</v>
      </c>
      <c r="CN75" s="298">
        <v>0</v>
      </c>
      <c r="CO75" s="299">
        <v>0</v>
      </c>
      <c r="CP75" s="299">
        <v>0</v>
      </c>
      <c r="CQ75" s="314">
        <f t="shared" si="138"/>
        <v>0</v>
      </c>
      <c r="CR75" s="312">
        <v>0</v>
      </c>
      <c r="CS75" s="313">
        <v>0</v>
      </c>
      <c r="CT75" s="313">
        <v>0</v>
      </c>
      <c r="CU75" s="314">
        <f t="shared" si="139"/>
        <v>0</v>
      </c>
      <c r="CV75" s="298">
        <v>0</v>
      </c>
      <c r="CW75" s="299">
        <v>0</v>
      </c>
      <c r="CX75" s="299">
        <v>15</v>
      </c>
      <c r="CY75" s="315">
        <f t="shared" si="140"/>
        <v>1</v>
      </c>
      <c r="CZ75" s="316">
        <f t="shared" si="104"/>
        <v>1</v>
      </c>
      <c r="DA75" s="317">
        <f t="shared" si="105"/>
        <v>5</v>
      </c>
      <c r="DB75" s="318">
        <f t="shared" si="105"/>
        <v>43</v>
      </c>
      <c r="DC75" s="319">
        <f t="shared" si="106"/>
        <v>0.58823529411764708</v>
      </c>
      <c r="DD75" s="320">
        <f t="shared" si="116"/>
        <v>0.43154606975533583</v>
      </c>
      <c r="DE75" s="321">
        <f t="shared" si="117"/>
        <v>0.92393991253089935</v>
      </c>
      <c r="DF75" s="322">
        <f t="shared" si="118"/>
        <v>1.0000000000000004</v>
      </c>
      <c r="DG75" s="321">
        <f t="shared" si="103"/>
        <v>0.13953488372093023</v>
      </c>
      <c r="DH75" s="322">
        <f t="shared" si="119"/>
        <v>0.15282246845271741</v>
      </c>
      <c r="DI75" s="310">
        <f>DB75/'Кол-во учащихся ОУ'!D75</f>
        <v>5.771812080536913E-2</v>
      </c>
      <c r="DJ75" s="311">
        <f t="shared" si="120"/>
        <v>4.3748021410053427E-2</v>
      </c>
    </row>
    <row r="76" spans="1:114" ht="16.5" customHeight="1" x14ac:dyDescent="0.25">
      <c r="A76" s="19">
        <v>5</v>
      </c>
      <c r="B76" s="16">
        <v>50230</v>
      </c>
      <c r="C76" s="21" t="s">
        <v>103</v>
      </c>
      <c r="D76" s="564">
        <v>1</v>
      </c>
      <c r="E76" s="565">
        <v>3</v>
      </c>
      <c r="F76" s="565">
        <v>40</v>
      </c>
      <c r="G76" s="314">
        <f t="shared" si="121"/>
        <v>1</v>
      </c>
      <c r="H76" s="564">
        <v>2</v>
      </c>
      <c r="I76" s="565">
        <v>1</v>
      </c>
      <c r="J76" s="565">
        <v>3</v>
      </c>
      <c r="K76" s="314">
        <f t="shared" si="122"/>
        <v>1</v>
      </c>
      <c r="L76" s="564">
        <v>0</v>
      </c>
      <c r="M76" s="565">
        <v>1</v>
      </c>
      <c r="N76" s="565">
        <v>3</v>
      </c>
      <c r="O76" s="314">
        <f t="shared" si="111"/>
        <v>1</v>
      </c>
      <c r="P76" s="564">
        <v>0</v>
      </c>
      <c r="Q76" s="565">
        <v>1</v>
      </c>
      <c r="R76" s="565">
        <v>4</v>
      </c>
      <c r="S76" s="314">
        <f t="shared" si="123"/>
        <v>1</v>
      </c>
      <c r="T76" s="564">
        <v>0</v>
      </c>
      <c r="U76" s="565">
        <v>0</v>
      </c>
      <c r="V76" s="565">
        <v>0</v>
      </c>
      <c r="W76" s="314">
        <f t="shared" si="112"/>
        <v>0</v>
      </c>
      <c r="X76" s="564">
        <v>0</v>
      </c>
      <c r="Y76" s="565">
        <v>1</v>
      </c>
      <c r="Z76" s="565">
        <v>1</v>
      </c>
      <c r="AA76" s="314">
        <f t="shared" si="113"/>
        <v>1</v>
      </c>
      <c r="AB76" s="564">
        <v>0</v>
      </c>
      <c r="AC76" s="565">
        <v>0</v>
      </c>
      <c r="AD76" s="565">
        <v>2</v>
      </c>
      <c r="AE76" s="314">
        <f t="shared" si="124"/>
        <v>1</v>
      </c>
      <c r="AF76" s="564">
        <v>0</v>
      </c>
      <c r="AG76" s="565">
        <v>0</v>
      </c>
      <c r="AH76" s="565">
        <v>4</v>
      </c>
      <c r="AI76" s="314">
        <f t="shared" si="125"/>
        <v>1</v>
      </c>
      <c r="AJ76" s="564">
        <v>0</v>
      </c>
      <c r="AK76" s="565">
        <v>0</v>
      </c>
      <c r="AL76" s="565">
        <v>0</v>
      </c>
      <c r="AM76" s="314">
        <f t="shared" si="126"/>
        <v>0</v>
      </c>
      <c r="AN76" s="609"/>
      <c r="AO76" s="613"/>
      <c r="AP76" s="613"/>
      <c r="AQ76" s="615">
        <f t="shared" si="127"/>
        <v>0</v>
      </c>
      <c r="AR76" s="609"/>
      <c r="AS76" s="613"/>
      <c r="AT76" s="613"/>
      <c r="AU76" s="615">
        <f t="shared" si="128"/>
        <v>0</v>
      </c>
      <c r="AV76" s="609"/>
      <c r="AW76" s="613"/>
      <c r="AX76" s="613"/>
      <c r="AY76" s="615">
        <f t="shared" si="129"/>
        <v>0</v>
      </c>
      <c r="AZ76" s="609"/>
      <c r="BA76" s="613"/>
      <c r="BB76" s="613"/>
      <c r="BC76" s="615">
        <f t="shared" si="114"/>
        <v>0</v>
      </c>
      <c r="BD76" s="609"/>
      <c r="BE76" s="613"/>
      <c r="BF76" s="613"/>
      <c r="BG76" s="615">
        <f t="shared" si="130"/>
        <v>0</v>
      </c>
      <c r="BH76" s="609"/>
      <c r="BI76" s="613"/>
      <c r="BJ76" s="613"/>
      <c r="BK76" s="615">
        <f t="shared" si="115"/>
        <v>0</v>
      </c>
      <c r="BL76" s="616"/>
      <c r="BM76" s="613"/>
      <c r="BN76" s="613"/>
      <c r="BO76" s="612">
        <f t="shared" si="131"/>
        <v>0</v>
      </c>
      <c r="BP76" s="564">
        <v>0</v>
      </c>
      <c r="BQ76" s="565">
        <v>0</v>
      </c>
      <c r="BR76" s="565">
        <v>0</v>
      </c>
      <c r="BS76" s="314">
        <f t="shared" si="132"/>
        <v>0</v>
      </c>
      <c r="BT76" s="564">
        <v>0</v>
      </c>
      <c r="BU76" s="565">
        <v>1</v>
      </c>
      <c r="BV76" s="565">
        <v>7</v>
      </c>
      <c r="BW76" s="314">
        <f t="shared" si="133"/>
        <v>1</v>
      </c>
      <c r="BX76" s="564">
        <v>0</v>
      </c>
      <c r="BY76" s="565">
        <v>0</v>
      </c>
      <c r="BZ76" s="565">
        <v>0</v>
      </c>
      <c r="CA76" s="314">
        <f t="shared" si="134"/>
        <v>0</v>
      </c>
      <c r="CB76" s="564">
        <v>0</v>
      </c>
      <c r="CC76" s="565">
        <v>0</v>
      </c>
      <c r="CD76" s="565">
        <v>0</v>
      </c>
      <c r="CE76" s="314">
        <f t="shared" si="135"/>
        <v>0</v>
      </c>
      <c r="CF76" s="312">
        <v>0</v>
      </c>
      <c r="CG76" s="313">
        <v>0</v>
      </c>
      <c r="CH76" s="313">
        <v>0</v>
      </c>
      <c r="CI76" s="314">
        <f t="shared" si="136"/>
        <v>0</v>
      </c>
      <c r="CJ76" s="614"/>
      <c r="CK76" s="611"/>
      <c r="CL76" s="611"/>
      <c r="CM76" s="615">
        <f t="shared" si="137"/>
        <v>0</v>
      </c>
      <c r="CN76" s="298">
        <v>0</v>
      </c>
      <c r="CO76" s="299">
        <v>0</v>
      </c>
      <c r="CP76" s="299">
        <v>0</v>
      </c>
      <c r="CQ76" s="314">
        <f t="shared" si="138"/>
        <v>0</v>
      </c>
      <c r="CR76" s="312">
        <v>0</v>
      </c>
      <c r="CS76" s="313">
        <v>0</v>
      </c>
      <c r="CT76" s="313">
        <v>0</v>
      </c>
      <c r="CU76" s="314">
        <f t="shared" si="139"/>
        <v>0</v>
      </c>
      <c r="CV76" s="312">
        <v>0</v>
      </c>
      <c r="CW76" s="313">
        <v>0</v>
      </c>
      <c r="CX76" s="313">
        <v>0</v>
      </c>
      <c r="CY76" s="315">
        <f t="shared" si="140"/>
        <v>0</v>
      </c>
      <c r="CZ76" s="316">
        <f t="shared" si="104"/>
        <v>3</v>
      </c>
      <c r="DA76" s="317">
        <f t="shared" si="105"/>
        <v>8</v>
      </c>
      <c r="DB76" s="318">
        <f t="shared" si="105"/>
        <v>64</v>
      </c>
      <c r="DC76" s="319">
        <f t="shared" si="106"/>
        <v>0.47058823529411764</v>
      </c>
      <c r="DD76" s="320">
        <f t="shared" si="116"/>
        <v>0.43154606975533583</v>
      </c>
      <c r="DE76" s="321">
        <f t="shared" si="117"/>
        <v>1.3751663814413386</v>
      </c>
      <c r="DF76" s="322">
        <f t="shared" si="118"/>
        <v>1.0000000000000004</v>
      </c>
      <c r="DG76" s="321">
        <f t="shared" si="103"/>
        <v>0.171875</v>
      </c>
      <c r="DH76" s="322">
        <f t="shared" si="119"/>
        <v>0.15282246845271741</v>
      </c>
      <c r="DI76" s="310">
        <f>DB76/'Кол-во учащихся ОУ'!D76</f>
        <v>7.2810011376564274E-2</v>
      </c>
      <c r="DJ76" s="311">
        <f t="shared" si="120"/>
        <v>4.3748021410053427E-2</v>
      </c>
    </row>
    <row r="77" spans="1:114" ht="16.5" customHeight="1" x14ac:dyDescent="0.25">
      <c r="A77" s="19">
        <v>6</v>
      </c>
      <c r="B77" s="16">
        <v>50340</v>
      </c>
      <c r="C77" s="21" t="s">
        <v>47</v>
      </c>
      <c r="D77" s="564">
        <v>0</v>
      </c>
      <c r="E77" s="565">
        <v>0</v>
      </c>
      <c r="F77" s="565">
        <v>2</v>
      </c>
      <c r="G77" s="314">
        <f t="shared" si="121"/>
        <v>1</v>
      </c>
      <c r="H77" s="564">
        <v>0</v>
      </c>
      <c r="I77" s="565">
        <v>0</v>
      </c>
      <c r="J77" s="565">
        <v>0</v>
      </c>
      <c r="K77" s="314">
        <f t="shared" si="122"/>
        <v>0</v>
      </c>
      <c r="L77" s="564">
        <v>0</v>
      </c>
      <c r="M77" s="565">
        <v>0</v>
      </c>
      <c r="N77" s="565">
        <v>0</v>
      </c>
      <c r="O77" s="314">
        <f t="shared" si="111"/>
        <v>0</v>
      </c>
      <c r="P77" s="564">
        <v>0</v>
      </c>
      <c r="Q77" s="565">
        <v>0</v>
      </c>
      <c r="R77" s="565">
        <v>0</v>
      </c>
      <c r="S77" s="314">
        <f t="shared" si="123"/>
        <v>0</v>
      </c>
      <c r="T77" s="564">
        <v>0</v>
      </c>
      <c r="U77" s="565">
        <v>1</v>
      </c>
      <c r="V77" s="565">
        <v>6</v>
      </c>
      <c r="W77" s="314">
        <f t="shared" si="112"/>
        <v>1</v>
      </c>
      <c r="X77" s="564">
        <v>0</v>
      </c>
      <c r="Y77" s="565">
        <v>0</v>
      </c>
      <c r="Z77" s="565">
        <v>2</v>
      </c>
      <c r="AA77" s="314">
        <f t="shared" si="113"/>
        <v>1</v>
      </c>
      <c r="AB77" s="564">
        <v>0</v>
      </c>
      <c r="AC77" s="565">
        <v>0</v>
      </c>
      <c r="AD77" s="565">
        <v>3</v>
      </c>
      <c r="AE77" s="314">
        <f t="shared" si="124"/>
        <v>1</v>
      </c>
      <c r="AF77" s="564">
        <v>0</v>
      </c>
      <c r="AG77" s="565">
        <v>0</v>
      </c>
      <c r="AH77" s="565">
        <v>0</v>
      </c>
      <c r="AI77" s="314">
        <f t="shared" si="125"/>
        <v>0</v>
      </c>
      <c r="AJ77" s="564">
        <v>0</v>
      </c>
      <c r="AK77" s="565">
        <v>0</v>
      </c>
      <c r="AL77" s="565">
        <v>0</v>
      </c>
      <c r="AM77" s="314">
        <f t="shared" si="126"/>
        <v>0</v>
      </c>
      <c r="AN77" s="609"/>
      <c r="AO77" s="613"/>
      <c r="AP77" s="613"/>
      <c r="AQ77" s="615">
        <f t="shared" si="127"/>
        <v>0</v>
      </c>
      <c r="AR77" s="609"/>
      <c r="AS77" s="613"/>
      <c r="AT77" s="613"/>
      <c r="AU77" s="615">
        <f t="shared" si="128"/>
        <v>0</v>
      </c>
      <c r="AV77" s="609"/>
      <c r="AW77" s="613"/>
      <c r="AX77" s="613"/>
      <c r="AY77" s="615">
        <f t="shared" si="129"/>
        <v>0</v>
      </c>
      <c r="AZ77" s="609"/>
      <c r="BA77" s="613"/>
      <c r="BB77" s="613"/>
      <c r="BC77" s="615">
        <f t="shared" si="114"/>
        <v>0</v>
      </c>
      <c r="BD77" s="609"/>
      <c r="BE77" s="613"/>
      <c r="BF77" s="613"/>
      <c r="BG77" s="615">
        <f t="shared" si="130"/>
        <v>0</v>
      </c>
      <c r="BH77" s="609"/>
      <c r="BI77" s="613"/>
      <c r="BJ77" s="613"/>
      <c r="BK77" s="615">
        <f t="shared" si="115"/>
        <v>0</v>
      </c>
      <c r="BL77" s="616"/>
      <c r="BM77" s="613"/>
      <c r="BN77" s="613"/>
      <c r="BO77" s="612">
        <f t="shared" si="131"/>
        <v>0</v>
      </c>
      <c r="BP77" s="564">
        <v>0</v>
      </c>
      <c r="BQ77" s="565">
        <v>0</v>
      </c>
      <c r="BR77" s="565">
        <v>0</v>
      </c>
      <c r="BS77" s="314">
        <f t="shared" si="132"/>
        <v>0</v>
      </c>
      <c r="BT77" s="564">
        <v>0</v>
      </c>
      <c r="BU77" s="565">
        <v>0</v>
      </c>
      <c r="BV77" s="565">
        <v>4</v>
      </c>
      <c r="BW77" s="314">
        <f t="shared" si="133"/>
        <v>1</v>
      </c>
      <c r="BX77" s="564">
        <v>0</v>
      </c>
      <c r="BY77" s="565">
        <v>0</v>
      </c>
      <c r="BZ77" s="565">
        <v>2</v>
      </c>
      <c r="CA77" s="314">
        <f t="shared" si="134"/>
        <v>1</v>
      </c>
      <c r="CB77" s="564">
        <v>0</v>
      </c>
      <c r="CC77" s="565">
        <v>0</v>
      </c>
      <c r="CD77" s="565">
        <v>0</v>
      </c>
      <c r="CE77" s="314">
        <f t="shared" si="135"/>
        <v>0</v>
      </c>
      <c r="CF77" s="312">
        <v>0</v>
      </c>
      <c r="CG77" s="313">
        <v>0</v>
      </c>
      <c r="CH77" s="313">
        <v>0</v>
      </c>
      <c r="CI77" s="314">
        <f t="shared" si="136"/>
        <v>0</v>
      </c>
      <c r="CJ77" s="614"/>
      <c r="CK77" s="611"/>
      <c r="CL77" s="611"/>
      <c r="CM77" s="615">
        <f t="shared" si="137"/>
        <v>0</v>
      </c>
      <c r="CN77" s="298">
        <v>0</v>
      </c>
      <c r="CO77" s="299">
        <v>0</v>
      </c>
      <c r="CP77" s="299">
        <v>0</v>
      </c>
      <c r="CQ77" s="314">
        <f t="shared" si="138"/>
        <v>0</v>
      </c>
      <c r="CR77" s="312">
        <v>0</v>
      </c>
      <c r="CS77" s="313">
        <v>0</v>
      </c>
      <c r="CT77" s="313">
        <v>0</v>
      </c>
      <c r="CU77" s="314">
        <f t="shared" si="139"/>
        <v>0</v>
      </c>
      <c r="CV77" s="298">
        <v>0</v>
      </c>
      <c r="CW77" s="299">
        <v>0</v>
      </c>
      <c r="CX77" s="299">
        <v>0</v>
      </c>
      <c r="CY77" s="315">
        <f t="shared" si="140"/>
        <v>0</v>
      </c>
      <c r="CZ77" s="316">
        <f t="shared" si="104"/>
        <v>0</v>
      </c>
      <c r="DA77" s="317">
        <f t="shared" si="105"/>
        <v>1</v>
      </c>
      <c r="DB77" s="318">
        <f t="shared" si="105"/>
        <v>19</v>
      </c>
      <c r="DC77" s="319">
        <f t="shared" si="106"/>
        <v>0.35294117647058826</v>
      </c>
      <c r="DD77" s="320">
        <f t="shared" si="116"/>
        <v>0.43154606975533583</v>
      </c>
      <c r="DE77" s="321">
        <f t="shared" si="117"/>
        <v>0.40825251949039737</v>
      </c>
      <c r="DF77" s="322">
        <f t="shared" si="118"/>
        <v>1.0000000000000004</v>
      </c>
      <c r="DG77" s="321">
        <f t="shared" si="103"/>
        <v>5.2631578947368418E-2</v>
      </c>
      <c r="DH77" s="322">
        <f t="shared" si="119"/>
        <v>0.15282246845271741</v>
      </c>
      <c r="DI77" s="310">
        <f>DB77/'Кол-во учащихся ОУ'!D77</f>
        <v>2.5780189959294438E-2</v>
      </c>
      <c r="DJ77" s="311">
        <f t="shared" si="120"/>
        <v>4.3748021410053427E-2</v>
      </c>
    </row>
    <row r="78" spans="1:114" ht="16.5" customHeight="1" x14ac:dyDescent="0.25">
      <c r="A78" s="19">
        <v>7</v>
      </c>
      <c r="B78" s="16">
        <v>50420</v>
      </c>
      <c r="C78" s="21" t="s">
        <v>48</v>
      </c>
      <c r="D78" s="564">
        <v>0</v>
      </c>
      <c r="E78" s="565">
        <v>3</v>
      </c>
      <c r="F78" s="565">
        <v>34</v>
      </c>
      <c r="G78" s="314">
        <f t="shared" si="121"/>
        <v>1</v>
      </c>
      <c r="H78" s="564">
        <v>0</v>
      </c>
      <c r="I78" s="565">
        <v>0</v>
      </c>
      <c r="J78" s="565">
        <v>0</v>
      </c>
      <c r="K78" s="314">
        <f t="shared" si="122"/>
        <v>0</v>
      </c>
      <c r="L78" s="564">
        <v>0</v>
      </c>
      <c r="M78" s="565">
        <v>0</v>
      </c>
      <c r="N78" s="565">
        <v>0</v>
      </c>
      <c r="O78" s="314">
        <f t="shared" si="111"/>
        <v>0</v>
      </c>
      <c r="P78" s="564">
        <v>0</v>
      </c>
      <c r="Q78" s="565">
        <v>0</v>
      </c>
      <c r="R78" s="565">
        <v>0</v>
      </c>
      <c r="S78" s="314">
        <f t="shared" si="123"/>
        <v>0</v>
      </c>
      <c r="T78" s="564">
        <v>0</v>
      </c>
      <c r="U78" s="565">
        <v>0</v>
      </c>
      <c r="V78" s="565">
        <v>0</v>
      </c>
      <c r="W78" s="314">
        <f t="shared" si="112"/>
        <v>0</v>
      </c>
      <c r="X78" s="564">
        <v>0</v>
      </c>
      <c r="Y78" s="565">
        <v>0</v>
      </c>
      <c r="Z78" s="565">
        <v>1</v>
      </c>
      <c r="AA78" s="314">
        <f t="shared" si="113"/>
        <v>1</v>
      </c>
      <c r="AB78" s="564">
        <v>0</v>
      </c>
      <c r="AC78" s="565">
        <v>0</v>
      </c>
      <c r="AD78" s="565">
        <v>1</v>
      </c>
      <c r="AE78" s="314">
        <f t="shared" si="124"/>
        <v>1</v>
      </c>
      <c r="AF78" s="564">
        <v>0</v>
      </c>
      <c r="AG78" s="565">
        <v>0</v>
      </c>
      <c r="AH78" s="565">
        <v>0</v>
      </c>
      <c r="AI78" s="314">
        <f t="shared" si="125"/>
        <v>0</v>
      </c>
      <c r="AJ78" s="564">
        <v>0</v>
      </c>
      <c r="AK78" s="565">
        <v>0</v>
      </c>
      <c r="AL78" s="565">
        <v>1</v>
      </c>
      <c r="AM78" s="314">
        <f t="shared" si="126"/>
        <v>1</v>
      </c>
      <c r="AN78" s="609"/>
      <c r="AO78" s="613"/>
      <c r="AP78" s="613"/>
      <c r="AQ78" s="615">
        <f t="shared" si="127"/>
        <v>0</v>
      </c>
      <c r="AR78" s="609"/>
      <c r="AS78" s="613"/>
      <c r="AT78" s="613"/>
      <c r="AU78" s="615">
        <f t="shared" si="128"/>
        <v>0</v>
      </c>
      <c r="AV78" s="609"/>
      <c r="AW78" s="613"/>
      <c r="AX78" s="613"/>
      <c r="AY78" s="615">
        <f t="shared" si="129"/>
        <v>0</v>
      </c>
      <c r="AZ78" s="609"/>
      <c r="BA78" s="613"/>
      <c r="BB78" s="613"/>
      <c r="BC78" s="615">
        <f t="shared" si="114"/>
        <v>0</v>
      </c>
      <c r="BD78" s="609"/>
      <c r="BE78" s="613"/>
      <c r="BF78" s="613"/>
      <c r="BG78" s="615">
        <f t="shared" si="130"/>
        <v>0</v>
      </c>
      <c r="BH78" s="609"/>
      <c r="BI78" s="613"/>
      <c r="BJ78" s="613"/>
      <c r="BK78" s="615">
        <f t="shared" si="115"/>
        <v>0</v>
      </c>
      <c r="BL78" s="610"/>
      <c r="BM78" s="611"/>
      <c r="BN78" s="611"/>
      <c r="BO78" s="612">
        <f t="shared" si="131"/>
        <v>0</v>
      </c>
      <c r="BP78" s="564">
        <v>0</v>
      </c>
      <c r="BQ78" s="565">
        <v>0</v>
      </c>
      <c r="BR78" s="565">
        <v>0</v>
      </c>
      <c r="BS78" s="314">
        <f t="shared" si="132"/>
        <v>0</v>
      </c>
      <c r="BT78" s="564">
        <v>1</v>
      </c>
      <c r="BU78" s="565">
        <v>1</v>
      </c>
      <c r="BV78" s="565">
        <v>6</v>
      </c>
      <c r="BW78" s="314">
        <f t="shared" si="133"/>
        <v>1</v>
      </c>
      <c r="BX78" s="564">
        <v>0</v>
      </c>
      <c r="BY78" s="565">
        <v>0</v>
      </c>
      <c r="BZ78" s="565">
        <v>2</v>
      </c>
      <c r="CA78" s="314">
        <f t="shared" si="134"/>
        <v>1</v>
      </c>
      <c r="CB78" s="564">
        <v>0</v>
      </c>
      <c r="CC78" s="565">
        <v>1</v>
      </c>
      <c r="CD78" s="565">
        <v>3</v>
      </c>
      <c r="CE78" s="314">
        <f t="shared" si="135"/>
        <v>1</v>
      </c>
      <c r="CF78" s="312">
        <v>0</v>
      </c>
      <c r="CG78" s="313">
        <v>0</v>
      </c>
      <c r="CH78" s="313">
        <v>0</v>
      </c>
      <c r="CI78" s="314">
        <f t="shared" si="136"/>
        <v>0</v>
      </c>
      <c r="CJ78" s="614"/>
      <c r="CK78" s="611"/>
      <c r="CL78" s="611"/>
      <c r="CM78" s="615">
        <f t="shared" si="137"/>
        <v>0</v>
      </c>
      <c r="CN78" s="298">
        <v>0</v>
      </c>
      <c r="CO78" s="299">
        <v>0</v>
      </c>
      <c r="CP78" s="299">
        <v>0</v>
      </c>
      <c r="CQ78" s="314">
        <f t="shared" si="138"/>
        <v>0</v>
      </c>
      <c r="CR78" s="312">
        <v>0</v>
      </c>
      <c r="CS78" s="313">
        <v>0</v>
      </c>
      <c r="CT78" s="313">
        <v>0</v>
      </c>
      <c r="CU78" s="314">
        <f t="shared" si="139"/>
        <v>0</v>
      </c>
      <c r="CV78" s="298">
        <v>0</v>
      </c>
      <c r="CW78" s="299">
        <v>0</v>
      </c>
      <c r="CX78" s="299">
        <v>0</v>
      </c>
      <c r="CY78" s="315">
        <f t="shared" si="140"/>
        <v>0</v>
      </c>
      <c r="CZ78" s="316">
        <f t="shared" si="104"/>
        <v>1</v>
      </c>
      <c r="DA78" s="317">
        <f t="shared" si="105"/>
        <v>5</v>
      </c>
      <c r="DB78" s="318">
        <f t="shared" si="105"/>
        <v>48</v>
      </c>
      <c r="DC78" s="319">
        <f t="shared" si="106"/>
        <v>0.41176470588235292</v>
      </c>
      <c r="DD78" s="320">
        <f t="shared" si="116"/>
        <v>0.43154606975533583</v>
      </c>
      <c r="DE78" s="321">
        <f t="shared" si="117"/>
        <v>1.0313747860810039</v>
      </c>
      <c r="DF78" s="322">
        <f t="shared" si="118"/>
        <v>1.0000000000000004</v>
      </c>
      <c r="DG78" s="321">
        <f t="shared" si="103"/>
        <v>0.125</v>
      </c>
      <c r="DH78" s="322">
        <f t="shared" si="119"/>
        <v>0.15282246845271741</v>
      </c>
      <c r="DI78" s="310">
        <f>DB78/'Кол-во учащихся ОУ'!D78</f>
        <v>5.2805280528052806E-2</v>
      </c>
      <c r="DJ78" s="311">
        <f t="shared" si="120"/>
        <v>4.3748021410053427E-2</v>
      </c>
    </row>
    <row r="79" spans="1:114" ht="16.5" customHeight="1" x14ac:dyDescent="0.25">
      <c r="A79" s="19">
        <v>8</v>
      </c>
      <c r="B79" s="16">
        <v>50450</v>
      </c>
      <c r="C79" s="21" t="s">
        <v>49</v>
      </c>
      <c r="D79" s="564">
        <v>0</v>
      </c>
      <c r="E79" s="565">
        <v>0</v>
      </c>
      <c r="F79" s="565">
        <v>9</v>
      </c>
      <c r="G79" s="314">
        <f t="shared" si="121"/>
        <v>1</v>
      </c>
      <c r="H79" s="564">
        <v>2</v>
      </c>
      <c r="I79" s="565">
        <v>1</v>
      </c>
      <c r="J79" s="565">
        <v>3</v>
      </c>
      <c r="K79" s="314">
        <f t="shared" si="122"/>
        <v>1</v>
      </c>
      <c r="L79" s="564">
        <v>1</v>
      </c>
      <c r="M79" s="565">
        <v>0</v>
      </c>
      <c r="N79" s="565">
        <v>3</v>
      </c>
      <c r="O79" s="314">
        <f t="shared" si="111"/>
        <v>1</v>
      </c>
      <c r="P79" s="564">
        <v>0</v>
      </c>
      <c r="Q79" s="565">
        <v>0</v>
      </c>
      <c r="R79" s="565">
        <v>0</v>
      </c>
      <c r="S79" s="314">
        <f t="shared" si="123"/>
        <v>0</v>
      </c>
      <c r="T79" s="564">
        <v>0</v>
      </c>
      <c r="U79" s="565">
        <v>0</v>
      </c>
      <c r="V79" s="565">
        <v>0</v>
      </c>
      <c r="W79" s="314">
        <f t="shared" si="112"/>
        <v>0</v>
      </c>
      <c r="X79" s="564">
        <v>0</v>
      </c>
      <c r="Y79" s="565">
        <v>0</v>
      </c>
      <c r="Z79" s="565">
        <v>1</v>
      </c>
      <c r="AA79" s="314">
        <f t="shared" si="113"/>
        <v>1</v>
      </c>
      <c r="AB79" s="564">
        <v>0</v>
      </c>
      <c r="AC79" s="565">
        <v>0</v>
      </c>
      <c r="AD79" s="565">
        <v>1</v>
      </c>
      <c r="AE79" s="314">
        <f t="shared" si="124"/>
        <v>1</v>
      </c>
      <c r="AF79" s="564">
        <v>0</v>
      </c>
      <c r="AG79" s="565">
        <v>1</v>
      </c>
      <c r="AH79" s="565">
        <v>6</v>
      </c>
      <c r="AI79" s="314">
        <f t="shared" si="125"/>
        <v>1</v>
      </c>
      <c r="AJ79" s="564">
        <v>0</v>
      </c>
      <c r="AK79" s="565">
        <v>0</v>
      </c>
      <c r="AL79" s="565">
        <v>1</v>
      </c>
      <c r="AM79" s="314">
        <f t="shared" si="126"/>
        <v>1</v>
      </c>
      <c r="AN79" s="609"/>
      <c r="AO79" s="613"/>
      <c r="AP79" s="613"/>
      <c r="AQ79" s="615">
        <f t="shared" si="127"/>
        <v>0</v>
      </c>
      <c r="AR79" s="609"/>
      <c r="AS79" s="613"/>
      <c r="AT79" s="613"/>
      <c r="AU79" s="615">
        <f t="shared" si="128"/>
        <v>0</v>
      </c>
      <c r="AV79" s="609"/>
      <c r="AW79" s="613"/>
      <c r="AX79" s="613"/>
      <c r="AY79" s="615">
        <f t="shared" si="129"/>
        <v>0</v>
      </c>
      <c r="AZ79" s="609"/>
      <c r="BA79" s="613"/>
      <c r="BB79" s="613"/>
      <c r="BC79" s="615">
        <f t="shared" si="114"/>
        <v>0</v>
      </c>
      <c r="BD79" s="609"/>
      <c r="BE79" s="613"/>
      <c r="BF79" s="613"/>
      <c r="BG79" s="615">
        <f t="shared" si="130"/>
        <v>0</v>
      </c>
      <c r="BH79" s="609"/>
      <c r="BI79" s="613"/>
      <c r="BJ79" s="613"/>
      <c r="BK79" s="615">
        <f t="shared" si="115"/>
        <v>0</v>
      </c>
      <c r="BL79" s="616"/>
      <c r="BM79" s="613"/>
      <c r="BN79" s="613"/>
      <c r="BO79" s="612">
        <f t="shared" si="131"/>
        <v>0</v>
      </c>
      <c r="BP79" s="564">
        <v>0</v>
      </c>
      <c r="BQ79" s="565">
        <v>0</v>
      </c>
      <c r="BR79" s="565">
        <v>0</v>
      </c>
      <c r="BS79" s="314">
        <f t="shared" si="132"/>
        <v>0</v>
      </c>
      <c r="BT79" s="564">
        <v>0</v>
      </c>
      <c r="BU79" s="565">
        <v>0</v>
      </c>
      <c r="BV79" s="565">
        <v>7</v>
      </c>
      <c r="BW79" s="314">
        <f t="shared" si="133"/>
        <v>1</v>
      </c>
      <c r="BX79" s="564">
        <v>0</v>
      </c>
      <c r="BY79" s="565">
        <v>2</v>
      </c>
      <c r="BZ79" s="565">
        <v>3</v>
      </c>
      <c r="CA79" s="314">
        <f t="shared" si="134"/>
        <v>1</v>
      </c>
      <c r="CB79" s="564">
        <v>0</v>
      </c>
      <c r="CC79" s="565">
        <v>1</v>
      </c>
      <c r="CD79" s="565">
        <v>2</v>
      </c>
      <c r="CE79" s="314">
        <f t="shared" si="135"/>
        <v>1</v>
      </c>
      <c r="CF79" s="312">
        <v>0</v>
      </c>
      <c r="CG79" s="313">
        <v>0</v>
      </c>
      <c r="CH79" s="313">
        <v>0</v>
      </c>
      <c r="CI79" s="314">
        <f t="shared" si="136"/>
        <v>0</v>
      </c>
      <c r="CJ79" s="614"/>
      <c r="CK79" s="611"/>
      <c r="CL79" s="611"/>
      <c r="CM79" s="615">
        <f t="shared" si="137"/>
        <v>0</v>
      </c>
      <c r="CN79" s="298">
        <v>0</v>
      </c>
      <c r="CO79" s="299">
        <v>0</v>
      </c>
      <c r="CP79" s="299">
        <v>0</v>
      </c>
      <c r="CQ79" s="314">
        <f t="shared" si="138"/>
        <v>0</v>
      </c>
      <c r="CR79" s="312">
        <v>0</v>
      </c>
      <c r="CS79" s="313">
        <v>0</v>
      </c>
      <c r="CT79" s="313">
        <v>0</v>
      </c>
      <c r="CU79" s="314">
        <f t="shared" si="139"/>
        <v>0</v>
      </c>
      <c r="CV79" s="298">
        <v>0</v>
      </c>
      <c r="CW79" s="299">
        <v>0</v>
      </c>
      <c r="CX79" s="299">
        <v>0</v>
      </c>
      <c r="CY79" s="315">
        <f t="shared" si="140"/>
        <v>0</v>
      </c>
      <c r="CZ79" s="316">
        <f t="shared" si="104"/>
        <v>3</v>
      </c>
      <c r="DA79" s="317">
        <f t="shared" si="105"/>
        <v>5</v>
      </c>
      <c r="DB79" s="318">
        <f t="shared" si="105"/>
        <v>36</v>
      </c>
      <c r="DC79" s="319">
        <f t="shared" si="106"/>
        <v>0.58823529411764708</v>
      </c>
      <c r="DD79" s="320">
        <f t="shared" si="116"/>
        <v>0.43154606975533583</v>
      </c>
      <c r="DE79" s="321">
        <f t="shared" si="117"/>
        <v>0.773531089560753</v>
      </c>
      <c r="DF79" s="322">
        <f t="shared" si="118"/>
        <v>1.0000000000000004</v>
      </c>
      <c r="DG79" s="321">
        <f t="shared" si="103"/>
        <v>0.22222222222222221</v>
      </c>
      <c r="DH79" s="322">
        <f t="shared" si="119"/>
        <v>0.15282246845271741</v>
      </c>
      <c r="DI79" s="310">
        <f>DB79/'Кол-во учащихся ОУ'!D79</f>
        <v>2.5227750525578137E-2</v>
      </c>
      <c r="DJ79" s="311">
        <f t="shared" si="120"/>
        <v>4.3748021410053427E-2</v>
      </c>
    </row>
    <row r="80" spans="1:114" ht="16.5" customHeight="1" x14ac:dyDescent="0.25">
      <c r="A80" s="19">
        <v>9</v>
      </c>
      <c r="B80" s="16">
        <v>50620</v>
      </c>
      <c r="C80" s="21" t="s">
        <v>28</v>
      </c>
      <c r="D80" s="564">
        <v>0</v>
      </c>
      <c r="E80" s="565">
        <v>2</v>
      </c>
      <c r="F80" s="565">
        <v>7</v>
      </c>
      <c r="G80" s="314">
        <f t="shared" si="121"/>
        <v>1</v>
      </c>
      <c r="H80" s="564">
        <v>0</v>
      </c>
      <c r="I80" s="565">
        <v>1</v>
      </c>
      <c r="J80" s="565">
        <v>1</v>
      </c>
      <c r="K80" s="314">
        <f t="shared" si="122"/>
        <v>1</v>
      </c>
      <c r="L80" s="564">
        <v>0</v>
      </c>
      <c r="M80" s="565">
        <v>0</v>
      </c>
      <c r="N80" s="565">
        <v>0</v>
      </c>
      <c r="O80" s="314">
        <f t="shared" si="111"/>
        <v>0</v>
      </c>
      <c r="P80" s="564">
        <v>0</v>
      </c>
      <c r="Q80" s="565">
        <v>0</v>
      </c>
      <c r="R80" s="565">
        <v>0</v>
      </c>
      <c r="S80" s="314">
        <f t="shared" si="123"/>
        <v>0</v>
      </c>
      <c r="T80" s="564">
        <v>0</v>
      </c>
      <c r="U80" s="565">
        <v>0</v>
      </c>
      <c r="V80" s="565">
        <v>0</v>
      </c>
      <c r="W80" s="314">
        <f t="shared" si="112"/>
        <v>0</v>
      </c>
      <c r="X80" s="564">
        <v>1</v>
      </c>
      <c r="Y80" s="565">
        <v>0</v>
      </c>
      <c r="Z80" s="565">
        <v>2</v>
      </c>
      <c r="AA80" s="314">
        <f t="shared" si="113"/>
        <v>1</v>
      </c>
      <c r="AB80" s="564">
        <v>0</v>
      </c>
      <c r="AC80" s="565">
        <v>0</v>
      </c>
      <c r="AD80" s="565">
        <v>2</v>
      </c>
      <c r="AE80" s="314">
        <f t="shared" si="124"/>
        <v>1</v>
      </c>
      <c r="AF80" s="564">
        <v>0</v>
      </c>
      <c r="AG80" s="565">
        <v>0</v>
      </c>
      <c r="AH80" s="565">
        <v>0</v>
      </c>
      <c r="AI80" s="314">
        <f t="shared" si="125"/>
        <v>0</v>
      </c>
      <c r="AJ80" s="564">
        <v>0</v>
      </c>
      <c r="AK80" s="565">
        <v>0</v>
      </c>
      <c r="AL80" s="565">
        <v>0</v>
      </c>
      <c r="AM80" s="314">
        <f t="shared" si="126"/>
        <v>0</v>
      </c>
      <c r="AN80" s="609"/>
      <c r="AO80" s="613"/>
      <c r="AP80" s="613"/>
      <c r="AQ80" s="615">
        <f t="shared" si="127"/>
        <v>0</v>
      </c>
      <c r="AR80" s="609"/>
      <c r="AS80" s="613"/>
      <c r="AT80" s="613"/>
      <c r="AU80" s="615">
        <f t="shared" si="128"/>
        <v>0</v>
      </c>
      <c r="AV80" s="609"/>
      <c r="AW80" s="613"/>
      <c r="AX80" s="613"/>
      <c r="AY80" s="615">
        <f t="shared" si="129"/>
        <v>0</v>
      </c>
      <c r="AZ80" s="609"/>
      <c r="BA80" s="613"/>
      <c r="BB80" s="613"/>
      <c r="BC80" s="615">
        <f t="shared" si="114"/>
        <v>0</v>
      </c>
      <c r="BD80" s="609"/>
      <c r="BE80" s="613"/>
      <c r="BF80" s="613"/>
      <c r="BG80" s="615">
        <f t="shared" si="130"/>
        <v>0</v>
      </c>
      <c r="BH80" s="609"/>
      <c r="BI80" s="613"/>
      <c r="BJ80" s="613"/>
      <c r="BK80" s="615">
        <f t="shared" si="115"/>
        <v>0</v>
      </c>
      <c r="BL80" s="616"/>
      <c r="BM80" s="613"/>
      <c r="BN80" s="613"/>
      <c r="BO80" s="612">
        <f t="shared" si="131"/>
        <v>0</v>
      </c>
      <c r="BP80" s="564">
        <v>0</v>
      </c>
      <c r="BQ80" s="565">
        <v>0</v>
      </c>
      <c r="BR80" s="565">
        <v>0</v>
      </c>
      <c r="BS80" s="314">
        <f t="shared" si="132"/>
        <v>0</v>
      </c>
      <c r="BT80" s="564">
        <v>0</v>
      </c>
      <c r="BU80" s="565">
        <v>1</v>
      </c>
      <c r="BV80" s="565">
        <v>6</v>
      </c>
      <c r="BW80" s="314">
        <f t="shared" si="133"/>
        <v>1</v>
      </c>
      <c r="BX80" s="564">
        <v>0</v>
      </c>
      <c r="BY80" s="565">
        <v>0</v>
      </c>
      <c r="BZ80" s="565">
        <v>0</v>
      </c>
      <c r="CA80" s="314">
        <f t="shared" si="134"/>
        <v>0</v>
      </c>
      <c r="CB80" s="564">
        <v>0</v>
      </c>
      <c r="CC80" s="565">
        <v>0</v>
      </c>
      <c r="CD80" s="565">
        <v>1</v>
      </c>
      <c r="CE80" s="314">
        <f t="shared" si="135"/>
        <v>1</v>
      </c>
      <c r="CF80" s="312">
        <v>0</v>
      </c>
      <c r="CG80" s="313">
        <v>0</v>
      </c>
      <c r="CH80" s="313">
        <v>0</v>
      </c>
      <c r="CI80" s="314">
        <f t="shared" si="136"/>
        <v>0</v>
      </c>
      <c r="CJ80" s="614"/>
      <c r="CK80" s="611"/>
      <c r="CL80" s="611"/>
      <c r="CM80" s="615">
        <f t="shared" si="137"/>
        <v>0</v>
      </c>
      <c r="CN80" s="298">
        <v>0</v>
      </c>
      <c r="CO80" s="299">
        <v>0</v>
      </c>
      <c r="CP80" s="299">
        <v>0</v>
      </c>
      <c r="CQ80" s="314">
        <f t="shared" si="138"/>
        <v>0</v>
      </c>
      <c r="CR80" s="564">
        <v>0</v>
      </c>
      <c r="CS80" s="565">
        <v>1</v>
      </c>
      <c r="CT80" s="565">
        <v>1</v>
      </c>
      <c r="CU80" s="314">
        <f t="shared" si="139"/>
        <v>1</v>
      </c>
      <c r="CV80" s="298">
        <v>0</v>
      </c>
      <c r="CW80" s="299">
        <v>0</v>
      </c>
      <c r="CX80" s="299">
        <v>0</v>
      </c>
      <c r="CY80" s="315">
        <f t="shared" si="140"/>
        <v>0</v>
      </c>
      <c r="CZ80" s="316">
        <f t="shared" si="104"/>
        <v>1</v>
      </c>
      <c r="DA80" s="317">
        <f t="shared" si="105"/>
        <v>5</v>
      </c>
      <c r="DB80" s="318">
        <f t="shared" si="105"/>
        <v>20</v>
      </c>
      <c r="DC80" s="319">
        <f t="shared" si="106"/>
        <v>0.41176470588235292</v>
      </c>
      <c r="DD80" s="320">
        <f t="shared" si="116"/>
        <v>0.43154606975533583</v>
      </c>
      <c r="DE80" s="321">
        <f t="shared" si="117"/>
        <v>0.42973949420041829</v>
      </c>
      <c r="DF80" s="322">
        <f t="shared" si="118"/>
        <v>1.0000000000000004</v>
      </c>
      <c r="DG80" s="321">
        <f t="shared" si="103"/>
        <v>0.3</v>
      </c>
      <c r="DH80" s="322">
        <f t="shared" si="119"/>
        <v>0.15282246845271741</v>
      </c>
      <c r="DI80" s="310">
        <f>DB80/'Кол-во учащихся ОУ'!D80</f>
        <v>2.8530670470756064E-2</v>
      </c>
      <c r="DJ80" s="311">
        <f t="shared" si="120"/>
        <v>4.3748021410053427E-2</v>
      </c>
    </row>
    <row r="81" spans="1:114" ht="16.5" customHeight="1" x14ac:dyDescent="0.25">
      <c r="A81" s="19">
        <v>10</v>
      </c>
      <c r="B81" s="16">
        <v>50760</v>
      </c>
      <c r="C81" s="21" t="s">
        <v>50</v>
      </c>
      <c r="D81" s="564">
        <v>2</v>
      </c>
      <c r="E81" s="565">
        <v>3</v>
      </c>
      <c r="F81" s="565">
        <v>20</v>
      </c>
      <c r="G81" s="314">
        <f t="shared" si="121"/>
        <v>1</v>
      </c>
      <c r="H81" s="564">
        <v>2</v>
      </c>
      <c r="I81" s="565">
        <v>0</v>
      </c>
      <c r="J81" s="565">
        <v>2</v>
      </c>
      <c r="K81" s="314">
        <f t="shared" si="122"/>
        <v>1</v>
      </c>
      <c r="L81" s="564">
        <v>1</v>
      </c>
      <c r="M81" s="565">
        <v>1</v>
      </c>
      <c r="N81" s="565">
        <v>3</v>
      </c>
      <c r="O81" s="314">
        <f t="shared" si="111"/>
        <v>1</v>
      </c>
      <c r="P81" s="564">
        <v>0</v>
      </c>
      <c r="Q81" s="565">
        <v>0</v>
      </c>
      <c r="R81" s="565">
        <v>0</v>
      </c>
      <c r="S81" s="314">
        <f t="shared" si="123"/>
        <v>0</v>
      </c>
      <c r="T81" s="564">
        <v>0</v>
      </c>
      <c r="U81" s="565">
        <v>0</v>
      </c>
      <c r="V81" s="565">
        <v>0</v>
      </c>
      <c r="W81" s="314">
        <f t="shared" si="112"/>
        <v>0</v>
      </c>
      <c r="X81" s="564">
        <v>0</v>
      </c>
      <c r="Y81" s="565">
        <v>0</v>
      </c>
      <c r="Z81" s="565">
        <v>2</v>
      </c>
      <c r="AA81" s="314">
        <f t="shared" si="113"/>
        <v>1</v>
      </c>
      <c r="AB81" s="564">
        <v>0</v>
      </c>
      <c r="AC81" s="565">
        <v>0</v>
      </c>
      <c r="AD81" s="565">
        <v>1</v>
      </c>
      <c r="AE81" s="314">
        <f t="shared" si="124"/>
        <v>1</v>
      </c>
      <c r="AF81" s="564">
        <v>0</v>
      </c>
      <c r="AG81" s="565">
        <v>2</v>
      </c>
      <c r="AH81" s="565">
        <v>7</v>
      </c>
      <c r="AI81" s="314">
        <f t="shared" si="125"/>
        <v>1</v>
      </c>
      <c r="AJ81" s="564">
        <v>0</v>
      </c>
      <c r="AK81" s="565">
        <v>1</v>
      </c>
      <c r="AL81" s="565">
        <v>2</v>
      </c>
      <c r="AM81" s="314">
        <f t="shared" si="126"/>
        <v>1</v>
      </c>
      <c r="AN81" s="609"/>
      <c r="AO81" s="613"/>
      <c r="AP81" s="613"/>
      <c r="AQ81" s="615">
        <f t="shared" si="127"/>
        <v>0</v>
      </c>
      <c r="AR81" s="609"/>
      <c r="AS81" s="613"/>
      <c r="AT81" s="613"/>
      <c r="AU81" s="615">
        <f t="shared" si="128"/>
        <v>0</v>
      </c>
      <c r="AV81" s="609"/>
      <c r="AW81" s="613"/>
      <c r="AX81" s="613"/>
      <c r="AY81" s="615">
        <f t="shared" si="129"/>
        <v>0</v>
      </c>
      <c r="AZ81" s="609"/>
      <c r="BA81" s="613"/>
      <c r="BB81" s="613"/>
      <c r="BC81" s="615">
        <f t="shared" si="114"/>
        <v>0</v>
      </c>
      <c r="BD81" s="609"/>
      <c r="BE81" s="613"/>
      <c r="BF81" s="613"/>
      <c r="BG81" s="615">
        <f t="shared" si="130"/>
        <v>0</v>
      </c>
      <c r="BH81" s="609"/>
      <c r="BI81" s="613"/>
      <c r="BJ81" s="613"/>
      <c r="BK81" s="615">
        <f t="shared" si="115"/>
        <v>0</v>
      </c>
      <c r="BL81" s="610"/>
      <c r="BM81" s="611"/>
      <c r="BN81" s="611"/>
      <c r="BO81" s="612">
        <f t="shared" si="131"/>
        <v>0</v>
      </c>
      <c r="BP81" s="564">
        <v>0</v>
      </c>
      <c r="BQ81" s="565">
        <v>0</v>
      </c>
      <c r="BR81" s="565">
        <v>0</v>
      </c>
      <c r="BS81" s="314">
        <f t="shared" si="132"/>
        <v>0</v>
      </c>
      <c r="BT81" s="564">
        <v>0</v>
      </c>
      <c r="BU81" s="565">
        <v>1</v>
      </c>
      <c r="BV81" s="565">
        <v>6</v>
      </c>
      <c r="BW81" s="314">
        <f t="shared" si="133"/>
        <v>1</v>
      </c>
      <c r="BX81" s="564">
        <v>0</v>
      </c>
      <c r="BY81" s="565">
        <v>0</v>
      </c>
      <c r="BZ81" s="565">
        <v>0</v>
      </c>
      <c r="CA81" s="314">
        <f t="shared" si="134"/>
        <v>0</v>
      </c>
      <c r="CB81" s="564">
        <v>0</v>
      </c>
      <c r="CC81" s="565">
        <v>1</v>
      </c>
      <c r="CD81" s="565">
        <v>3</v>
      </c>
      <c r="CE81" s="314">
        <f t="shared" si="135"/>
        <v>1</v>
      </c>
      <c r="CF81" s="312">
        <v>0</v>
      </c>
      <c r="CG81" s="313">
        <v>0</v>
      </c>
      <c r="CH81" s="313">
        <v>0</v>
      </c>
      <c r="CI81" s="314">
        <f t="shared" si="136"/>
        <v>0</v>
      </c>
      <c r="CJ81" s="614"/>
      <c r="CK81" s="611"/>
      <c r="CL81" s="611"/>
      <c r="CM81" s="615">
        <f t="shared" si="137"/>
        <v>0</v>
      </c>
      <c r="CN81" s="298">
        <v>0</v>
      </c>
      <c r="CO81" s="299">
        <v>0</v>
      </c>
      <c r="CP81" s="299">
        <v>0</v>
      </c>
      <c r="CQ81" s="314">
        <f t="shared" si="138"/>
        <v>0</v>
      </c>
      <c r="CR81" s="312">
        <v>0</v>
      </c>
      <c r="CS81" s="313">
        <v>0</v>
      </c>
      <c r="CT81" s="313">
        <v>0</v>
      </c>
      <c r="CU81" s="314">
        <f t="shared" si="139"/>
        <v>0</v>
      </c>
      <c r="CV81" s="298">
        <v>0</v>
      </c>
      <c r="CW81" s="299">
        <v>0</v>
      </c>
      <c r="CX81" s="299">
        <v>0</v>
      </c>
      <c r="CY81" s="315">
        <f t="shared" si="140"/>
        <v>0</v>
      </c>
      <c r="CZ81" s="316">
        <f t="shared" si="104"/>
        <v>5</v>
      </c>
      <c r="DA81" s="317">
        <f t="shared" si="105"/>
        <v>9</v>
      </c>
      <c r="DB81" s="318">
        <f t="shared" si="105"/>
        <v>46</v>
      </c>
      <c r="DC81" s="319">
        <f t="shared" si="106"/>
        <v>0.52941176470588236</v>
      </c>
      <c r="DD81" s="320">
        <f t="shared" si="116"/>
        <v>0.43154606975533583</v>
      </c>
      <c r="DE81" s="321">
        <f t="shared" si="117"/>
        <v>0.98840083666096212</v>
      </c>
      <c r="DF81" s="322">
        <f t="shared" si="118"/>
        <v>1.0000000000000004</v>
      </c>
      <c r="DG81" s="321">
        <f t="shared" si="103"/>
        <v>0.30434782608695654</v>
      </c>
      <c r="DH81" s="322">
        <f t="shared" si="119"/>
        <v>0.15282246845271741</v>
      </c>
      <c r="DI81" s="310">
        <f>DB81/'Кол-во учащихся ОУ'!D81</f>
        <v>3.8142620232172471E-2</v>
      </c>
      <c r="DJ81" s="311">
        <f t="shared" si="120"/>
        <v>4.3748021410053427E-2</v>
      </c>
    </row>
    <row r="82" spans="1:114" ht="16.5" customHeight="1" x14ac:dyDescent="0.25">
      <c r="A82" s="19">
        <v>11</v>
      </c>
      <c r="B82" s="16">
        <v>50780</v>
      </c>
      <c r="C82" s="21" t="s">
        <v>51</v>
      </c>
      <c r="D82" s="564">
        <v>0</v>
      </c>
      <c r="E82" s="565">
        <v>0</v>
      </c>
      <c r="F82" s="565">
        <v>0</v>
      </c>
      <c r="G82" s="314">
        <f t="shared" si="121"/>
        <v>0</v>
      </c>
      <c r="H82" s="564">
        <v>0</v>
      </c>
      <c r="I82" s="565">
        <v>0</v>
      </c>
      <c r="J82" s="565">
        <v>0</v>
      </c>
      <c r="K82" s="314">
        <f t="shared" si="122"/>
        <v>0</v>
      </c>
      <c r="L82" s="564">
        <v>0</v>
      </c>
      <c r="M82" s="565">
        <v>0</v>
      </c>
      <c r="N82" s="565">
        <v>0</v>
      </c>
      <c r="O82" s="314">
        <f t="shared" si="111"/>
        <v>0</v>
      </c>
      <c r="P82" s="564">
        <v>0</v>
      </c>
      <c r="Q82" s="565">
        <v>0</v>
      </c>
      <c r="R82" s="565">
        <v>0</v>
      </c>
      <c r="S82" s="314">
        <f t="shared" si="123"/>
        <v>0</v>
      </c>
      <c r="T82" s="564">
        <v>0</v>
      </c>
      <c r="U82" s="565">
        <v>0</v>
      </c>
      <c r="V82" s="565">
        <v>0</v>
      </c>
      <c r="W82" s="314">
        <f t="shared" si="112"/>
        <v>0</v>
      </c>
      <c r="X82" s="564">
        <v>0</v>
      </c>
      <c r="Y82" s="565">
        <v>0</v>
      </c>
      <c r="Z82" s="565">
        <v>1</v>
      </c>
      <c r="AA82" s="314">
        <f t="shared" si="113"/>
        <v>1</v>
      </c>
      <c r="AB82" s="564">
        <v>0</v>
      </c>
      <c r="AC82" s="565">
        <v>0</v>
      </c>
      <c r="AD82" s="565">
        <v>2</v>
      </c>
      <c r="AE82" s="314">
        <f t="shared" si="124"/>
        <v>1</v>
      </c>
      <c r="AF82" s="564">
        <v>0</v>
      </c>
      <c r="AG82" s="565">
        <v>0</v>
      </c>
      <c r="AH82" s="565">
        <v>0</v>
      </c>
      <c r="AI82" s="314">
        <f t="shared" si="125"/>
        <v>0</v>
      </c>
      <c r="AJ82" s="564">
        <v>0</v>
      </c>
      <c r="AK82" s="565">
        <v>0</v>
      </c>
      <c r="AL82" s="565">
        <v>0</v>
      </c>
      <c r="AM82" s="314">
        <f t="shared" si="126"/>
        <v>0</v>
      </c>
      <c r="AN82" s="609"/>
      <c r="AO82" s="613"/>
      <c r="AP82" s="613"/>
      <c r="AQ82" s="615">
        <f t="shared" si="127"/>
        <v>0</v>
      </c>
      <c r="AR82" s="609"/>
      <c r="AS82" s="613"/>
      <c r="AT82" s="613"/>
      <c r="AU82" s="615">
        <f t="shared" si="128"/>
        <v>0</v>
      </c>
      <c r="AV82" s="609"/>
      <c r="AW82" s="613"/>
      <c r="AX82" s="613"/>
      <c r="AY82" s="615">
        <f t="shared" si="129"/>
        <v>0</v>
      </c>
      <c r="AZ82" s="609"/>
      <c r="BA82" s="613"/>
      <c r="BB82" s="613"/>
      <c r="BC82" s="615">
        <f t="shared" si="114"/>
        <v>0</v>
      </c>
      <c r="BD82" s="609"/>
      <c r="BE82" s="613"/>
      <c r="BF82" s="613"/>
      <c r="BG82" s="615">
        <f t="shared" si="130"/>
        <v>0</v>
      </c>
      <c r="BH82" s="609"/>
      <c r="BI82" s="613"/>
      <c r="BJ82" s="613"/>
      <c r="BK82" s="615">
        <f t="shared" si="115"/>
        <v>0</v>
      </c>
      <c r="BL82" s="610"/>
      <c r="BM82" s="611"/>
      <c r="BN82" s="611"/>
      <c r="BO82" s="612">
        <f t="shared" si="131"/>
        <v>0</v>
      </c>
      <c r="BP82" s="564">
        <v>0</v>
      </c>
      <c r="BQ82" s="565">
        <v>0</v>
      </c>
      <c r="BR82" s="565">
        <v>0</v>
      </c>
      <c r="BS82" s="314">
        <f t="shared" si="132"/>
        <v>0</v>
      </c>
      <c r="BT82" s="564">
        <v>0</v>
      </c>
      <c r="BU82" s="565">
        <v>0</v>
      </c>
      <c r="BV82" s="565">
        <v>5</v>
      </c>
      <c r="BW82" s="314">
        <f t="shared" si="133"/>
        <v>1</v>
      </c>
      <c r="BX82" s="564">
        <v>0</v>
      </c>
      <c r="BY82" s="565">
        <v>0</v>
      </c>
      <c r="BZ82" s="565">
        <v>1</v>
      </c>
      <c r="CA82" s="314">
        <f t="shared" si="134"/>
        <v>1</v>
      </c>
      <c r="CB82" s="564">
        <v>1</v>
      </c>
      <c r="CC82" s="565">
        <v>0</v>
      </c>
      <c r="CD82" s="565">
        <v>1</v>
      </c>
      <c r="CE82" s="314">
        <f t="shared" si="135"/>
        <v>1</v>
      </c>
      <c r="CF82" s="312">
        <v>0</v>
      </c>
      <c r="CG82" s="313">
        <v>0</v>
      </c>
      <c r="CH82" s="313">
        <v>0</v>
      </c>
      <c r="CI82" s="314">
        <f t="shared" si="136"/>
        <v>0</v>
      </c>
      <c r="CJ82" s="614"/>
      <c r="CK82" s="611"/>
      <c r="CL82" s="611"/>
      <c r="CM82" s="615">
        <f t="shared" si="137"/>
        <v>0</v>
      </c>
      <c r="CN82" s="298">
        <v>0</v>
      </c>
      <c r="CO82" s="299">
        <v>0</v>
      </c>
      <c r="CP82" s="299">
        <v>0</v>
      </c>
      <c r="CQ82" s="314">
        <f t="shared" si="138"/>
        <v>0</v>
      </c>
      <c r="CR82" s="312">
        <v>0</v>
      </c>
      <c r="CS82" s="313">
        <v>0</v>
      </c>
      <c r="CT82" s="313">
        <v>0</v>
      </c>
      <c r="CU82" s="314">
        <f t="shared" si="139"/>
        <v>0</v>
      </c>
      <c r="CV82" s="298">
        <v>0</v>
      </c>
      <c r="CW82" s="299">
        <v>0</v>
      </c>
      <c r="CX82" s="299">
        <v>0</v>
      </c>
      <c r="CY82" s="315">
        <f t="shared" si="140"/>
        <v>0</v>
      </c>
      <c r="CZ82" s="316">
        <f t="shared" si="104"/>
        <v>1</v>
      </c>
      <c r="DA82" s="317">
        <f t="shared" si="105"/>
        <v>0</v>
      </c>
      <c r="DB82" s="318">
        <f t="shared" si="105"/>
        <v>10</v>
      </c>
      <c r="DC82" s="319">
        <f t="shared" si="106"/>
        <v>0.29411764705882354</v>
      </c>
      <c r="DD82" s="320">
        <f t="shared" si="116"/>
        <v>0.43154606975533583</v>
      </c>
      <c r="DE82" s="321">
        <f t="shared" si="117"/>
        <v>0.21486974710020915</v>
      </c>
      <c r="DF82" s="322">
        <f t="shared" si="118"/>
        <v>1.0000000000000004</v>
      </c>
      <c r="DG82" s="321">
        <f t="shared" si="103"/>
        <v>0.1</v>
      </c>
      <c r="DH82" s="322">
        <f t="shared" si="119"/>
        <v>0.15282246845271741</v>
      </c>
      <c r="DI82" s="310">
        <f>DB82/'Кол-во учащихся ОУ'!D82</f>
        <v>7.9872204472843447E-3</v>
      </c>
      <c r="DJ82" s="311">
        <f t="shared" si="120"/>
        <v>4.3748021410053427E-2</v>
      </c>
    </row>
    <row r="83" spans="1:114" ht="16.5" customHeight="1" x14ac:dyDescent="0.25">
      <c r="A83" s="19">
        <v>12</v>
      </c>
      <c r="B83" s="18">
        <v>50001</v>
      </c>
      <c r="C83" s="20" t="s">
        <v>11</v>
      </c>
      <c r="D83" s="564">
        <v>0</v>
      </c>
      <c r="E83" s="565">
        <v>0</v>
      </c>
      <c r="F83" s="565">
        <v>21</v>
      </c>
      <c r="G83" s="314">
        <f>IF(F83&gt;0,1,0)</f>
        <v>1</v>
      </c>
      <c r="H83" s="564">
        <v>0</v>
      </c>
      <c r="I83" s="565">
        <v>0</v>
      </c>
      <c r="J83" s="565">
        <v>0</v>
      </c>
      <c r="K83" s="314">
        <f>IF(J83&gt;0,1,0)</f>
        <v>0</v>
      </c>
      <c r="L83" s="564">
        <v>0</v>
      </c>
      <c r="M83" s="565">
        <v>0</v>
      </c>
      <c r="N83" s="565">
        <v>0</v>
      </c>
      <c r="O83" s="314">
        <f t="shared" si="111"/>
        <v>0</v>
      </c>
      <c r="P83" s="564">
        <v>0</v>
      </c>
      <c r="Q83" s="565">
        <v>0</v>
      </c>
      <c r="R83" s="565">
        <v>0</v>
      </c>
      <c r="S83" s="314">
        <f>IF(R83&gt;0,1,0)</f>
        <v>0</v>
      </c>
      <c r="T83" s="564">
        <v>0</v>
      </c>
      <c r="U83" s="565">
        <v>0</v>
      </c>
      <c r="V83" s="565">
        <v>0</v>
      </c>
      <c r="W83" s="314">
        <f t="shared" si="112"/>
        <v>0</v>
      </c>
      <c r="X83" s="564">
        <v>0</v>
      </c>
      <c r="Y83" s="565">
        <v>0</v>
      </c>
      <c r="Z83" s="565">
        <v>1</v>
      </c>
      <c r="AA83" s="314">
        <f t="shared" si="113"/>
        <v>1</v>
      </c>
      <c r="AB83" s="564">
        <v>0</v>
      </c>
      <c r="AC83" s="565">
        <v>0</v>
      </c>
      <c r="AD83" s="565">
        <v>1</v>
      </c>
      <c r="AE83" s="314">
        <f>IF(AD83&gt;0,1,0)</f>
        <v>1</v>
      </c>
      <c r="AF83" s="564">
        <v>0</v>
      </c>
      <c r="AG83" s="565">
        <v>0</v>
      </c>
      <c r="AH83" s="565">
        <v>2</v>
      </c>
      <c r="AI83" s="314">
        <f>IF(AH83&gt;0,1,0)</f>
        <v>1</v>
      </c>
      <c r="AJ83" s="564">
        <v>0</v>
      </c>
      <c r="AK83" s="565">
        <v>0</v>
      </c>
      <c r="AL83" s="565">
        <v>0</v>
      </c>
      <c r="AM83" s="314">
        <f>IF(AL83&gt;0,1,0)</f>
        <v>0</v>
      </c>
      <c r="AN83" s="609"/>
      <c r="AO83" s="613"/>
      <c r="AP83" s="613"/>
      <c r="AQ83" s="615">
        <f>IF(AP83&gt;0,1,0)</f>
        <v>0</v>
      </c>
      <c r="AR83" s="609"/>
      <c r="AS83" s="613"/>
      <c r="AT83" s="613"/>
      <c r="AU83" s="615">
        <f>IF(AT83&gt;0,1,0)</f>
        <v>0</v>
      </c>
      <c r="AV83" s="609"/>
      <c r="AW83" s="613"/>
      <c r="AX83" s="613"/>
      <c r="AY83" s="615">
        <f>IF(AX83&gt;0,1,0)</f>
        <v>0</v>
      </c>
      <c r="AZ83" s="609"/>
      <c r="BA83" s="613"/>
      <c r="BB83" s="613"/>
      <c r="BC83" s="615">
        <f t="shared" si="114"/>
        <v>0</v>
      </c>
      <c r="BD83" s="609"/>
      <c r="BE83" s="613"/>
      <c r="BF83" s="613"/>
      <c r="BG83" s="615">
        <f>IF(BF83&gt;0,1,0)</f>
        <v>0</v>
      </c>
      <c r="BH83" s="609"/>
      <c r="BI83" s="613"/>
      <c r="BJ83" s="613"/>
      <c r="BK83" s="615">
        <f t="shared" si="115"/>
        <v>0</v>
      </c>
      <c r="BL83" s="610"/>
      <c r="BM83" s="611"/>
      <c r="BN83" s="611"/>
      <c r="BO83" s="612">
        <f>IF(BN83&gt;0,1,0)</f>
        <v>0</v>
      </c>
      <c r="BP83" s="564">
        <v>0</v>
      </c>
      <c r="BQ83" s="565">
        <v>0</v>
      </c>
      <c r="BR83" s="565">
        <v>0</v>
      </c>
      <c r="BS83" s="314">
        <f>IF(BR83&gt;0,1,0)</f>
        <v>0</v>
      </c>
      <c r="BT83" s="564">
        <v>1</v>
      </c>
      <c r="BU83" s="565">
        <v>0</v>
      </c>
      <c r="BV83" s="565">
        <v>5</v>
      </c>
      <c r="BW83" s="314">
        <f>IF(BV83&gt;0,1,0)</f>
        <v>1</v>
      </c>
      <c r="BX83" s="564">
        <v>0</v>
      </c>
      <c r="BY83" s="565">
        <v>0</v>
      </c>
      <c r="BZ83" s="565">
        <v>2</v>
      </c>
      <c r="CA83" s="314">
        <f>IF(BZ83&gt;0,1,0)</f>
        <v>1</v>
      </c>
      <c r="CB83" s="564">
        <v>0</v>
      </c>
      <c r="CC83" s="565">
        <v>0</v>
      </c>
      <c r="CD83" s="565">
        <v>0</v>
      </c>
      <c r="CE83" s="314">
        <f>IF(CD83&gt;0,1,0)</f>
        <v>0</v>
      </c>
      <c r="CF83" s="312">
        <v>0</v>
      </c>
      <c r="CG83" s="313">
        <v>0</v>
      </c>
      <c r="CH83" s="313">
        <v>0</v>
      </c>
      <c r="CI83" s="314">
        <f>IF(CH83&gt;0,1,0)</f>
        <v>0</v>
      </c>
      <c r="CJ83" s="614"/>
      <c r="CK83" s="611"/>
      <c r="CL83" s="611"/>
      <c r="CM83" s="615">
        <f>IF(CL83&gt;0,1,0)</f>
        <v>0</v>
      </c>
      <c r="CN83" s="298">
        <v>0</v>
      </c>
      <c r="CO83" s="299">
        <v>0</v>
      </c>
      <c r="CP83" s="299">
        <v>0</v>
      </c>
      <c r="CQ83" s="314">
        <f>IF(CP83&gt;0,1,0)</f>
        <v>0</v>
      </c>
      <c r="CR83" s="312">
        <v>0</v>
      </c>
      <c r="CS83" s="313">
        <v>0</v>
      </c>
      <c r="CT83" s="313">
        <v>0</v>
      </c>
      <c r="CU83" s="314">
        <f>IF(CT83&gt;0,1,0)</f>
        <v>0</v>
      </c>
      <c r="CV83" s="298">
        <v>0</v>
      </c>
      <c r="CW83" s="299">
        <v>0</v>
      </c>
      <c r="CX83" s="299">
        <v>0</v>
      </c>
      <c r="CY83" s="315">
        <f>IF(CX83&gt;0,1,0)</f>
        <v>0</v>
      </c>
      <c r="CZ83" s="316">
        <f t="shared" si="104"/>
        <v>1</v>
      </c>
      <c r="DA83" s="317">
        <f t="shared" si="105"/>
        <v>0</v>
      </c>
      <c r="DB83" s="318">
        <f t="shared" si="105"/>
        <v>32</v>
      </c>
      <c r="DC83" s="319">
        <f t="shared" si="106"/>
        <v>0.35294117647058826</v>
      </c>
      <c r="DD83" s="309">
        <f t="shared" si="116"/>
        <v>0.43154606975533583</v>
      </c>
      <c r="DE83" s="310">
        <f t="shared" si="117"/>
        <v>0.68758319072066931</v>
      </c>
      <c r="DF83" s="311">
        <f t="shared" si="118"/>
        <v>1.0000000000000004</v>
      </c>
      <c r="DG83" s="310">
        <f>(CZ83+DA83)/DB83</f>
        <v>3.125E-2</v>
      </c>
      <c r="DH83" s="311">
        <f t="shared" si="119"/>
        <v>0.15282246845271741</v>
      </c>
      <c r="DI83" s="310">
        <f>DB83/'Кол-во учащихся ОУ'!D83</f>
        <v>3.795966785290629E-2</v>
      </c>
      <c r="DJ83" s="311">
        <f t="shared" si="120"/>
        <v>4.3748021410053427E-2</v>
      </c>
    </row>
    <row r="84" spans="1:114" ht="16.5" customHeight="1" x14ac:dyDescent="0.25">
      <c r="A84" s="19">
        <v>13</v>
      </c>
      <c r="B84" s="16">
        <v>50930</v>
      </c>
      <c r="C84" s="21" t="s">
        <v>12</v>
      </c>
      <c r="D84" s="564">
        <v>0</v>
      </c>
      <c r="E84" s="565">
        <v>0</v>
      </c>
      <c r="F84" s="565">
        <v>1</v>
      </c>
      <c r="G84" s="314">
        <f t="shared" si="121"/>
        <v>1</v>
      </c>
      <c r="H84" s="564">
        <v>1</v>
      </c>
      <c r="I84" s="565">
        <v>1</v>
      </c>
      <c r="J84" s="565">
        <v>2</v>
      </c>
      <c r="K84" s="314">
        <f t="shared" si="122"/>
        <v>1</v>
      </c>
      <c r="L84" s="564">
        <v>0</v>
      </c>
      <c r="M84" s="565">
        <v>0</v>
      </c>
      <c r="N84" s="565">
        <v>3</v>
      </c>
      <c r="O84" s="314">
        <f t="shared" si="111"/>
        <v>1</v>
      </c>
      <c r="P84" s="564">
        <v>0</v>
      </c>
      <c r="Q84" s="565">
        <v>0</v>
      </c>
      <c r="R84" s="565">
        <v>3</v>
      </c>
      <c r="S84" s="314">
        <f t="shared" si="123"/>
        <v>1</v>
      </c>
      <c r="T84" s="564">
        <v>0</v>
      </c>
      <c r="U84" s="565">
        <v>0</v>
      </c>
      <c r="V84" s="565">
        <v>0</v>
      </c>
      <c r="W84" s="314">
        <f t="shared" si="112"/>
        <v>0</v>
      </c>
      <c r="X84" s="564">
        <v>0</v>
      </c>
      <c r="Y84" s="565">
        <v>0</v>
      </c>
      <c r="Z84" s="565">
        <v>2</v>
      </c>
      <c r="AA84" s="314">
        <f t="shared" si="113"/>
        <v>1</v>
      </c>
      <c r="AB84" s="564">
        <v>0</v>
      </c>
      <c r="AC84" s="565">
        <v>1</v>
      </c>
      <c r="AD84" s="565">
        <v>3</v>
      </c>
      <c r="AE84" s="314">
        <f t="shared" si="124"/>
        <v>1</v>
      </c>
      <c r="AF84" s="564">
        <v>0</v>
      </c>
      <c r="AG84" s="565">
        <v>0</v>
      </c>
      <c r="AH84" s="565">
        <v>0</v>
      </c>
      <c r="AI84" s="314">
        <f t="shared" si="125"/>
        <v>0</v>
      </c>
      <c r="AJ84" s="564">
        <v>0</v>
      </c>
      <c r="AK84" s="565">
        <v>0</v>
      </c>
      <c r="AL84" s="565">
        <v>2</v>
      </c>
      <c r="AM84" s="314">
        <f t="shared" si="126"/>
        <v>1</v>
      </c>
      <c r="AN84" s="609"/>
      <c r="AO84" s="613"/>
      <c r="AP84" s="613"/>
      <c r="AQ84" s="615">
        <f t="shared" si="127"/>
        <v>0</v>
      </c>
      <c r="AR84" s="609"/>
      <c r="AS84" s="613"/>
      <c r="AT84" s="613"/>
      <c r="AU84" s="615">
        <f t="shared" si="128"/>
        <v>0</v>
      </c>
      <c r="AV84" s="609"/>
      <c r="AW84" s="613"/>
      <c r="AX84" s="613"/>
      <c r="AY84" s="615">
        <f t="shared" si="129"/>
        <v>0</v>
      </c>
      <c r="AZ84" s="609"/>
      <c r="BA84" s="613"/>
      <c r="BB84" s="613"/>
      <c r="BC84" s="615">
        <f t="shared" si="114"/>
        <v>0</v>
      </c>
      <c r="BD84" s="609"/>
      <c r="BE84" s="613"/>
      <c r="BF84" s="613"/>
      <c r="BG84" s="615">
        <f t="shared" si="130"/>
        <v>0</v>
      </c>
      <c r="BH84" s="609"/>
      <c r="BI84" s="613"/>
      <c r="BJ84" s="613"/>
      <c r="BK84" s="615">
        <f t="shared" si="115"/>
        <v>0</v>
      </c>
      <c r="BL84" s="610"/>
      <c r="BM84" s="611"/>
      <c r="BN84" s="611"/>
      <c r="BO84" s="612">
        <f t="shared" si="131"/>
        <v>0</v>
      </c>
      <c r="BP84" s="564">
        <v>0</v>
      </c>
      <c r="BQ84" s="565">
        <v>0</v>
      </c>
      <c r="BR84" s="565">
        <v>0</v>
      </c>
      <c r="BS84" s="314">
        <f t="shared" si="132"/>
        <v>0</v>
      </c>
      <c r="BT84" s="564">
        <v>0</v>
      </c>
      <c r="BU84" s="565">
        <v>0</v>
      </c>
      <c r="BV84" s="565">
        <v>5</v>
      </c>
      <c r="BW84" s="314">
        <f t="shared" si="133"/>
        <v>1</v>
      </c>
      <c r="BX84" s="564">
        <v>0</v>
      </c>
      <c r="BY84" s="565">
        <v>0</v>
      </c>
      <c r="BZ84" s="565">
        <v>2</v>
      </c>
      <c r="CA84" s="314">
        <f t="shared" ref="CA84:CA85" si="141">IF(BZ84&gt;0,1,0)</f>
        <v>1</v>
      </c>
      <c r="CB84" s="564">
        <v>0</v>
      </c>
      <c r="CC84" s="565">
        <v>0</v>
      </c>
      <c r="CD84" s="565">
        <v>1</v>
      </c>
      <c r="CE84" s="314">
        <f t="shared" si="135"/>
        <v>1</v>
      </c>
      <c r="CF84" s="312">
        <v>0</v>
      </c>
      <c r="CG84" s="313">
        <v>0</v>
      </c>
      <c r="CH84" s="313">
        <v>0</v>
      </c>
      <c r="CI84" s="314">
        <f t="shared" si="136"/>
        <v>0</v>
      </c>
      <c r="CJ84" s="614"/>
      <c r="CK84" s="611"/>
      <c r="CL84" s="611"/>
      <c r="CM84" s="615">
        <f t="shared" si="137"/>
        <v>0</v>
      </c>
      <c r="CN84" s="298">
        <v>0</v>
      </c>
      <c r="CO84" s="299">
        <v>0</v>
      </c>
      <c r="CP84" s="299">
        <v>0</v>
      </c>
      <c r="CQ84" s="314">
        <f t="shared" si="138"/>
        <v>0</v>
      </c>
      <c r="CR84" s="312">
        <v>0</v>
      </c>
      <c r="CS84" s="313">
        <v>0</v>
      </c>
      <c r="CT84" s="313">
        <v>0</v>
      </c>
      <c r="CU84" s="314">
        <f t="shared" si="139"/>
        <v>0</v>
      </c>
      <c r="CV84" s="298">
        <v>0</v>
      </c>
      <c r="CW84" s="299">
        <v>0</v>
      </c>
      <c r="CX84" s="299">
        <v>0</v>
      </c>
      <c r="CY84" s="315">
        <f t="shared" ref="CY84:CY85" si="142">IF(CX84&gt;0,1,0)</f>
        <v>0</v>
      </c>
      <c r="CZ84" s="316">
        <f t="shared" si="104"/>
        <v>1</v>
      </c>
      <c r="DA84" s="317">
        <f t="shared" si="105"/>
        <v>2</v>
      </c>
      <c r="DB84" s="318">
        <f t="shared" si="105"/>
        <v>24</v>
      </c>
      <c r="DC84" s="319">
        <f t="shared" si="106"/>
        <v>0.58823529411764708</v>
      </c>
      <c r="DD84" s="320">
        <f t="shared" si="116"/>
        <v>0.43154606975533583</v>
      </c>
      <c r="DE84" s="321">
        <f t="shared" si="117"/>
        <v>0.51568739304050193</v>
      </c>
      <c r="DF84" s="322">
        <f t="shared" si="118"/>
        <v>1.0000000000000004</v>
      </c>
      <c r="DG84" s="321">
        <f t="shared" si="103"/>
        <v>0.125</v>
      </c>
      <c r="DH84" s="322">
        <f t="shared" si="119"/>
        <v>0.15282246845271741</v>
      </c>
      <c r="DI84" s="310">
        <f>DB84/'Кол-во учащихся ОУ'!D84</f>
        <v>3.3519553072625698E-2</v>
      </c>
      <c r="DJ84" s="311">
        <f t="shared" si="120"/>
        <v>4.3748021410053427E-2</v>
      </c>
    </row>
    <row r="85" spans="1:114" ht="16.5" customHeight="1" thickBot="1" x14ac:dyDescent="0.3">
      <c r="A85" s="19">
        <v>14</v>
      </c>
      <c r="B85" s="17">
        <v>51370</v>
      </c>
      <c r="C85" s="2" t="s">
        <v>104</v>
      </c>
      <c r="D85" s="686">
        <v>0</v>
      </c>
      <c r="E85" s="687">
        <v>2</v>
      </c>
      <c r="F85" s="687">
        <v>11</v>
      </c>
      <c r="G85" s="326">
        <f t="shared" si="121"/>
        <v>1</v>
      </c>
      <c r="H85" s="332">
        <v>0</v>
      </c>
      <c r="I85" s="333">
        <v>0</v>
      </c>
      <c r="J85" s="333">
        <v>0</v>
      </c>
      <c r="K85" s="326">
        <f t="shared" si="122"/>
        <v>0</v>
      </c>
      <c r="L85" s="686">
        <v>0</v>
      </c>
      <c r="M85" s="687">
        <v>1</v>
      </c>
      <c r="N85" s="687">
        <v>2</v>
      </c>
      <c r="O85" s="326">
        <f t="shared" si="111"/>
        <v>1</v>
      </c>
      <c r="P85" s="332">
        <v>0</v>
      </c>
      <c r="Q85" s="333">
        <v>0</v>
      </c>
      <c r="R85" s="333">
        <v>0</v>
      </c>
      <c r="S85" s="326">
        <f t="shared" si="123"/>
        <v>0</v>
      </c>
      <c r="T85" s="332">
        <v>0</v>
      </c>
      <c r="U85" s="333">
        <v>0</v>
      </c>
      <c r="V85" s="333">
        <v>0</v>
      </c>
      <c r="W85" s="326">
        <f t="shared" si="112"/>
        <v>0</v>
      </c>
      <c r="X85" s="686">
        <v>0</v>
      </c>
      <c r="Y85" s="687">
        <v>0</v>
      </c>
      <c r="Z85" s="687">
        <v>2</v>
      </c>
      <c r="AA85" s="326">
        <f t="shared" si="113"/>
        <v>1</v>
      </c>
      <c r="AB85" s="332">
        <v>0</v>
      </c>
      <c r="AC85" s="333">
        <v>0</v>
      </c>
      <c r="AD85" s="333">
        <v>1</v>
      </c>
      <c r="AE85" s="326">
        <f t="shared" si="124"/>
        <v>1</v>
      </c>
      <c r="AF85" s="686">
        <v>0</v>
      </c>
      <c r="AG85" s="687">
        <v>0</v>
      </c>
      <c r="AH85" s="687">
        <v>2</v>
      </c>
      <c r="AI85" s="326">
        <f t="shared" si="125"/>
        <v>1</v>
      </c>
      <c r="AJ85" s="332">
        <v>0</v>
      </c>
      <c r="AK85" s="333">
        <v>0</v>
      </c>
      <c r="AL85" s="333">
        <v>0</v>
      </c>
      <c r="AM85" s="326">
        <f t="shared" si="126"/>
        <v>0</v>
      </c>
      <c r="AN85" s="647"/>
      <c r="AO85" s="648"/>
      <c r="AP85" s="648"/>
      <c r="AQ85" s="643">
        <f t="shared" si="127"/>
        <v>0</v>
      </c>
      <c r="AR85" s="647"/>
      <c r="AS85" s="648"/>
      <c r="AT85" s="648"/>
      <c r="AU85" s="643">
        <f t="shared" si="128"/>
        <v>0</v>
      </c>
      <c r="AV85" s="647"/>
      <c r="AW85" s="648"/>
      <c r="AX85" s="648"/>
      <c r="AY85" s="643">
        <f t="shared" si="129"/>
        <v>0</v>
      </c>
      <c r="AZ85" s="647"/>
      <c r="BA85" s="648"/>
      <c r="BB85" s="648"/>
      <c r="BC85" s="643">
        <f t="shared" si="114"/>
        <v>0</v>
      </c>
      <c r="BD85" s="647"/>
      <c r="BE85" s="648"/>
      <c r="BF85" s="648"/>
      <c r="BG85" s="643">
        <f t="shared" si="130"/>
        <v>0</v>
      </c>
      <c r="BH85" s="647"/>
      <c r="BI85" s="648"/>
      <c r="BJ85" s="648"/>
      <c r="BK85" s="643">
        <f t="shared" si="115"/>
        <v>0</v>
      </c>
      <c r="BL85" s="649"/>
      <c r="BM85" s="648"/>
      <c r="BN85" s="648"/>
      <c r="BO85" s="644">
        <f t="shared" si="131"/>
        <v>0</v>
      </c>
      <c r="BP85" s="686">
        <v>0</v>
      </c>
      <c r="BQ85" s="687">
        <v>1</v>
      </c>
      <c r="BR85" s="687">
        <v>1</v>
      </c>
      <c r="BS85" s="326">
        <f t="shared" si="132"/>
        <v>1</v>
      </c>
      <c r="BT85" s="332">
        <v>0</v>
      </c>
      <c r="BU85" s="333">
        <v>1</v>
      </c>
      <c r="BV85" s="333">
        <v>6</v>
      </c>
      <c r="BW85" s="326">
        <f t="shared" si="133"/>
        <v>1</v>
      </c>
      <c r="BX85" s="686">
        <v>0</v>
      </c>
      <c r="BY85" s="687">
        <v>1</v>
      </c>
      <c r="BZ85" s="687">
        <v>3</v>
      </c>
      <c r="CA85" s="326">
        <f t="shared" si="141"/>
        <v>1</v>
      </c>
      <c r="CB85" s="686">
        <v>0</v>
      </c>
      <c r="CC85" s="687">
        <v>1</v>
      </c>
      <c r="CD85" s="687">
        <v>1</v>
      </c>
      <c r="CE85" s="326">
        <f t="shared" si="135"/>
        <v>1</v>
      </c>
      <c r="CF85" s="686">
        <v>1</v>
      </c>
      <c r="CG85" s="687">
        <v>0</v>
      </c>
      <c r="CH85" s="687">
        <v>1</v>
      </c>
      <c r="CI85" s="326">
        <f t="shared" si="136"/>
        <v>1</v>
      </c>
      <c r="CJ85" s="614"/>
      <c r="CK85" s="611"/>
      <c r="CL85" s="611"/>
      <c r="CM85" s="643">
        <f t="shared" si="137"/>
        <v>0</v>
      </c>
      <c r="CN85" s="298">
        <v>0</v>
      </c>
      <c r="CO85" s="299">
        <v>0</v>
      </c>
      <c r="CP85" s="299">
        <v>0</v>
      </c>
      <c r="CQ85" s="326">
        <f t="shared" si="138"/>
        <v>0</v>
      </c>
      <c r="CR85" s="686">
        <v>1</v>
      </c>
      <c r="CS85" s="687">
        <v>0</v>
      </c>
      <c r="CT85" s="687">
        <v>1</v>
      </c>
      <c r="CU85" s="326">
        <f t="shared" si="139"/>
        <v>1</v>
      </c>
      <c r="CV85" s="332">
        <v>0</v>
      </c>
      <c r="CW85" s="333">
        <v>0</v>
      </c>
      <c r="CX85" s="333">
        <v>0</v>
      </c>
      <c r="CY85" s="327">
        <f t="shared" si="142"/>
        <v>0</v>
      </c>
      <c r="CZ85" s="323">
        <f t="shared" si="104"/>
        <v>2</v>
      </c>
      <c r="DA85" s="324">
        <f t="shared" si="105"/>
        <v>7</v>
      </c>
      <c r="DB85" s="325">
        <f t="shared" si="105"/>
        <v>31</v>
      </c>
      <c r="DC85" s="319">
        <f t="shared" si="106"/>
        <v>0.6470588235294118</v>
      </c>
      <c r="DD85" s="328">
        <f t="shared" si="116"/>
        <v>0.43154606975533583</v>
      </c>
      <c r="DE85" s="319">
        <f t="shared" si="117"/>
        <v>0.66609621601064839</v>
      </c>
      <c r="DF85" s="329">
        <f t="shared" si="118"/>
        <v>1.0000000000000004</v>
      </c>
      <c r="DG85" s="319">
        <f t="shared" si="103"/>
        <v>0.29032258064516131</v>
      </c>
      <c r="DH85" s="329">
        <f t="shared" si="119"/>
        <v>0.15282246845271741</v>
      </c>
      <c r="DI85" s="310">
        <f>DB85/'Кол-во учащихся ОУ'!D86</f>
        <v>2.4351924587588374E-2</v>
      </c>
      <c r="DJ85" s="354">
        <f t="shared" si="120"/>
        <v>4.3748021410053427E-2</v>
      </c>
    </row>
    <row r="86" spans="1:114" ht="16.5" customHeight="1" thickBot="1" x14ac:dyDescent="0.3">
      <c r="A86" s="27"/>
      <c r="B86" s="49"/>
      <c r="C86" s="374" t="s">
        <v>53</v>
      </c>
      <c r="D86" s="220">
        <f t="shared" ref="D86:AI86" si="143">SUM(D87:D116)</f>
        <v>33</v>
      </c>
      <c r="E86" s="221">
        <f t="shared" si="143"/>
        <v>69</v>
      </c>
      <c r="F86" s="221">
        <f t="shared" si="143"/>
        <v>648</v>
      </c>
      <c r="G86" s="222">
        <f t="shared" si="143"/>
        <v>29</v>
      </c>
      <c r="H86" s="542">
        <f t="shared" si="143"/>
        <v>5</v>
      </c>
      <c r="I86" s="221">
        <f t="shared" si="143"/>
        <v>16</v>
      </c>
      <c r="J86" s="221">
        <f t="shared" si="143"/>
        <v>21</v>
      </c>
      <c r="K86" s="255">
        <f t="shared" si="143"/>
        <v>14</v>
      </c>
      <c r="L86" s="542">
        <f t="shared" si="143"/>
        <v>3</v>
      </c>
      <c r="M86" s="621">
        <f t="shared" si="143"/>
        <v>7</v>
      </c>
      <c r="N86" s="621">
        <f t="shared" si="143"/>
        <v>31</v>
      </c>
      <c r="O86" s="255">
        <f t="shared" si="143"/>
        <v>13</v>
      </c>
      <c r="P86" s="542">
        <f t="shared" si="143"/>
        <v>0</v>
      </c>
      <c r="Q86" s="221">
        <f t="shared" si="143"/>
        <v>1</v>
      </c>
      <c r="R86" s="221">
        <f t="shared" si="143"/>
        <v>44</v>
      </c>
      <c r="S86" s="255">
        <f t="shared" si="143"/>
        <v>9</v>
      </c>
      <c r="T86" s="542">
        <f t="shared" si="143"/>
        <v>1</v>
      </c>
      <c r="U86" s="221">
        <f t="shared" si="143"/>
        <v>3</v>
      </c>
      <c r="V86" s="255">
        <f t="shared" si="143"/>
        <v>6</v>
      </c>
      <c r="W86" s="255">
        <f t="shared" si="143"/>
        <v>1</v>
      </c>
      <c r="X86" s="542">
        <f t="shared" si="143"/>
        <v>1</v>
      </c>
      <c r="Y86" s="221">
        <f t="shared" si="143"/>
        <v>6</v>
      </c>
      <c r="Z86" s="221">
        <f t="shared" si="143"/>
        <v>35</v>
      </c>
      <c r="AA86" s="255">
        <f t="shared" si="143"/>
        <v>23</v>
      </c>
      <c r="AB86" s="542">
        <f t="shared" si="143"/>
        <v>1</v>
      </c>
      <c r="AC86" s="221">
        <f t="shared" si="143"/>
        <v>6</v>
      </c>
      <c r="AD86" s="255">
        <f t="shared" si="143"/>
        <v>41</v>
      </c>
      <c r="AE86" s="255">
        <f t="shared" si="143"/>
        <v>23</v>
      </c>
      <c r="AF86" s="542">
        <f t="shared" si="143"/>
        <v>1</v>
      </c>
      <c r="AG86" s="221">
        <f t="shared" si="143"/>
        <v>11</v>
      </c>
      <c r="AH86" s="221">
        <f t="shared" si="143"/>
        <v>45</v>
      </c>
      <c r="AI86" s="255">
        <f t="shared" si="143"/>
        <v>15</v>
      </c>
      <c r="AJ86" s="542">
        <f t="shared" ref="AJ86:BO86" si="144">SUM(AJ87:AJ116)</f>
        <v>1</v>
      </c>
      <c r="AK86" s="221">
        <f t="shared" si="144"/>
        <v>35</v>
      </c>
      <c r="AL86" s="255">
        <f t="shared" si="144"/>
        <v>68</v>
      </c>
      <c r="AM86" s="255">
        <f t="shared" si="144"/>
        <v>17</v>
      </c>
      <c r="AN86" s="655">
        <f t="shared" si="144"/>
        <v>0</v>
      </c>
      <c r="AO86" s="651">
        <f t="shared" si="144"/>
        <v>0</v>
      </c>
      <c r="AP86" s="651">
        <f t="shared" si="144"/>
        <v>0</v>
      </c>
      <c r="AQ86" s="653">
        <f t="shared" si="144"/>
        <v>0</v>
      </c>
      <c r="AR86" s="655">
        <f t="shared" si="144"/>
        <v>0</v>
      </c>
      <c r="AS86" s="651">
        <f t="shared" si="144"/>
        <v>0</v>
      </c>
      <c r="AT86" s="653">
        <f t="shared" si="144"/>
        <v>0</v>
      </c>
      <c r="AU86" s="653">
        <f t="shared" si="144"/>
        <v>0</v>
      </c>
      <c r="AV86" s="655">
        <f t="shared" si="144"/>
        <v>0</v>
      </c>
      <c r="AW86" s="651">
        <f t="shared" si="144"/>
        <v>0</v>
      </c>
      <c r="AX86" s="651">
        <f t="shared" si="144"/>
        <v>0</v>
      </c>
      <c r="AY86" s="653">
        <f t="shared" si="144"/>
        <v>0</v>
      </c>
      <c r="AZ86" s="655">
        <f t="shared" si="144"/>
        <v>0</v>
      </c>
      <c r="BA86" s="651">
        <f t="shared" si="144"/>
        <v>0</v>
      </c>
      <c r="BB86" s="651">
        <f t="shared" si="144"/>
        <v>0</v>
      </c>
      <c r="BC86" s="653">
        <f t="shared" si="144"/>
        <v>0</v>
      </c>
      <c r="BD86" s="655">
        <f t="shared" si="144"/>
        <v>0</v>
      </c>
      <c r="BE86" s="651">
        <f t="shared" si="144"/>
        <v>0</v>
      </c>
      <c r="BF86" s="651">
        <f t="shared" si="144"/>
        <v>0</v>
      </c>
      <c r="BG86" s="653">
        <f t="shared" si="144"/>
        <v>0</v>
      </c>
      <c r="BH86" s="655">
        <f t="shared" si="144"/>
        <v>0</v>
      </c>
      <c r="BI86" s="651">
        <f t="shared" si="144"/>
        <v>0</v>
      </c>
      <c r="BJ86" s="651">
        <f t="shared" si="144"/>
        <v>0</v>
      </c>
      <c r="BK86" s="653">
        <f t="shared" si="144"/>
        <v>0</v>
      </c>
      <c r="BL86" s="655">
        <f t="shared" si="144"/>
        <v>0</v>
      </c>
      <c r="BM86" s="651">
        <f t="shared" si="144"/>
        <v>0</v>
      </c>
      <c r="BN86" s="651">
        <f t="shared" si="144"/>
        <v>0</v>
      </c>
      <c r="BO86" s="653">
        <f t="shared" si="144"/>
        <v>0</v>
      </c>
      <c r="BP86" s="542">
        <f t="shared" ref="BP86:CU86" si="145">SUM(BP87:BP116)</f>
        <v>0</v>
      </c>
      <c r="BQ86" s="221">
        <f t="shared" si="145"/>
        <v>8</v>
      </c>
      <c r="BR86" s="669">
        <f t="shared" si="145"/>
        <v>14</v>
      </c>
      <c r="BS86" s="255">
        <f t="shared" si="145"/>
        <v>7</v>
      </c>
      <c r="BT86" s="542">
        <f t="shared" si="145"/>
        <v>2</v>
      </c>
      <c r="BU86" s="221">
        <f t="shared" si="145"/>
        <v>20</v>
      </c>
      <c r="BV86" s="255">
        <f t="shared" si="145"/>
        <v>174</v>
      </c>
      <c r="BW86" s="255">
        <f t="shared" si="145"/>
        <v>29</v>
      </c>
      <c r="BX86" s="542">
        <f t="shared" si="145"/>
        <v>1</v>
      </c>
      <c r="BY86" s="221">
        <f t="shared" si="145"/>
        <v>8</v>
      </c>
      <c r="BZ86" s="221">
        <f t="shared" si="145"/>
        <v>42</v>
      </c>
      <c r="CA86" s="255">
        <f t="shared" si="145"/>
        <v>19</v>
      </c>
      <c r="CB86" s="542">
        <f t="shared" si="145"/>
        <v>4</v>
      </c>
      <c r="CC86" s="221">
        <f t="shared" si="145"/>
        <v>11</v>
      </c>
      <c r="CD86" s="255">
        <f t="shared" si="145"/>
        <v>28</v>
      </c>
      <c r="CE86" s="255">
        <f t="shared" si="145"/>
        <v>10</v>
      </c>
      <c r="CF86" s="542">
        <f t="shared" si="145"/>
        <v>0</v>
      </c>
      <c r="CG86" s="221">
        <f t="shared" si="145"/>
        <v>2</v>
      </c>
      <c r="CH86" s="221">
        <f t="shared" si="145"/>
        <v>2</v>
      </c>
      <c r="CI86" s="255">
        <f t="shared" si="145"/>
        <v>2</v>
      </c>
      <c r="CJ86" s="655">
        <f t="shared" si="145"/>
        <v>0</v>
      </c>
      <c r="CK86" s="651">
        <f t="shared" si="145"/>
        <v>0</v>
      </c>
      <c r="CL86" s="653">
        <f t="shared" si="145"/>
        <v>0</v>
      </c>
      <c r="CM86" s="653">
        <f t="shared" si="145"/>
        <v>0</v>
      </c>
      <c r="CN86" s="542">
        <f t="shared" si="145"/>
        <v>2</v>
      </c>
      <c r="CO86" s="221">
        <f t="shared" si="145"/>
        <v>4</v>
      </c>
      <c r="CP86" s="221">
        <f t="shared" si="145"/>
        <v>6</v>
      </c>
      <c r="CQ86" s="255">
        <f t="shared" si="145"/>
        <v>4</v>
      </c>
      <c r="CR86" s="542">
        <f t="shared" si="145"/>
        <v>10</v>
      </c>
      <c r="CS86" s="221">
        <f t="shared" si="145"/>
        <v>5</v>
      </c>
      <c r="CT86" s="221">
        <f t="shared" si="145"/>
        <v>15</v>
      </c>
      <c r="CU86" s="255">
        <f t="shared" si="145"/>
        <v>5</v>
      </c>
      <c r="CV86" s="542">
        <f t="shared" ref="CV86:CY86" si="146">SUM(CV87:CV116)</f>
        <v>0</v>
      </c>
      <c r="CW86" s="221">
        <f t="shared" si="146"/>
        <v>0</v>
      </c>
      <c r="CX86" s="221">
        <f t="shared" si="146"/>
        <v>46</v>
      </c>
      <c r="CY86" s="255">
        <f t="shared" si="146"/>
        <v>2</v>
      </c>
      <c r="CZ86" s="211">
        <f t="shared" si="104"/>
        <v>65</v>
      </c>
      <c r="DA86" s="212">
        <f t="shared" si="105"/>
        <v>212</v>
      </c>
      <c r="DB86" s="261">
        <f t="shared" si="105"/>
        <v>1266</v>
      </c>
      <c r="DC86" s="262">
        <f>(G86+K86+O86+S86+W86+AA86+AE86+AI86+AM86+AQ86+AU86+AY86+BC86+BG86+BK86+BO86+BS86+BW86+CA86+CE86+CI86+CM86+CQ86+CU86+CY86)/$B$2/A116</f>
        <v>0.43529411764705883</v>
      </c>
      <c r="DD86" s="264"/>
      <c r="DE86" s="262">
        <f>DB86/$DB$127/A116</f>
        <v>0.90675033276288264</v>
      </c>
      <c r="DF86" s="265"/>
      <c r="DG86" s="262">
        <f t="shared" si="103"/>
        <v>0.21879936808846762</v>
      </c>
      <c r="DH86" s="265"/>
      <c r="DI86" s="262">
        <f>DB86/'Кол-во учащихся ОУ'!D87</f>
        <v>3.2802176447726386E-2</v>
      </c>
      <c r="DJ86" s="265"/>
    </row>
    <row r="87" spans="1:114" ht="16.5" customHeight="1" x14ac:dyDescent="0.25">
      <c r="A87" s="19">
        <v>1</v>
      </c>
      <c r="B87" s="16">
        <v>60010</v>
      </c>
      <c r="C87" s="21" t="s">
        <v>54</v>
      </c>
      <c r="D87" s="288">
        <v>0</v>
      </c>
      <c r="E87" s="289">
        <v>2</v>
      </c>
      <c r="F87" s="289">
        <v>18</v>
      </c>
      <c r="G87" s="300">
        <f t="shared" ref="G87:G115" si="147">IF(F87&gt;0,1,0)</f>
        <v>1</v>
      </c>
      <c r="H87" s="288">
        <v>0</v>
      </c>
      <c r="I87" s="289">
        <v>0</v>
      </c>
      <c r="J87" s="289">
        <v>0</v>
      </c>
      <c r="K87" s="300">
        <f t="shared" si="122"/>
        <v>0</v>
      </c>
      <c r="L87" s="288">
        <v>0</v>
      </c>
      <c r="M87" s="289">
        <v>1</v>
      </c>
      <c r="N87" s="289">
        <v>2</v>
      </c>
      <c r="O87" s="300">
        <f t="shared" ref="O87:O115" si="148">IF(N87&gt;0,1,0)</f>
        <v>1</v>
      </c>
      <c r="P87" s="288">
        <v>0</v>
      </c>
      <c r="Q87" s="289">
        <v>0</v>
      </c>
      <c r="R87" s="289">
        <v>0</v>
      </c>
      <c r="S87" s="300">
        <f t="shared" si="123"/>
        <v>0</v>
      </c>
      <c r="T87" s="298">
        <v>0</v>
      </c>
      <c r="U87" s="299">
        <v>0</v>
      </c>
      <c r="V87" s="299">
        <v>0</v>
      </c>
      <c r="W87" s="300">
        <f t="shared" ref="W87:W115" si="149">IF(V87&gt;0,1,0)</f>
        <v>0</v>
      </c>
      <c r="X87" s="288">
        <v>0</v>
      </c>
      <c r="Y87" s="289">
        <v>0</v>
      </c>
      <c r="Z87" s="289">
        <v>0</v>
      </c>
      <c r="AA87" s="300">
        <f t="shared" ref="AA87:AA115" si="150">IF(Z87&gt;0,1,0)</f>
        <v>0</v>
      </c>
      <c r="AB87" s="288">
        <v>0</v>
      </c>
      <c r="AC87" s="289">
        <v>0</v>
      </c>
      <c r="AD87" s="289">
        <v>2</v>
      </c>
      <c r="AE87" s="300">
        <f t="shared" si="124"/>
        <v>1</v>
      </c>
      <c r="AF87" s="288">
        <v>0</v>
      </c>
      <c r="AG87" s="289">
        <v>0</v>
      </c>
      <c r="AH87" s="289">
        <v>4</v>
      </c>
      <c r="AI87" s="300">
        <f t="shared" si="125"/>
        <v>1</v>
      </c>
      <c r="AJ87" s="288">
        <v>0</v>
      </c>
      <c r="AK87" s="289">
        <v>0</v>
      </c>
      <c r="AL87" s="289">
        <v>0</v>
      </c>
      <c r="AM87" s="300">
        <f t="shared" si="126"/>
        <v>0</v>
      </c>
      <c r="AN87" s="614"/>
      <c r="AO87" s="611"/>
      <c r="AP87" s="611"/>
      <c r="AQ87" s="637">
        <f t="shared" si="127"/>
        <v>0</v>
      </c>
      <c r="AR87" s="614"/>
      <c r="AS87" s="611"/>
      <c r="AT87" s="611"/>
      <c r="AU87" s="637">
        <f t="shared" si="128"/>
        <v>0</v>
      </c>
      <c r="AV87" s="614"/>
      <c r="AW87" s="611"/>
      <c r="AX87" s="611"/>
      <c r="AY87" s="637">
        <f t="shared" si="129"/>
        <v>0</v>
      </c>
      <c r="AZ87" s="614"/>
      <c r="BA87" s="611"/>
      <c r="BB87" s="611"/>
      <c r="BC87" s="637">
        <f t="shared" ref="BC87:BC115" si="151">IF(BB87&gt;0,1,0)</f>
        <v>0</v>
      </c>
      <c r="BD87" s="614"/>
      <c r="BE87" s="611"/>
      <c r="BF87" s="611"/>
      <c r="BG87" s="637">
        <f t="shared" si="130"/>
        <v>0</v>
      </c>
      <c r="BH87" s="614"/>
      <c r="BI87" s="611"/>
      <c r="BJ87" s="611"/>
      <c r="BK87" s="637">
        <f t="shared" ref="BK87:BK115" si="152">IF(BJ87&gt;0,1,0)</f>
        <v>0</v>
      </c>
      <c r="BL87" s="610"/>
      <c r="BM87" s="611"/>
      <c r="BN87" s="611"/>
      <c r="BO87" s="638">
        <f t="shared" si="131"/>
        <v>0</v>
      </c>
      <c r="BP87" s="298">
        <v>0</v>
      </c>
      <c r="BQ87" s="299">
        <v>0</v>
      </c>
      <c r="BR87" s="299">
        <v>0</v>
      </c>
      <c r="BS87" s="300">
        <f t="shared" si="132"/>
        <v>0</v>
      </c>
      <c r="BT87" s="288">
        <v>0</v>
      </c>
      <c r="BU87" s="289">
        <v>0</v>
      </c>
      <c r="BV87" s="289">
        <v>8</v>
      </c>
      <c r="BW87" s="300">
        <f t="shared" si="133"/>
        <v>1</v>
      </c>
      <c r="BX87" s="288">
        <v>0</v>
      </c>
      <c r="BY87" s="289">
        <v>0</v>
      </c>
      <c r="BZ87" s="289">
        <v>1</v>
      </c>
      <c r="CA87" s="300">
        <f t="shared" ref="CA87:CA94" si="153">IF(BZ87&gt;0,1,0)</f>
        <v>1</v>
      </c>
      <c r="CB87" s="688">
        <v>0</v>
      </c>
      <c r="CC87" s="689">
        <v>0</v>
      </c>
      <c r="CD87" s="690">
        <v>0</v>
      </c>
      <c r="CE87" s="300">
        <f t="shared" si="135"/>
        <v>0</v>
      </c>
      <c r="CF87" s="298">
        <v>0</v>
      </c>
      <c r="CG87" s="299">
        <v>0</v>
      </c>
      <c r="CH87" s="299">
        <v>0</v>
      </c>
      <c r="CI87" s="300">
        <f t="shared" si="136"/>
        <v>0</v>
      </c>
      <c r="CJ87" s="614"/>
      <c r="CK87" s="611"/>
      <c r="CL87" s="611"/>
      <c r="CM87" s="637">
        <f t="shared" si="137"/>
        <v>0</v>
      </c>
      <c r="CN87" s="298">
        <v>0</v>
      </c>
      <c r="CO87" s="299">
        <v>0</v>
      </c>
      <c r="CP87" s="299">
        <v>0</v>
      </c>
      <c r="CQ87" s="300">
        <f t="shared" si="138"/>
        <v>0</v>
      </c>
      <c r="CR87" s="312">
        <v>0</v>
      </c>
      <c r="CS87" s="313">
        <v>0</v>
      </c>
      <c r="CT87" s="313">
        <v>0</v>
      </c>
      <c r="CU87" s="300">
        <f t="shared" si="139"/>
        <v>0</v>
      </c>
      <c r="CV87" s="298">
        <v>0</v>
      </c>
      <c r="CW87" s="299">
        <v>0</v>
      </c>
      <c r="CX87" s="299">
        <v>0</v>
      </c>
      <c r="CY87" s="302">
        <f t="shared" ref="CY87:CY94" si="154">IF(CX87&gt;0,1,0)</f>
        <v>0</v>
      </c>
      <c r="CZ87" s="305">
        <f t="shared" si="104"/>
        <v>0</v>
      </c>
      <c r="DA87" s="306">
        <f t="shared" si="105"/>
        <v>3</v>
      </c>
      <c r="DB87" s="307">
        <f t="shared" si="105"/>
        <v>35</v>
      </c>
      <c r="DC87" s="308">
        <f t="shared" si="106"/>
        <v>0.35294117647058826</v>
      </c>
      <c r="DD87" s="309">
        <f t="shared" ref="DD87:DD116" si="155">$DC$127</f>
        <v>0.43154606975533583</v>
      </c>
      <c r="DE87" s="310">
        <f t="shared" ref="DE87:DE116" si="156">DB87/$DB$127</f>
        <v>0.75204411485073208</v>
      </c>
      <c r="DF87" s="311">
        <f t="shared" ref="DF87:DF116" si="157">$DE$127</f>
        <v>1.0000000000000004</v>
      </c>
      <c r="DG87" s="310">
        <f t="shared" si="103"/>
        <v>8.5714285714285715E-2</v>
      </c>
      <c r="DH87" s="311">
        <f t="shared" ref="DH87:DH116" si="158">$DG$127</f>
        <v>0.15282246845271741</v>
      </c>
      <c r="DI87" s="310">
        <f>DB87/'Кол-во учащихся ОУ'!D88</f>
        <v>3.923766816143498E-2</v>
      </c>
      <c r="DJ87" s="311">
        <f t="shared" ref="DJ87:DJ116" si="159">$DI$127</f>
        <v>4.3748021410053427E-2</v>
      </c>
    </row>
    <row r="88" spans="1:114" ht="16.5" customHeight="1" x14ac:dyDescent="0.25">
      <c r="A88" s="19">
        <v>2</v>
      </c>
      <c r="B88" s="16">
        <v>60020</v>
      </c>
      <c r="C88" s="21" t="s">
        <v>55</v>
      </c>
      <c r="D88" s="564">
        <v>0</v>
      </c>
      <c r="E88" s="565">
        <v>0</v>
      </c>
      <c r="F88" s="565">
        <v>0</v>
      </c>
      <c r="G88" s="314">
        <f t="shared" si="147"/>
        <v>0</v>
      </c>
      <c r="H88" s="564">
        <v>0</v>
      </c>
      <c r="I88" s="565">
        <v>1</v>
      </c>
      <c r="J88" s="565">
        <v>1</v>
      </c>
      <c r="K88" s="314">
        <f t="shared" si="122"/>
        <v>1</v>
      </c>
      <c r="L88" s="564">
        <v>0</v>
      </c>
      <c r="M88" s="565">
        <v>0</v>
      </c>
      <c r="N88" s="565">
        <v>1</v>
      </c>
      <c r="O88" s="314">
        <f t="shared" si="148"/>
        <v>1</v>
      </c>
      <c r="P88" s="564">
        <v>0</v>
      </c>
      <c r="Q88" s="565">
        <v>0</v>
      </c>
      <c r="R88" s="565">
        <v>3</v>
      </c>
      <c r="S88" s="314">
        <f t="shared" si="123"/>
        <v>1</v>
      </c>
      <c r="T88" s="312">
        <v>0</v>
      </c>
      <c r="U88" s="313">
        <v>0</v>
      </c>
      <c r="V88" s="313">
        <v>0</v>
      </c>
      <c r="W88" s="314">
        <f t="shared" si="149"/>
        <v>0</v>
      </c>
      <c r="X88" s="564">
        <v>0</v>
      </c>
      <c r="Y88" s="565">
        <v>0</v>
      </c>
      <c r="Z88" s="565">
        <v>0</v>
      </c>
      <c r="AA88" s="314">
        <f t="shared" si="150"/>
        <v>0</v>
      </c>
      <c r="AB88" s="564">
        <v>0</v>
      </c>
      <c r="AC88" s="565">
        <v>0</v>
      </c>
      <c r="AD88" s="565">
        <v>0</v>
      </c>
      <c r="AE88" s="314">
        <f t="shared" si="124"/>
        <v>0</v>
      </c>
      <c r="AF88" s="564">
        <v>0</v>
      </c>
      <c r="AG88" s="565">
        <v>0</v>
      </c>
      <c r="AH88" s="565">
        <v>0</v>
      </c>
      <c r="AI88" s="314">
        <f t="shared" si="125"/>
        <v>0</v>
      </c>
      <c r="AJ88" s="564">
        <v>0</v>
      </c>
      <c r="AK88" s="565">
        <v>0</v>
      </c>
      <c r="AL88" s="565">
        <v>0</v>
      </c>
      <c r="AM88" s="314">
        <f t="shared" si="126"/>
        <v>0</v>
      </c>
      <c r="AN88" s="609"/>
      <c r="AO88" s="613"/>
      <c r="AP88" s="613"/>
      <c r="AQ88" s="615">
        <f t="shared" si="127"/>
        <v>0</v>
      </c>
      <c r="AR88" s="609"/>
      <c r="AS88" s="613"/>
      <c r="AT88" s="613"/>
      <c r="AU88" s="615">
        <f t="shared" si="128"/>
        <v>0</v>
      </c>
      <c r="AV88" s="609"/>
      <c r="AW88" s="613"/>
      <c r="AX88" s="613"/>
      <c r="AY88" s="615">
        <f t="shared" si="129"/>
        <v>0</v>
      </c>
      <c r="AZ88" s="609"/>
      <c r="BA88" s="613"/>
      <c r="BB88" s="613"/>
      <c r="BC88" s="615">
        <f t="shared" si="151"/>
        <v>0</v>
      </c>
      <c r="BD88" s="609"/>
      <c r="BE88" s="613"/>
      <c r="BF88" s="613"/>
      <c r="BG88" s="615">
        <f t="shared" si="130"/>
        <v>0</v>
      </c>
      <c r="BH88" s="609"/>
      <c r="BI88" s="613"/>
      <c r="BJ88" s="613"/>
      <c r="BK88" s="615">
        <f t="shared" si="152"/>
        <v>0</v>
      </c>
      <c r="BL88" s="616"/>
      <c r="BM88" s="613"/>
      <c r="BN88" s="613"/>
      <c r="BO88" s="612">
        <f t="shared" si="131"/>
        <v>0</v>
      </c>
      <c r="BP88" s="312">
        <v>0</v>
      </c>
      <c r="BQ88" s="313">
        <v>0</v>
      </c>
      <c r="BR88" s="313">
        <v>0</v>
      </c>
      <c r="BS88" s="314">
        <f t="shared" si="132"/>
        <v>0</v>
      </c>
      <c r="BT88" s="564">
        <v>0</v>
      </c>
      <c r="BU88" s="565">
        <v>0</v>
      </c>
      <c r="BV88" s="565">
        <v>4</v>
      </c>
      <c r="BW88" s="314">
        <f t="shared" si="133"/>
        <v>1</v>
      </c>
      <c r="BX88" s="564">
        <v>0</v>
      </c>
      <c r="BY88" s="565">
        <v>0</v>
      </c>
      <c r="BZ88" s="565">
        <v>0</v>
      </c>
      <c r="CA88" s="314">
        <f t="shared" si="153"/>
        <v>0</v>
      </c>
      <c r="CB88" s="298">
        <v>0</v>
      </c>
      <c r="CC88" s="299">
        <v>0</v>
      </c>
      <c r="CD88" s="299">
        <v>0</v>
      </c>
      <c r="CE88" s="314">
        <f t="shared" si="135"/>
        <v>0</v>
      </c>
      <c r="CF88" s="312">
        <v>0</v>
      </c>
      <c r="CG88" s="313">
        <v>0</v>
      </c>
      <c r="CH88" s="313">
        <v>0</v>
      </c>
      <c r="CI88" s="314">
        <f t="shared" si="136"/>
        <v>0</v>
      </c>
      <c r="CJ88" s="614"/>
      <c r="CK88" s="611"/>
      <c r="CL88" s="611"/>
      <c r="CM88" s="615">
        <f t="shared" si="137"/>
        <v>0</v>
      </c>
      <c r="CN88" s="298">
        <v>0</v>
      </c>
      <c r="CO88" s="299">
        <v>0</v>
      </c>
      <c r="CP88" s="299">
        <v>0</v>
      </c>
      <c r="CQ88" s="314">
        <f t="shared" si="138"/>
        <v>0</v>
      </c>
      <c r="CR88" s="312">
        <v>0</v>
      </c>
      <c r="CS88" s="313">
        <v>0</v>
      </c>
      <c r="CT88" s="313">
        <v>0</v>
      </c>
      <c r="CU88" s="314">
        <f t="shared" si="139"/>
        <v>0</v>
      </c>
      <c r="CV88" s="312">
        <v>0</v>
      </c>
      <c r="CW88" s="313">
        <v>0</v>
      </c>
      <c r="CX88" s="313">
        <v>0</v>
      </c>
      <c r="CY88" s="315">
        <f t="shared" si="154"/>
        <v>0</v>
      </c>
      <c r="CZ88" s="316">
        <f t="shared" si="104"/>
        <v>0</v>
      </c>
      <c r="DA88" s="317">
        <f t="shared" si="105"/>
        <v>1</v>
      </c>
      <c r="DB88" s="318">
        <f t="shared" si="105"/>
        <v>9</v>
      </c>
      <c r="DC88" s="319">
        <f t="shared" si="106"/>
        <v>0.23529411764705882</v>
      </c>
      <c r="DD88" s="320">
        <f t="shared" si="155"/>
        <v>0.43154606975533583</v>
      </c>
      <c r="DE88" s="321">
        <f t="shared" si="156"/>
        <v>0.19338277239018825</v>
      </c>
      <c r="DF88" s="322">
        <f t="shared" si="157"/>
        <v>1.0000000000000004</v>
      </c>
      <c r="DG88" s="321">
        <f t="shared" si="103"/>
        <v>0.1111111111111111</v>
      </c>
      <c r="DH88" s="322">
        <f t="shared" si="158"/>
        <v>0.15282246845271741</v>
      </c>
      <c r="DI88" s="310">
        <f>DB88/'Кол-во учащихся ОУ'!D89</f>
        <v>1.607142857142857E-2</v>
      </c>
      <c r="DJ88" s="311">
        <f t="shared" si="159"/>
        <v>4.3748021410053427E-2</v>
      </c>
    </row>
    <row r="89" spans="1:114" ht="16.5" customHeight="1" x14ac:dyDescent="0.25">
      <c r="A89" s="19">
        <v>3</v>
      </c>
      <c r="B89" s="16">
        <v>60050</v>
      </c>
      <c r="C89" s="21" t="s">
        <v>57</v>
      </c>
      <c r="D89" s="564">
        <v>0</v>
      </c>
      <c r="E89" s="565">
        <v>1</v>
      </c>
      <c r="F89" s="565">
        <v>13</v>
      </c>
      <c r="G89" s="314">
        <f t="shared" si="147"/>
        <v>1</v>
      </c>
      <c r="H89" s="564">
        <v>0</v>
      </c>
      <c r="I89" s="565">
        <v>2</v>
      </c>
      <c r="J89" s="565">
        <v>2</v>
      </c>
      <c r="K89" s="314">
        <f t="shared" si="122"/>
        <v>1</v>
      </c>
      <c r="L89" s="564">
        <v>0</v>
      </c>
      <c r="M89" s="565">
        <v>0</v>
      </c>
      <c r="N89" s="565">
        <v>0</v>
      </c>
      <c r="O89" s="314">
        <f t="shared" si="148"/>
        <v>0</v>
      </c>
      <c r="P89" s="564">
        <v>0</v>
      </c>
      <c r="Q89" s="565">
        <v>0</v>
      </c>
      <c r="R89" s="565">
        <v>0</v>
      </c>
      <c r="S89" s="314">
        <f t="shared" si="123"/>
        <v>0</v>
      </c>
      <c r="T89" s="312">
        <v>0</v>
      </c>
      <c r="U89" s="313">
        <v>0</v>
      </c>
      <c r="V89" s="313">
        <v>0</v>
      </c>
      <c r="W89" s="314">
        <f t="shared" si="149"/>
        <v>0</v>
      </c>
      <c r="X89" s="564">
        <v>1</v>
      </c>
      <c r="Y89" s="565">
        <v>0</v>
      </c>
      <c r="Z89" s="565">
        <v>1</v>
      </c>
      <c r="AA89" s="314">
        <f t="shared" si="150"/>
        <v>1</v>
      </c>
      <c r="AB89" s="564">
        <v>0</v>
      </c>
      <c r="AC89" s="565">
        <v>0</v>
      </c>
      <c r="AD89" s="565">
        <v>1</v>
      </c>
      <c r="AE89" s="314">
        <f t="shared" si="124"/>
        <v>1</v>
      </c>
      <c r="AF89" s="564">
        <v>0</v>
      </c>
      <c r="AG89" s="565">
        <v>0</v>
      </c>
      <c r="AH89" s="565">
        <v>2</v>
      </c>
      <c r="AI89" s="314">
        <f t="shared" si="125"/>
        <v>1</v>
      </c>
      <c r="AJ89" s="564">
        <v>0</v>
      </c>
      <c r="AK89" s="565">
        <v>1</v>
      </c>
      <c r="AL89" s="565">
        <v>1</v>
      </c>
      <c r="AM89" s="314">
        <f t="shared" si="126"/>
        <v>1</v>
      </c>
      <c r="AN89" s="609"/>
      <c r="AO89" s="613"/>
      <c r="AP89" s="613"/>
      <c r="AQ89" s="615">
        <f t="shared" si="127"/>
        <v>0</v>
      </c>
      <c r="AR89" s="609"/>
      <c r="AS89" s="613"/>
      <c r="AT89" s="613"/>
      <c r="AU89" s="615">
        <f t="shared" si="128"/>
        <v>0</v>
      </c>
      <c r="AV89" s="609"/>
      <c r="AW89" s="613"/>
      <c r="AX89" s="613"/>
      <c r="AY89" s="615">
        <f t="shared" si="129"/>
        <v>0</v>
      </c>
      <c r="AZ89" s="609"/>
      <c r="BA89" s="613"/>
      <c r="BB89" s="613"/>
      <c r="BC89" s="615">
        <f t="shared" si="151"/>
        <v>0</v>
      </c>
      <c r="BD89" s="609"/>
      <c r="BE89" s="613"/>
      <c r="BF89" s="613"/>
      <c r="BG89" s="615">
        <f t="shared" si="130"/>
        <v>0</v>
      </c>
      <c r="BH89" s="609"/>
      <c r="BI89" s="613"/>
      <c r="BJ89" s="613"/>
      <c r="BK89" s="615">
        <f t="shared" si="152"/>
        <v>0</v>
      </c>
      <c r="BL89" s="616"/>
      <c r="BM89" s="613"/>
      <c r="BN89" s="613"/>
      <c r="BO89" s="612">
        <f t="shared" si="131"/>
        <v>0</v>
      </c>
      <c r="BP89" s="312">
        <v>0</v>
      </c>
      <c r="BQ89" s="313">
        <v>0</v>
      </c>
      <c r="BR89" s="313">
        <v>0</v>
      </c>
      <c r="BS89" s="314">
        <f t="shared" si="132"/>
        <v>0</v>
      </c>
      <c r="BT89" s="564">
        <v>0</v>
      </c>
      <c r="BU89" s="565">
        <v>1</v>
      </c>
      <c r="BV89" s="565">
        <v>7</v>
      </c>
      <c r="BW89" s="314">
        <f t="shared" si="133"/>
        <v>1</v>
      </c>
      <c r="BX89" s="564">
        <v>0</v>
      </c>
      <c r="BY89" s="565">
        <v>0</v>
      </c>
      <c r="BZ89" s="565">
        <v>0</v>
      </c>
      <c r="CA89" s="314">
        <f t="shared" si="153"/>
        <v>0</v>
      </c>
      <c r="CB89" s="298">
        <v>0</v>
      </c>
      <c r="CC89" s="299">
        <v>0</v>
      </c>
      <c r="CD89" s="299">
        <v>0</v>
      </c>
      <c r="CE89" s="314">
        <f t="shared" si="135"/>
        <v>0</v>
      </c>
      <c r="CF89" s="312">
        <v>0</v>
      </c>
      <c r="CG89" s="313">
        <v>0</v>
      </c>
      <c r="CH89" s="313">
        <v>0</v>
      </c>
      <c r="CI89" s="314">
        <f t="shared" si="136"/>
        <v>0</v>
      </c>
      <c r="CJ89" s="614"/>
      <c r="CK89" s="611"/>
      <c r="CL89" s="611"/>
      <c r="CM89" s="615">
        <f t="shared" si="137"/>
        <v>0</v>
      </c>
      <c r="CN89" s="298">
        <v>0</v>
      </c>
      <c r="CO89" s="299">
        <v>0</v>
      </c>
      <c r="CP89" s="299">
        <v>0</v>
      </c>
      <c r="CQ89" s="314">
        <f t="shared" si="138"/>
        <v>0</v>
      </c>
      <c r="CR89" s="564">
        <v>2</v>
      </c>
      <c r="CS89" s="565">
        <v>1</v>
      </c>
      <c r="CT89" s="565">
        <v>3</v>
      </c>
      <c r="CU89" s="314">
        <f t="shared" si="139"/>
        <v>1</v>
      </c>
      <c r="CV89" s="312">
        <v>0</v>
      </c>
      <c r="CW89" s="313">
        <v>0</v>
      </c>
      <c r="CX89" s="313">
        <v>0</v>
      </c>
      <c r="CY89" s="315">
        <f t="shared" si="154"/>
        <v>0</v>
      </c>
      <c r="CZ89" s="316">
        <f t="shared" si="104"/>
        <v>3</v>
      </c>
      <c r="DA89" s="317">
        <f t="shared" si="105"/>
        <v>6</v>
      </c>
      <c r="DB89" s="318">
        <f t="shared" si="105"/>
        <v>30</v>
      </c>
      <c r="DC89" s="319">
        <f t="shared" si="106"/>
        <v>0.47058823529411764</v>
      </c>
      <c r="DD89" s="320">
        <f t="shared" si="155"/>
        <v>0.43154606975533583</v>
      </c>
      <c r="DE89" s="321">
        <f t="shared" si="156"/>
        <v>0.64460924130062747</v>
      </c>
      <c r="DF89" s="322">
        <f t="shared" si="157"/>
        <v>1.0000000000000004</v>
      </c>
      <c r="DG89" s="321">
        <f t="shared" si="103"/>
        <v>0.3</v>
      </c>
      <c r="DH89" s="322">
        <f t="shared" si="158"/>
        <v>0.15282246845271741</v>
      </c>
      <c r="DI89" s="310">
        <f>DB89/'Кол-во учащихся ОУ'!D90</f>
        <v>2.7372262773722629E-2</v>
      </c>
      <c r="DJ89" s="311">
        <f t="shared" si="159"/>
        <v>4.3748021410053427E-2</v>
      </c>
    </row>
    <row r="90" spans="1:114" ht="16.5" customHeight="1" x14ac:dyDescent="0.25">
      <c r="A90" s="19">
        <v>4</v>
      </c>
      <c r="B90" s="16">
        <v>60070</v>
      </c>
      <c r="C90" s="21" t="s">
        <v>45</v>
      </c>
      <c r="D90" s="564">
        <v>5</v>
      </c>
      <c r="E90" s="565">
        <v>3</v>
      </c>
      <c r="F90" s="565">
        <v>57</v>
      </c>
      <c r="G90" s="314">
        <f t="shared" si="147"/>
        <v>1</v>
      </c>
      <c r="H90" s="564">
        <v>1</v>
      </c>
      <c r="I90" s="565">
        <v>0</v>
      </c>
      <c r="J90" s="565">
        <v>1</v>
      </c>
      <c r="K90" s="314">
        <f t="shared" si="122"/>
        <v>1</v>
      </c>
      <c r="L90" s="564">
        <v>0</v>
      </c>
      <c r="M90" s="565">
        <v>0</v>
      </c>
      <c r="N90" s="565">
        <v>0</v>
      </c>
      <c r="O90" s="314">
        <f t="shared" si="148"/>
        <v>0</v>
      </c>
      <c r="P90" s="564">
        <v>0</v>
      </c>
      <c r="Q90" s="565">
        <v>0</v>
      </c>
      <c r="R90" s="565">
        <v>0</v>
      </c>
      <c r="S90" s="314">
        <f t="shared" si="123"/>
        <v>0</v>
      </c>
      <c r="T90" s="312">
        <v>0</v>
      </c>
      <c r="U90" s="313">
        <v>0</v>
      </c>
      <c r="V90" s="313">
        <v>0</v>
      </c>
      <c r="W90" s="314">
        <f t="shared" si="149"/>
        <v>0</v>
      </c>
      <c r="X90" s="564">
        <v>0</v>
      </c>
      <c r="Y90" s="565">
        <v>0</v>
      </c>
      <c r="Z90" s="565">
        <v>0</v>
      </c>
      <c r="AA90" s="314">
        <f t="shared" si="150"/>
        <v>0</v>
      </c>
      <c r="AB90" s="564">
        <v>0</v>
      </c>
      <c r="AC90" s="565">
        <v>0</v>
      </c>
      <c r="AD90" s="565">
        <v>0</v>
      </c>
      <c r="AE90" s="314">
        <f t="shared" si="124"/>
        <v>0</v>
      </c>
      <c r="AF90" s="564">
        <v>0</v>
      </c>
      <c r="AG90" s="565">
        <v>2</v>
      </c>
      <c r="AH90" s="565">
        <v>5</v>
      </c>
      <c r="AI90" s="314">
        <f t="shared" si="125"/>
        <v>1</v>
      </c>
      <c r="AJ90" s="564">
        <v>0</v>
      </c>
      <c r="AK90" s="565">
        <v>9</v>
      </c>
      <c r="AL90" s="565">
        <v>11</v>
      </c>
      <c r="AM90" s="314">
        <f t="shared" si="126"/>
        <v>1</v>
      </c>
      <c r="AN90" s="609"/>
      <c r="AO90" s="613"/>
      <c r="AP90" s="613"/>
      <c r="AQ90" s="615">
        <f t="shared" si="127"/>
        <v>0</v>
      </c>
      <c r="AR90" s="609"/>
      <c r="AS90" s="613"/>
      <c r="AT90" s="613"/>
      <c r="AU90" s="615">
        <f t="shared" si="128"/>
        <v>0</v>
      </c>
      <c r="AV90" s="609"/>
      <c r="AW90" s="613"/>
      <c r="AX90" s="613"/>
      <c r="AY90" s="615">
        <f t="shared" si="129"/>
        <v>0</v>
      </c>
      <c r="AZ90" s="609"/>
      <c r="BA90" s="613"/>
      <c r="BB90" s="613"/>
      <c r="BC90" s="615">
        <f t="shared" si="151"/>
        <v>0</v>
      </c>
      <c r="BD90" s="609"/>
      <c r="BE90" s="613"/>
      <c r="BF90" s="613"/>
      <c r="BG90" s="615">
        <f t="shared" si="130"/>
        <v>0</v>
      </c>
      <c r="BH90" s="609"/>
      <c r="BI90" s="613"/>
      <c r="BJ90" s="613"/>
      <c r="BK90" s="615">
        <f t="shared" si="152"/>
        <v>0</v>
      </c>
      <c r="BL90" s="616"/>
      <c r="BM90" s="613"/>
      <c r="BN90" s="613"/>
      <c r="BO90" s="612">
        <f t="shared" si="131"/>
        <v>0</v>
      </c>
      <c r="BP90" s="312">
        <v>0</v>
      </c>
      <c r="BQ90" s="313">
        <v>0</v>
      </c>
      <c r="BR90" s="313">
        <v>0</v>
      </c>
      <c r="BS90" s="314">
        <f t="shared" si="132"/>
        <v>0</v>
      </c>
      <c r="BT90" s="564">
        <v>0</v>
      </c>
      <c r="BU90" s="565">
        <v>1</v>
      </c>
      <c r="BV90" s="565">
        <v>7</v>
      </c>
      <c r="BW90" s="314">
        <f t="shared" si="133"/>
        <v>1</v>
      </c>
      <c r="BX90" s="564">
        <v>0</v>
      </c>
      <c r="BY90" s="565">
        <v>1</v>
      </c>
      <c r="BZ90" s="565">
        <v>3</v>
      </c>
      <c r="CA90" s="314">
        <f t="shared" si="153"/>
        <v>1</v>
      </c>
      <c r="CB90" s="298">
        <v>0</v>
      </c>
      <c r="CC90" s="299">
        <v>0</v>
      </c>
      <c r="CD90" s="299">
        <v>0</v>
      </c>
      <c r="CE90" s="314">
        <f t="shared" si="135"/>
        <v>0</v>
      </c>
      <c r="CF90" s="312">
        <v>0</v>
      </c>
      <c r="CG90" s="313">
        <v>0</v>
      </c>
      <c r="CH90" s="313">
        <v>0</v>
      </c>
      <c r="CI90" s="314">
        <f t="shared" si="136"/>
        <v>0</v>
      </c>
      <c r="CJ90" s="614"/>
      <c r="CK90" s="611"/>
      <c r="CL90" s="611"/>
      <c r="CM90" s="615">
        <f t="shared" si="137"/>
        <v>0</v>
      </c>
      <c r="CN90" s="298">
        <v>0</v>
      </c>
      <c r="CO90" s="299">
        <v>1</v>
      </c>
      <c r="CP90" s="299">
        <v>1</v>
      </c>
      <c r="CQ90" s="314">
        <f t="shared" si="138"/>
        <v>1</v>
      </c>
      <c r="CR90" s="564">
        <v>0</v>
      </c>
      <c r="CS90" s="565">
        <v>0</v>
      </c>
      <c r="CT90" s="565">
        <v>0</v>
      </c>
      <c r="CU90" s="314">
        <f t="shared" si="139"/>
        <v>0</v>
      </c>
      <c r="CV90" s="298">
        <v>0</v>
      </c>
      <c r="CW90" s="299">
        <v>0</v>
      </c>
      <c r="CX90" s="299">
        <v>0</v>
      </c>
      <c r="CY90" s="315">
        <f t="shared" si="154"/>
        <v>0</v>
      </c>
      <c r="CZ90" s="316">
        <f t="shared" si="104"/>
        <v>6</v>
      </c>
      <c r="DA90" s="317">
        <f t="shared" si="105"/>
        <v>17</v>
      </c>
      <c r="DB90" s="318">
        <f t="shared" si="105"/>
        <v>85</v>
      </c>
      <c r="DC90" s="319">
        <f t="shared" si="106"/>
        <v>0.41176470588235292</v>
      </c>
      <c r="DD90" s="320">
        <f t="shared" si="155"/>
        <v>0.43154606975533583</v>
      </c>
      <c r="DE90" s="321">
        <f t="shared" si="156"/>
        <v>1.8263928503517779</v>
      </c>
      <c r="DF90" s="322">
        <f t="shared" si="157"/>
        <v>1.0000000000000004</v>
      </c>
      <c r="DG90" s="321">
        <f t="shared" si="103"/>
        <v>0.27058823529411763</v>
      </c>
      <c r="DH90" s="322">
        <f t="shared" si="158"/>
        <v>0.15282246845271741</v>
      </c>
      <c r="DI90" s="310">
        <f>DB90/'Кол-во учащихся ОУ'!D91</f>
        <v>7.0892410341951623E-2</v>
      </c>
      <c r="DJ90" s="311">
        <f t="shared" si="159"/>
        <v>4.3748021410053427E-2</v>
      </c>
    </row>
    <row r="91" spans="1:114" ht="16.5" customHeight="1" x14ac:dyDescent="0.25">
      <c r="A91" s="19">
        <v>5</v>
      </c>
      <c r="B91" s="16">
        <v>60180</v>
      </c>
      <c r="C91" s="21" t="s">
        <v>4</v>
      </c>
      <c r="D91" s="564">
        <v>0</v>
      </c>
      <c r="E91" s="565">
        <v>2</v>
      </c>
      <c r="F91" s="565">
        <v>9</v>
      </c>
      <c r="G91" s="314">
        <f t="shared" si="147"/>
        <v>1</v>
      </c>
      <c r="H91" s="564">
        <v>0</v>
      </c>
      <c r="I91" s="565">
        <v>1</v>
      </c>
      <c r="J91" s="565">
        <v>1</v>
      </c>
      <c r="K91" s="314">
        <f t="shared" si="122"/>
        <v>1</v>
      </c>
      <c r="L91" s="564">
        <v>0</v>
      </c>
      <c r="M91" s="565">
        <v>0</v>
      </c>
      <c r="N91" s="565">
        <v>0</v>
      </c>
      <c r="O91" s="314">
        <f t="shared" si="148"/>
        <v>0</v>
      </c>
      <c r="P91" s="564">
        <v>0</v>
      </c>
      <c r="Q91" s="565">
        <v>0</v>
      </c>
      <c r="R91" s="565">
        <v>0</v>
      </c>
      <c r="S91" s="314">
        <f t="shared" si="123"/>
        <v>0</v>
      </c>
      <c r="T91" s="312">
        <v>0</v>
      </c>
      <c r="U91" s="313">
        <v>0</v>
      </c>
      <c r="V91" s="313">
        <v>0</v>
      </c>
      <c r="W91" s="314">
        <f t="shared" si="149"/>
        <v>0</v>
      </c>
      <c r="X91" s="564">
        <v>0</v>
      </c>
      <c r="Y91" s="565">
        <v>1</v>
      </c>
      <c r="Z91" s="565">
        <v>2</v>
      </c>
      <c r="AA91" s="314">
        <f t="shared" si="150"/>
        <v>1</v>
      </c>
      <c r="AB91" s="564">
        <v>0</v>
      </c>
      <c r="AC91" s="565">
        <v>0</v>
      </c>
      <c r="AD91" s="565">
        <v>1</v>
      </c>
      <c r="AE91" s="314">
        <f t="shared" si="124"/>
        <v>1</v>
      </c>
      <c r="AF91" s="564">
        <v>0</v>
      </c>
      <c r="AG91" s="565">
        <v>0</v>
      </c>
      <c r="AH91" s="565">
        <v>0</v>
      </c>
      <c r="AI91" s="314">
        <f t="shared" si="125"/>
        <v>0</v>
      </c>
      <c r="AJ91" s="564">
        <v>0</v>
      </c>
      <c r="AK91" s="565">
        <v>0</v>
      </c>
      <c r="AL91" s="565">
        <v>1</v>
      </c>
      <c r="AM91" s="314">
        <f t="shared" si="126"/>
        <v>1</v>
      </c>
      <c r="AN91" s="609"/>
      <c r="AO91" s="613"/>
      <c r="AP91" s="613"/>
      <c r="AQ91" s="615">
        <f t="shared" si="127"/>
        <v>0</v>
      </c>
      <c r="AR91" s="609"/>
      <c r="AS91" s="613"/>
      <c r="AT91" s="613"/>
      <c r="AU91" s="615">
        <f t="shared" si="128"/>
        <v>0</v>
      </c>
      <c r="AV91" s="609"/>
      <c r="AW91" s="613"/>
      <c r="AX91" s="613"/>
      <c r="AY91" s="615">
        <f t="shared" si="129"/>
        <v>0</v>
      </c>
      <c r="AZ91" s="609"/>
      <c r="BA91" s="613"/>
      <c r="BB91" s="613"/>
      <c r="BC91" s="615">
        <f t="shared" si="151"/>
        <v>0</v>
      </c>
      <c r="BD91" s="609"/>
      <c r="BE91" s="613"/>
      <c r="BF91" s="613"/>
      <c r="BG91" s="615">
        <f t="shared" si="130"/>
        <v>0</v>
      </c>
      <c r="BH91" s="609"/>
      <c r="BI91" s="613"/>
      <c r="BJ91" s="613"/>
      <c r="BK91" s="615">
        <f t="shared" si="152"/>
        <v>0</v>
      </c>
      <c r="BL91" s="616"/>
      <c r="BM91" s="613"/>
      <c r="BN91" s="613"/>
      <c r="BO91" s="612">
        <f t="shared" si="131"/>
        <v>0</v>
      </c>
      <c r="BP91" s="312">
        <v>0</v>
      </c>
      <c r="BQ91" s="313">
        <v>0</v>
      </c>
      <c r="BR91" s="313">
        <v>0</v>
      </c>
      <c r="BS91" s="314">
        <f t="shared" si="132"/>
        <v>0</v>
      </c>
      <c r="BT91" s="564">
        <v>0</v>
      </c>
      <c r="BU91" s="565">
        <v>0</v>
      </c>
      <c r="BV91" s="565">
        <v>4</v>
      </c>
      <c r="BW91" s="314">
        <f t="shared" si="133"/>
        <v>1</v>
      </c>
      <c r="BX91" s="564">
        <v>0</v>
      </c>
      <c r="BY91" s="565">
        <v>0</v>
      </c>
      <c r="BZ91" s="565">
        <v>2</v>
      </c>
      <c r="CA91" s="314">
        <f t="shared" si="153"/>
        <v>1</v>
      </c>
      <c r="CB91" s="298">
        <v>0</v>
      </c>
      <c r="CC91" s="299">
        <v>0</v>
      </c>
      <c r="CD91" s="299">
        <v>0</v>
      </c>
      <c r="CE91" s="314">
        <f t="shared" si="135"/>
        <v>0</v>
      </c>
      <c r="CF91" s="312">
        <v>0</v>
      </c>
      <c r="CG91" s="313">
        <v>0</v>
      </c>
      <c r="CH91" s="313">
        <v>0</v>
      </c>
      <c r="CI91" s="314">
        <f t="shared" si="136"/>
        <v>0</v>
      </c>
      <c r="CJ91" s="614"/>
      <c r="CK91" s="611"/>
      <c r="CL91" s="611"/>
      <c r="CM91" s="615">
        <f t="shared" si="137"/>
        <v>0</v>
      </c>
      <c r="CN91" s="312">
        <v>0</v>
      </c>
      <c r="CO91" s="313">
        <v>0</v>
      </c>
      <c r="CP91" s="313">
        <v>0</v>
      </c>
      <c r="CQ91" s="314">
        <f t="shared" si="138"/>
        <v>0</v>
      </c>
      <c r="CR91" s="564">
        <v>4</v>
      </c>
      <c r="CS91" s="565">
        <v>0</v>
      </c>
      <c r="CT91" s="565">
        <v>4</v>
      </c>
      <c r="CU91" s="314">
        <f t="shared" si="139"/>
        <v>1</v>
      </c>
      <c r="CV91" s="298">
        <v>0</v>
      </c>
      <c r="CW91" s="299">
        <v>0</v>
      </c>
      <c r="CX91" s="299">
        <v>0</v>
      </c>
      <c r="CY91" s="315">
        <f t="shared" si="154"/>
        <v>0</v>
      </c>
      <c r="CZ91" s="316">
        <f t="shared" si="104"/>
        <v>4</v>
      </c>
      <c r="DA91" s="317">
        <f t="shared" si="105"/>
        <v>4</v>
      </c>
      <c r="DB91" s="318">
        <f t="shared" si="105"/>
        <v>24</v>
      </c>
      <c r="DC91" s="319">
        <f t="shared" si="106"/>
        <v>0.47058823529411764</v>
      </c>
      <c r="DD91" s="320">
        <f t="shared" si="155"/>
        <v>0.43154606975533583</v>
      </c>
      <c r="DE91" s="321">
        <f t="shared" si="156"/>
        <v>0.51568739304050193</v>
      </c>
      <c r="DF91" s="322">
        <f t="shared" si="157"/>
        <v>1.0000000000000004</v>
      </c>
      <c r="DG91" s="321">
        <f t="shared" si="103"/>
        <v>0.33333333333333331</v>
      </c>
      <c r="DH91" s="322">
        <f t="shared" si="158"/>
        <v>0.15282246845271741</v>
      </c>
      <c r="DI91" s="310">
        <f>DB91/'Кол-во учащихся ОУ'!D92</f>
        <v>1.7021276595744681E-2</v>
      </c>
      <c r="DJ91" s="311">
        <f t="shared" si="159"/>
        <v>4.3748021410053427E-2</v>
      </c>
    </row>
    <row r="92" spans="1:114" ht="16.5" customHeight="1" x14ac:dyDescent="0.25">
      <c r="A92" s="670">
        <v>6</v>
      </c>
      <c r="B92" s="16">
        <v>60240</v>
      </c>
      <c r="C92" s="21" t="s">
        <v>46</v>
      </c>
      <c r="D92" s="564">
        <v>2</v>
      </c>
      <c r="E92" s="565">
        <v>5</v>
      </c>
      <c r="F92" s="565">
        <v>66</v>
      </c>
      <c r="G92" s="314">
        <f t="shared" si="147"/>
        <v>1</v>
      </c>
      <c r="H92" s="564">
        <v>2</v>
      </c>
      <c r="I92" s="565">
        <v>2</v>
      </c>
      <c r="J92" s="565">
        <v>4</v>
      </c>
      <c r="K92" s="314">
        <f t="shared" si="122"/>
        <v>1</v>
      </c>
      <c r="L92" s="564">
        <v>0</v>
      </c>
      <c r="M92" s="565">
        <v>0</v>
      </c>
      <c r="N92" s="565">
        <v>0</v>
      </c>
      <c r="O92" s="314">
        <f t="shared" si="148"/>
        <v>0</v>
      </c>
      <c r="P92" s="564">
        <v>0</v>
      </c>
      <c r="Q92" s="565">
        <v>0</v>
      </c>
      <c r="R92" s="565">
        <v>0</v>
      </c>
      <c r="S92" s="314">
        <f t="shared" si="123"/>
        <v>0</v>
      </c>
      <c r="T92" s="312">
        <v>0</v>
      </c>
      <c r="U92" s="313">
        <v>0</v>
      </c>
      <c r="V92" s="313">
        <v>0</v>
      </c>
      <c r="W92" s="314">
        <f t="shared" si="149"/>
        <v>0</v>
      </c>
      <c r="X92" s="564">
        <v>0</v>
      </c>
      <c r="Y92" s="565">
        <v>1</v>
      </c>
      <c r="Z92" s="565">
        <v>2</v>
      </c>
      <c r="AA92" s="314">
        <f t="shared" si="150"/>
        <v>1</v>
      </c>
      <c r="AB92" s="564">
        <v>1</v>
      </c>
      <c r="AC92" s="565">
        <v>0</v>
      </c>
      <c r="AD92" s="565">
        <v>3</v>
      </c>
      <c r="AE92" s="314">
        <f t="shared" si="124"/>
        <v>1</v>
      </c>
      <c r="AF92" s="312">
        <v>0</v>
      </c>
      <c r="AG92" s="313">
        <v>0</v>
      </c>
      <c r="AH92" s="313">
        <v>0</v>
      </c>
      <c r="AI92" s="314">
        <f t="shared" si="125"/>
        <v>0</v>
      </c>
      <c r="AJ92" s="564">
        <v>0</v>
      </c>
      <c r="AK92" s="565">
        <v>2</v>
      </c>
      <c r="AL92" s="565">
        <v>2</v>
      </c>
      <c r="AM92" s="314">
        <f t="shared" si="126"/>
        <v>1</v>
      </c>
      <c r="AN92" s="609"/>
      <c r="AO92" s="613"/>
      <c r="AP92" s="613"/>
      <c r="AQ92" s="615">
        <f t="shared" si="127"/>
        <v>0</v>
      </c>
      <c r="AR92" s="609"/>
      <c r="AS92" s="613"/>
      <c r="AT92" s="613"/>
      <c r="AU92" s="615">
        <f t="shared" si="128"/>
        <v>0</v>
      </c>
      <c r="AV92" s="609"/>
      <c r="AW92" s="613"/>
      <c r="AX92" s="613"/>
      <c r="AY92" s="615">
        <f t="shared" si="129"/>
        <v>0</v>
      </c>
      <c r="AZ92" s="609"/>
      <c r="BA92" s="613"/>
      <c r="BB92" s="613"/>
      <c r="BC92" s="615">
        <f t="shared" si="151"/>
        <v>0</v>
      </c>
      <c r="BD92" s="609"/>
      <c r="BE92" s="613"/>
      <c r="BF92" s="613"/>
      <c r="BG92" s="615">
        <f t="shared" si="130"/>
        <v>0</v>
      </c>
      <c r="BH92" s="609"/>
      <c r="BI92" s="613"/>
      <c r="BJ92" s="613"/>
      <c r="BK92" s="615">
        <f t="shared" si="152"/>
        <v>0</v>
      </c>
      <c r="BL92" s="616"/>
      <c r="BM92" s="613"/>
      <c r="BN92" s="613"/>
      <c r="BO92" s="612">
        <f t="shared" si="131"/>
        <v>0</v>
      </c>
      <c r="BP92" s="564">
        <v>0</v>
      </c>
      <c r="BQ92" s="565">
        <v>4</v>
      </c>
      <c r="BR92" s="565">
        <v>4</v>
      </c>
      <c r="BS92" s="314">
        <f t="shared" si="132"/>
        <v>1</v>
      </c>
      <c r="BT92" s="564">
        <v>0</v>
      </c>
      <c r="BU92" s="565">
        <v>3</v>
      </c>
      <c r="BV92" s="565">
        <v>7</v>
      </c>
      <c r="BW92" s="314">
        <f t="shared" si="133"/>
        <v>1</v>
      </c>
      <c r="BX92" s="564">
        <v>0</v>
      </c>
      <c r="BY92" s="565">
        <v>0</v>
      </c>
      <c r="BZ92" s="565">
        <v>2</v>
      </c>
      <c r="CA92" s="314">
        <f t="shared" si="153"/>
        <v>1</v>
      </c>
      <c r="CB92" s="288">
        <v>0</v>
      </c>
      <c r="CC92" s="289">
        <v>3</v>
      </c>
      <c r="CD92" s="289">
        <v>7</v>
      </c>
      <c r="CE92" s="314">
        <f t="shared" si="135"/>
        <v>1</v>
      </c>
      <c r="CF92" s="312">
        <v>0</v>
      </c>
      <c r="CG92" s="313">
        <v>0</v>
      </c>
      <c r="CH92" s="313">
        <v>0</v>
      </c>
      <c r="CI92" s="314">
        <f t="shared" si="136"/>
        <v>0</v>
      </c>
      <c r="CJ92" s="614"/>
      <c r="CK92" s="611"/>
      <c r="CL92" s="611"/>
      <c r="CM92" s="615">
        <f t="shared" si="137"/>
        <v>0</v>
      </c>
      <c r="CN92" s="298">
        <v>0</v>
      </c>
      <c r="CO92" s="299">
        <v>0</v>
      </c>
      <c r="CP92" s="299">
        <v>0</v>
      </c>
      <c r="CQ92" s="314">
        <f t="shared" si="138"/>
        <v>0</v>
      </c>
      <c r="CR92" s="312">
        <v>0</v>
      </c>
      <c r="CS92" s="313">
        <v>0</v>
      </c>
      <c r="CT92" s="313">
        <v>0</v>
      </c>
      <c r="CU92" s="314">
        <f t="shared" si="139"/>
        <v>0</v>
      </c>
      <c r="CV92" s="298">
        <v>0</v>
      </c>
      <c r="CW92" s="299">
        <v>0</v>
      </c>
      <c r="CX92" s="299">
        <v>0</v>
      </c>
      <c r="CY92" s="315">
        <f t="shared" si="154"/>
        <v>0</v>
      </c>
      <c r="CZ92" s="316">
        <f t="shared" si="104"/>
        <v>5</v>
      </c>
      <c r="DA92" s="317">
        <f t="shared" si="105"/>
        <v>20</v>
      </c>
      <c r="DB92" s="318">
        <f t="shared" si="105"/>
        <v>97</v>
      </c>
      <c r="DC92" s="319">
        <f t="shared" si="106"/>
        <v>0.52941176470588236</v>
      </c>
      <c r="DD92" s="320">
        <f t="shared" si="155"/>
        <v>0.43154606975533583</v>
      </c>
      <c r="DE92" s="321">
        <f t="shared" si="156"/>
        <v>2.0842365468720288</v>
      </c>
      <c r="DF92" s="322">
        <f t="shared" si="157"/>
        <v>1.0000000000000004</v>
      </c>
      <c r="DG92" s="321">
        <f t="shared" si="103"/>
        <v>0.25773195876288657</v>
      </c>
      <c r="DH92" s="322">
        <f t="shared" si="158"/>
        <v>0.15282246845271741</v>
      </c>
      <c r="DI92" s="310">
        <f>DB92/'Кол-во учащихся ОУ'!D94</f>
        <v>5.1788574479444738E-2</v>
      </c>
      <c r="DJ92" s="311">
        <f t="shared" si="159"/>
        <v>4.3748021410053427E-2</v>
      </c>
    </row>
    <row r="93" spans="1:114" ht="16.5" customHeight="1" x14ac:dyDescent="0.25">
      <c r="A93" s="670">
        <v>7</v>
      </c>
      <c r="B93" s="16">
        <v>60560</v>
      </c>
      <c r="C93" s="21" t="s">
        <v>27</v>
      </c>
      <c r="D93" s="564">
        <v>0</v>
      </c>
      <c r="E93" s="565">
        <v>0</v>
      </c>
      <c r="F93" s="565">
        <v>2</v>
      </c>
      <c r="G93" s="314">
        <f t="shared" si="147"/>
        <v>1</v>
      </c>
      <c r="H93" s="564">
        <v>0</v>
      </c>
      <c r="I93" s="565">
        <v>0</v>
      </c>
      <c r="J93" s="565">
        <v>0</v>
      </c>
      <c r="K93" s="314">
        <f t="shared" si="122"/>
        <v>0</v>
      </c>
      <c r="L93" s="564">
        <v>0</v>
      </c>
      <c r="M93" s="565">
        <v>0</v>
      </c>
      <c r="N93" s="565">
        <v>0</v>
      </c>
      <c r="O93" s="314">
        <f t="shared" si="148"/>
        <v>0</v>
      </c>
      <c r="P93" s="564">
        <v>0</v>
      </c>
      <c r="Q93" s="565">
        <v>0</v>
      </c>
      <c r="R93" s="565">
        <v>0</v>
      </c>
      <c r="S93" s="314">
        <f t="shared" si="123"/>
        <v>0</v>
      </c>
      <c r="T93" s="312">
        <v>0</v>
      </c>
      <c r="U93" s="313">
        <v>0</v>
      </c>
      <c r="V93" s="313">
        <v>0</v>
      </c>
      <c r="W93" s="314">
        <f t="shared" si="149"/>
        <v>0</v>
      </c>
      <c r="X93" s="564">
        <v>0</v>
      </c>
      <c r="Y93" s="565">
        <v>0</v>
      </c>
      <c r="Z93" s="565">
        <v>2</v>
      </c>
      <c r="AA93" s="314">
        <f t="shared" si="150"/>
        <v>1</v>
      </c>
      <c r="AB93" s="564">
        <v>0</v>
      </c>
      <c r="AC93" s="565">
        <v>0</v>
      </c>
      <c r="AD93" s="565">
        <v>1</v>
      </c>
      <c r="AE93" s="314">
        <f t="shared" si="124"/>
        <v>1</v>
      </c>
      <c r="AF93" s="312">
        <v>0</v>
      </c>
      <c r="AG93" s="313">
        <v>0</v>
      </c>
      <c r="AH93" s="313">
        <v>0</v>
      </c>
      <c r="AI93" s="314">
        <f t="shared" si="125"/>
        <v>0</v>
      </c>
      <c r="AJ93" s="564">
        <v>0</v>
      </c>
      <c r="AK93" s="565">
        <v>0</v>
      </c>
      <c r="AL93" s="565">
        <v>0</v>
      </c>
      <c r="AM93" s="314">
        <f t="shared" si="126"/>
        <v>0</v>
      </c>
      <c r="AN93" s="609"/>
      <c r="AO93" s="613"/>
      <c r="AP93" s="613"/>
      <c r="AQ93" s="615">
        <f t="shared" si="127"/>
        <v>0</v>
      </c>
      <c r="AR93" s="609"/>
      <c r="AS93" s="613"/>
      <c r="AT93" s="613"/>
      <c r="AU93" s="615">
        <f t="shared" si="128"/>
        <v>0</v>
      </c>
      <c r="AV93" s="609"/>
      <c r="AW93" s="613"/>
      <c r="AX93" s="613"/>
      <c r="AY93" s="615">
        <f t="shared" si="129"/>
        <v>0</v>
      </c>
      <c r="AZ93" s="609"/>
      <c r="BA93" s="613"/>
      <c r="BB93" s="613"/>
      <c r="BC93" s="615">
        <f t="shared" si="151"/>
        <v>0</v>
      </c>
      <c r="BD93" s="609"/>
      <c r="BE93" s="613"/>
      <c r="BF93" s="613"/>
      <c r="BG93" s="615">
        <f t="shared" si="130"/>
        <v>0</v>
      </c>
      <c r="BH93" s="609"/>
      <c r="BI93" s="613"/>
      <c r="BJ93" s="613"/>
      <c r="BK93" s="615">
        <f t="shared" si="152"/>
        <v>0</v>
      </c>
      <c r="BL93" s="610"/>
      <c r="BM93" s="611"/>
      <c r="BN93" s="611"/>
      <c r="BO93" s="612">
        <f t="shared" si="131"/>
        <v>0</v>
      </c>
      <c r="BP93" s="312">
        <v>0</v>
      </c>
      <c r="BQ93" s="313">
        <v>0</v>
      </c>
      <c r="BR93" s="313">
        <v>0</v>
      </c>
      <c r="BS93" s="314">
        <f t="shared" si="132"/>
        <v>0</v>
      </c>
      <c r="BT93" s="564">
        <v>0</v>
      </c>
      <c r="BU93" s="565">
        <v>0</v>
      </c>
      <c r="BV93" s="565">
        <v>7</v>
      </c>
      <c r="BW93" s="314">
        <f t="shared" si="133"/>
        <v>1</v>
      </c>
      <c r="BX93" s="564">
        <v>0</v>
      </c>
      <c r="BY93" s="565">
        <v>0</v>
      </c>
      <c r="BZ93" s="565">
        <v>1</v>
      </c>
      <c r="CA93" s="314">
        <f t="shared" si="153"/>
        <v>1</v>
      </c>
      <c r="CB93" s="288">
        <v>0</v>
      </c>
      <c r="CC93" s="289">
        <v>0</v>
      </c>
      <c r="CD93" s="289">
        <v>0</v>
      </c>
      <c r="CE93" s="314">
        <f t="shared" si="135"/>
        <v>0</v>
      </c>
      <c r="CF93" s="312">
        <v>0</v>
      </c>
      <c r="CG93" s="313">
        <v>0</v>
      </c>
      <c r="CH93" s="313">
        <v>0</v>
      </c>
      <c r="CI93" s="314">
        <f t="shared" si="136"/>
        <v>0</v>
      </c>
      <c r="CJ93" s="614"/>
      <c r="CK93" s="611"/>
      <c r="CL93" s="611"/>
      <c r="CM93" s="615">
        <f t="shared" si="137"/>
        <v>0</v>
      </c>
      <c r="CN93" s="298">
        <v>0</v>
      </c>
      <c r="CO93" s="299">
        <v>0</v>
      </c>
      <c r="CP93" s="299">
        <v>0</v>
      </c>
      <c r="CQ93" s="314">
        <f t="shared" si="138"/>
        <v>0</v>
      </c>
      <c r="CR93" s="312">
        <v>0</v>
      </c>
      <c r="CS93" s="313">
        <v>0</v>
      </c>
      <c r="CT93" s="313">
        <v>0</v>
      </c>
      <c r="CU93" s="314">
        <f t="shared" si="139"/>
        <v>0</v>
      </c>
      <c r="CV93" s="298">
        <v>0</v>
      </c>
      <c r="CW93" s="299">
        <v>0</v>
      </c>
      <c r="CX93" s="299">
        <v>0</v>
      </c>
      <c r="CY93" s="315">
        <f t="shared" si="154"/>
        <v>0</v>
      </c>
      <c r="CZ93" s="316">
        <f t="shared" si="104"/>
        <v>0</v>
      </c>
      <c r="DA93" s="317">
        <f t="shared" si="105"/>
        <v>0</v>
      </c>
      <c r="DB93" s="318">
        <f t="shared" si="105"/>
        <v>13</v>
      </c>
      <c r="DC93" s="319">
        <f t="shared" si="106"/>
        <v>0.29411764705882354</v>
      </c>
      <c r="DD93" s="320">
        <f t="shared" si="155"/>
        <v>0.43154606975533583</v>
      </c>
      <c r="DE93" s="321">
        <f t="shared" si="156"/>
        <v>0.27933067123027189</v>
      </c>
      <c r="DF93" s="322">
        <f t="shared" si="157"/>
        <v>1.0000000000000004</v>
      </c>
      <c r="DG93" s="321">
        <f t="shared" si="103"/>
        <v>0</v>
      </c>
      <c r="DH93" s="322">
        <f t="shared" si="158"/>
        <v>0.15282246845271741</v>
      </c>
      <c r="DI93" s="310">
        <f>DB93/'Кол-во учащихся ОУ'!D95</f>
        <v>2.5793650793650792E-2</v>
      </c>
      <c r="DJ93" s="311">
        <f t="shared" si="159"/>
        <v>4.3748021410053427E-2</v>
      </c>
    </row>
    <row r="94" spans="1:114" ht="16.5" customHeight="1" x14ac:dyDescent="0.25">
      <c r="A94" s="670">
        <v>8</v>
      </c>
      <c r="B94" s="16">
        <v>60660</v>
      </c>
      <c r="C94" s="21" t="s">
        <v>59</v>
      </c>
      <c r="D94" s="564">
        <v>0</v>
      </c>
      <c r="E94" s="565">
        <v>0</v>
      </c>
      <c r="F94" s="565">
        <v>4</v>
      </c>
      <c r="G94" s="314">
        <f t="shared" si="147"/>
        <v>1</v>
      </c>
      <c r="H94" s="564">
        <v>0</v>
      </c>
      <c r="I94" s="565">
        <v>0</v>
      </c>
      <c r="J94" s="565">
        <v>0</v>
      </c>
      <c r="K94" s="314">
        <f t="shared" si="122"/>
        <v>0</v>
      </c>
      <c r="L94" s="564">
        <v>0</v>
      </c>
      <c r="M94" s="565">
        <v>0</v>
      </c>
      <c r="N94" s="565">
        <v>0</v>
      </c>
      <c r="O94" s="314">
        <f t="shared" si="148"/>
        <v>0</v>
      </c>
      <c r="P94" s="564">
        <v>0</v>
      </c>
      <c r="Q94" s="565">
        <v>0</v>
      </c>
      <c r="R94" s="565">
        <v>0</v>
      </c>
      <c r="S94" s="314">
        <f t="shared" si="123"/>
        <v>0</v>
      </c>
      <c r="T94" s="312">
        <v>0</v>
      </c>
      <c r="U94" s="313">
        <v>0</v>
      </c>
      <c r="V94" s="313">
        <v>0</v>
      </c>
      <c r="W94" s="314">
        <f t="shared" si="149"/>
        <v>0</v>
      </c>
      <c r="X94" s="564">
        <v>0</v>
      </c>
      <c r="Y94" s="565">
        <v>0</v>
      </c>
      <c r="Z94" s="565">
        <v>0</v>
      </c>
      <c r="AA94" s="314">
        <f t="shared" si="150"/>
        <v>0</v>
      </c>
      <c r="AB94" s="564">
        <v>0</v>
      </c>
      <c r="AC94" s="565">
        <v>0</v>
      </c>
      <c r="AD94" s="565">
        <v>0</v>
      </c>
      <c r="AE94" s="314">
        <f t="shared" si="124"/>
        <v>0</v>
      </c>
      <c r="AF94" s="312">
        <v>0</v>
      </c>
      <c r="AG94" s="313">
        <v>0</v>
      </c>
      <c r="AH94" s="313">
        <v>0</v>
      </c>
      <c r="AI94" s="314">
        <f t="shared" si="125"/>
        <v>0</v>
      </c>
      <c r="AJ94" s="564">
        <v>0</v>
      </c>
      <c r="AK94" s="565">
        <v>0</v>
      </c>
      <c r="AL94" s="565">
        <v>0</v>
      </c>
      <c r="AM94" s="314">
        <f t="shared" si="126"/>
        <v>0</v>
      </c>
      <c r="AN94" s="609"/>
      <c r="AO94" s="613"/>
      <c r="AP94" s="613"/>
      <c r="AQ94" s="615">
        <f t="shared" si="127"/>
        <v>0</v>
      </c>
      <c r="AR94" s="609"/>
      <c r="AS94" s="613"/>
      <c r="AT94" s="613"/>
      <c r="AU94" s="615">
        <f t="shared" si="128"/>
        <v>0</v>
      </c>
      <c r="AV94" s="609"/>
      <c r="AW94" s="613"/>
      <c r="AX94" s="613"/>
      <c r="AY94" s="615">
        <f t="shared" si="129"/>
        <v>0</v>
      </c>
      <c r="AZ94" s="609"/>
      <c r="BA94" s="613"/>
      <c r="BB94" s="613"/>
      <c r="BC94" s="615">
        <f t="shared" si="151"/>
        <v>0</v>
      </c>
      <c r="BD94" s="609"/>
      <c r="BE94" s="613"/>
      <c r="BF94" s="613"/>
      <c r="BG94" s="615">
        <f t="shared" si="130"/>
        <v>0</v>
      </c>
      <c r="BH94" s="609"/>
      <c r="BI94" s="613"/>
      <c r="BJ94" s="613"/>
      <c r="BK94" s="615">
        <f t="shared" si="152"/>
        <v>0</v>
      </c>
      <c r="BL94" s="610"/>
      <c r="BM94" s="611"/>
      <c r="BN94" s="611"/>
      <c r="BO94" s="612">
        <f t="shared" si="131"/>
        <v>0</v>
      </c>
      <c r="BP94" s="312">
        <v>0</v>
      </c>
      <c r="BQ94" s="313">
        <v>0</v>
      </c>
      <c r="BR94" s="313">
        <v>0</v>
      </c>
      <c r="BS94" s="314">
        <f t="shared" si="132"/>
        <v>0</v>
      </c>
      <c r="BT94" s="564">
        <v>0</v>
      </c>
      <c r="BU94" s="565">
        <v>0</v>
      </c>
      <c r="BV94" s="565">
        <v>5</v>
      </c>
      <c r="BW94" s="314">
        <f t="shared" si="133"/>
        <v>1</v>
      </c>
      <c r="BX94" s="564">
        <v>0</v>
      </c>
      <c r="BY94" s="565">
        <v>0</v>
      </c>
      <c r="BZ94" s="565">
        <v>0</v>
      </c>
      <c r="CA94" s="314">
        <f t="shared" si="153"/>
        <v>0</v>
      </c>
      <c r="CB94" s="288">
        <v>0</v>
      </c>
      <c r="CC94" s="289">
        <v>0</v>
      </c>
      <c r="CD94" s="289">
        <v>0</v>
      </c>
      <c r="CE94" s="314">
        <f t="shared" si="135"/>
        <v>0</v>
      </c>
      <c r="CF94" s="312">
        <v>0</v>
      </c>
      <c r="CG94" s="313">
        <v>0</v>
      </c>
      <c r="CH94" s="313">
        <v>0</v>
      </c>
      <c r="CI94" s="314">
        <f t="shared" si="136"/>
        <v>0</v>
      </c>
      <c r="CJ94" s="614"/>
      <c r="CK94" s="611"/>
      <c r="CL94" s="611"/>
      <c r="CM94" s="615">
        <f t="shared" si="137"/>
        <v>0</v>
      </c>
      <c r="CN94" s="298">
        <v>0</v>
      </c>
      <c r="CO94" s="299">
        <v>0</v>
      </c>
      <c r="CP94" s="299">
        <v>0</v>
      </c>
      <c r="CQ94" s="314">
        <f t="shared" si="138"/>
        <v>0</v>
      </c>
      <c r="CR94" s="312">
        <v>0</v>
      </c>
      <c r="CS94" s="313">
        <v>0</v>
      </c>
      <c r="CT94" s="313">
        <v>0</v>
      </c>
      <c r="CU94" s="314">
        <f t="shared" si="139"/>
        <v>0</v>
      </c>
      <c r="CV94" s="298">
        <v>0</v>
      </c>
      <c r="CW94" s="299">
        <v>0</v>
      </c>
      <c r="CX94" s="299">
        <v>0</v>
      </c>
      <c r="CY94" s="315">
        <f t="shared" si="154"/>
        <v>0</v>
      </c>
      <c r="CZ94" s="316">
        <f t="shared" si="104"/>
        <v>0</v>
      </c>
      <c r="DA94" s="317">
        <f t="shared" si="105"/>
        <v>0</v>
      </c>
      <c r="DB94" s="318">
        <f t="shared" si="105"/>
        <v>9</v>
      </c>
      <c r="DC94" s="319">
        <f t="shared" si="106"/>
        <v>0.11764705882352941</v>
      </c>
      <c r="DD94" s="320">
        <f t="shared" si="155"/>
        <v>0.43154606975533583</v>
      </c>
      <c r="DE94" s="321">
        <f t="shared" si="156"/>
        <v>0.19338277239018825</v>
      </c>
      <c r="DF94" s="322">
        <f t="shared" si="157"/>
        <v>1.0000000000000004</v>
      </c>
      <c r="DG94" s="321">
        <f t="shared" si="103"/>
        <v>0</v>
      </c>
      <c r="DH94" s="322">
        <f t="shared" si="158"/>
        <v>0.15282246845271741</v>
      </c>
      <c r="DI94" s="310">
        <f>DB94/'Кол-во учащихся ОУ'!D96</f>
        <v>2.1531100478468901E-2</v>
      </c>
      <c r="DJ94" s="311">
        <f t="shared" si="159"/>
        <v>4.3748021410053427E-2</v>
      </c>
    </row>
    <row r="95" spans="1:114" ht="16.5" customHeight="1" x14ac:dyDescent="0.25">
      <c r="A95" s="670">
        <v>9</v>
      </c>
      <c r="B95" s="15">
        <v>60001</v>
      </c>
      <c r="C95" s="20" t="s">
        <v>60</v>
      </c>
      <c r="D95" s="564">
        <v>0</v>
      </c>
      <c r="E95" s="565">
        <v>0</v>
      </c>
      <c r="F95" s="565">
        <v>7</v>
      </c>
      <c r="G95" s="314">
        <f>IF(F95&gt;0,1,0)</f>
        <v>1</v>
      </c>
      <c r="H95" s="564">
        <v>0</v>
      </c>
      <c r="I95" s="565">
        <v>0</v>
      </c>
      <c r="J95" s="565">
        <v>0</v>
      </c>
      <c r="K95" s="314">
        <f>IF(J95&gt;0,1,0)</f>
        <v>0</v>
      </c>
      <c r="L95" s="564">
        <v>0</v>
      </c>
      <c r="M95" s="565">
        <v>1</v>
      </c>
      <c r="N95" s="565">
        <v>2</v>
      </c>
      <c r="O95" s="314">
        <f t="shared" si="148"/>
        <v>1</v>
      </c>
      <c r="P95" s="564">
        <v>0</v>
      </c>
      <c r="Q95" s="565">
        <v>0</v>
      </c>
      <c r="R95" s="565">
        <v>0</v>
      </c>
      <c r="S95" s="314">
        <f>IF(R95&gt;0,1,0)</f>
        <v>0</v>
      </c>
      <c r="T95" s="312">
        <v>0</v>
      </c>
      <c r="U95" s="313">
        <v>0</v>
      </c>
      <c r="V95" s="313">
        <v>0</v>
      </c>
      <c r="W95" s="314">
        <f t="shared" si="149"/>
        <v>0</v>
      </c>
      <c r="X95" s="564">
        <v>0</v>
      </c>
      <c r="Y95" s="565">
        <v>0</v>
      </c>
      <c r="Z95" s="565">
        <v>2</v>
      </c>
      <c r="AA95" s="314">
        <f t="shared" si="150"/>
        <v>1</v>
      </c>
      <c r="AB95" s="564">
        <v>0</v>
      </c>
      <c r="AC95" s="565">
        <v>0</v>
      </c>
      <c r="AD95" s="565">
        <v>2</v>
      </c>
      <c r="AE95" s="314">
        <f>IF(AD95&gt;0,1,0)</f>
        <v>1</v>
      </c>
      <c r="AF95" s="564">
        <v>0</v>
      </c>
      <c r="AG95" s="565">
        <v>0</v>
      </c>
      <c r="AH95" s="565">
        <v>1</v>
      </c>
      <c r="AI95" s="314">
        <f>IF(AH95&gt;0,1,0)</f>
        <v>1</v>
      </c>
      <c r="AJ95" s="564">
        <v>0</v>
      </c>
      <c r="AK95" s="565">
        <v>1</v>
      </c>
      <c r="AL95" s="565">
        <v>1</v>
      </c>
      <c r="AM95" s="314">
        <f>IF(AL95&gt;0,1,0)</f>
        <v>1</v>
      </c>
      <c r="AN95" s="609"/>
      <c r="AO95" s="613"/>
      <c r="AP95" s="613"/>
      <c r="AQ95" s="615">
        <f>IF(AP95&gt;0,1,0)</f>
        <v>0</v>
      </c>
      <c r="AR95" s="609"/>
      <c r="AS95" s="613"/>
      <c r="AT95" s="613"/>
      <c r="AU95" s="615">
        <f>IF(AT95&gt;0,1,0)</f>
        <v>0</v>
      </c>
      <c r="AV95" s="609"/>
      <c r="AW95" s="613"/>
      <c r="AX95" s="613"/>
      <c r="AY95" s="615">
        <f>IF(AX95&gt;0,1,0)</f>
        <v>0</v>
      </c>
      <c r="AZ95" s="609"/>
      <c r="BA95" s="613"/>
      <c r="BB95" s="613"/>
      <c r="BC95" s="615">
        <f t="shared" si="151"/>
        <v>0</v>
      </c>
      <c r="BD95" s="609"/>
      <c r="BE95" s="613"/>
      <c r="BF95" s="613"/>
      <c r="BG95" s="615">
        <f>IF(BF95&gt;0,1,0)</f>
        <v>0</v>
      </c>
      <c r="BH95" s="609"/>
      <c r="BI95" s="613"/>
      <c r="BJ95" s="613"/>
      <c r="BK95" s="615">
        <f t="shared" si="152"/>
        <v>0</v>
      </c>
      <c r="BL95" s="616"/>
      <c r="BM95" s="613"/>
      <c r="BN95" s="613"/>
      <c r="BO95" s="612">
        <f>IF(BN95&gt;0,1,0)</f>
        <v>0</v>
      </c>
      <c r="BP95" s="312">
        <v>0</v>
      </c>
      <c r="BQ95" s="313">
        <v>0</v>
      </c>
      <c r="BR95" s="313">
        <v>0</v>
      </c>
      <c r="BS95" s="314">
        <f>IF(BR95&gt;0,1,0)</f>
        <v>0</v>
      </c>
      <c r="BT95" s="564">
        <v>0</v>
      </c>
      <c r="BU95" s="565">
        <v>0</v>
      </c>
      <c r="BV95" s="565">
        <v>5</v>
      </c>
      <c r="BW95" s="314">
        <f>IF(BV95&gt;0,1,0)</f>
        <v>1</v>
      </c>
      <c r="BX95" s="564">
        <v>0</v>
      </c>
      <c r="BY95" s="565">
        <v>0</v>
      </c>
      <c r="BZ95" s="565">
        <v>1</v>
      </c>
      <c r="CA95" s="314">
        <f>IF(BZ95&gt;0,1,0)</f>
        <v>1</v>
      </c>
      <c r="CB95" s="564">
        <v>0</v>
      </c>
      <c r="CC95" s="565">
        <v>3</v>
      </c>
      <c r="CD95" s="565">
        <v>4</v>
      </c>
      <c r="CE95" s="314">
        <f>IF(CD95&gt;0,1,0)</f>
        <v>1</v>
      </c>
      <c r="CF95" s="312">
        <v>0</v>
      </c>
      <c r="CG95" s="313">
        <v>0</v>
      </c>
      <c r="CH95" s="313">
        <v>0</v>
      </c>
      <c r="CI95" s="314">
        <f>IF(CH95&gt;0,1,0)</f>
        <v>0</v>
      </c>
      <c r="CJ95" s="614"/>
      <c r="CK95" s="611"/>
      <c r="CL95" s="611"/>
      <c r="CM95" s="615">
        <f>IF(CL95&gt;0,1,0)</f>
        <v>0</v>
      </c>
      <c r="CN95" s="298">
        <v>0</v>
      </c>
      <c r="CO95" s="299">
        <v>0</v>
      </c>
      <c r="CP95" s="299">
        <v>0</v>
      </c>
      <c r="CQ95" s="314">
        <f>IF(CP95&gt;0,1,0)</f>
        <v>0</v>
      </c>
      <c r="CR95" s="312">
        <v>0</v>
      </c>
      <c r="CS95" s="313">
        <v>0</v>
      </c>
      <c r="CT95" s="313">
        <v>0</v>
      </c>
      <c r="CU95" s="314">
        <f>IF(CT95&gt;0,1,0)</f>
        <v>0</v>
      </c>
      <c r="CV95" s="312">
        <v>0</v>
      </c>
      <c r="CW95" s="313">
        <v>0</v>
      </c>
      <c r="CX95" s="313">
        <v>16</v>
      </c>
      <c r="CY95" s="315">
        <f>IF(CX95&gt;0,1,0)</f>
        <v>1</v>
      </c>
      <c r="CZ95" s="316">
        <f t="shared" si="104"/>
        <v>0</v>
      </c>
      <c r="DA95" s="317">
        <f t="shared" si="105"/>
        <v>5</v>
      </c>
      <c r="DB95" s="318">
        <f t="shared" si="105"/>
        <v>41</v>
      </c>
      <c r="DC95" s="319">
        <f t="shared" si="106"/>
        <v>0.58823529411764708</v>
      </c>
      <c r="DD95" s="309">
        <f t="shared" si="155"/>
        <v>0.43154606975533583</v>
      </c>
      <c r="DE95" s="310">
        <f t="shared" si="156"/>
        <v>0.88096596311085751</v>
      </c>
      <c r="DF95" s="311">
        <f t="shared" si="157"/>
        <v>1.0000000000000004</v>
      </c>
      <c r="DG95" s="310">
        <f>(CZ95+DA95)/DB95</f>
        <v>0.12195121951219512</v>
      </c>
      <c r="DH95" s="311">
        <f t="shared" si="158"/>
        <v>0.15282246845271741</v>
      </c>
      <c r="DI95" s="310">
        <f>DB95/'Кол-во учащихся ОУ'!D97</f>
        <v>4.4086021505376341E-2</v>
      </c>
      <c r="DJ95" s="311">
        <f t="shared" si="159"/>
        <v>4.3748021410053427E-2</v>
      </c>
    </row>
    <row r="96" spans="1:114" ht="16.5" customHeight="1" x14ac:dyDescent="0.25">
      <c r="A96" s="670">
        <v>10</v>
      </c>
      <c r="B96" s="16">
        <v>60701</v>
      </c>
      <c r="C96" s="21" t="s">
        <v>61</v>
      </c>
      <c r="D96" s="564">
        <v>0</v>
      </c>
      <c r="E96" s="565">
        <v>2</v>
      </c>
      <c r="F96" s="565">
        <v>12</v>
      </c>
      <c r="G96" s="314">
        <f t="shared" si="147"/>
        <v>1</v>
      </c>
      <c r="H96" s="564">
        <v>0</v>
      </c>
      <c r="I96" s="565">
        <v>1</v>
      </c>
      <c r="J96" s="565">
        <v>1</v>
      </c>
      <c r="K96" s="314">
        <f t="shared" si="122"/>
        <v>1</v>
      </c>
      <c r="L96" s="564">
        <v>1</v>
      </c>
      <c r="M96" s="565">
        <v>1</v>
      </c>
      <c r="N96" s="565">
        <v>3</v>
      </c>
      <c r="O96" s="314">
        <f t="shared" si="148"/>
        <v>1</v>
      </c>
      <c r="P96" s="564">
        <v>0</v>
      </c>
      <c r="Q96" s="565">
        <v>0</v>
      </c>
      <c r="R96" s="565">
        <v>0</v>
      </c>
      <c r="S96" s="314">
        <f t="shared" si="123"/>
        <v>0</v>
      </c>
      <c r="T96" s="312">
        <v>0</v>
      </c>
      <c r="U96" s="313">
        <v>0</v>
      </c>
      <c r="V96" s="313">
        <v>0</v>
      </c>
      <c r="W96" s="314">
        <f t="shared" si="149"/>
        <v>0</v>
      </c>
      <c r="X96" s="564">
        <v>0</v>
      </c>
      <c r="Y96" s="565">
        <v>0</v>
      </c>
      <c r="Z96" s="565">
        <v>1</v>
      </c>
      <c r="AA96" s="314">
        <f t="shared" si="150"/>
        <v>1</v>
      </c>
      <c r="AB96" s="564">
        <v>0</v>
      </c>
      <c r="AC96" s="565">
        <v>1</v>
      </c>
      <c r="AD96" s="565">
        <v>2</v>
      </c>
      <c r="AE96" s="314">
        <f t="shared" si="124"/>
        <v>1</v>
      </c>
      <c r="AF96" s="564">
        <v>0</v>
      </c>
      <c r="AG96" s="565">
        <v>0</v>
      </c>
      <c r="AH96" s="565">
        <v>0</v>
      </c>
      <c r="AI96" s="314">
        <f t="shared" si="125"/>
        <v>0</v>
      </c>
      <c r="AJ96" s="564">
        <v>0</v>
      </c>
      <c r="AK96" s="565">
        <v>0</v>
      </c>
      <c r="AL96" s="565">
        <v>0</v>
      </c>
      <c r="AM96" s="314">
        <f t="shared" si="126"/>
        <v>0</v>
      </c>
      <c r="AN96" s="609"/>
      <c r="AO96" s="613"/>
      <c r="AP96" s="613"/>
      <c r="AQ96" s="615">
        <f t="shared" si="127"/>
        <v>0</v>
      </c>
      <c r="AR96" s="609"/>
      <c r="AS96" s="613"/>
      <c r="AT96" s="613"/>
      <c r="AU96" s="615">
        <f t="shared" si="128"/>
        <v>0</v>
      </c>
      <c r="AV96" s="609"/>
      <c r="AW96" s="613"/>
      <c r="AX96" s="613"/>
      <c r="AY96" s="615">
        <f t="shared" si="129"/>
        <v>0</v>
      </c>
      <c r="AZ96" s="609"/>
      <c r="BA96" s="613"/>
      <c r="BB96" s="613"/>
      <c r="BC96" s="615">
        <f t="shared" si="151"/>
        <v>0</v>
      </c>
      <c r="BD96" s="609"/>
      <c r="BE96" s="613"/>
      <c r="BF96" s="613"/>
      <c r="BG96" s="615">
        <f t="shared" si="130"/>
        <v>0</v>
      </c>
      <c r="BH96" s="609"/>
      <c r="BI96" s="613"/>
      <c r="BJ96" s="613"/>
      <c r="BK96" s="615">
        <f t="shared" si="152"/>
        <v>0</v>
      </c>
      <c r="BL96" s="610"/>
      <c r="BM96" s="611"/>
      <c r="BN96" s="611"/>
      <c r="BO96" s="612">
        <f t="shared" si="131"/>
        <v>0</v>
      </c>
      <c r="BP96" s="312">
        <v>0</v>
      </c>
      <c r="BQ96" s="313">
        <v>0</v>
      </c>
      <c r="BR96" s="313">
        <v>0</v>
      </c>
      <c r="BS96" s="314">
        <f t="shared" si="132"/>
        <v>0</v>
      </c>
      <c r="BT96" s="564">
        <v>0</v>
      </c>
      <c r="BU96" s="565">
        <v>1</v>
      </c>
      <c r="BV96" s="565">
        <v>6</v>
      </c>
      <c r="BW96" s="314">
        <f t="shared" si="133"/>
        <v>1</v>
      </c>
      <c r="BX96" s="564">
        <v>0</v>
      </c>
      <c r="BY96" s="565">
        <v>0</v>
      </c>
      <c r="BZ96" s="565">
        <v>0</v>
      </c>
      <c r="CA96" s="314">
        <f t="shared" ref="CA96:CA115" si="160">IF(BZ96&gt;0,1,0)</f>
        <v>0</v>
      </c>
      <c r="CB96" s="564">
        <v>0</v>
      </c>
      <c r="CC96" s="565">
        <v>0</v>
      </c>
      <c r="CD96" s="565">
        <v>0</v>
      </c>
      <c r="CE96" s="314">
        <f t="shared" si="135"/>
        <v>0</v>
      </c>
      <c r="CF96" s="312">
        <v>0</v>
      </c>
      <c r="CG96" s="313">
        <v>0</v>
      </c>
      <c r="CH96" s="313">
        <v>0</v>
      </c>
      <c r="CI96" s="314">
        <f t="shared" si="136"/>
        <v>0</v>
      </c>
      <c r="CJ96" s="614"/>
      <c r="CK96" s="611"/>
      <c r="CL96" s="611"/>
      <c r="CM96" s="615">
        <f t="shared" si="137"/>
        <v>0</v>
      </c>
      <c r="CN96" s="298">
        <v>0</v>
      </c>
      <c r="CO96" s="299">
        <v>0</v>
      </c>
      <c r="CP96" s="299">
        <v>0</v>
      </c>
      <c r="CQ96" s="314">
        <f t="shared" si="138"/>
        <v>0</v>
      </c>
      <c r="CR96" s="312">
        <v>0</v>
      </c>
      <c r="CS96" s="313">
        <v>0</v>
      </c>
      <c r="CT96" s="313">
        <v>0</v>
      </c>
      <c r="CU96" s="314">
        <f t="shared" si="139"/>
        <v>0</v>
      </c>
      <c r="CV96" s="298">
        <v>0</v>
      </c>
      <c r="CW96" s="299">
        <v>0</v>
      </c>
      <c r="CX96" s="299">
        <v>0</v>
      </c>
      <c r="CY96" s="315">
        <f t="shared" ref="CY96:CY115" si="161">IF(CX96&gt;0,1,0)</f>
        <v>0</v>
      </c>
      <c r="CZ96" s="316">
        <f t="shared" si="104"/>
        <v>1</v>
      </c>
      <c r="DA96" s="317">
        <f t="shared" si="105"/>
        <v>6</v>
      </c>
      <c r="DB96" s="318">
        <f t="shared" si="105"/>
        <v>25</v>
      </c>
      <c r="DC96" s="319">
        <f t="shared" si="106"/>
        <v>0.35294117647058826</v>
      </c>
      <c r="DD96" s="320">
        <f t="shared" si="155"/>
        <v>0.43154606975533583</v>
      </c>
      <c r="DE96" s="321">
        <f t="shared" si="156"/>
        <v>0.53717436775052285</v>
      </c>
      <c r="DF96" s="322">
        <f t="shared" si="157"/>
        <v>1.0000000000000004</v>
      </c>
      <c r="DG96" s="321">
        <f t="shared" si="103"/>
        <v>0.28000000000000003</v>
      </c>
      <c r="DH96" s="322">
        <f t="shared" si="158"/>
        <v>0.15282246845271741</v>
      </c>
      <c r="DI96" s="310">
        <f>DB96/'Кол-во учащихся ОУ'!D98</f>
        <v>4.5871559633027525E-2</v>
      </c>
      <c r="DJ96" s="311">
        <f t="shared" si="159"/>
        <v>4.3748021410053427E-2</v>
      </c>
    </row>
    <row r="97" spans="1:114" ht="16.5" customHeight="1" x14ac:dyDescent="0.25">
      <c r="A97" s="670">
        <v>11</v>
      </c>
      <c r="B97" s="16">
        <v>60850</v>
      </c>
      <c r="C97" s="21" t="s">
        <v>62</v>
      </c>
      <c r="D97" s="564">
        <v>0</v>
      </c>
      <c r="E97" s="565">
        <v>0</v>
      </c>
      <c r="F97" s="565">
        <v>16</v>
      </c>
      <c r="G97" s="314">
        <f t="shared" si="147"/>
        <v>1</v>
      </c>
      <c r="H97" s="564">
        <v>0</v>
      </c>
      <c r="I97" s="565">
        <v>1</v>
      </c>
      <c r="J97" s="565">
        <v>1</v>
      </c>
      <c r="K97" s="314">
        <f t="shared" si="122"/>
        <v>1</v>
      </c>
      <c r="L97" s="564">
        <v>0</v>
      </c>
      <c r="M97" s="565">
        <v>0</v>
      </c>
      <c r="N97" s="565">
        <v>0</v>
      </c>
      <c r="O97" s="314">
        <f t="shared" si="148"/>
        <v>0</v>
      </c>
      <c r="P97" s="564">
        <v>0</v>
      </c>
      <c r="Q97" s="565">
        <v>0</v>
      </c>
      <c r="R97" s="565">
        <v>0</v>
      </c>
      <c r="S97" s="314">
        <f t="shared" si="123"/>
        <v>0</v>
      </c>
      <c r="T97" s="312">
        <v>0</v>
      </c>
      <c r="U97" s="313">
        <v>0</v>
      </c>
      <c r="V97" s="313">
        <v>0</v>
      </c>
      <c r="W97" s="314">
        <f t="shared" si="149"/>
        <v>0</v>
      </c>
      <c r="X97" s="564">
        <v>0</v>
      </c>
      <c r="Y97" s="565">
        <v>0</v>
      </c>
      <c r="Z97" s="565">
        <v>2</v>
      </c>
      <c r="AA97" s="314">
        <f t="shared" si="150"/>
        <v>1</v>
      </c>
      <c r="AB97" s="564">
        <v>0</v>
      </c>
      <c r="AC97" s="565">
        <v>0</v>
      </c>
      <c r="AD97" s="565">
        <v>1</v>
      </c>
      <c r="AE97" s="314">
        <f t="shared" si="124"/>
        <v>1</v>
      </c>
      <c r="AF97" s="564">
        <v>0</v>
      </c>
      <c r="AG97" s="565">
        <v>0</v>
      </c>
      <c r="AH97" s="565">
        <v>0</v>
      </c>
      <c r="AI97" s="314">
        <f t="shared" si="125"/>
        <v>0</v>
      </c>
      <c r="AJ97" s="564">
        <v>0</v>
      </c>
      <c r="AK97" s="565">
        <v>0</v>
      </c>
      <c r="AL97" s="565">
        <v>0</v>
      </c>
      <c r="AM97" s="314">
        <f t="shared" si="126"/>
        <v>0</v>
      </c>
      <c r="AN97" s="609"/>
      <c r="AO97" s="613"/>
      <c r="AP97" s="613"/>
      <c r="AQ97" s="615">
        <f t="shared" si="127"/>
        <v>0</v>
      </c>
      <c r="AR97" s="609"/>
      <c r="AS97" s="613"/>
      <c r="AT97" s="613"/>
      <c r="AU97" s="615">
        <f t="shared" si="128"/>
        <v>0</v>
      </c>
      <c r="AV97" s="609"/>
      <c r="AW97" s="613"/>
      <c r="AX97" s="613"/>
      <c r="AY97" s="615">
        <f t="shared" si="129"/>
        <v>0</v>
      </c>
      <c r="AZ97" s="609"/>
      <c r="BA97" s="613"/>
      <c r="BB97" s="613"/>
      <c r="BC97" s="615">
        <f t="shared" si="151"/>
        <v>0</v>
      </c>
      <c r="BD97" s="609"/>
      <c r="BE97" s="613"/>
      <c r="BF97" s="613"/>
      <c r="BG97" s="615">
        <f t="shared" si="130"/>
        <v>0</v>
      </c>
      <c r="BH97" s="609"/>
      <c r="BI97" s="613"/>
      <c r="BJ97" s="613"/>
      <c r="BK97" s="615">
        <f t="shared" si="152"/>
        <v>0</v>
      </c>
      <c r="BL97" s="616"/>
      <c r="BM97" s="613"/>
      <c r="BN97" s="613"/>
      <c r="BO97" s="612">
        <f t="shared" si="131"/>
        <v>0</v>
      </c>
      <c r="BP97" s="312">
        <v>0</v>
      </c>
      <c r="BQ97" s="313">
        <v>0</v>
      </c>
      <c r="BR97" s="313">
        <v>0</v>
      </c>
      <c r="BS97" s="314">
        <f t="shared" si="132"/>
        <v>0</v>
      </c>
      <c r="BT97" s="564">
        <v>0</v>
      </c>
      <c r="BU97" s="565">
        <v>1</v>
      </c>
      <c r="BV97" s="565">
        <v>7</v>
      </c>
      <c r="BW97" s="314">
        <f t="shared" si="133"/>
        <v>1</v>
      </c>
      <c r="BX97" s="564">
        <v>0</v>
      </c>
      <c r="BY97" s="565">
        <v>0</v>
      </c>
      <c r="BZ97" s="565">
        <v>0</v>
      </c>
      <c r="CA97" s="314">
        <f t="shared" si="160"/>
        <v>0</v>
      </c>
      <c r="CB97" s="564">
        <v>0</v>
      </c>
      <c r="CC97" s="565">
        <v>0</v>
      </c>
      <c r="CD97" s="565">
        <v>1</v>
      </c>
      <c r="CE97" s="314">
        <f t="shared" si="135"/>
        <v>1</v>
      </c>
      <c r="CF97" s="312">
        <v>0</v>
      </c>
      <c r="CG97" s="313">
        <v>0</v>
      </c>
      <c r="CH97" s="313">
        <v>0</v>
      </c>
      <c r="CI97" s="314">
        <f t="shared" si="136"/>
        <v>0</v>
      </c>
      <c r="CJ97" s="614"/>
      <c r="CK97" s="611"/>
      <c r="CL97" s="611"/>
      <c r="CM97" s="615">
        <f t="shared" si="137"/>
        <v>0</v>
      </c>
      <c r="CN97" s="298">
        <v>0</v>
      </c>
      <c r="CO97" s="299">
        <v>0</v>
      </c>
      <c r="CP97" s="299">
        <v>0</v>
      </c>
      <c r="CQ97" s="314">
        <f t="shared" si="138"/>
        <v>0</v>
      </c>
      <c r="CR97" s="312">
        <v>0</v>
      </c>
      <c r="CS97" s="313">
        <v>0</v>
      </c>
      <c r="CT97" s="313">
        <v>0</v>
      </c>
      <c r="CU97" s="314">
        <f t="shared" si="139"/>
        <v>0</v>
      </c>
      <c r="CV97" s="298">
        <v>0</v>
      </c>
      <c r="CW97" s="299">
        <v>0</v>
      </c>
      <c r="CX97" s="299">
        <v>0</v>
      </c>
      <c r="CY97" s="315">
        <f t="shared" si="161"/>
        <v>0</v>
      </c>
      <c r="CZ97" s="316">
        <f t="shared" si="104"/>
        <v>0</v>
      </c>
      <c r="DA97" s="317">
        <f t="shared" si="105"/>
        <v>2</v>
      </c>
      <c r="DB97" s="318">
        <f t="shared" si="105"/>
        <v>28</v>
      </c>
      <c r="DC97" s="319">
        <f t="shared" si="106"/>
        <v>0.35294117647058826</v>
      </c>
      <c r="DD97" s="320">
        <f t="shared" si="155"/>
        <v>0.43154606975533583</v>
      </c>
      <c r="DE97" s="321">
        <f t="shared" si="156"/>
        <v>0.60163529188058562</v>
      </c>
      <c r="DF97" s="322">
        <f t="shared" si="157"/>
        <v>1.0000000000000004</v>
      </c>
      <c r="DG97" s="321">
        <f t="shared" si="103"/>
        <v>7.1428571428571425E-2</v>
      </c>
      <c r="DH97" s="322">
        <f t="shared" si="158"/>
        <v>0.15282246845271741</v>
      </c>
      <c r="DI97" s="310">
        <f>DB97/'Кол-во учащихся ОУ'!D99</f>
        <v>2.6641294005708849E-2</v>
      </c>
      <c r="DJ97" s="311">
        <f t="shared" si="159"/>
        <v>4.3748021410053427E-2</v>
      </c>
    </row>
    <row r="98" spans="1:114" ht="16.5" customHeight="1" x14ac:dyDescent="0.25">
      <c r="A98" s="670">
        <v>12</v>
      </c>
      <c r="B98" s="16">
        <v>60910</v>
      </c>
      <c r="C98" s="21" t="s">
        <v>10</v>
      </c>
      <c r="D98" s="564">
        <v>0</v>
      </c>
      <c r="E98" s="565">
        <v>1</v>
      </c>
      <c r="F98" s="565">
        <v>12</v>
      </c>
      <c r="G98" s="314">
        <f t="shared" si="147"/>
        <v>1</v>
      </c>
      <c r="H98" s="564">
        <v>0</v>
      </c>
      <c r="I98" s="565">
        <v>2</v>
      </c>
      <c r="J98" s="565">
        <v>2</v>
      </c>
      <c r="K98" s="314">
        <f t="shared" si="122"/>
        <v>1</v>
      </c>
      <c r="L98" s="564">
        <v>1</v>
      </c>
      <c r="M98" s="565">
        <v>0</v>
      </c>
      <c r="N98" s="565">
        <v>3</v>
      </c>
      <c r="O98" s="314">
        <f t="shared" si="148"/>
        <v>1</v>
      </c>
      <c r="P98" s="564">
        <v>0</v>
      </c>
      <c r="Q98" s="565">
        <v>0</v>
      </c>
      <c r="R98" s="565">
        <v>4</v>
      </c>
      <c r="S98" s="314">
        <f t="shared" si="123"/>
        <v>1</v>
      </c>
      <c r="T98" s="312">
        <v>0</v>
      </c>
      <c r="U98" s="313">
        <v>0</v>
      </c>
      <c r="V98" s="313">
        <v>0</v>
      </c>
      <c r="W98" s="314">
        <f t="shared" si="149"/>
        <v>0</v>
      </c>
      <c r="X98" s="564">
        <v>0</v>
      </c>
      <c r="Y98" s="565">
        <v>0</v>
      </c>
      <c r="Z98" s="565">
        <v>2</v>
      </c>
      <c r="AA98" s="314">
        <f t="shared" si="150"/>
        <v>1</v>
      </c>
      <c r="AB98" s="564">
        <v>0</v>
      </c>
      <c r="AC98" s="565">
        <v>1</v>
      </c>
      <c r="AD98" s="565">
        <v>2</v>
      </c>
      <c r="AE98" s="314">
        <f t="shared" si="124"/>
        <v>1</v>
      </c>
      <c r="AF98" s="564">
        <v>0</v>
      </c>
      <c r="AG98" s="565">
        <v>0</v>
      </c>
      <c r="AH98" s="565">
        <v>0</v>
      </c>
      <c r="AI98" s="314">
        <f t="shared" si="125"/>
        <v>0</v>
      </c>
      <c r="AJ98" s="564">
        <v>0</v>
      </c>
      <c r="AK98" s="565">
        <v>0</v>
      </c>
      <c r="AL98" s="565">
        <v>0</v>
      </c>
      <c r="AM98" s="314">
        <f t="shared" si="126"/>
        <v>0</v>
      </c>
      <c r="AN98" s="609"/>
      <c r="AO98" s="613"/>
      <c r="AP98" s="613"/>
      <c r="AQ98" s="615">
        <f t="shared" si="127"/>
        <v>0</v>
      </c>
      <c r="AR98" s="609"/>
      <c r="AS98" s="613"/>
      <c r="AT98" s="613"/>
      <c r="AU98" s="615">
        <f t="shared" si="128"/>
        <v>0</v>
      </c>
      <c r="AV98" s="609"/>
      <c r="AW98" s="613"/>
      <c r="AX98" s="613"/>
      <c r="AY98" s="615">
        <f t="shared" si="129"/>
        <v>0</v>
      </c>
      <c r="AZ98" s="609"/>
      <c r="BA98" s="613"/>
      <c r="BB98" s="613"/>
      <c r="BC98" s="615">
        <f t="shared" si="151"/>
        <v>0</v>
      </c>
      <c r="BD98" s="609"/>
      <c r="BE98" s="613"/>
      <c r="BF98" s="613"/>
      <c r="BG98" s="615">
        <f t="shared" si="130"/>
        <v>0</v>
      </c>
      <c r="BH98" s="609"/>
      <c r="BI98" s="613"/>
      <c r="BJ98" s="613"/>
      <c r="BK98" s="615">
        <f t="shared" si="152"/>
        <v>0</v>
      </c>
      <c r="BL98" s="616"/>
      <c r="BM98" s="613"/>
      <c r="BN98" s="613"/>
      <c r="BO98" s="612">
        <f t="shared" si="131"/>
        <v>0</v>
      </c>
      <c r="BP98" s="312">
        <v>0</v>
      </c>
      <c r="BQ98" s="313">
        <v>0</v>
      </c>
      <c r="BR98" s="313">
        <v>0</v>
      </c>
      <c r="BS98" s="314">
        <f t="shared" si="132"/>
        <v>0</v>
      </c>
      <c r="BT98" s="564">
        <v>1</v>
      </c>
      <c r="BU98" s="565">
        <v>1</v>
      </c>
      <c r="BV98" s="565">
        <v>8</v>
      </c>
      <c r="BW98" s="314">
        <f t="shared" si="133"/>
        <v>1</v>
      </c>
      <c r="BX98" s="564">
        <v>0</v>
      </c>
      <c r="BY98" s="565">
        <v>0</v>
      </c>
      <c r="BZ98" s="565">
        <v>1</v>
      </c>
      <c r="CA98" s="314">
        <f t="shared" si="160"/>
        <v>1</v>
      </c>
      <c r="CB98" s="564">
        <v>0</v>
      </c>
      <c r="CC98" s="565">
        <v>0</v>
      </c>
      <c r="CD98" s="565">
        <v>0</v>
      </c>
      <c r="CE98" s="314">
        <f t="shared" si="135"/>
        <v>0</v>
      </c>
      <c r="CF98" s="312">
        <v>0</v>
      </c>
      <c r="CG98" s="313">
        <v>0</v>
      </c>
      <c r="CH98" s="313">
        <v>0</v>
      </c>
      <c r="CI98" s="314">
        <f t="shared" si="136"/>
        <v>0</v>
      </c>
      <c r="CJ98" s="614"/>
      <c r="CK98" s="611"/>
      <c r="CL98" s="611"/>
      <c r="CM98" s="615">
        <f t="shared" si="137"/>
        <v>0</v>
      </c>
      <c r="CN98" s="298">
        <v>0</v>
      </c>
      <c r="CO98" s="299">
        <v>0</v>
      </c>
      <c r="CP98" s="299">
        <v>0</v>
      </c>
      <c r="CQ98" s="314">
        <f t="shared" si="138"/>
        <v>0</v>
      </c>
      <c r="CR98" s="312">
        <v>0</v>
      </c>
      <c r="CS98" s="313">
        <v>0</v>
      </c>
      <c r="CT98" s="313">
        <v>0</v>
      </c>
      <c r="CU98" s="314">
        <f t="shared" si="139"/>
        <v>0</v>
      </c>
      <c r="CV98" s="312">
        <v>0</v>
      </c>
      <c r="CW98" s="313">
        <v>0</v>
      </c>
      <c r="CX98" s="313">
        <v>0</v>
      </c>
      <c r="CY98" s="315">
        <f t="shared" si="161"/>
        <v>0</v>
      </c>
      <c r="CZ98" s="316">
        <f t="shared" si="104"/>
        <v>2</v>
      </c>
      <c r="DA98" s="317">
        <f t="shared" si="105"/>
        <v>5</v>
      </c>
      <c r="DB98" s="318">
        <f t="shared" si="105"/>
        <v>34</v>
      </c>
      <c r="DC98" s="319">
        <f t="shared" si="106"/>
        <v>0.47058823529411764</v>
      </c>
      <c r="DD98" s="320">
        <f t="shared" si="155"/>
        <v>0.43154606975533583</v>
      </c>
      <c r="DE98" s="321">
        <f t="shared" si="156"/>
        <v>0.73055714014071116</v>
      </c>
      <c r="DF98" s="322">
        <f t="shared" si="157"/>
        <v>1.0000000000000004</v>
      </c>
      <c r="DG98" s="321">
        <f t="shared" si="103"/>
        <v>0.20588235294117646</v>
      </c>
      <c r="DH98" s="322">
        <f t="shared" si="158"/>
        <v>0.15282246845271741</v>
      </c>
      <c r="DI98" s="310">
        <f>DB98/'Кол-во учащихся ОУ'!D100</f>
        <v>3.8159371492704826E-2</v>
      </c>
      <c r="DJ98" s="311">
        <f t="shared" si="159"/>
        <v>4.3748021410053427E-2</v>
      </c>
    </row>
    <row r="99" spans="1:114" ht="16.5" customHeight="1" x14ac:dyDescent="0.25">
      <c r="A99" s="670">
        <v>13</v>
      </c>
      <c r="B99" s="16">
        <v>60980</v>
      </c>
      <c r="C99" s="21" t="s">
        <v>63</v>
      </c>
      <c r="D99" s="564">
        <v>1</v>
      </c>
      <c r="E99" s="565">
        <v>1</v>
      </c>
      <c r="F99" s="565">
        <v>11</v>
      </c>
      <c r="G99" s="314">
        <f t="shared" si="147"/>
        <v>1</v>
      </c>
      <c r="H99" s="564">
        <v>0</v>
      </c>
      <c r="I99" s="565">
        <v>0</v>
      </c>
      <c r="J99" s="565">
        <v>0</v>
      </c>
      <c r="K99" s="314">
        <f t="shared" si="122"/>
        <v>0</v>
      </c>
      <c r="L99" s="564">
        <v>0</v>
      </c>
      <c r="M99" s="565">
        <v>0</v>
      </c>
      <c r="N99" s="565">
        <v>0</v>
      </c>
      <c r="O99" s="314">
        <f t="shared" si="148"/>
        <v>0</v>
      </c>
      <c r="P99" s="564">
        <v>0</v>
      </c>
      <c r="Q99" s="565">
        <v>0</v>
      </c>
      <c r="R99" s="565">
        <v>0</v>
      </c>
      <c r="S99" s="314">
        <f t="shared" si="123"/>
        <v>0</v>
      </c>
      <c r="T99" s="564">
        <v>1</v>
      </c>
      <c r="U99" s="565">
        <v>3</v>
      </c>
      <c r="V99" s="565">
        <v>6</v>
      </c>
      <c r="W99" s="314">
        <f t="shared" si="149"/>
        <v>1</v>
      </c>
      <c r="X99" s="564">
        <v>0</v>
      </c>
      <c r="Y99" s="565">
        <v>0</v>
      </c>
      <c r="Z99" s="565">
        <v>1</v>
      </c>
      <c r="AA99" s="314">
        <f t="shared" si="150"/>
        <v>1</v>
      </c>
      <c r="AB99" s="564">
        <v>0</v>
      </c>
      <c r="AC99" s="565">
        <v>1</v>
      </c>
      <c r="AD99" s="565">
        <v>2</v>
      </c>
      <c r="AE99" s="314">
        <f t="shared" si="124"/>
        <v>1</v>
      </c>
      <c r="AF99" s="564">
        <v>0</v>
      </c>
      <c r="AG99" s="565">
        <v>0</v>
      </c>
      <c r="AH99" s="565">
        <v>2</v>
      </c>
      <c r="AI99" s="314">
        <f t="shared" si="125"/>
        <v>1</v>
      </c>
      <c r="AJ99" s="564">
        <v>0</v>
      </c>
      <c r="AK99" s="565">
        <v>0</v>
      </c>
      <c r="AL99" s="565">
        <v>2</v>
      </c>
      <c r="AM99" s="314">
        <f t="shared" si="126"/>
        <v>1</v>
      </c>
      <c r="AN99" s="609"/>
      <c r="AO99" s="613"/>
      <c r="AP99" s="613"/>
      <c r="AQ99" s="615">
        <f t="shared" si="127"/>
        <v>0</v>
      </c>
      <c r="AR99" s="609"/>
      <c r="AS99" s="613"/>
      <c r="AT99" s="613"/>
      <c r="AU99" s="615">
        <f t="shared" si="128"/>
        <v>0</v>
      </c>
      <c r="AV99" s="609"/>
      <c r="AW99" s="613"/>
      <c r="AX99" s="613"/>
      <c r="AY99" s="615">
        <f t="shared" si="129"/>
        <v>0</v>
      </c>
      <c r="AZ99" s="609"/>
      <c r="BA99" s="613"/>
      <c r="BB99" s="613"/>
      <c r="BC99" s="615">
        <f t="shared" si="151"/>
        <v>0</v>
      </c>
      <c r="BD99" s="609"/>
      <c r="BE99" s="613"/>
      <c r="BF99" s="613"/>
      <c r="BG99" s="615">
        <f t="shared" si="130"/>
        <v>0</v>
      </c>
      <c r="BH99" s="609"/>
      <c r="BI99" s="613"/>
      <c r="BJ99" s="613"/>
      <c r="BK99" s="615">
        <f t="shared" si="152"/>
        <v>0</v>
      </c>
      <c r="BL99" s="616"/>
      <c r="BM99" s="613"/>
      <c r="BN99" s="613"/>
      <c r="BO99" s="612">
        <f t="shared" si="131"/>
        <v>0</v>
      </c>
      <c r="BP99" s="564">
        <v>0</v>
      </c>
      <c r="BQ99" s="565">
        <v>1</v>
      </c>
      <c r="BR99" s="565">
        <v>1</v>
      </c>
      <c r="BS99" s="314">
        <f t="shared" si="132"/>
        <v>1</v>
      </c>
      <c r="BT99" s="564">
        <v>0</v>
      </c>
      <c r="BU99" s="565">
        <v>0</v>
      </c>
      <c r="BV99" s="565">
        <v>8</v>
      </c>
      <c r="BW99" s="314">
        <f t="shared" si="133"/>
        <v>1</v>
      </c>
      <c r="BX99" s="564">
        <v>0</v>
      </c>
      <c r="BY99" s="565">
        <v>0</v>
      </c>
      <c r="BZ99" s="565">
        <v>2</v>
      </c>
      <c r="CA99" s="314">
        <f t="shared" si="160"/>
        <v>1</v>
      </c>
      <c r="CB99" s="564">
        <v>0</v>
      </c>
      <c r="CC99" s="565">
        <v>0</v>
      </c>
      <c r="CD99" s="565">
        <v>1</v>
      </c>
      <c r="CE99" s="314">
        <f t="shared" si="135"/>
        <v>1</v>
      </c>
      <c r="CF99" s="312">
        <v>0</v>
      </c>
      <c r="CG99" s="313">
        <v>0</v>
      </c>
      <c r="CH99" s="313">
        <v>0</v>
      </c>
      <c r="CI99" s="314">
        <f t="shared" si="136"/>
        <v>0</v>
      </c>
      <c r="CJ99" s="614"/>
      <c r="CK99" s="611"/>
      <c r="CL99" s="611"/>
      <c r="CM99" s="615">
        <f t="shared" si="137"/>
        <v>0</v>
      </c>
      <c r="CN99" s="312">
        <v>0</v>
      </c>
      <c r="CO99" s="313">
        <v>0</v>
      </c>
      <c r="CP99" s="313">
        <v>0</v>
      </c>
      <c r="CQ99" s="314">
        <f t="shared" si="138"/>
        <v>0</v>
      </c>
      <c r="CR99" s="312">
        <v>0</v>
      </c>
      <c r="CS99" s="313">
        <v>0</v>
      </c>
      <c r="CT99" s="313">
        <v>0</v>
      </c>
      <c r="CU99" s="314">
        <f t="shared" si="139"/>
        <v>0</v>
      </c>
      <c r="CV99" s="298">
        <v>0</v>
      </c>
      <c r="CW99" s="299">
        <v>0</v>
      </c>
      <c r="CX99" s="299">
        <v>0</v>
      </c>
      <c r="CY99" s="315">
        <f t="shared" si="161"/>
        <v>0</v>
      </c>
      <c r="CZ99" s="316">
        <f t="shared" si="104"/>
        <v>2</v>
      </c>
      <c r="DA99" s="317">
        <f t="shared" si="105"/>
        <v>6</v>
      </c>
      <c r="DB99" s="318">
        <f t="shared" si="105"/>
        <v>36</v>
      </c>
      <c r="DC99" s="319">
        <f t="shared" si="106"/>
        <v>0.58823529411764708</v>
      </c>
      <c r="DD99" s="320">
        <f t="shared" si="155"/>
        <v>0.43154606975533583</v>
      </c>
      <c r="DE99" s="321">
        <f t="shared" si="156"/>
        <v>0.773531089560753</v>
      </c>
      <c r="DF99" s="322">
        <f t="shared" si="157"/>
        <v>1.0000000000000004</v>
      </c>
      <c r="DG99" s="321">
        <f t="shared" si="103"/>
        <v>0.22222222222222221</v>
      </c>
      <c r="DH99" s="322">
        <f t="shared" si="158"/>
        <v>0.15282246845271741</v>
      </c>
      <c r="DI99" s="310">
        <f>DB99/'Кол-во учащихся ОУ'!D101</f>
        <v>4.3795620437956206E-2</v>
      </c>
      <c r="DJ99" s="311">
        <f t="shared" si="159"/>
        <v>4.3748021410053427E-2</v>
      </c>
    </row>
    <row r="100" spans="1:114" ht="16.5" customHeight="1" x14ac:dyDescent="0.25">
      <c r="A100" s="670">
        <v>14</v>
      </c>
      <c r="B100" s="16">
        <v>61080</v>
      </c>
      <c r="C100" s="21" t="s">
        <v>64</v>
      </c>
      <c r="D100" s="564">
        <v>0</v>
      </c>
      <c r="E100" s="565">
        <v>2</v>
      </c>
      <c r="F100" s="565">
        <v>17</v>
      </c>
      <c r="G100" s="314">
        <f t="shared" si="147"/>
        <v>1</v>
      </c>
      <c r="H100" s="564">
        <v>0</v>
      </c>
      <c r="I100" s="565">
        <v>0</v>
      </c>
      <c r="J100" s="565">
        <v>0</v>
      </c>
      <c r="K100" s="314">
        <f t="shared" si="122"/>
        <v>0</v>
      </c>
      <c r="L100" s="564">
        <v>0</v>
      </c>
      <c r="M100" s="565">
        <v>0</v>
      </c>
      <c r="N100" s="565">
        <v>3</v>
      </c>
      <c r="O100" s="314">
        <f t="shared" si="148"/>
        <v>1</v>
      </c>
      <c r="P100" s="564">
        <v>0</v>
      </c>
      <c r="Q100" s="565">
        <v>0</v>
      </c>
      <c r="R100" s="565">
        <v>6</v>
      </c>
      <c r="S100" s="314">
        <f t="shared" si="123"/>
        <v>1</v>
      </c>
      <c r="T100" s="312">
        <v>0</v>
      </c>
      <c r="U100" s="313">
        <v>0</v>
      </c>
      <c r="V100" s="313">
        <v>0</v>
      </c>
      <c r="W100" s="314">
        <f t="shared" si="149"/>
        <v>0</v>
      </c>
      <c r="X100" s="564">
        <v>0</v>
      </c>
      <c r="Y100" s="565">
        <v>1</v>
      </c>
      <c r="Z100" s="565">
        <v>2</v>
      </c>
      <c r="AA100" s="314">
        <f t="shared" si="150"/>
        <v>1</v>
      </c>
      <c r="AB100" s="564">
        <v>0</v>
      </c>
      <c r="AC100" s="565">
        <v>1</v>
      </c>
      <c r="AD100" s="565">
        <v>2</v>
      </c>
      <c r="AE100" s="314">
        <f t="shared" si="124"/>
        <v>1</v>
      </c>
      <c r="AF100" s="564">
        <v>0</v>
      </c>
      <c r="AG100" s="565">
        <v>1</v>
      </c>
      <c r="AH100" s="565">
        <v>5</v>
      </c>
      <c r="AI100" s="314">
        <f t="shared" si="125"/>
        <v>1</v>
      </c>
      <c r="AJ100" s="564">
        <v>0</v>
      </c>
      <c r="AK100" s="565">
        <v>0</v>
      </c>
      <c r="AL100" s="565">
        <v>3</v>
      </c>
      <c r="AM100" s="314">
        <f t="shared" si="126"/>
        <v>1</v>
      </c>
      <c r="AN100" s="609"/>
      <c r="AO100" s="613"/>
      <c r="AP100" s="613"/>
      <c r="AQ100" s="615">
        <f t="shared" si="127"/>
        <v>0</v>
      </c>
      <c r="AR100" s="609"/>
      <c r="AS100" s="613"/>
      <c r="AT100" s="613"/>
      <c r="AU100" s="615">
        <f t="shared" si="128"/>
        <v>0</v>
      </c>
      <c r="AV100" s="609"/>
      <c r="AW100" s="613"/>
      <c r="AX100" s="613"/>
      <c r="AY100" s="615">
        <f t="shared" si="129"/>
        <v>0</v>
      </c>
      <c r="AZ100" s="609"/>
      <c r="BA100" s="613"/>
      <c r="BB100" s="613"/>
      <c r="BC100" s="615">
        <f t="shared" si="151"/>
        <v>0</v>
      </c>
      <c r="BD100" s="609"/>
      <c r="BE100" s="613"/>
      <c r="BF100" s="613"/>
      <c r="BG100" s="615">
        <f t="shared" si="130"/>
        <v>0</v>
      </c>
      <c r="BH100" s="609"/>
      <c r="BI100" s="613"/>
      <c r="BJ100" s="613"/>
      <c r="BK100" s="615">
        <f t="shared" si="152"/>
        <v>0</v>
      </c>
      <c r="BL100" s="616"/>
      <c r="BM100" s="613"/>
      <c r="BN100" s="613"/>
      <c r="BO100" s="612">
        <f t="shared" si="131"/>
        <v>0</v>
      </c>
      <c r="BP100" s="564">
        <v>0</v>
      </c>
      <c r="BQ100" s="565">
        <v>0</v>
      </c>
      <c r="BR100" s="565">
        <v>1</v>
      </c>
      <c r="BS100" s="314">
        <f t="shared" si="132"/>
        <v>1</v>
      </c>
      <c r="BT100" s="564">
        <v>0</v>
      </c>
      <c r="BU100" s="565">
        <v>0</v>
      </c>
      <c r="BV100" s="565">
        <v>5</v>
      </c>
      <c r="BW100" s="314">
        <f t="shared" si="133"/>
        <v>1</v>
      </c>
      <c r="BX100" s="564">
        <v>0</v>
      </c>
      <c r="BY100" s="565">
        <v>0</v>
      </c>
      <c r="BZ100" s="565">
        <v>1</v>
      </c>
      <c r="CA100" s="314">
        <f t="shared" si="160"/>
        <v>1</v>
      </c>
      <c r="CB100" s="564">
        <v>0</v>
      </c>
      <c r="CC100" s="565">
        <v>0</v>
      </c>
      <c r="CD100" s="565">
        <v>1</v>
      </c>
      <c r="CE100" s="314">
        <f t="shared" si="135"/>
        <v>1</v>
      </c>
      <c r="CF100" s="312">
        <v>0</v>
      </c>
      <c r="CG100" s="313">
        <v>0</v>
      </c>
      <c r="CH100" s="313">
        <v>0</v>
      </c>
      <c r="CI100" s="314">
        <f t="shared" si="136"/>
        <v>0</v>
      </c>
      <c r="CJ100" s="614"/>
      <c r="CK100" s="611"/>
      <c r="CL100" s="611"/>
      <c r="CM100" s="615">
        <f t="shared" si="137"/>
        <v>0</v>
      </c>
      <c r="CN100" s="298">
        <v>1</v>
      </c>
      <c r="CO100" s="299">
        <v>0</v>
      </c>
      <c r="CP100" s="299">
        <v>1</v>
      </c>
      <c r="CQ100" s="314">
        <f t="shared" si="138"/>
        <v>1</v>
      </c>
      <c r="CR100" s="564">
        <v>0</v>
      </c>
      <c r="CS100" s="565">
        <v>2</v>
      </c>
      <c r="CT100" s="565">
        <v>2</v>
      </c>
      <c r="CU100" s="314">
        <f t="shared" si="139"/>
        <v>1</v>
      </c>
      <c r="CV100" s="298">
        <v>0</v>
      </c>
      <c r="CW100" s="299">
        <v>0</v>
      </c>
      <c r="CX100" s="299">
        <v>0</v>
      </c>
      <c r="CY100" s="315">
        <f t="shared" si="161"/>
        <v>0</v>
      </c>
      <c r="CZ100" s="316">
        <f t="shared" si="104"/>
        <v>1</v>
      </c>
      <c r="DA100" s="317">
        <f t="shared" si="105"/>
        <v>7</v>
      </c>
      <c r="DB100" s="318">
        <f t="shared" si="105"/>
        <v>49</v>
      </c>
      <c r="DC100" s="319">
        <f t="shared" si="106"/>
        <v>0.76470588235294112</v>
      </c>
      <c r="DD100" s="320">
        <f t="shared" si="155"/>
        <v>0.43154606975533583</v>
      </c>
      <c r="DE100" s="321">
        <f t="shared" si="156"/>
        <v>1.0528617607910249</v>
      </c>
      <c r="DF100" s="322">
        <f t="shared" si="157"/>
        <v>1.0000000000000004</v>
      </c>
      <c r="DG100" s="321">
        <f t="shared" si="103"/>
        <v>0.16326530612244897</v>
      </c>
      <c r="DH100" s="322">
        <f t="shared" si="158"/>
        <v>0.15282246845271741</v>
      </c>
      <c r="DI100" s="310">
        <f>DB100/'Кол-во учащихся ОУ'!D102</f>
        <v>3.0837004405286344E-2</v>
      </c>
      <c r="DJ100" s="311">
        <f t="shared" si="159"/>
        <v>4.3748021410053427E-2</v>
      </c>
    </row>
    <row r="101" spans="1:114" ht="16.5" customHeight="1" x14ac:dyDescent="0.25">
      <c r="A101" s="670">
        <v>15</v>
      </c>
      <c r="B101" s="16">
        <v>61150</v>
      </c>
      <c r="C101" s="21" t="s">
        <v>65</v>
      </c>
      <c r="D101" s="564">
        <v>0</v>
      </c>
      <c r="E101" s="565">
        <v>0</v>
      </c>
      <c r="F101" s="565">
        <v>4</v>
      </c>
      <c r="G101" s="314">
        <f t="shared" si="147"/>
        <v>1</v>
      </c>
      <c r="H101" s="564">
        <v>0</v>
      </c>
      <c r="I101" s="565">
        <v>0</v>
      </c>
      <c r="J101" s="565">
        <v>0</v>
      </c>
      <c r="K101" s="314">
        <f t="shared" si="122"/>
        <v>0</v>
      </c>
      <c r="L101" s="564">
        <v>0</v>
      </c>
      <c r="M101" s="565">
        <v>0</v>
      </c>
      <c r="N101" s="565">
        <v>0</v>
      </c>
      <c r="O101" s="314">
        <f t="shared" si="148"/>
        <v>0</v>
      </c>
      <c r="P101" s="564">
        <v>0</v>
      </c>
      <c r="Q101" s="565">
        <v>0</v>
      </c>
      <c r="R101" s="565">
        <v>0</v>
      </c>
      <c r="S101" s="314">
        <f t="shared" si="123"/>
        <v>0</v>
      </c>
      <c r="T101" s="312">
        <v>0</v>
      </c>
      <c r="U101" s="313">
        <v>0</v>
      </c>
      <c r="V101" s="313">
        <v>0</v>
      </c>
      <c r="W101" s="314">
        <f t="shared" si="149"/>
        <v>0</v>
      </c>
      <c r="X101" s="564">
        <v>0</v>
      </c>
      <c r="Y101" s="565">
        <v>0</v>
      </c>
      <c r="Z101" s="565">
        <v>2</v>
      </c>
      <c r="AA101" s="314">
        <f t="shared" si="150"/>
        <v>1</v>
      </c>
      <c r="AB101" s="564">
        <v>0</v>
      </c>
      <c r="AC101" s="565">
        <v>0</v>
      </c>
      <c r="AD101" s="565">
        <v>2</v>
      </c>
      <c r="AE101" s="314">
        <f t="shared" si="124"/>
        <v>1</v>
      </c>
      <c r="AF101" s="564">
        <v>0</v>
      </c>
      <c r="AG101" s="565">
        <v>0</v>
      </c>
      <c r="AH101" s="565">
        <v>1</v>
      </c>
      <c r="AI101" s="314">
        <f t="shared" si="125"/>
        <v>1</v>
      </c>
      <c r="AJ101" s="564">
        <v>0</v>
      </c>
      <c r="AK101" s="565">
        <v>0</v>
      </c>
      <c r="AL101" s="565">
        <v>0</v>
      </c>
      <c r="AM101" s="314">
        <f t="shared" si="126"/>
        <v>0</v>
      </c>
      <c r="AN101" s="609"/>
      <c r="AO101" s="613"/>
      <c r="AP101" s="613"/>
      <c r="AQ101" s="615">
        <f t="shared" si="127"/>
        <v>0</v>
      </c>
      <c r="AR101" s="609"/>
      <c r="AS101" s="613"/>
      <c r="AT101" s="613"/>
      <c r="AU101" s="615">
        <f t="shared" si="128"/>
        <v>0</v>
      </c>
      <c r="AV101" s="609"/>
      <c r="AW101" s="613"/>
      <c r="AX101" s="613"/>
      <c r="AY101" s="615">
        <f t="shared" si="129"/>
        <v>0</v>
      </c>
      <c r="AZ101" s="609"/>
      <c r="BA101" s="613"/>
      <c r="BB101" s="613"/>
      <c r="BC101" s="615">
        <f t="shared" si="151"/>
        <v>0</v>
      </c>
      <c r="BD101" s="609"/>
      <c r="BE101" s="613"/>
      <c r="BF101" s="613"/>
      <c r="BG101" s="615">
        <f t="shared" si="130"/>
        <v>0</v>
      </c>
      <c r="BH101" s="609"/>
      <c r="BI101" s="613"/>
      <c r="BJ101" s="613"/>
      <c r="BK101" s="615">
        <f t="shared" si="152"/>
        <v>0</v>
      </c>
      <c r="BL101" s="610"/>
      <c r="BM101" s="611"/>
      <c r="BN101" s="611"/>
      <c r="BO101" s="612">
        <f t="shared" si="131"/>
        <v>0</v>
      </c>
      <c r="BP101" s="312">
        <v>0</v>
      </c>
      <c r="BQ101" s="313">
        <v>0</v>
      </c>
      <c r="BR101" s="313">
        <v>0</v>
      </c>
      <c r="BS101" s="314">
        <f t="shared" si="132"/>
        <v>0</v>
      </c>
      <c r="BT101" s="564">
        <v>0</v>
      </c>
      <c r="BU101" s="565">
        <v>2</v>
      </c>
      <c r="BV101" s="565">
        <v>7</v>
      </c>
      <c r="BW101" s="314">
        <f t="shared" si="133"/>
        <v>1</v>
      </c>
      <c r="BX101" s="564">
        <v>0</v>
      </c>
      <c r="BY101" s="565">
        <v>0</v>
      </c>
      <c r="BZ101" s="565">
        <v>0</v>
      </c>
      <c r="CA101" s="314">
        <f t="shared" si="160"/>
        <v>0</v>
      </c>
      <c r="CB101" s="564">
        <v>0</v>
      </c>
      <c r="CC101" s="565">
        <v>1</v>
      </c>
      <c r="CD101" s="565">
        <v>3</v>
      </c>
      <c r="CE101" s="314">
        <f t="shared" si="135"/>
        <v>1</v>
      </c>
      <c r="CF101" s="312">
        <v>0</v>
      </c>
      <c r="CG101" s="313">
        <v>0</v>
      </c>
      <c r="CH101" s="313">
        <v>0</v>
      </c>
      <c r="CI101" s="314">
        <f t="shared" si="136"/>
        <v>0</v>
      </c>
      <c r="CJ101" s="614"/>
      <c r="CK101" s="611"/>
      <c r="CL101" s="611"/>
      <c r="CM101" s="615">
        <f t="shared" si="137"/>
        <v>0</v>
      </c>
      <c r="CN101" s="298">
        <v>0</v>
      </c>
      <c r="CO101" s="299">
        <v>0</v>
      </c>
      <c r="CP101" s="299">
        <v>0</v>
      </c>
      <c r="CQ101" s="314">
        <f t="shared" si="138"/>
        <v>0</v>
      </c>
      <c r="CR101" s="312">
        <v>0</v>
      </c>
      <c r="CS101" s="313">
        <v>0</v>
      </c>
      <c r="CT101" s="313">
        <v>0</v>
      </c>
      <c r="CU101" s="314">
        <f t="shared" si="139"/>
        <v>0</v>
      </c>
      <c r="CV101" s="298">
        <v>0</v>
      </c>
      <c r="CW101" s="299">
        <v>0</v>
      </c>
      <c r="CX101" s="299">
        <v>0</v>
      </c>
      <c r="CY101" s="315">
        <f t="shared" si="161"/>
        <v>0</v>
      </c>
      <c r="CZ101" s="316">
        <f t="shared" si="104"/>
        <v>0</v>
      </c>
      <c r="DA101" s="317">
        <f t="shared" si="105"/>
        <v>3</v>
      </c>
      <c r="DB101" s="318">
        <f t="shared" si="105"/>
        <v>19</v>
      </c>
      <c r="DC101" s="319">
        <f t="shared" si="106"/>
        <v>0.35294117647058826</v>
      </c>
      <c r="DD101" s="320">
        <f t="shared" si="155"/>
        <v>0.43154606975533583</v>
      </c>
      <c r="DE101" s="321">
        <f t="shared" si="156"/>
        <v>0.40825251949039737</v>
      </c>
      <c r="DF101" s="322">
        <f t="shared" si="157"/>
        <v>1.0000000000000004</v>
      </c>
      <c r="DG101" s="321">
        <f t="shared" si="103"/>
        <v>0.15789473684210525</v>
      </c>
      <c r="DH101" s="322">
        <f t="shared" si="158"/>
        <v>0.15282246845271741</v>
      </c>
      <c r="DI101" s="310">
        <f>DB101/'Кол-во учащихся ОУ'!D103</f>
        <v>2.0234291799787009E-2</v>
      </c>
      <c r="DJ101" s="311">
        <f t="shared" si="159"/>
        <v>4.3748021410053427E-2</v>
      </c>
    </row>
    <row r="102" spans="1:114" ht="16.5" customHeight="1" x14ac:dyDescent="0.25">
      <c r="A102" s="670">
        <v>16</v>
      </c>
      <c r="B102" s="16">
        <v>61210</v>
      </c>
      <c r="C102" s="21" t="s">
        <v>66</v>
      </c>
      <c r="D102" s="564">
        <v>0</v>
      </c>
      <c r="E102" s="565">
        <v>0</v>
      </c>
      <c r="F102" s="565">
        <v>3</v>
      </c>
      <c r="G102" s="314">
        <f t="shared" si="147"/>
        <v>1</v>
      </c>
      <c r="H102" s="564">
        <v>0</v>
      </c>
      <c r="I102" s="565">
        <v>0</v>
      </c>
      <c r="J102" s="565">
        <v>0</v>
      </c>
      <c r="K102" s="314">
        <f t="shared" si="122"/>
        <v>0</v>
      </c>
      <c r="L102" s="564">
        <v>0</v>
      </c>
      <c r="M102" s="565">
        <v>0</v>
      </c>
      <c r="N102" s="565">
        <v>1</v>
      </c>
      <c r="O102" s="314">
        <f t="shared" si="148"/>
        <v>1</v>
      </c>
      <c r="P102" s="564">
        <v>0</v>
      </c>
      <c r="Q102" s="565">
        <v>0</v>
      </c>
      <c r="R102" s="565">
        <v>0</v>
      </c>
      <c r="S102" s="314">
        <f t="shared" si="123"/>
        <v>0</v>
      </c>
      <c r="T102" s="312">
        <v>0</v>
      </c>
      <c r="U102" s="313">
        <v>0</v>
      </c>
      <c r="V102" s="313">
        <v>0</v>
      </c>
      <c r="W102" s="314">
        <f t="shared" si="149"/>
        <v>0</v>
      </c>
      <c r="X102" s="564">
        <v>0</v>
      </c>
      <c r="Y102" s="565">
        <v>0</v>
      </c>
      <c r="Z102" s="565">
        <v>0</v>
      </c>
      <c r="AA102" s="314">
        <f t="shared" si="150"/>
        <v>0</v>
      </c>
      <c r="AB102" s="564">
        <v>0</v>
      </c>
      <c r="AC102" s="565">
        <v>0</v>
      </c>
      <c r="AD102" s="565">
        <v>0</v>
      </c>
      <c r="AE102" s="314">
        <f t="shared" si="124"/>
        <v>0</v>
      </c>
      <c r="AF102" s="564">
        <v>0</v>
      </c>
      <c r="AG102" s="565">
        <v>0</v>
      </c>
      <c r="AH102" s="565">
        <v>0</v>
      </c>
      <c r="AI102" s="314">
        <f t="shared" si="125"/>
        <v>0</v>
      </c>
      <c r="AJ102" s="564">
        <v>0</v>
      </c>
      <c r="AK102" s="565">
        <v>0</v>
      </c>
      <c r="AL102" s="565">
        <v>0</v>
      </c>
      <c r="AM102" s="314">
        <f t="shared" si="126"/>
        <v>0</v>
      </c>
      <c r="AN102" s="609"/>
      <c r="AO102" s="613"/>
      <c r="AP102" s="613"/>
      <c r="AQ102" s="615">
        <f t="shared" si="127"/>
        <v>0</v>
      </c>
      <c r="AR102" s="609"/>
      <c r="AS102" s="613"/>
      <c r="AT102" s="613"/>
      <c r="AU102" s="615">
        <f t="shared" si="128"/>
        <v>0</v>
      </c>
      <c r="AV102" s="609"/>
      <c r="AW102" s="613"/>
      <c r="AX102" s="613"/>
      <c r="AY102" s="615">
        <f t="shared" si="129"/>
        <v>0</v>
      </c>
      <c r="AZ102" s="609"/>
      <c r="BA102" s="613"/>
      <c r="BB102" s="613"/>
      <c r="BC102" s="615">
        <f t="shared" si="151"/>
        <v>0</v>
      </c>
      <c r="BD102" s="609"/>
      <c r="BE102" s="613"/>
      <c r="BF102" s="613"/>
      <c r="BG102" s="615">
        <f t="shared" si="130"/>
        <v>0</v>
      </c>
      <c r="BH102" s="609"/>
      <c r="BI102" s="613"/>
      <c r="BJ102" s="613"/>
      <c r="BK102" s="615">
        <f t="shared" si="152"/>
        <v>0</v>
      </c>
      <c r="BL102" s="610"/>
      <c r="BM102" s="611"/>
      <c r="BN102" s="611"/>
      <c r="BO102" s="612">
        <f t="shared" si="131"/>
        <v>0</v>
      </c>
      <c r="BP102" s="312">
        <v>0</v>
      </c>
      <c r="BQ102" s="313">
        <v>0</v>
      </c>
      <c r="BR102" s="313">
        <v>0</v>
      </c>
      <c r="BS102" s="314">
        <f t="shared" si="132"/>
        <v>0</v>
      </c>
      <c r="BT102" s="564">
        <v>0</v>
      </c>
      <c r="BU102" s="565">
        <v>0</v>
      </c>
      <c r="BV102" s="565">
        <v>7</v>
      </c>
      <c r="BW102" s="314">
        <f t="shared" si="133"/>
        <v>1</v>
      </c>
      <c r="BX102" s="564">
        <v>0</v>
      </c>
      <c r="BY102" s="565">
        <v>0</v>
      </c>
      <c r="BZ102" s="565">
        <v>0</v>
      </c>
      <c r="CA102" s="314">
        <f t="shared" si="160"/>
        <v>0</v>
      </c>
      <c r="CB102" s="312">
        <v>0</v>
      </c>
      <c r="CC102" s="313">
        <v>0</v>
      </c>
      <c r="CD102" s="313">
        <v>0</v>
      </c>
      <c r="CE102" s="314">
        <f t="shared" si="135"/>
        <v>0</v>
      </c>
      <c r="CF102" s="312">
        <v>0</v>
      </c>
      <c r="CG102" s="313">
        <v>0</v>
      </c>
      <c r="CH102" s="313">
        <v>0</v>
      </c>
      <c r="CI102" s="314">
        <f t="shared" si="136"/>
        <v>0</v>
      </c>
      <c r="CJ102" s="614"/>
      <c r="CK102" s="611"/>
      <c r="CL102" s="611"/>
      <c r="CM102" s="615">
        <f t="shared" si="137"/>
        <v>0</v>
      </c>
      <c r="CN102" s="298">
        <v>0</v>
      </c>
      <c r="CO102" s="299">
        <v>0</v>
      </c>
      <c r="CP102" s="299">
        <v>0</v>
      </c>
      <c r="CQ102" s="314">
        <f t="shared" si="138"/>
        <v>0</v>
      </c>
      <c r="CR102" s="312">
        <v>0</v>
      </c>
      <c r="CS102" s="313">
        <v>0</v>
      </c>
      <c r="CT102" s="313">
        <v>0</v>
      </c>
      <c r="CU102" s="314">
        <f t="shared" si="139"/>
        <v>0</v>
      </c>
      <c r="CV102" s="298">
        <v>0</v>
      </c>
      <c r="CW102" s="299">
        <v>0</v>
      </c>
      <c r="CX102" s="299">
        <v>0</v>
      </c>
      <c r="CY102" s="315">
        <f t="shared" si="161"/>
        <v>0</v>
      </c>
      <c r="CZ102" s="316">
        <f t="shared" si="104"/>
        <v>0</v>
      </c>
      <c r="DA102" s="317">
        <f t="shared" si="105"/>
        <v>0</v>
      </c>
      <c r="DB102" s="318">
        <f>F102+J102+N102+R102+V102+Z102+AD102+AH102+AL102+AP102+AT102+AX102+BB102+BF102+BJ102+BN102+BR102+BV102+BZ102+CD102+CH102+CL102+CP102+CT102+CX102</f>
        <v>11</v>
      </c>
      <c r="DC102" s="319">
        <f t="shared" si="106"/>
        <v>0.17647058823529413</v>
      </c>
      <c r="DD102" s="320">
        <f t="shared" si="155"/>
        <v>0.43154606975533583</v>
      </c>
      <c r="DE102" s="321">
        <f t="shared" si="156"/>
        <v>0.23635672181023007</v>
      </c>
      <c r="DF102" s="322">
        <f t="shared" si="157"/>
        <v>1.0000000000000004</v>
      </c>
      <c r="DG102" s="321">
        <f t="shared" si="103"/>
        <v>0</v>
      </c>
      <c r="DH102" s="322">
        <f t="shared" si="158"/>
        <v>0.15282246845271741</v>
      </c>
      <c r="DI102" s="310">
        <f>DB102/'Кол-во учащихся ОУ'!D104</f>
        <v>1.5047879616963064E-2</v>
      </c>
      <c r="DJ102" s="311">
        <f t="shared" si="159"/>
        <v>4.3748021410053427E-2</v>
      </c>
    </row>
    <row r="103" spans="1:114" ht="16.5" customHeight="1" x14ac:dyDescent="0.25">
      <c r="A103" s="670">
        <v>17</v>
      </c>
      <c r="B103" s="16">
        <v>61290</v>
      </c>
      <c r="C103" s="21" t="s">
        <v>67</v>
      </c>
      <c r="D103" s="564">
        <v>0</v>
      </c>
      <c r="E103" s="565">
        <v>0</v>
      </c>
      <c r="F103" s="565">
        <v>1</v>
      </c>
      <c r="G103" s="314">
        <f t="shared" si="147"/>
        <v>1</v>
      </c>
      <c r="H103" s="564">
        <v>0</v>
      </c>
      <c r="I103" s="565">
        <v>0</v>
      </c>
      <c r="J103" s="565">
        <v>0</v>
      </c>
      <c r="K103" s="314">
        <f t="shared" si="122"/>
        <v>0</v>
      </c>
      <c r="L103" s="564">
        <v>0</v>
      </c>
      <c r="M103" s="565">
        <v>0</v>
      </c>
      <c r="N103" s="565">
        <v>0</v>
      </c>
      <c r="O103" s="314">
        <f t="shared" si="148"/>
        <v>0</v>
      </c>
      <c r="P103" s="564">
        <v>0</v>
      </c>
      <c r="Q103" s="565">
        <v>0</v>
      </c>
      <c r="R103" s="565">
        <v>0</v>
      </c>
      <c r="S103" s="314">
        <f t="shared" si="123"/>
        <v>0</v>
      </c>
      <c r="T103" s="312">
        <v>0</v>
      </c>
      <c r="U103" s="313">
        <v>0</v>
      </c>
      <c r="V103" s="313">
        <v>0</v>
      </c>
      <c r="W103" s="314">
        <f t="shared" si="149"/>
        <v>0</v>
      </c>
      <c r="X103" s="564">
        <v>0</v>
      </c>
      <c r="Y103" s="565">
        <v>0</v>
      </c>
      <c r="Z103" s="565">
        <v>0</v>
      </c>
      <c r="AA103" s="314">
        <f t="shared" si="150"/>
        <v>0</v>
      </c>
      <c r="AB103" s="564">
        <v>0</v>
      </c>
      <c r="AC103" s="565">
        <v>0</v>
      </c>
      <c r="AD103" s="565">
        <v>0</v>
      </c>
      <c r="AE103" s="314">
        <f t="shared" si="124"/>
        <v>0</v>
      </c>
      <c r="AF103" s="564">
        <v>0</v>
      </c>
      <c r="AG103" s="565">
        <v>0</v>
      </c>
      <c r="AH103" s="565">
        <v>0</v>
      </c>
      <c r="AI103" s="314">
        <f t="shared" si="125"/>
        <v>0</v>
      </c>
      <c r="AJ103" s="564">
        <v>0</v>
      </c>
      <c r="AK103" s="565">
        <v>0</v>
      </c>
      <c r="AL103" s="565">
        <v>0</v>
      </c>
      <c r="AM103" s="314">
        <f t="shared" si="126"/>
        <v>0</v>
      </c>
      <c r="AN103" s="609"/>
      <c r="AO103" s="613"/>
      <c r="AP103" s="613"/>
      <c r="AQ103" s="615">
        <f t="shared" si="127"/>
        <v>0</v>
      </c>
      <c r="AR103" s="609"/>
      <c r="AS103" s="613"/>
      <c r="AT103" s="613"/>
      <c r="AU103" s="615">
        <f t="shared" si="128"/>
        <v>0</v>
      </c>
      <c r="AV103" s="609"/>
      <c r="AW103" s="613"/>
      <c r="AX103" s="613"/>
      <c r="AY103" s="615">
        <f t="shared" si="129"/>
        <v>0</v>
      </c>
      <c r="AZ103" s="609"/>
      <c r="BA103" s="613"/>
      <c r="BB103" s="613"/>
      <c r="BC103" s="615">
        <f t="shared" si="151"/>
        <v>0</v>
      </c>
      <c r="BD103" s="609"/>
      <c r="BE103" s="613"/>
      <c r="BF103" s="613"/>
      <c r="BG103" s="615">
        <f t="shared" si="130"/>
        <v>0</v>
      </c>
      <c r="BH103" s="609"/>
      <c r="BI103" s="613"/>
      <c r="BJ103" s="613"/>
      <c r="BK103" s="615">
        <f t="shared" si="152"/>
        <v>0</v>
      </c>
      <c r="BL103" s="610"/>
      <c r="BM103" s="611"/>
      <c r="BN103" s="611"/>
      <c r="BO103" s="612">
        <f t="shared" si="131"/>
        <v>0</v>
      </c>
      <c r="BP103" s="312">
        <v>0</v>
      </c>
      <c r="BQ103" s="313">
        <v>0</v>
      </c>
      <c r="BR103" s="313">
        <v>0</v>
      </c>
      <c r="BS103" s="314">
        <f t="shared" si="132"/>
        <v>0</v>
      </c>
      <c r="BT103" s="564">
        <v>0</v>
      </c>
      <c r="BU103" s="565">
        <v>0</v>
      </c>
      <c r="BV103" s="565">
        <v>4</v>
      </c>
      <c r="BW103" s="314">
        <f t="shared" si="133"/>
        <v>1</v>
      </c>
      <c r="BX103" s="564">
        <v>0</v>
      </c>
      <c r="BY103" s="565">
        <v>0</v>
      </c>
      <c r="BZ103" s="565">
        <v>1</v>
      </c>
      <c r="CA103" s="314">
        <f t="shared" si="160"/>
        <v>1</v>
      </c>
      <c r="CB103" s="312">
        <v>0</v>
      </c>
      <c r="CC103" s="313">
        <v>0</v>
      </c>
      <c r="CD103" s="313">
        <v>0</v>
      </c>
      <c r="CE103" s="314">
        <f t="shared" si="135"/>
        <v>0</v>
      </c>
      <c r="CF103" s="312">
        <v>0</v>
      </c>
      <c r="CG103" s="313">
        <v>0</v>
      </c>
      <c r="CH103" s="313">
        <v>0</v>
      </c>
      <c r="CI103" s="314">
        <f t="shared" si="136"/>
        <v>0</v>
      </c>
      <c r="CJ103" s="614"/>
      <c r="CK103" s="611"/>
      <c r="CL103" s="611"/>
      <c r="CM103" s="615">
        <f t="shared" si="137"/>
        <v>0</v>
      </c>
      <c r="CN103" s="298">
        <v>0</v>
      </c>
      <c r="CO103" s="299">
        <v>0</v>
      </c>
      <c r="CP103" s="299">
        <v>0</v>
      </c>
      <c r="CQ103" s="314">
        <f t="shared" si="138"/>
        <v>0</v>
      </c>
      <c r="CR103" s="312">
        <v>0</v>
      </c>
      <c r="CS103" s="313">
        <v>0</v>
      </c>
      <c r="CT103" s="313">
        <v>0</v>
      </c>
      <c r="CU103" s="314">
        <f t="shared" si="139"/>
        <v>0</v>
      </c>
      <c r="CV103" s="298">
        <v>0</v>
      </c>
      <c r="CW103" s="299">
        <v>0</v>
      </c>
      <c r="CX103" s="299">
        <v>0</v>
      </c>
      <c r="CY103" s="315">
        <f t="shared" si="161"/>
        <v>0</v>
      </c>
      <c r="CZ103" s="316">
        <f t="shared" si="104"/>
        <v>0</v>
      </c>
      <c r="DA103" s="317">
        <f t="shared" si="105"/>
        <v>0</v>
      </c>
      <c r="DB103" s="318">
        <f t="shared" si="105"/>
        <v>6</v>
      </c>
      <c r="DC103" s="319">
        <f t="shared" si="106"/>
        <v>0.17647058823529413</v>
      </c>
      <c r="DD103" s="320">
        <f t="shared" si="155"/>
        <v>0.43154606975533583</v>
      </c>
      <c r="DE103" s="321">
        <f t="shared" si="156"/>
        <v>0.12892184826012548</v>
      </c>
      <c r="DF103" s="322">
        <f t="shared" si="157"/>
        <v>1.0000000000000004</v>
      </c>
      <c r="DG103" s="321">
        <f t="shared" si="103"/>
        <v>0</v>
      </c>
      <c r="DH103" s="322">
        <f t="shared" si="158"/>
        <v>0.15282246845271741</v>
      </c>
      <c r="DI103" s="310">
        <f>DB103/'Кол-во учащихся ОУ'!D105</f>
        <v>7.9155672823219003E-3</v>
      </c>
      <c r="DJ103" s="311">
        <f t="shared" si="159"/>
        <v>4.3748021410053427E-2</v>
      </c>
    </row>
    <row r="104" spans="1:114" ht="16.5" customHeight="1" x14ac:dyDescent="0.25">
      <c r="A104" s="670">
        <v>18</v>
      </c>
      <c r="B104" s="16">
        <v>61340</v>
      </c>
      <c r="C104" s="21" t="s">
        <v>68</v>
      </c>
      <c r="D104" s="564">
        <v>0</v>
      </c>
      <c r="E104" s="565">
        <v>1</v>
      </c>
      <c r="F104" s="565">
        <v>8</v>
      </c>
      <c r="G104" s="314">
        <f t="shared" si="147"/>
        <v>1</v>
      </c>
      <c r="H104" s="564">
        <v>0</v>
      </c>
      <c r="I104" s="565">
        <v>1</v>
      </c>
      <c r="J104" s="565">
        <v>1</v>
      </c>
      <c r="K104" s="314">
        <f t="shared" si="122"/>
        <v>1</v>
      </c>
      <c r="L104" s="564">
        <v>0</v>
      </c>
      <c r="M104" s="565">
        <v>0</v>
      </c>
      <c r="N104" s="565">
        <v>0</v>
      </c>
      <c r="O104" s="314">
        <f t="shared" si="148"/>
        <v>0</v>
      </c>
      <c r="P104" s="564">
        <v>0</v>
      </c>
      <c r="Q104" s="565">
        <v>0</v>
      </c>
      <c r="R104" s="565">
        <v>0</v>
      </c>
      <c r="S104" s="314">
        <f t="shared" si="123"/>
        <v>0</v>
      </c>
      <c r="T104" s="312">
        <v>0</v>
      </c>
      <c r="U104" s="313">
        <v>0</v>
      </c>
      <c r="V104" s="313">
        <v>0</v>
      </c>
      <c r="W104" s="314">
        <f t="shared" si="149"/>
        <v>0</v>
      </c>
      <c r="X104" s="564">
        <v>0</v>
      </c>
      <c r="Y104" s="565">
        <v>0</v>
      </c>
      <c r="Z104" s="565">
        <v>2</v>
      </c>
      <c r="AA104" s="314">
        <f t="shared" si="150"/>
        <v>1</v>
      </c>
      <c r="AB104" s="564">
        <v>0</v>
      </c>
      <c r="AC104" s="565">
        <v>0</v>
      </c>
      <c r="AD104" s="565">
        <v>1</v>
      </c>
      <c r="AE104" s="314">
        <f t="shared" si="124"/>
        <v>1</v>
      </c>
      <c r="AF104" s="564">
        <v>0</v>
      </c>
      <c r="AG104" s="565">
        <v>0</v>
      </c>
      <c r="AH104" s="565">
        <v>0</v>
      </c>
      <c r="AI104" s="314">
        <f t="shared" si="125"/>
        <v>0</v>
      </c>
      <c r="AJ104" s="564">
        <v>0</v>
      </c>
      <c r="AK104" s="565">
        <v>0</v>
      </c>
      <c r="AL104" s="565">
        <v>2</v>
      </c>
      <c r="AM104" s="314">
        <f t="shared" si="126"/>
        <v>1</v>
      </c>
      <c r="AN104" s="609"/>
      <c r="AO104" s="613"/>
      <c r="AP104" s="613"/>
      <c r="AQ104" s="615">
        <f t="shared" si="127"/>
        <v>0</v>
      </c>
      <c r="AR104" s="609"/>
      <c r="AS104" s="613"/>
      <c r="AT104" s="613"/>
      <c r="AU104" s="615">
        <f t="shared" si="128"/>
        <v>0</v>
      </c>
      <c r="AV104" s="609"/>
      <c r="AW104" s="613"/>
      <c r="AX104" s="613"/>
      <c r="AY104" s="615">
        <f t="shared" si="129"/>
        <v>0</v>
      </c>
      <c r="AZ104" s="609"/>
      <c r="BA104" s="613"/>
      <c r="BB104" s="613"/>
      <c r="BC104" s="615">
        <f t="shared" si="151"/>
        <v>0</v>
      </c>
      <c r="BD104" s="609"/>
      <c r="BE104" s="613"/>
      <c r="BF104" s="613"/>
      <c r="BG104" s="615">
        <f t="shared" si="130"/>
        <v>0</v>
      </c>
      <c r="BH104" s="609"/>
      <c r="BI104" s="613"/>
      <c r="BJ104" s="613"/>
      <c r="BK104" s="615">
        <f t="shared" si="152"/>
        <v>0</v>
      </c>
      <c r="BL104" s="616"/>
      <c r="BM104" s="613"/>
      <c r="BN104" s="613"/>
      <c r="BO104" s="612">
        <f t="shared" si="131"/>
        <v>0</v>
      </c>
      <c r="BP104" s="312">
        <v>0</v>
      </c>
      <c r="BQ104" s="313">
        <v>0</v>
      </c>
      <c r="BR104" s="313">
        <v>0</v>
      </c>
      <c r="BS104" s="314">
        <f t="shared" si="132"/>
        <v>0</v>
      </c>
      <c r="BT104" s="564">
        <v>0</v>
      </c>
      <c r="BU104" s="565">
        <v>0</v>
      </c>
      <c r="BV104" s="565">
        <v>6</v>
      </c>
      <c r="BW104" s="314">
        <f t="shared" si="133"/>
        <v>1</v>
      </c>
      <c r="BX104" s="564">
        <v>0</v>
      </c>
      <c r="BY104" s="565">
        <v>0</v>
      </c>
      <c r="BZ104" s="565">
        <v>0</v>
      </c>
      <c r="CA104" s="314">
        <f t="shared" si="160"/>
        <v>0</v>
      </c>
      <c r="CB104" s="312">
        <v>0</v>
      </c>
      <c r="CC104" s="313">
        <v>0</v>
      </c>
      <c r="CD104" s="313">
        <v>0</v>
      </c>
      <c r="CE104" s="314">
        <f t="shared" si="135"/>
        <v>0</v>
      </c>
      <c r="CF104" s="312">
        <v>0</v>
      </c>
      <c r="CG104" s="313">
        <v>0</v>
      </c>
      <c r="CH104" s="313">
        <v>0</v>
      </c>
      <c r="CI104" s="314">
        <f t="shared" si="136"/>
        <v>0</v>
      </c>
      <c r="CJ104" s="614"/>
      <c r="CK104" s="611"/>
      <c r="CL104" s="611"/>
      <c r="CM104" s="615">
        <f t="shared" si="137"/>
        <v>0</v>
      </c>
      <c r="CN104" s="298">
        <v>0</v>
      </c>
      <c r="CO104" s="299">
        <v>0</v>
      </c>
      <c r="CP104" s="299">
        <v>0</v>
      </c>
      <c r="CQ104" s="314">
        <f t="shared" si="138"/>
        <v>0</v>
      </c>
      <c r="CR104" s="312">
        <v>0</v>
      </c>
      <c r="CS104" s="313">
        <v>0</v>
      </c>
      <c r="CT104" s="313">
        <v>0</v>
      </c>
      <c r="CU104" s="314">
        <f t="shared" si="139"/>
        <v>0</v>
      </c>
      <c r="CV104" s="312">
        <v>0</v>
      </c>
      <c r="CW104" s="313">
        <v>0</v>
      </c>
      <c r="CX104" s="313">
        <v>0</v>
      </c>
      <c r="CY104" s="315">
        <f t="shared" si="161"/>
        <v>0</v>
      </c>
      <c r="CZ104" s="316">
        <f t="shared" si="104"/>
        <v>0</v>
      </c>
      <c r="DA104" s="317">
        <f t="shared" si="105"/>
        <v>2</v>
      </c>
      <c r="DB104" s="318">
        <f t="shared" si="105"/>
        <v>20</v>
      </c>
      <c r="DC104" s="319">
        <f t="shared" si="106"/>
        <v>0.35294117647058826</v>
      </c>
      <c r="DD104" s="320">
        <f t="shared" si="155"/>
        <v>0.43154606975533583</v>
      </c>
      <c r="DE104" s="321">
        <f t="shared" si="156"/>
        <v>0.42973949420041829</v>
      </c>
      <c r="DF104" s="322">
        <f t="shared" si="157"/>
        <v>1.0000000000000004</v>
      </c>
      <c r="DG104" s="321">
        <f t="shared" si="103"/>
        <v>0.1</v>
      </c>
      <c r="DH104" s="322">
        <f t="shared" si="158"/>
        <v>0.15282246845271741</v>
      </c>
      <c r="DI104" s="310">
        <f>DB104/'Кол-во учащихся ОУ'!D106</f>
        <v>1.5698587127158554E-2</v>
      </c>
      <c r="DJ104" s="311">
        <f t="shared" si="159"/>
        <v>4.3748021410053427E-2</v>
      </c>
    </row>
    <row r="105" spans="1:114" ht="16.5" customHeight="1" x14ac:dyDescent="0.25">
      <c r="A105" s="670">
        <v>19</v>
      </c>
      <c r="B105" s="16">
        <v>61390</v>
      </c>
      <c r="C105" s="21" t="s">
        <v>69</v>
      </c>
      <c r="D105" s="564">
        <v>0</v>
      </c>
      <c r="E105" s="565">
        <v>2</v>
      </c>
      <c r="F105" s="565">
        <v>11</v>
      </c>
      <c r="G105" s="314">
        <f t="shared" si="147"/>
        <v>1</v>
      </c>
      <c r="H105" s="564">
        <v>0</v>
      </c>
      <c r="I105" s="565">
        <v>0</v>
      </c>
      <c r="J105" s="565">
        <v>0</v>
      </c>
      <c r="K105" s="314">
        <f t="shared" si="122"/>
        <v>0</v>
      </c>
      <c r="L105" s="564">
        <v>0</v>
      </c>
      <c r="M105" s="565">
        <v>0</v>
      </c>
      <c r="N105" s="565">
        <v>0</v>
      </c>
      <c r="O105" s="314">
        <f t="shared" si="148"/>
        <v>0</v>
      </c>
      <c r="P105" s="564">
        <v>0</v>
      </c>
      <c r="Q105" s="565">
        <v>0</v>
      </c>
      <c r="R105" s="565">
        <v>0</v>
      </c>
      <c r="S105" s="314">
        <f t="shared" si="123"/>
        <v>0</v>
      </c>
      <c r="T105" s="312">
        <v>0</v>
      </c>
      <c r="U105" s="313">
        <v>0</v>
      </c>
      <c r="V105" s="313">
        <v>0</v>
      </c>
      <c r="W105" s="314">
        <f t="shared" si="149"/>
        <v>0</v>
      </c>
      <c r="X105" s="564">
        <v>0</v>
      </c>
      <c r="Y105" s="565">
        <v>0</v>
      </c>
      <c r="Z105" s="565">
        <v>1</v>
      </c>
      <c r="AA105" s="314">
        <f t="shared" si="150"/>
        <v>1</v>
      </c>
      <c r="AB105" s="564">
        <v>0</v>
      </c>
      <c r="AC105" s="565">
        <v>0</v>
      </c>
      <c r="AD105" s="565">
        <v>1</v>
      </c>
      <c r="AE105" s="314">
        <f t="shared" si="124"/>
        <v>1</v>
      </c>
      <c r="AF105" s="564">
        <v>0</v>
      </c>
      <c r="AG105" s="565">
        <v>0</v>
      </c>
      <c r="AH105" s="565">
        <v>0</v>
      </c>
      <c r="AI105" s="314">
        <f t="shared" si="125"/>
        <v>0</v>
      </c>
      <c r="AJ105" s="564">
        <v>0</v>
      </c>
      <c r="AK105" s="565">
        <v>0</v>
      </c>
      <c r="AL105" s="565">
        <v>0</v>
      </c>
      <c r="AM105" s="314">
        <f t="shared" si="126"/>
        <v>0</v>
      </c>
      <c r="AN105" s="609"/>
      <c r="AO105" s="613"/>
      <c r="AP105" s="613"/>
      <c r="AQ105" s="615">
        <f t="shared" si="127"/>
        <v>0</v>
      </c>
      <c r="AR105" s="609"/>
      <c r="AS105" s="613"/>
      <c r="AT105" s="613"/>
      <c r="AU105" s="615">
        <f t="shared" si="128"/>
        <v>0</v>
      </c>
      <c r="AV105" s="609"/>
      <c r="AW105" s="613"/>
      <c r="AX105" s="613"/>
      <c r="AY105" s="615">
        <f t="shared" si="129"/>
        <v>0</v>
      </c>
      <c r="AZ105" s="609"/>
      <c r="BA105" s="613"/>
      <c r="BB105" s="613"/>
      <c r="BC105" s="615">
        <f t="shared" si="151"/>
        <v>0</v>
      </c>
      <c r="BD105" s="609"/>
      <c r="BE105" s="613"/>
      <c r="BF105" s="613"/>
      <c r="BG105" s="615">
        <f t="shared" si="130"/>
        <v>0</v>
      </c>
      <c r="BH105" s="609"/>
      <c r="BI105" s="613"/>
      <c r="BJ105" s="613"/>
      <c r="BK105" s="615">
        <f t="shared" si="152"/>
        <v>0</v>
      </c>
      <c r="BL105" s="616"/>
      <c r="BM105" s="613"/>
      <c r="BN105" s="613"/>
      <c r="BO105" s="612">
        <f t="shared" si="131"/>
        <v>0</v>
      </c>
      <c r="BP105" s="312">
        <v>0</v>
      </c>
      <c r="BQ105" s="313">
        <v>0</v>
      </c>
      <c r="BR105" s="313">
        <v>0</v>
      </c>
      <c r="BS105" s="314">
        <f t="shared" si="132"/>
        <v>0</v>
      </c>
      <c r="BT105" s="564">
        <v>0</v>
      </c>
      <c r="BU105" s="565">
        <v>0</v>
      </c>
      <c r="BV105" s="565">
        <v>0</v>
      </c>
      <c r="BW105" s="314">
        <f t="shared" si="133"/>
        <v>0</v>
      </c>
      <c r="BX105" s="564">
        <v>0</v>
      </c>
      <c r="BY105" s="565">
        <v>0</v>
      </c>
      <c r="BZ105" s="565">
        <v>0</v>
      </c>
      <c r="CA105" s="314">
        <f t="shared" si="160"/>
        <v>0</v>
      </c>
      <c r="CB105" s="312">
        <v>0</v>
      </c>
      <c r="CC105" s="313">
        <v>0</v>
      </c>
      <c r="CD105" s="313">
        <v>0</v>
      </c>
      <c r="CE105" s="314">
        <f t="shared" si="135"/>
        <v>0</v>
      </c>
      <c r="CF105" s="312">
        <v>0</v>
      </c>
      <c r="CG105" s="313">
        <v>0</v>
      </c>
      <c r="CH105" s="313">
        <v>0</v>
      </c>
      <c r="CI105" s="314">
        <f t="shared" si="136"/>
        <v>0</v>
      </c>
      <c r="CJ105" s="614"/>
      <c r="CK105" s="611"/>
      <c r="CL105" s="611"/>
      <c r="CM105" s="615">
        <f t="shared" si="137"/>
        <v>0</v>
      </c>
      <c r="CN105" s="298">
        <v>0</v>
      </c>
      <c r="CO105" s="299">
        <v>0</v>
      </c>
      <c r="CP105" s="299">
        <v>0</v>
      </c>
      <c r="CQ105" s="314">
        <f t="shared" si="138"/>
        <v>0</v>
      </c>
      <c r="CR105" s="312">
        <v>0</v>
      </c>
      <c r="CS105" s="313">
        <v>0</v>
      </c>
      <c r="CT105" s="313">
        <v>0</v>
      </c>
      <c r="CU105" s="314">
        <f t="shared" si="139"/>
        <v>0</v>
      </c>
      <c r="CV105" s="298">
        <v>0</v>
      </c>
      <c r="CW105" s="299">
        <v>0</v>
      </c>
      <c r="CX105" s="299">
        <v>0</v>
      </c>
      <c r="CY105" s="315">
        <f t="shared" si="161"/>
        <v>0</v>
      </c>
      <c r="CZ105" s="316">
        <f t="shared" si="104"/>
        <v>0</v>
      </c>
      <c r="DA105" s="317">
        <f t="shared" si="105"/>
        <v>2</v>
      </c>
      <c r="DB105" s="318">
        <f t="shared" si="105"/>
        <v>13</v>
      </c>
      <c r="DC105" s="319">
        <f t="shared" si="106"/>
        <v>0.17647058823529413</v>
      </c>
      <c r="DD105" s="320">
        <f t="shared" si="155"/>
        <v>0.43154606975533583</v>
      </c>
      <c r="DE105" s="321">
        <f t="shared" si="156"/>
        <v>0.27933067123027189</v>
      </c>
      <c r="DF105" s="322">
        <f t="shared" si="157"/>
        <v>1.0000000000000004</v>
      </c>
      <c r="DG105" s="321">
        <f t="shared" si="103"/>
        <v>0.15384615384615385</v>
      </c>
      <c r="DH105" s="322">
        <f t="shared" si="158"/>
        <v>0.15282246845271741</v>
      </c>
      <c r="DI105" s="310">
        <f>DB105/'Кол-во учащихся ОУ'!D107</f>
        <v>1.4084507042253521E-2</v>
      </c>
      <c r="DJ105" s="311">
        <f t="shared" si="159"/>
        <v>4.3748021410053427E-2</v>
      </c>
    </row>
    <row r="106" spans="1:114" ht="16.5" customHeight="1" x14ac:dyDescent="0.25">
      <c r="A106" s="670">
        <v>20</v>
      </c>
      <c r="B106" s="16">
        <v>61410</v>
      </c>
      <c r="C106" s="21" t="s">
        <v>70</v>
      </c>
      <c r="D106" s="564">
        <v>1</v>
      </c>
      <c r="E106" s="565">
        <v>0</v>
      </c>
      <c r="F106" s="565">
        <v>7</v>
      </c>
      <c r="G106" s="314">
        <f t="shared" si="147"/>
        <v>1</v>
      </c>
      <c r="H106" s="564">
        <v>1</v>
      </c>
      <c r="I106" s="565">
        <v>1</v>
      </c>
      <c r="J106" s="565">
        <v>2</v>
      </c>
      <c r="K106" s="314">
        <f t="shared" si="122"/>
        <v>1</v>
      </c>
      <c r="L106" s="564">
        <v>0</v>
      </c>
      <c r="M106" s="565">
        <v>0</v>
      </c>
      <c r="N106" s="565">
        <v>0</v>
      </c>
      <c r="O106" s="314">
        <f t="shared" si="148"/>
        <v>0</v>
      </c>
      <c r="P106" s="564">
        <v>0</v>
      </c>
      <c r="Q106" s="565">
        <v>0</v>
      </c>
      <c r="R106" s="565">
        <v>2</v>
      </c>
      <c r="S106" s="314">
        <f t="shared" si="123"/>
        <v>1</v>
      </c>
      <c r="T106" s="312">
        <v>0</v>
      </c>
      <c r="U106" s="313">
        <v>0</v>
      </c>
      <c r="V106" s="313">
        <v>0</v>
      </c>
      <c r="W106" s="314">
        <f t="shared" si="149"/>
        <v>0</v>
      </c>
      <c r="X106" s="564">
        <v>0</v>
      </c>
      <c r="Y106" s="565">
        <v>1</v>
      </c>
      <c r="Z106" s="565">
        <v>2</v>
      </c>
      <c r="AA106" s="314">
        <f t="shared" si="150"/>
        <v>1</v>
      </c>
      <c r="AB106" s="564">
        <v>0</v>
      </c>
      <c r="AC106" s="565">
        <v>0</v>
      </c>
      <c r="AD106" s="565">
        <v>2</v>
      </c>
      <c r="AE106" s="314">
        <f t="shared" si="124"/>
        <v>1</v>
      </c>
      <c r="AF106" s="564">
        <v>0</v>
      </c>
      <c r="AG106" s="565">
        <v>1</v>
      </c>
      <c r="AH106" s="565">
        <v>6</v>
      </c>
      <c r="AI106" s="314">
        <f t="shared" si="125"/>
        <v>1</v>
      </c>
      <c r="AJ106" s="564">
        <v>0</v>
      </c>
      <c r="AK106" s="565">
        <v>1</v>
      </c>
      <c r="AL106" s="565">
        <v>2</v>
      </c>
      <c r="AM106" s="314">
        <f t="shared" si="126"/>
        <v>1</v>
      </c>
      <c r="AN106" s="609"/>
      <c r="AO106" s="613"/>
      <c r="AP106" s="613"/>
      <c r="AQ106" s="615">
        <f t="shared" si="127"/>
        <v>0</v>
      </c>
      <c r="AR106" s="609"/>
      <c r="AS106" s="613"/>
      <c r="AT106" s="613"/>
      <c r="AU106" s="615">
        <f t="shared" si="128"/>
        <v>0</v>
      </c>
      <c r="AV106" s="609"/>
      <c r="AW106" s="613"/>
      <c r="AX106" s="613"/>
      <c r="AY106" s="615">
        <f t="shared" si="129"/>
        <v>0</v>
      </c>
      <c r="AZ106" s="609"/>
      <c r="BA106" s="613"/>
      <c r="BB106" s="613"/>
      <c r="BC106" s="615">
        <f t="shared" si="151"/>
        <v>0</v>
      </c>
      <c r="BD106" s="609"/>
      <c r="BE106" s="613"/>
      <c r="BF106" s="613"/>
      <c r="BG106" s="615">
        <f t="shared" si="130"/>
        <v>0</v>
      </c>
      <c r="BH106" s="609"/>
      <c r="BI106" s="613"/>
      <c r="BJ106" s="613"/>
      <c r="BK106" s="615">
        <f t="shared" si="152"/>
        <v>0</v>
      </c>
      <c r="BL106" s="616"/>
      <c r="BM106" s="613"/>
      <c r="BN106" s="613"/>
      <c r="BO106" s="612">
        <f t="shared" si="131"/>
        <v>0</v>
      </c>
      <c r="BP106" s="312">
        <v>0</v>
      </c>
      <c r="BQ106" s="313">
        <v>0</v>
      </c>
      <c r="BR106" s="313">
        <v>0</v>
      </c>
      <c r="BS106" s="314">
        <f t="shared" si="132"/>
        <v>0</v>
      </c>
      <c r="BT106" s="564">
        <v>0</v>
      </c>
      <c r="BU106" s="565">
        <v>0</v>
      </c>
      <c r="BV106" s="565">
        <v>4</v>
      </c>
      <c r="BW106" s="314">
        <f t="shared" si="133"/>
        <v>1</v>
      </c>
      <c r="BX106" s="564">
        <v>0</v>
      </c>
      <c r="BY106" s="565">
        <v>0</v>
      </c>
      <c r="BZ106" s="565">
        <v>2</v>
      </c>
      <c r="CA106" s="314">
        <f t="shared" si="160"/>
        <v>1</v>
      </c>
      <c r="CB106" s="312">
        <v>0</v>
      </c>
      <c r="CC106" s="313">
        <v>0</v>
      </c>
      <c r="CD106" s="313">
        <v>0</v>
      </c>
      <c r="CE106" s="314">
        <f t="shared" si="135"/>
        <v>0</v>
      </c>
      <c r="CF106" s="312">
        <v>0</v>
      </c>
      <c r="CG106" s="313">
        <v>0</v>
      </c>
      <c r="CH106" s="313">
        <v>0</v>
      </c>
      <c r="CI106" s="314">
        <f t="shared" si="136"/>
        <v>0</v>
      </c>
      <c r="CJ106" s="614"/>
      <c r="CK106" s="611"/>
      <c r="CL106" s="611"/>
      <c r="CM106" s="615">
        <f t="shared" si="137"/>
        <v>0</v>
      </c>
      <c r="CN106" s="298">
        <v>0</v>
      </c>
      <c r="CO106" s="299">
        <v>0</v>
      </c>
      <c r="CP106" s="299">
        <v>0</v>
      </c>
      <c r="CQ106" s="314">
        <f t="shared" si="138"/>
        <v>0</v>
      </c>
      <c r="CR106" s="312">
        <v>0</v>
      </c>
      <c r="CS106" s="313">
        <v>0</v>
      </c>
      <c r="CT106" s="313">
        <v>0</v>
      </c>
      <c r="CU106" s="314">
        <f t="shared" si="139"/>
        <v>0</v>
      </c>
      <c r="CV106" s="298">
        <v>0</v>
      </c>
      <c r="CW106" s="299">
        <v>0</v>
      </c>
      <c r="CX106" s="299">
        <v>0</v>
      </c>
      <c r="CY106" s="315">
        <f t="shared" si="161"/>
        <v>0</v>
      </c>
      <c r="CZ106" s="316">
        <f t="shared" si="104"/>
        <v>2</v>
      </c>
      <c r="DA106" s="317">
        <f t="shared" si="105"/>
        <v>4</v>
      </c>
      <c r="DB106" s="318">
        <f t="shared" si="105"/>
        <v>29</v>
      </c>
      <c r="DC106" s="319">
        <f t="shared" si="106"/>
        <v>0.52941176470588236</v>
      </c>
      <c r="DD106" s="320">
        <f t="shared" si="155"/>
        <v>0.43154606975533583</v>
      </c>
      <c r="DE106" s="321">
        <f t="shared" si="156"/>
        <v>0.62312226659060654</v>
      </c>
      <c r="DF106" s="322">
        <f t="shared" si="157"/>
        <v>1.0000000000000004</v>
      </c>
      <c r="DG106" s="321">
        <f t="shared" si="103"/>
        <v>0.20689655172413793</v>
      </c>
      <c r="DH106" s="322">
        <f t="shared" si="158"/>
        <v>0.15282246845271741</v>
      </c>
      <c r="DI106" s="310">
        <f>DB106/'Кол-во учащихся ОУ'!D108</f>
        <v>2.9774127310061602E-2</v>
      </c>
      <c r="DJ106" s="311">
        <f t="shared" si="159"/>
        <v>4.3748021410053427E-2</v>
      </c>
    </row>
    <row r="107" spans="1:114" ht="16.5" customHeight="1" x14ac:dyDescent="0.25">
      <c r="A107" s="670">
        <v>21</v>
      </c>
      <c r="B107" s="16">
        <v>61430</v>
      </c>
      <c r="C107" s="21" t="s">
        <v>111</v>
      </c>
      <c r="D107" s="564">
        <v>3</v>
      </c>
      <c r="E107" s="565">
        <v>5</v>
      </c>
      <c r="F107" s="565">
        <v>30</v>
      </c>
      <c r="G107" s="314">
        <f t="shared" si="147"/>
        <v>1</v>
      </c>
      <c r="H107" s="564">
        <v>0</v>
      </c>
      <c r="I107" s="565">
        <v>1</v>
      </c>
      <c r="J107" s="565">
        <v>1</v>
      </c>
      <c r="K107" s="314">
        <f t="shared" si="122"/>
        <v>1</v>
      </c>
      <c r="L107" s="564">
        <v>0</v>
      </c>
      <c r="M107" s="565">
        <v>0</v>
      </c>
      <c r="N107" s="565">
        <v>2</v>
      </c>
      <c r="O107" s="314">
        <f t="shared" si="148"/>
        <v>1</v>
      </c>
      <c r="P107" s="564">
        <v>0</v>
      </c>
      <c r="Q107" s="565">
        <v>0</v>
      </c>
      <c r="R107" s="565">
        <v>7</v>
      </c>
      <c r="S107" s="314">
        <f t="shared" si="123"/>
        <v>1</v>
      </c>
      <c r="T107" s="312">
        <v>0</v>
      </c>
      <c r="U107" s="313">
        <v>0</v>
      </c>
      <c r="V107" s="313">
        <v>0</v>
      </c>
      <c r="W107" s="314">
        <f t="shared" si="149"/>
        <v>0</v>
      </c>
      <c r="X107" s="564">
        <v>0</v>
      </c>
      <c r="Y107" s="565">
        <v>0</v>
      </c>
      <c r="Z107" s="565">
        <v>2</v>
      </c>
      <c r="AA107" s="314">
        <f t="shared" si="150"/>
        <v>1</v>
      </c>
      <c r="AB107" s="564">
        <v>0</v>
      </c>
      <c r="AC107" s="565">
        <v>1</v>
      </c>
      <c r="AD107" s="565">
        <v>2</v>
      </c>
      <c r="AE107" s="314">
        <f t="shared" si="124"/>
        <v>1</v>
      </c>
      <c r="AF107" s="564">
        <v>0</v>
      </c>
      <c r="AG107" s="565">
        <v>0</v>
      </c>
      <c r="AH107" s="565">
        <v>0</v>
      </c>
      <c r="AI107" s="314">
        <f t="shared" si="125"/>
        <v>0</v>
      </c>
      <c r="AJ107" s="564">
        <v>0</v>
      </c>
      <c r="AK107" s="565">
        <v>2</v>
      </c>
      <c r="AL107" s="565">
        <v>3</v>
      </c>
      <c r="AM107" s="314">
        <f t="shared" si="126"/>
        <v>1</v>
      </c>
      <c r="AN107" s="609"/>
      <c r="AO107" s="613"/>
      <c r="AP107" s="613"/>
      <c r="AQ107" s="615">
        <f t="shared" si="127"/>
        <v>0</v>
      </c>
      <c r="AR107" s="609"/>
      <c r="AS107" s="613"/>
      <c r="AT107" s="613"/>
      <c r="AU107" s="615">
        <f t="shared" si="128"/>
        <v>0</v>
      </c>
      <c r="AV107" s="609"/>
      <c r="AW107" s="613"/>
      <c r="AX107" s="613"/>
      <c r="AY107" s="615">
        <f t="shared" si="129"/>
        <v>0</v>
      </c>
      <c r="AZ107" s="609"/>
      <c r="BA107" s="613"/>
      <c r="BB107" s="613"/>
      <c r="BC107" s="615">
        <f t="shared" si="151"/>
        <v>0</v>
      </c>
      <c r="BD107" s="609"/>
      <c r="BE107" s="613"/>
      <c r="BF107" s="613"/>
      <c r="BG107" s="615">
        <f t="shared" si="130"/>
        <v>0</v>
      </c>
      <c r="BH107" s="609"/>
      <c r="BI107" s="613"/>
      <c r="BJ107" s="613"/>
      <c r="BK107" s="615">
        <f t="shared" si="152"/>
        <v>0</v>
      </c>
      <c r="BL107" s="616"/>
      <c r="BM107" s="613"/>
      <c r="BN107" s="613"/>
      <c r="BO107" s="612">
        <f t="shared" si="131"/>
        <v>0</v>
      </c>
      <c r="BP107" s="564">
        <v>0</v>
      </c>
      <c r="BQ107" s="565">
        <v>0</v>
      </c>
      <c r="BR107" s="565">
        <v>4</v>
      </c>
      <c r="BS107" s="314">
        <f t="shared" si="132"/>
        <v>1</v>
      </c>
      <c r="BT107" s="564">
        <v>0</v>
      </c>
      <c r="BU107" s="565">
        <v>2</v>
      </c>
      <c r="BV107" s="565">
        <v>7</v>
      </c>
      <c r="BW107" s="314">
        <f t="shared" si="133"/>
        <v>1</v>
      </c>
      <c r="BX107" s="564">
        <v>0</v>
      </c>
      <c r="BY107" s="565">
        <v>1</v>
      </c>
      <c r="BZ107" s="565">
        <v>5</v>
      </c>
      <c r="CA107" s="314">
        <f t="shared" si="160"/>
        <v>1</v>
      </c>
      <c r="CB107" s="312">
        <v>0</v>
      </c>
      <c r="CC107" s="313">
        <v>0</v>
      </c>
      <c r="CD107" s="313">
        <v>0</v>
      </c>
      <c r="CE107" s="314">
        <f t="shared" si="135"/>
        <v>0</v>
      </c>
      <c r="CF107" s="312">
        <v>0</v>
      </c>
      <c r="CG107" s="313">
        <v>0</v>
      </c>
      <c r="CH107" s="313">
        <v>0</v>
      </c>
      <c r="CI107" s="314">
        <f t="shared" si="136"/>
        <v>0</v>
      </c>
      <c r="CJ107" s="614"/>
      <c r="CK107" s="611"/>
      <c r="CL107" s="611"/>
      <c r="CM107" s="615">
        <f t="shared" si="137"/>
        <v>0</v>
      </c>
      <c r="CN107" s="312">
        <v>0</v>
      </c>
      <c r="CO107" s="313">
        <v>0</v>
      </c>
      <c r="CP107" s="313">
        <v>0</v>
      </c>
      <c r="CQ107" s="314">
        <f t="shared" si="138"/>
        <v>0</v>
      </c>
      <c r="CR107" s="564">
        <v>3</v>
      </c>
      <c r="CS107" s="565">
        <v>1</v>
      </c>
      <c r="CT107" s="565">
        <v>4</v>
      </c>
      <c r="CU107" s="314">
        <f t="shared" si="139"/>
        <v>1</v>
      </c>
      <c r="CV107" s="298">
        <v>0</v>
      </c>
      <c r="CW107" s="299">
        <v>0</v>
      </c>
      <c r="CX107" s="299">
        <v>0</v>
      </c>
      <c r="CY107" s="315">
        <f t="shared" si="161"/>
        <v>0</v>
      </c>
      <c r="CZ107" s="316">
        <f t="shared" si="104"/>
        <v>6</v>
      </c>
      <c r="DA107" s="317">
        <f t="shared" si="105"/>
        <v>13</v>
      </c>
      <c r="DB107" s="318">
        <f t="shared" si="105"/>
        <v>67</v>
      </c>
      <c r="DC107" s="319">
        <f t="shared" si="106"/>
        <v>0.6470588235294118</v>
      </c>
      <c r="DD107" s="320">
        <f t="shared" si="155"/>
        <v>0.43154606975533583</v>
      </c>
      <c r="DE107" s="321">
        <f t="shared" si="156"/>
        <v>1.4396273055714013</v>
      </c>
      <c r="DF107" s="322">
        <f t="shared" si="157"/>
        <v>1.0000000000000004</v>
      </c>
      <c r="DG107" s="321">
        <f t="shared" si="103"/>
        <v>0.28358208955223879</v>
      </c>
      <c r="DH107" s="322">
        <f t="shared" si="158"/>
        <v>0.15282246845271741</v>
      </c>
      <c r="DI107" s="310">
        <f>DB107/'Кол-во учащихся ОУ'!D109</f>
        <v>2.7697395618023975E-2</v>
      </c>
      <c r="DJ107" s="311">
        <f t="shared" si="159"/>
        <v>4.3748021410053427E-2</v>
      </c>
    </row>
    <row r="108" spans="1:114" ht="16.5" customHeight="1" x14ac:dyDescent="0.25">
      <c r="A108" s="670">
        <v>22</v>
      </c>
      <c r="B108" s="16">
        <v>61440</v>
      </c>
      <c r="C108" s="21" t="s">
        <v>71</v>
      </c>
      <c r="D108" s="564">
        <v>3</v>
      </c>
      <c r="E108" s="565">
        <v>9</v>
      </c>
      <c r="F108" s="565">
        <v>83</v>
      </c>
      <c r="G108" s="314">
        <f t="shared" si="147"/>
        <v>1</v>
      </c>
      <c r="H108" s="564">
        <v>0</v>
      </c>
      <c r="I108" s="565">
        <v>0</v>
      </c>
      <c r="J108" s="565">
        <v>0</v>
      </c>
      <c r="K108" s="314">
        <f t="shared" si="122"/>
        <v>0</v>
      </c>
      <c r="L108" s="564">
        <v>0</v>
      </c>
      <c r="M108" s="565">
        <v>0</v>
      </c>
      <c r="N108" s="565">
        <v>0</v>
      </c>
      <c r="O108" s="314">
        <f t="shared" si="148"/>
        <v>0</v>
      </c>
      <c r="P108" s="564">
        <v>0</v>
      </c>
      <c r="Q108" s="565">
        <v>0</v>
      </c>
      <c r="R108" s="565">
        <v>0</v>
      </c>
      <c r="S108" s="314">
        <f t="shared" si="123"/>
        <v>0</v>
      </c>
      <c r="T108" s="312">
        <v>0</v>
      </c>
      <c r="U108" s="313">
        <v>0</v>
      </c>
      <c r="V108" s="313">
        <v>0</v>
      </c>
      <c r="W108" s="314">
        <f t="shared" si="149"/>
        <v>0</v>
      </c>
      <c r="X108" s="564">
        <v>0</v>
      </c>
      <c r="Y108" s="565">
        <v>0</v>
      </c>
      <c r="Z108" s="565">
        <v>1</v>
      </c>
      <c r="AA108" s="314">
        <f t="shared" si="150"/>
        <v>1</v>
      </c>
      <c r="AB108" s="564">
        <v>0</v>
      </c>
      <c r="AC108" s="565">
        <v>0</v>
      </c>
      <c r="AD108" s="565">
        <v>0</v>
      </c>
      <c r="AE108" s="314">
        <f t="shared" si="124"/>
        <v>0</v>
      </c>
      <c r="AF108" s="564">
        <v>0</v>
      </c>
      <c r="AG108" s="565">
        <v>0</v>
      </c>
      <c r="AH108" s="565">
        <v>1</v>
      </c>
      <c r="AI108" s="314">
        <f t="shared" si="125"/>
        <v>1</v>
      </c>
      <c r="AJ108" s="564">
        <v>0</v>
      </c>
      <c r="AK108" s="565">
        <v>3</v>
      </c>
      <c r="AL108" s="565">
        <v>6</v>
      </c>
      <c r="AM108" s="314">
        <f t="shared" si="126"/>
        <v>1</v>
      </c>
      <c r="AN108" s="609"/>
      <c r="AO108" s="613"/>
      <c r="AP108" s="613"/>
      <c r="AQ108" s="615">
        <f t="shared" si="127"/>
        <v>0</v>
      </c>
      <c r="AR108" s="609"/>
      <c r="AS108" s="613"/>
      <c r="AT108" s="613"/>
      <c r="AU108" s="615">
        <f t="shared" si="128"/>
        <v>0</v>
      </c>
      <c r="AV108" s="609"/>
      <c r="AW108" s="613"/>
      <c r="AX108" s="613"/>
      <c r="AY108" s="615">
        <f t="shared" si="129"/>
        <v>0</v>
      </c>
      <c r="AZ108" s="609"/>
      <c r="BA108" s="613"/>
      <c r="BB108" s="613"/>
      <c r="BC108" s="615">
        <f t="shared" si="151"/>
        <v>0</v>
      </c>
      <c r="BD108" s="609"/>
      <c r="BE108" s="613"/>
      <c r="BF108" s="613"/>
      <c r="BG108" s="615">
        <f t="shared" si="130"/>
        <v>0</v>
      </c>
      <c r="BH108" s="609"/>
      <c r="BI108" s="613"/>
      <c r="BJ108" s="613"/>
      <c r="BK108" s="615">
        <f t="shared" si="152"/>
        <v>0</v>
      </c>
      <c r="BL108" s="616"/>
      <c r="BM108" s="613"/>
      <c r="BN108" s="613"/>
      <c r="BO108" s="612">
        <f t="shared" si="131"/>
        <v>0</v>
      </c>
      <c r="BP108" s="564">
        <v>0</v>
      </c>
      <c r="BQ108" s="565">
        <v>1</v>
      </c>
      <c r="BR108" s="565">
        <v>2</v>
      </c>
      <c r="BS108" s="314">
        <f t="shared" si="132"/>
        <v>1</v>
      </c>
      <c r="BT108" s="564">
        <v>0</v>
      </c>
      <c r="BU108" s="565">
        <v>0</v>
      </c>
      <c r="BV108" s="565">
        <v>3</v>
      </c>
      <c r="BW108" s="314">
        <f t="shared" si="133"/>
        <v>1</v>
      </c>
      <c r="BX108" s="564">
        <v>0</v>
      </c>
      <c r="BY108" s="565">
        <v>0</v>
      </c>
      <c r="BZ108" s="565">
        <v>1</v>
      </c>
      <c r="CA108" s="314">
        <f t="shared" si="160"/>
        <v>1</v>
      </c>
      <c r="CB108" s="312">
        <v>0</v>
      </c>
      <c r="CC108" s="313">
        <v>0</v>
      </c>
      <c r="CD108" s="313">
        <v>0</v>
      </c>
      <c r="CE108" s="314">
        <f t="shared" si="135"/>
        <v>0</v>
      </c>
      <c r="CF108" s="312">
        <v>0</v>
      </c>
      <c r="CG108" s="313">
        <v>0</v>
      </c>
      <c r="CH108" s="313">
        <v>0</v>
      </c>
      <c r="CI108" s="314">
        <f t="shared" si="136"/>
        <v>0</v>
      </c>
      <c r="CJ108" s="614"/>
      <c r="CK108" s="611"/>
      <c r="CL108" s="611"/>
      <c r="CM108" s="615">
        <f t="shared" si="137"/>
        <v>0</v>
      </c>
      <c r="CN108" s="298">
        <v>0</v>
      </c>
      <c r="CO108" s="299">
        <v>0</v>
      </c>
      <c r="CP108" s="299">
        <v>0</v>
      </c>
      <c r="CQ108" s="314">
        <f t="shared" si="138"/>
        <v>0</v>
      </c>
      <c r="CR108" s="312">
        <v>0</v>
      </c>
      <c r="CS108" s="313">
        <v>0</v>
      </c>
      <c r="CT108" s="313">
        <v>0</v>
      </c>
      <c r="CU108" s="314">
        <f t="shared" si="139"/>
        <v>0</v>
      </c>
      <c r="CV108" s="298">
        <v>0</v>
      </c>
      <c r="CW108" s="299">
        <v>0</v>
      </c>
      <c r="CX108" s="299">
        <v>0</v>
      </c>
      <c r="CY108" s="315">
        <f t="shared" si="161"/>
        <v>0</v>
      </c>
      <c r="CZ108" s="316">
        <f t="shared" si="104"/>
        <v>3</v>
      </c>
      <c r="DA108" s="317">
        <f t="shared" si="105"/>
        <v>13</v>
      </c>
      <c r="DB108" s="318">
        <f t="shared" si="105"/>
        <v>97</v>
      </c>
      <c r="DC108" s="319">
        <f t="shared" si="106"/>
        <v>0.41176470588235292</v>
      </c>
      <c r="DD108" s="320">
        <f t="shared" si="155"/>
        <v>0.43154606975533583</v>
      </c>
      <c r="DE108" s="321">
        <f t="shared" si="156"/>
        <v>2.0842365468720288</v>
      </c>
      <c r="DF108" s="322">
        <f t="shared" si="157"/>
        <v>1.0000000000000004</v>
      </c>
      <c r="DG108" s="321">
        <f t="shared" si="103"/>
        <v>0.16494845360824742</v>
      </c>
      <c r="DH108" s="322">
        <f t="shared" si="158"/>
        <v>0.15282246845271741</v>
      </c>
      <c r="DI108" s="310">
        <f>DB108/'Кол-во учащихся ОУ'!D110</f>
        <v>4.0997464074387154E-2</v>
      </c>
      <c r="DJ108" s="311">
        <f t="shared" si="159"/>
        <v>4.3748021410053427E-2</v>
      </c>
    </row>
    <row r="109" spans="1:114" ht="16.5" customHeight="1" x14ac:dyDescent="0.25">
      <c r="A109" s="670">
        <v>23</v>
      </c>
      <c r="B109" s="16">
        <v>61450</v>
      </c>
      <c r="C109" s="21" t="s">
        <v>112</v>
      </c>
      <c r="D109" s="564">
        <v>3</v>
      </c>
      <c r="E109" s="565">
        <v>7</v>
      </c>
      <c r="F109" s="565">
        <v>53</v>
      </c>
      <c r="G109" s="314">
        <f t="shared" si="147"/>
        <v>1</v>
      </c>
      <c r="H109" s="564">
        <v>1</v>
      </c>
      <c r="I109" s="565">
        <v>1</v>
      </c>
      <c r="J109" s="565">
        <v>2</v>
      </c>
      <c r="K109" s="314">
        <f t="shared" si="122"/>
        <v>1</v>
      </c>
      <c r="L109" s="564">
        <v>0</v>
      </c>
      <c r="M109" s="565">
        <v>2</v>
      </c>
      <c r="N109" s="565">
        <v>3</v>
      </c>
      <c r="O109" s="314">
        <f t="shared" si="148"/>
        <v>1</v>
      </c>
      <c r="P109" s="564">
        <v>0</v>
      </c>
      <c r="Q109" s="565">
        <v>0</v>
      </c>
      <c r="R109" s="565">
        <v>0</v>
      </c>
      <c r="S109" s="314">
        <f t="shared" si="123"/>
        <v>0</v>
      </c>
      <c r="T109" s="312">
        <v>0</v>
      </c>
      <c r="U109" s="313">
        <v>0</v>
      </c>
      <c r="V109" s="313">
        <v>0</v>
      </c>
      <c r="W109" s="314">
        <f t="shared" si="149"/>
        <v>0</v>
      </c>
      <c r="X109" s="564">
        <v>0</v>
      </c>
      <c r="Y109" s="565">
        <v>0</v>
      </c>
      <c r="Z109" s="565">
        <v>2</v>
      </c>
      <c r="AA109" s="314">
        <f t="shared" si="150"/>
        <v>1</v>
      </c>
      <c r="AB109" s="564">
        <v>0</v>
      </c>
      <c r="AC109" s="565">
        <v>1</v>
      </c>
      <c r="AD109" s="565">
        <v>3</v>
      </c>
      <c r="AE109" s="314">
        <f t="shared" si="124"/>
        <v>1</v>
      </c>
      <c r="AF109" s="564">
        <v>0</v>
      </c>
      <c r="AG109" s="565">
        <v>1</v>
      </c>
      <c r="AH109" s="565">
        <v>5</v>
      </c>
      <c r="AI109" s="314">
        <f t="shared" si="125"/>
        <v>1</v>
      </c>
      <c r="AJ109" s="564">
        <v>0</v>
      </c>
      <c r="AK109" s="565">
        <v>5</v>
      </c>
      <c r="AL109" s="565">
        <v>6</v>
      </c>
      <c r="AM109" s="314">
        <f t="shared" si="126"/>
        <v>1</v>
      </c>
      <c r="AN109" s="609"/>
      <c r="AO109" s="613"/>
      <c r="AP109" s="613"/>
      <c r="AQ109" s="615">
        <f t="shared" si="127"/>
        <v>0</v>
      </c>
      <c r="AR109" s="609"/>
      <c r="AS109" s="613"/>
      <c r="AT109" s="613"/>
      <c r="AU109" s="615">
        <f t="shared" si="128"/>
        <v>0</v>
      </c>
      <c r="AV109" s="609"/>
      <c r="AW109" s="613"/>
      <c r="AX109" s="613"/>
      <c r="AY109" s="615">
        <f t="shared" si="129"/>
        <v>0</v>
      </c>
      <c r="AZ109" s="609"/>
      <c r="BA109" s="613"/>
      <c r="BB109" s="613"/>
      <c r="BC109" s="615">
        <f t="shared" si="151"/>
        <v>0</v>
      </c>
      <c r="BD109" s="609"/>
      <c r="BE109" s="613"/>
      <c r="BF109" s="613"/>
      <c r="BG109" s="615">
        <f t="shared" si="130"/>
        <v>0</v>
      </c>
      <c r="BH109" s="609"/>
      <c r="BI109" s="613"/>
      <c r="BJ109" s="613"/>
      <c r="BK109" s="615">
        <f t="shared" si="152"/>
        <v>0</v>
      </c>
      <c r="BL109" s="610"/>
      <c r="BM109" s="611"/>
      <c r="BN109" s="611"/>
      <c r="BO109" s="612">
        <f t="shared" si="131"/>
        <v>0</v>
      </c>
      <c r="BP109" s="312">
        <v>0</v>
      </c>
      <c r="BQ109" s="313">
        <v>0</v>
      </c>
      <c r="BR109" s="313">
        <v>0</v>
      </c>
      <c r="BS109" s="314">
        <f t="shared" si="132"/>
        <v>0</v>
      </c>
      <c r="BT109" s="564">
        <v>0</v>
      </c>
      <c r="BU109" s="565">
        <v>2</v>
      </c>
      <c r="BV109" s="565">
        <v>7</v>
      </c>
      <c r="BW109" s="314">
        <f t="shared" si="133"/>
        <v>1</v>
      </c>
      <c r="BX109" s="564">
        <v>0</v>
      </c>
      <c r="BY109" s="565">
        <v>1</v>
      </c>
      <c r="BZ109" s="565">
        <v>5</v>
      </c>
      <c r="CA109" s="314">
        <f t="shared" si="160"/>
        <v>1</v>
      </c>
      <c r="CB109" s="564">
        <v>1</v>
      </c>
      <c r="CC109" s="565">
        <v>1</v>
      </c>
      <c r="CD109" s="565">
        <v>2</v>
      </c>
      <c r="CE109" s="314">
        <f t="shared" si="135"/>
        <v>1</v>
      </c>
      <c r="CF109" s="312">
        <v>0</v>
      </c>
      <c r="CG109" s="313">
        <v>0</v>
      </c>
      <c r="CH109" s="313">
        <v>0</v>
      </c>
      <c r="CI109" s="314">
        <f t="shared" si="136"/>
        <v>0</v>
      </c>
      <c r="CJ109" s="614"/>
      <c r="CK109" s="611"/>
      <c r="CL109" s="611"/>
      <c r="CM109" s="615">
        <f t="shared" si="137"/>
        <v>0</v>
      </c>
      <c r="CN109" s="298">
        <v>0</v>
      </c>
      <c r="CO109" s="299">
        <v>0</v>
      </c>
      <c r="CP109" s="299">
        <v>0</v>
      </c>
      <c r="CQ109" s="314">
        <f t="shared" si="138"/>
        <v>0</v>
      </c>
      <c r="CR109" s="312">
        <v>0</v>
      </c>
      <c r="CS109" s="313">
        <v>0</v>
      </c>
      <c r="CT109" s="313">
        <v>0</v>
      </c>
      <c r="CU109" s="314">
        <f t="shared" si="139"/>
        <v>0</v>
      </c>
      <c r="CV109" s="298">
        <v>0</v>
      </c>
      <c r="CW109" s="299">
        <v>0</v>
      </c>
      <c r="CX109" s="299">
        <v>30</v>
      </c>
      <c r="CY109" s="315">
        <f t="shared" si="161"/>
        <v>1</v>
      </c>
      <c r="CZ109" s="316">
        <f t="shared" si="104"/>
        <v>5</v>
      </c>
      <c r="DA109" s="317">
        <f t="shared" si="105"/>
        <v>21</v>
      </c>
      <c r="DB109" s="318">
        <f t="shared" si="105"/>
        <v>118</v>
      </c>
      <c r="DC109" s="319">
        <f t="shared" si="106"/>
        <v>0.6470588235294118</v>
      </c>
      <c r="DD109" s="320">
        <f t="shared" si="155"/>
        <v>0.43154606975533583</v>
      </c>
      <c r="DE109" s="321">
        <f t="shared" si="156"/>
        <v>2.5354630157824682</v>
      </c>
      <c r="DF109" s="322">
        <f t="shared" si="157"/>
        <v>1.0000000000000004</v>
      </c>
      <c r="DG109" s="321">
        <f t="shared" si="103"/>
        <v>0.22033898305084745</v>
      </c>
      <c r="DH109" s="322">
        <f t="shared" si="158"/>
        <v>0.15282246845271741</v>
      </c>
      <c r="DI109" s="310">
        <f>DB109/'Кол-во учащихся ОУ'!D111</f>
        <v>7.7939233817701459E-2</v>
      </c>
      <c r="DJ109" s="311">
        <f t="shared" si="159"/>
        <v>4.3748021410053427E-2</v>
      </c>
    </row>
    <row r="110" spans="1:114" ht="16.5" customHeight="1" x14ac:dyDescent="0.25">
      <c r="A110" s="670">
        <v>24</v>
      </c>
      <c r="B110" s="16">
        <v>61470</v>
      </c>
      <c r="C110" s="21" t="s">
        <v>72</v>
      </c>
      <c r="D110" s="564">
        <v>1</v>
      </c>
      <c r="E110" s="565">
        <v>1</v>
      </c>
      <c r="F110" s="565">
        <v>18</v>
      </c>
      <c r="G110" s="314">
        <f t="shared" si="147"/>
        <v>1</v>
      </c>
      <c r="H110" s="564">
        <v>0</v>
      </c>
      <c r="I110" s="565">
        <v>0</v>
      </c>
      <c r="J110" s="565">
        <v>0</v>
      </c>
      <c r="K110" s="314">
        <f t="shared" si="122"/>
        <v>0</v>
      </c>
      <c r="L110" s="564">
        <v>0</v>
      </c>
      <c r="M110" s="565">
        <v>1</v>
      </c>
      <c r="N110" s="565">
        <v>4</v>
      </c>
      <c r="O110" s="314">
        <f t="shared" si="148"/>
        <v>1</v>
      </c>
      <c r="P110" s="564">
        <v>0</v>
      </c>
      <c r="Q110" s="565">
        <v>0</v>
      </c>
      <c r="R110" s="565">
        <v>0</v>
      </c>
      <c r="S110" s="314">
        <f t="shared" si="123"/>
        <v>0</v>
      </c>
      <c r="T110" s="312">
        <v>0</v>
      </c>
      <c r="U110" s="313">
        <v>0</v>
      </c>
      <c r="V110" s="313">
        <v>0</v>
      </c>
      <c r="W110" s="314">
        <f t="shared" si="149"/>
        <v>0</v>
      </c>
      <c r="X110" s="564">
        <v>0</v>
      </c>
      <c r="Y110" s="565">
        <v>1</v>
      </c>
      <c r="Z110" s="565">
        <v>1</v>
      </c>
      <c r="AA110" s="314">
        <f t="shared" si="150"/>
        <v>1</v>
      </c>
      <c r="AB110" s="564">
        <v>0</v>
      </c>
      <c r="AC110" s="565">
        <v>0</v>
      </c>
      <c r="AD110" s="565">
        <v>1</v>
      </c>
      <c r="AE110" s="314">
        <f t="shared" si="124"/>
        <v>1</v>
      </c>
      <c r="AF110" s="564">
        <v>0</v>
      </c>
      <c r="AG110" s="565">
        <v>0</v>
      </c>
      <c r="AH110" s="565">
        <v>0</v>
      </c>
      <c r="AI110" s="314">
        <f t="shared" si="125"/>
        <v>0</v>
      </c>
      <c r="AJ110" s="564">
        <v>0</v>
      </c>
      <c r="AK110" s="565">
        <v>1</v>
      </c>
      <c r="AL110" s="565">
        <v>2</v>
      </c>
      <c r="AM110" s="314">
        <f t="shared" si="126"/>
        <v>1</v>
      </c>
      <c r="AN110" s="609"/>
      <c r="AO110" s="613"/>
      <c r="AP110" s="613"/>
      <c r="AQ110" s="615">
        <f t="shared" si="127"/>
        <v>0</v>
      </c>
      <c r="AR110" s="609"/>
      <c r="AS110" s="613"/>
      <c r="AT110" s="613"/>
      <c r="AU110" s="615">
        <f t="shared" si="128"/>
        <v>0</v>
      </c>
      <c r="AV110" s="609"/>
      <c r="AW110" s="613"/>
      <c r="AX110" s="613"/>
      <c r="AY110" s="615">
        <f t="shared" si="129"/>
        <v>0</v>
      </c>
      <c r="AZ110" s="609"/>
      <c r="BA110" s="613"/>
      <c r="BB110" s="613"/>
      <c r="BC110" s="615">
        <f t="shared" si="151"/>
        <v>0</v>
      </c>
      <c r="BD110" s="609"/>
      <c r="BE110" s="613"/>
      <c r="BF110" s="613"/>
      <c r="BG110" s="615">
        <f t="shared" si="130"/>
        <v>0</v>
      </c>
      <c r="BH110" s="609"/>
      <c r="BI110" s="613"/>
      <c r="BJ110" s="613"/>
      <c r="BK110" s="615">
        <f t="shared" si="152"/>
        <v>0</v>
      </c>
      <c r="BL110" s="616"/>
      <c r="BM110" s="613"/>
      <c r="BN110" s="613"/>
      <c r="BO110" s="612">
        <f t="shared" si="131"/>
        <v>0</v>
      </c>
      <c r="BP110" s="312">
        <v>0</v>
      </c>
      <c r="BQ110" s="313">
        <v>0</v>
      </c>
      <c r="BR110" s="313">
        <v>0</v>
      </c>
      <c r="BS110" s="314">
        <f t="shared" si="132"/>
        <v>0</v>
      </c>
      <c r="BT110" s="564">
        <v>1</v>
      </c>
      <c r="BU110" s="565">
        <v>2</v>
      </c>
      <c r="BV110" s="565">
        <v>6</v>
      </c>
      <c r="BW110" s="314">
        <f t="shared" si="133"/>
        <v>1</v>
      </c>
      <c r="BX110" s="564">
        <v>0</v>
      </c>
      <c r="BY110" s="565">
        <v>0</v>
      </c>
      <c r="BZ110" s="565">
        <v>1</v>
      </c>
      <c r="CA110" s="314">
        <f t="shared" si="160"/>
        <v>1</v>
      </c>
      <c r="CB110" s="312">
        <v>0</v>
      </c>
      <c r="CC110" s="313">
        <v>0</v>
      </c>
      <c r="CD110" s="313">
        <v>0</v>
      </c>
      <c r="CE110" s="314">
        <f t="shared" si="135"/>
        <v>0</v>
      </c>
      <c r="CF110" s="312">
        <v>0</v>
      </c>
      <c r="CG110" s="313">
        <v>0</v>
      </c>
      <c r="CH110" s="313">
        <v>0</v>
      </c>
      <c r="CI110" s="314">
        <f t="shared" si="136"/>
        <v>0</v>
      </c>
      <c r="CJ110" s="614"/>
      <c r="CK110" s="611"/>
      <c r="CL110" s="611"/>
      <c r="CM110" s="615">
        <f t="shared" si="137"/>
        <v>0</v>
      </c>
      <c r="CN110" s="288">
        <v>0</v>
      </c>
      <c r="CO110" s="289">
        <v>2</v>
      </c>
      <c r="CP110" s="289">
        <v>2</v>
      </c>
      <c r="CQ110" s="314">
        <f t="shared" si="138"/>
        <v>1</v>
      </c>
      <c r="CR110" s="312">
        <v>0</v>
      </c>
      <c r="CS110" s="313">
        <v>0</v>
      </c>
      <c r="CT110" s="313">
        <v>0</v>
      </c>
      <c r="CU110" s="314">
        <f t="shared" si="139"/>
        <v>0</v>
      </c>
      <c r="CV110" s="312">
        <v>0</v>
      </c>
      <c r="CW110" s="313">
        <v>0</v>
      </c>
      <c r="CX110" s="313">
        <v>0</v>
      </c>
      <c r="CY110" s="315">
        <f t="shared" si="161"/>
        <v>0</v>
      </c>
      <c r="CZ110" s="316">
        <f t="shared" si="104"/>
        <v>2</v>
      </c>
      <c r="DA110" s="317">
        <f t="shared" si="105"/>
        <v>8</v>
      </c>
      <c r="DB110" s="318">
        <f t="shared" si="105"/>
        <v>35</v>
      </c>
      <c r="DC110" s="319">
        <f t="shared" si="106"/>
        <v>0.47058823529411764</v>
      </c>
      <c r="DD110" s="320">
        <f t="shared" si="155"/>
        <v>0.43154606975533583</v>
      </c>
      <c r="DE110" s="321">
        <f t="shared" si="156"/>
        <v>0.75204411485073208</v>
      </c>
      <c r="DF110" s="322">
        <f t="shared" si="157"/>
        <v>1.0000000000000004</v>
      </c>
      <c r="DG110" s="321">
        <f>(CZ110+DA110)/DB110</f>
        <v>0.2857142857142857</v>
      </c>
      <c r="DH110" s="322">
        <f t="shared" si="158"/>
        <v>0.15282246845271741</v>
      </c>
      <c r="DI110" s="310">
        <f>DB110/'Кол-во учащихся ОУ'!D112</f>
        <v>2.9118136439267885E-2</v>
      </c>
      <c r="DJ110" s="311">
        <f t="shared" si="159"/>
        <v>4.3748021410053427E-2</v>
      </c>
    </row>
    <row r="111" spans="1:114" ht="16.5" customHeight="1" x14ac:dyDescent="0.25">
      <c r="A111" s="670">
        <v>25</v>
      </c>
      <c r="B111" s="16">
        <v>61490</v>
      </c>
      <c r="C111" s="21" t="s">
        <v>110</v>
      </c>
      <c r="D111" s="564">
        <v>7</v>
      </c>
      <c r="E111" s="565">
        <v>6</v>
      </c>
      <c r="F111" s="565">
        <v>24</v>
      </c>
      <c r="G111" s="314">
        <f t="shared" si="147"/>
        <v>1</v>
      </c>
      <c r="H111" s="564">
        <v>0</v>
      </c>
      <c r="I111" s="565">
        <v>0</v>
      </c>
      <c r="J111" s="565">
        <v>0</v>
      </c>
      <c r="K111" s="314">
        <f t="shared" si="122"/>
        <v>0</v>
      </c>
      <c r="L111" s="564">
        <v>0</v>
      </c>
      <c r="M111" s="565">
        <v>0</v>
      </c>
      <c r="N111" s="565">
        <v>1</v>
      </c>
      <c r="O111" s="314">
        <f t="shared" si="148"/>
        <v>1</v>
      </c>
      <c r="P111" s="564">
        <v>0</v>
      </c>
      <c r="Q111" s="565">
        <v>0</v>
      </c>
      <c r="R111" s="565">
        <v>0</v>
      </c>
      <c r="S111" s="314">
        <f t="shared" si="123"/>
        <v>0</v>
      </c>
      <c r="T111" s="312">
        <v>0</v>
      </c>
      <c r="U111" s="313">
        <v>0</v>
      </c>
      <c r="V111" s="313">
        <v>0</v>
      </c>
      <c r="W111" s="314">
        <f t="shared" si="149"/>
        <v>0</v>
      </c>
      <c r="X111" s="564">
        <v>0</v>
      </c>
      <c r="Y111" s="565">
        <v>1</v>
      </c>
      <c r="Z111" s="565">
        <v>1</v>
      </c>
      <c r="AA111" s="314">
        <f t="shared" si="150"/>
        <v>1</v>
      </c>
      <c r="AB111" s="564">
        <v>0</v>
      </c>
      <c r="AC111" s="565">
        <v>0</v>
      </c>
      <c r="AD111" s="565">
        <v>3</v>
      </c>
      <c r="AE111" s="314">
        <f t="shared" si="124"/>
        <v>1</v>
      </c>
      <c r="AF111" s="564">
        <v>1</v>
      </c>
      <c r="AG111" s="565">
        <v>4</v>
      </c>
      <c r="AH111" s="565">
        <v>5</v>
      </c>
      <c r="AI111" s="314">
        <f t="shared" si="125"/>
        <v>1</v>
      </c>
      <c r="AJ111" s="564">
        <v>1</v>
      </c>
      <c r="AK111" s="565">
        <v>5</v>
      </c>
      <c r="AL111" s="565">
        <v>13</v>
      </c>
      <c r="AM111" s="314">
        <f t="shared" si="126"/>
        <v>1</v>
      </c>
      <c r="AN111" s="609"/>
      <c r="AO111" s="613"/>
      <c r="AP111" s="613"/>
      <c r="AQ111" s="615">
        <f t="shared" si="127"/>
        <v>0</v>
      </c>
      <c r="AR111" s="609"/>
      <c r="AS111" s="613"/>
      <c r="AT111" s="613"/>
      <c r="AU111" s="615">
        <f t="shared" si="128"/>
        <v>0</v>
      </c>
      <c r="AV111" s="609"/>
      <c r="AW111" s="613"/>
      <c r="AX111" s="613"/>
      <c r="AY111" s="615">
        <f t="shared" si="129"/>
        <v>0</v>
      </c>
      <c r="AZ111" s="609"/>
      <c r="BA111" s="613"/>
      <c r="BB111" s="613"/>
      <c r="BC111" s="615">
        <f t="shared" si="151"/>
        <v>0</v>
      </c>
      <c r="BD111" s="609"/>
      <c r="BE111" s="613"/>
      <c r="BF111" s="613"/>
      <c r="BG111" s="615">
        <f t="shared" si="130"/>
        <v>0</v>
      </c>
      <c r="BH111" s="609"/>
      <c r="BI111" s="613"/>
      <c r="BJ111" s="613"/>
      <c r="BK111" s="615">
        <f t="shared" si="152"/>
        <v>0</v>
      </c>
      <c r="BL111" s="616"/>
      <c r="BM111" s="613"/>
      <c r="BN111" s="613"/>
      <c r="BO111" s="612">
        <f t="shared" si="131"/>
        <v>0</v>
      </c>
      <c r="BP111" s="564">
        <v>0</v>
      </c>
      <c r="BQ111" s="565">
        <v>1</v>
      </c>
      <c r="BR111" s="565">
        <v>1</v>
      </c>
      <c r="BS111" s="314">
        <f t="shared" si="132"/>
        <v>1</v>
      </c>
      <c r="BT111" s="564">
        <v>0</v>
      </c>
      <c r="BU111" s="565">
        <v>1</v>
      </c>
      <c r="BV111" s="565">
        <v>7</v>
      </c>
      <c r="BW111" s="314">
        <f t="shared" si="133"/>
        <v>1</v>
      </c>
      <c r="BX111" s="564">
        <v>1</v>
      </c>
      <c r="BY111" s="565">
        <v>1</v>
      </c>
      <c r="BZ111" s="565">
        <v>3</v>
      </c>
      <c r="CA111" s="314">
        <f t="shared" si="160"/>
        <v>1</v>
      </c>
      <c r="CB111" s="312">
        <v>0</v>
      </c>
      <c r="CC111" s="313">
        <v>0</v>
      </c>
      <c r="CD111" s="313">
        <v>0</v>
      </c>
      <c r="CE111" s="314">
        <f t="shared" si="135"/>
        <v>0</v>
      </c>
      <c r="CF111" s="312">
        <v>0</v>
      </c>
      <c r="CG111" s="313">
        <v>0</v>
      </c>
      <c r="CH111" s="313">
        <v>0</v>
      </c>
      <c r="CI111" s="314">
        <f t="shared" si="136"/>
        <v>0</v>
      </c>
      <c r="CJ111" s="614"/>
      <c r="CK111" s="611"/>
      <c r="CL111" s="611"/>
      <c r="CM111" s="615">
        <f t="shared" si="137"/>
        <v>0</v>
      </c>
      <c r="CN111" s="312">
        <v>0</v>
      </c>
      <c r="CO111" s="313">
        <v>0</v>
      </c>
      <c r="CP111" s="313">
        <v>0</v>
      </c>
      <c r="CQ111" s="314">
        <f t="shared" si="138"/>
        <v>0</v>
      </c>
      <c r="CR111" s="312">
        <v>0</v>
      </c>
      <c r="CS111" s="313">
        <v>0</v>
      </c>
      <c r="CT111" s="313">
        <v>0</v>
      </c>
      <c r="CU111" s="314">
        <f t="shared" si="139"/>
        <v>0</v>
      </c>
      <c r="CV111" s="298">
        <v>0</v>
      </c>
      <c r="CW111" s="299">
        <v>0</v>
      </c>
      <c r="CX111" s="299">
        <v>0</v>
      </c>
      <c r="CY111" s="315">
        <f t="shared" si="161"/>
        <v>0</v>
      </c>
      <c r="CZ111" s="316">
        <f t="shared" si="104"/>
        <v>10</v>
      </c>
      <c r="DA111" s="317">
        <f t="shared" si="105"/>
        <v>19</v>
      </c>
      <c r="DB111" s="318">
        <f t="shared" si="105"/>
        <v>58</v>
      </c>
      <c r="DC111" s="319">
        <f t="shared" si="106"/>
        <v>0.52941176470588236</v>
      </c>
      <c r="DD111" s="320">
        <f t="shared" si="155"/>
        <v>0.43154606975533583</v>
      </c>
      <c r="DE111" s="321">
        <f t="shared" si="156"/>
        <v>1.2462445331812131</v>
      </c>
      <c r="DF111" s="322">
        <f t="shared" si="157"/>
        <v>1.0000000000000004</v>
      </c>
      <c r="DG111" s="321">
        <f t="shared" si="103"/>
        <v>0.5</v>
      </c>
      <c r="DH111" s="322">
        <f t="shared" si="158"/>
        <v>0.15282246845271741</v>
      </c>
      <c r="DI111" s="310">
        <f>DB111/'Кол-во учащихся ОУ'!D113</f>
        <v>2.3500810372771474E-2</v>
      </c>
      <c r="DJ111" s="311">
        <f t="shared" si="159"/>
        <v>4.3748021410053427E-2</v>
      </c>
    </row>
    <row r="112" spans="1:114" ht="16.5" customHeight="1" x14ac:dyDescent="0.25">
      <c r="A112" s="670">
        <v>26</v>
      </c>
      <c r="B112" s="16">
        <v>61500</v>
      </c>
      <c r="C112" s="21" t="s">
        <v>113</v>
      </c>
      <c r="D112" s="564">
        <v>2</v>
      </c>
      <c r="E112" s="565">
        <v>6</v>
      </c>
      <c r="F112" s="565">
        <v>40</v>
      </c>
      <c r="G112" s="314">
        <f t="shared" si="147"/>
        <v>1</v>
      </c>
      <c r="H112" s="564">
        <v>0</v>
      </c>
      <c r="I112" s="565">
        <v>1</v>
      </c>
      <c r="J112" s="565">
        <v>1</v>
      </c>
      <c r="K112" s="314">
        <f t="shared" si="122"/>
        <v>1</v>
      </c>
      <c r="L112" s="564">
        <v>1</v>
      </c>
      <c r="M112" s="565">
        <v>1</v>
      </c>
      <c r="N112" s="565">
        <v>3</v>
      </c>
      <c r="O112" s="314">
        <f t="shared" si="148"/>
        <v>1</v>
      </c>
      <c r="P112" s="564">
        <v>0</v>
      </c>
      <c r="Q112" s="565">
        <v>1</v>
      </c>
      <c r="R112" s="565">
        <v>7</v>
      </c>
      <c r="S112" s="314">
        <f t="shared" si="123"/>
        <v>1</v>
      </c>
      <c r="T112" s="312">
        <v>0</v>
      </c>
      <c r="U112" s="313">
        <v>0</v>
      </c>
      <c r="V112" s="313">
        <v>0</v>
      </c>
      <c r="W112" s="314">
        <f t="shared" si="149"/>
        <v>0</v>
      </c>
      <c r="X112" s="564">
        <v>0</v>
      </c>
      <c r="Y112" s="565">
        <v>0</v>
      </c>
      <c r="Z112" s="565">
        <v>1</v>
      </c>
      <c r="AA112" s="314">
        <f t="shared" si="150"/>
        <v>1</v>
      </c>
      <c r="AB112" s="564">
        <v>0</v>
      </c>
      <c r="AC112" s="565">
        <v>0</v>
      </c>
      <c r="AD112" s="565">
        <v>2</v>
      </c>
      <c r="AE112" s="314">
        <f t="shared" si="124"/>
        <v>1</v>
      </c>
      <c r="AF112" s="564">
        <v>0</v>
      </c>
      <c r="AG112" s="565">
        <v>0</v>
      </c>
      <c r="AH112" s="565">
        <v>2</v>
      </c>
      <c r="AI112" s="314">
        <f t="shared" si="125"/>
        <v>1</v>
      </c>
      <c r="AJ112" s="564">
        <v>0</v>
      </c>
      <c r="AK112" s="565">
        <v>0</v>
      </c>
      <c r="AL112" s="565">
        <v>1</v>
      </c>
      <c r="AM112" s="314">
        <f t="shared" si="126"/>
        <v>1</v>
      </c>
      <c r="AN112" s="609"/>
      <c r="AO112" s="613"/>
      <c r="AP112" s="613"/>
      <c r="AQ112" s="615">
        <f t="shared" si="127"/>
        <v>0</v>
      </c>
      <c r="AR112" s="609"/>
      <c r="AS112" s="613"/>
      <c r="AT112" s="613"/>
      <c r="AU112" s="615">
        <f t="shared" si="128"/>
        <v>0</v>
      </c>
      <c r="AV112" s="609"/>
      <c r="AW112" s="613"/>
      <c r="AX112" s="613"/>
      <c r="AY112" s="615">
        <f t="shared" si="129"/>
        <v>0</v>
      </c>
      <c r="AZ112" s="609"/>
      <c r="BA112" s="613"/>
      <c r="BB112" s="613"/>
      <c r="BC112" s="615">
        <f t="shared" si="151"/>
        <v>0</v>
      </c>
      <c r="BD112" s="609"/>
      <c r="BE112" s="613"/>
      <c r="BF112" s="613"/>
      <c r="BG112" s="615">
        <f t="shared" si="130"/>
        <v>0</v>
      </c>
      <c r="BH112" s="609"/>
      <c r="BI112" s="613"/>
      <c r="BJ112" s="613"/>
      <c r="BK112" s="615">
        <f t="shared" si="152"/>
        <v>0</v>
      </c>
      <c r="BL112" s="616"/>
      <c r="BM112" s="613"/>
      <c r="BN112" s="613"/>
      <c r="BO112" s="612">
        <f t="shared" si="131"/>
        <v>0</v>
      </c>
      <c r="BP112" s="564">
        <v>0</v>
      </c>
      <c r="BQ112" s="565">
        <v>1</v>
      </c>
      <c r="BR112" s="565">
        <v>1</v>
      </c>
      <c r="BS112" s="314">
        <f t="shared" si="132"/>
        <v>1</v>
      </c>
      <c r="BT112" s="564">
        <v>0</v>
      </c>
      <c r="BU112" s="565">
        <v>0</v>
      </c>
      <c r="BV112" s="565">
        <v>7</v>
      </c>
      <c r="BW112" s="314">
        <f t="shared" si="133"/>
        <v>1</v>
      </c>
      <c r="BX112" s="564">
        <v>0</v>
      </c>
      <c r="BY112" s="565">
        <v>0</v>
      </c>
      <c r="BZ112" s="565">
        <v>0</v>
      </c>
      <c r="CA112" s="314">
        <f t="shared" si="160"/>
        <v>0</v>
      </c>
      <c r="CB112" s="564">
        <v>1</v>
      </c>
      <c r="CC112" s="565">
        <v>1</v>
      </c>
      <c r="CD112" s="565">
        <v>2</v>
      </c>
      <c r="CE112" s="314">
        <f t="shared" si="135"/>
        <v>1</v>
      </c>
      <c r="CF112" s="564">
        <v>0</v>
      </c>
      <c r="CG112" s="565">
        <v>1</v>
      </c>
      <c r="CH112" s="565">
        <v>1</v>
      </c>
      <c r="CI112" s="314">
        <f t="shared" si="136"/>
        <v>1</v>
      </c>
      <c r="CJ112" s="614"/>
      <c r="CK112" s="611"/>
      <c r="CL112" s="611"/>
      <c r="CM112" s="615">
        <f t="shared" si="137"/>
        <v>0</v>
      </c>
      <c r="CN112" s="564">
        <v>1</v>
      </c>
      <c r="CO112" s="565">
        <v>1</v>
      </c>
      <c r="CP112" s="565">
        <v>2</v>
      </c>
      <c r="CQ112" s="314">
        <f t="shared" si="138"/>
        <v>1</v>
      </c>
      <c r="CR112" s="312">
        <v>0</v>
      </c>
      <c r="CS112" s="313">
        <v>0</v>
      </c>
      <c r="CT112" s="313">
        <v>0</v>
      </c>
      <c r="CU112" s="314">
        <f t="shared" si="139"/>
        <v>0</v>
      </c>
      <c r="CV112" s="298">
        <v>0</v>
      </c>
      <c r="CW112" s="299">
        <v>0</v>
      </c>
      <c r="CX112" s="299">
        <v>0</v>
      </c>
      <c r="CY112" s="315">
        <f t="shared" si="161"/>
        <v>0</v>
      </c>
      <c r="CZ112" s="316">
        <f t="shared" si="104"/>
        <v>5</v>
      </c>
      <c r="DA112" s="317">
        <f t="shared" si="105"/>
        <v>13</v>
      </c>
      <c r="DB112" s="318">
        <f t="shared" si="105"/>
        <v>70</v>
      </c>
      <c r="DC112" s="319">
        <f t="shared" si="106"/>
        <v>0.76470588235294112</v>
      </c>
      <c r="DD112" s="320">
        <f t="shared" si="155"/>
        <v>0.43154606975533583</v>
      </c>
      <c r="DE112" s="321">
        <f t="shared" si="156"/>
        <v>1.5040882297014642</v>
      </c>
      <c r="DF112" s="322">
        <f t="shared" si="157"/>
        <v>1.0000000000000004</v>
      </c>
      <c r="DG112" s="321">
        <f t="shared" si="103"/>
        <v>0.25714285714285712</v>
      </c>
      <c r="DH112" s="322">
        <f t="shared" si="158"/>
        <v>0.15282246845271741</v>
      </c>
      <c r="DI112" s="310">
        <f>DB112/'Кол-во учащихся ОУ'!D114</f>
        <v>2.6455026455026454E-2</v>
      </c>
      <c r="DJ112" s="311">
        <f t="shared" si="159"/>
        <v>4.3748021410053427E-2</v>
      </c>
    </row>
    <row r="113" spans="1:114" ht="16.5" customHeight="1" x14ac:dyDescent="0.25">
      <c r="A113" s="670">
        <v>27</v>
      </c>
      <c r="B113" s="16">
        <v>61510</v>
      </c>
      <c r="C113" s="21" t="s">
        <v>73</v>
      </c>
      <c r="D113" s="564">
        <v>0</v>
      </c>
      <c r="E113" s="565">
        <v>2</v>
      </c>
      <c r="F113" s="565">
        <v>23</v>
      </c>
      <c r="G113" s="314">
        <f t="shared" si="147"/>
        <v>1</v>
      </c>
      <c r="H113" s="564">
        <v>0</v>
      </c>
      <c r="I113" s="565">
        <v>1</v>
      </c>
      <c r="J113" s="565">
        <v>1</v>
      </c>
      <c r="K113" s="314">
        <f t="shared" si="122"/>
        <v>1</v>
      </c>
      <c r="L113" s="564">
        <v>0</v>
      </c>
      <c r="M113" s="565">
        <v>0</v>
      </c>
      <c r="N113" s="565">
        <v>3</v>
      </c>
      <c r="O113" s="314">
        <f t="shared" si="148"/>
        <v>1</v>
      </c>
      <c r="P113" s="564">
        <v>0</v>
      </c>
      <c r="Q113" s="565">
        <v>0</v>
      </c>
      <c r="R113" s="565">
        <v>2</v>
      </c>
      <c r="S113" s="314">
        <f t="shared" si="123"/>
        <v>1</v>
      </c>
      <c r="T113" s="312">
        <v>0</v>
      </c>
      <c r="U113" s="313">
        <v>0</v>
      </c>
      <c r="V113" s="313">
        <v>0</v>
      </c>
      <c r="W113" s="314">
        <f t="shared" si="149"/>
        <v>0</v>
      </c>
      <c r="X113" s="564">
        <v>0</v>
      </c>
      <c r="Y113" s="565">
        <v>0</v>
      </c>
      <c r="Z113" s="565">
        <v>1</v>
      </c>
      <c r="AA113" s="314">
        <f t="shared" si="150"/>
        <v>1</v>
      </c>
      <c r="AB113" s="564">
        <v>0</v>
      </c>
      <c r="AC113" s="565">
        <v>0</v>
      </c>
      <c r="AD113" s="565">
        <v>2</v>
      </c>
      <c r="AE113" s="314">
        <f t="shared" si="124"/>
        <v>1</v>
      </c>
      <c r="AF113" s="564">
        <v>0</v>
      </c>
      <c r="AG113" s="565">
        <v>0</v>
      </c>
      <c r="AH113" s="565">
        <v>1</v>
      </c>
      <c r="AI113" s="314">
        <f t="shared" si="125"/>
        <v>1</v>
      </c>
      <c r="AJ113" s="564">
        <v>0</v>
      </c>
      <c r="AK113" s="565">
        <v>1</v>
      </c>
      <c r="AL113" s="565">
        <v>4</v>
      </c>
      <c r="AM113" s="314">
        <f t="shared" si="126"/>
        <v>1</v>
      </c>
      <c r="AN113" s="609"/>
      <c r="AO113" s="613"/>
      <c r="AP113" s="613"/>
      <c r="AQ113" s="615">
        <f t="shared" si="127"/>
        <v>0</v>
      </c>
      <c r="AR113" s="609"/>
      <c r="AS113" s="613"/>
      <c r="AT113" s="613"/>
      <c r="AU113" s="615">
        <f t="shared" si="128"/>
        <v>0</v>
      </c>
      <c r="AV113" s="609"/>
      <c r="AW113" s="613"/>
      <c r="AX113" s="613"/>
      <c r="AY113" s="615">
        <f t="shared" si="129"/>
        <v>0</v>
      </c>
      <c r="AZ113" s="609"/>
      <c r="BA113" s="613"/>
      <c r="BB113" s="613"/>
      <c r="BC113" s="615">
        <f t="shared" si="151"/>
        <v>0</v>
      </c>
      <c r="BD113" s="609"/>
      <c r="BE113" s="613"/>
      <c r="BF113" s="613"/>
      <c r="BG113" s="615">
        <f t="shared" si="130"/>
        <v>0</v>
      </c>
      <c r="BH113" s="609"/>
      <c r="BI113" s="613"/>
      <c r="BJ113" s="613"/>
      <c r="BK113" s="615">
        <f t="shared" si="152"/>
        <v>0</v>
      </c>
      <c r="BL113" s="616"/>
      <c r="BM113" s="613"/>
      <c r="BN113" s="613"/>
      <c r="BO113" s="612">
        <f t="shared" si="131"/>
        <v>0</v>
      </c>
      <c r="BP113" s="312">
        <v>0</v>
      </c>
      <c r="BQ113" s="313">
        <v>0</v>
      </c>
      <c r="BR113" s="313">
        <v>0</v>
      </c>
      <c r="BS113" s="314">
        <f t="shared" si="132"/>
        <v>0</v>
      </c>
      <c r="BT113" s="564">
        <v>0</v>
      </c>
      <c r="BU113" s="565">
        <v>1</v>
      </c>
      <c r="BV113" s="565">
        <v>7</v>
      </c>
      <c r="BW113" s="314">
        <f t="shared" si="133"/>
        <v>1</v>
      </c>
      <c r="BX113" s="564">
        <v>0</v>
      </c>
      <c r="BY113" s="565">
        <v>1</v>
      </c>
      <c r="BZ113" s="565">
        <v>2</v>
      </c>
      <c r="CA113" s="314">
        <f t="shared" si="160"/>
        <v>1</v>
      </c>
      <c r="CB113" s="564">
        <v>0</v>
      </c>
      <c r="CC113" s="565">
        <v>2</v>
      </c>
      <c r="CD113" s="565">
        <v>3</v>
      </c>
      <c r="CE113" s="314">
        <f t="shared" si="135"/>
        <v>1</v>
      </c>
      <c r="CF113" s="564">
        <v>0</v>
      </c>
      <c r="CG113" s="565">
        <v>1</v>
      </c>
      <c r="CH113" s="565">
        <v>1</v>
      </c>
      <c r="CI113" s="314">
        <f t="shared" si="136"/>
        <v>1</v>
      </c>
      <c r="CJ113" s="614"/>
      <c r="CK113" s="611"/>
      <c r="CL113" s="611"/>
      <c r="CM113" s="615">
        <f t="shared" si="137"/>
        <v>0</v>
      </c>
      <c r="CN113" s="312">
        <v>0</v>
      </c>
      <c r="CO113" s="313">
        <v>0</v>
      </c>
      <c r="CP113" s="313">
        <v>0</v>
      </c>
      <c r="CQ113" s="314">
        <f t="shared" si="138"/>
        <v>0</v>
      </c>
      <c r="CR113" s="564">
        <v>1</v>
      </c>
      <c r="CS113" s="565">
        <v>1</v>
      </c>
      <c r="CT113" s="565">
        <v>2</v>
      </c>
      <c r="CU113" s="314">
        <f t="shared" si="139"/>
        <v>1</v>
      </c>
      <c r="CV113" s="312">
        <v>0</v>
      </c>
      <c r="CW113" s="313">
        <v>0</v>
      </c>
      <c r="CX113" s="313">
        <v>0</v>
      </c>
      <c r="CY113" s="315">
        <f t="shared" si="161"/>
        <v>0</v>
      </c>
      <c r="CZ113" s="316">
        <f t="shared" si="104"/>
        <v>1</v>
      </c>
      <c r="DA113" s="317">
        <f t="shared" si="105"/>
        <v>10</v>
      </c>
      <c r="DB113" s="318">
        <f t="shared" si="105"/>
        <v>52</v>
      </c>
      <c r="DC113" s="319">
        <f t="shared" si="106"/>
        <v>0.76470588235294112</v>
      </c>
      <c r="DD113" s="320">
        <f t="shared" si="155"/>
        <v>0.43154606975533583</v>
      </c>
      <c r="DE113" s="321">
        <f t="shared" si="156"/>
        <v>1.1173226849210875</v>
      </c>
      <c r="DF113" s="322">
        <f t="shared" si="157"/>
        <v>1.0000000000000004</v>
      </c>
      <c r="DG113" s="321">
        <f t="shared" si="103"/>
        <v>0.21153846153846154</v>
      </c>
      <c r="DH113" s="322">
        <f t="shared" si="158"/>
        <v>0.15282246845271741</v>
      </c>
      <c r="DI113" s="310">
        <f>DB113/'Кол-во учащихся ОУ'!D115</f>
        <v>3.1649421789409618E-2</v>
      </c>
      <c r="DJ113" s="311">
        <f t="shared" si="159"/>
        <v>4.3748021410053427E-2</v>
      </c>
    </row>
    <row r="114" spans="1:114" ht="16.5" customHeight="1" x14ac:dyDescent="0.25">
      <c r="A114" s="670">
        <v>28</v>
      </c>
      <c r="B114" s="17">
        <v>61520</v>
      </c>
      <c r="C114" s="2" t="s">
        <v>138</v>
      </c>
      <c r="D114" s="686">
        <v>4</v>
      </c>
      <c r="E114" s="687">
        <v>11</v>
      </c>
      <c r="F114" s="687">
        <v>83</v>
      </c>
      <c r="G114" s="326">
        <f t="shared" si="147"/>
        <v>1</v>
      </c>
      <c r="H114" s="332">
        <v>0</v>
      </c>
      <c r="I114" s="333">
        <v>0</v>
      </c>
      <c r="J114" s="333">
        <v>0</v>
      </c>
      <c r="K114" s="326">
        <f t="shared" si="122"/>
        <v>0</v>
      </c>
      <c r="L114" s="686">
        <v>0</v>
      </c>
      <c r="M114" s="687">
        <v>0</v>
      </c>
      <c r="N114" s="687">
        <v>0</v>
      </c>
      <c r="O114" s="326">
        <f t="shared" si="148"/>
        <v>0</v>
      </c>
      <c r="P114" s="686">
        <v>0</v>
      </c>
      <c r="Q114" s="687">
        <v>0</v>
      </c>
      <c r="R114" s="687">
        <v>0</v>
      </c>
      <c r="S114" s="326">
        <f t="shared" si="123"/>
        <v>0</v>
      </c>
      <c r="T114" s="332">
        <v>0</v>
      </c>
      <c r="U114" s="333">
        <v>0</v>
      </c>
      <c r="V114" s="333">
        <v>0</v>
      </c>
      <c r="W114" s="326">
        <f t="shared" si="149"/>
        <v>0</v>
      </c>
      <c r="X114" s="686">
        <v>0</v>
      </c>
      <c r="Y114" s="687">
        <v>0</v>
      </c>
      <c r="Z114" s="687">
        <v>1</v>
      </c>
      <c r="AA114" s="326">
        <f t="shared" si="150"/>
        <v>1</v>
      </c>
      <c r="AB114" s="686">
        <v>0</v>
      </c>
      <c r="AC114" s="687">
        <v>0</v>
      </c>
      <c r="AD114" s="687">
        <v>1</v>
      </c>
      <c r="AE114" s="326">
        <f t="shared" si="124"/>
        <v>1</v>
      </c>
      <c r="AF114" s="686">
        <v>0</v>
      </c>
      <c r="AG114" s="687">
        <v>2</v>
      </c>
      <c r="AH114" s="687">
        <v>3</v>
      </c>
      <c r="AI114" s="326">
        <f t="shared" si="125"/>
        <v>1</v>
      </c>
      <c r="AJ114" s="686">
        <v>0</v>
      </c>
      <c r="AK114" s="687">
        <v>4</v>
      </c>
      <c r="AL114" s="687">
        <v>8</v>
      </c>
      <c r="AM114" s="326">
        <f t="shared" si="126"/>
        <v>1</v>
      </c>
      <c r="AN114" s="647"/>
      <c r="AO114" s="648"/>
      <c r="AP114" s="648"/>
      <c r="AQ114" s="643">
        <f t="shared" si="127"/>
        <v>0</v>
      </c>
      <c r="AR114" s="647"/>
      <c r="AS114" s="648"/>
      <c r="AT114" s="648"/>
      <c r="AU114" s="643">
        <f t="shared" si="128"/>
        <v>0</v>
      </c>
      <c r="AV114" s="647"/>
      <c r="AW114" s="648"/>
      <c r="AX114" s="648"/>
      <c r="AY114" s="643">
        <f t="shared" si="129"/>
        <v>0</v>
      </c>
      <c r="AZ114" s="647"/>
      <c r="BA114" s="648"/>
      <c r="BB114" s="648"/>
      <c r="BC114" s="643">
        <f t="shared" si="151"/>
        <v>0</v>
      </c>
      <c r="BD114" s="647"/>
      <c r="BE114" s="648"/>
      <c r="BF114" s="648"/>
      <c r="BG114" s="643">
        <f t="shared" si="130"/>
        <v>0</v>
      </c>
      <c r="BH114" s="647"/>
      <c r="BI114" s="648"/>
      <c r="BJ114" s="648"/>
      <c r="BK114" s="643">
        <f t="shared" si="152"/>
        <v>0</v>
      </c>
      <c r="BL114" s="656"/>
      <c r="BM114" s="657"/>
      <c r="BN114" s="657"/>
      <c r="BO114" s="644">
        <f t="shared" si="131"/>
        <v>0</v>
      </c>
      <c r="BP114" s="332">
        <v>0</v>
      </c>
      <c r="BQ114" s="333">
        <v>0</v>
      </c>
      <c r="BR114" s="333">
        <v>0</v>
      </c>
      <c r="BS114" s="326">
        <f t="shared" si="132"/>
        <v>0</v>
      </c>
      <c r="BT114" s="686">
        <v>0</v>
      </c>
      <c r="BU114" s="687">
        <v>1</v>
      </c>
      <c r="BV114" s="687">
        <v>6</v>
      </c>
      <c r="BW114" s="326">
        <f t="shared" si="133"/>
        <v>1</v>
      </c>
      <c r="BX114" s="686">
        <v>0</v>
      </c>
      <c r="BY114" s="687">
        <v>2</v>
      </c>
      <c r="BZ114" s="687">
        <v>2</v>
      </c>
      <c r="CA114" s="326">
        <f t="shared" si="160"/>
        <v>1</v>
      </c>
      <c r="CB114" s="332">
        <v>0</v>
      </c>
      <c r="CC114" s="333">
        <v>0</v>
      </c>
      <c r="CD114" s="333">
        <v>0</v>
      </c>
      <c r="CE114" s="326">
        <f t="shared" si="135"/>
        <v>0</v>
      </c>
      <c r="CF114" s="332">
        <v>0</v>
      </c>
      <c r="CG114" s="333">
        <v>0</v>
      </c>
      <c r="CH114" s="333">
        <v>0</v>
      </c>
      <c r="CI114" s="326">
        <f t="shared" si="136"/>
        <v>0</v>
      </c>
      <c r="CJ114" s="658"/>
      <c r="CK114" s="657"/>
      <c r="CL114" s="657"/>
      <c r="CM114" s="643">
        <f t="shared" si="137"/>
        <v>0</v>
      </c>
      <c r="CN114" s="493">
        <v>0</v>
      </c>
      <c r="CO114" s="494">
        <v>0</v>
      </c>
      <c r="CP114" s="494">
        <v>0</v>
      </c>
      <c r="CQ114" s="326">
        <f t="shared" si="138"/>
        <v>0</v>
      </c>
      <c r="CR114" s="332">
        <v>0</v>
      </c>
      <c r="CS114" s="333">
        <v>0</v>
      </c>
      <c r="CT114" s="333">
        <v>0</v>
      </c>
      <c r="CU114" s="326">
        <f t="shared" si="139"/>
        <v>0</v>
      </c>
      <c r="CV114" s="332">
        <v>0</v>
      </c>
      <c r="CW114" s="333">
        <v>0</v>
      </c>
      <c r="CX114" s="333">
        <v>0</v>
      </c>
      <c r="CY114" s="327">
        <f t="shared" si="161"/>
        <v>0</v>
      </c>
      <c r="CZ114" s="323">
        <f t="shared" si="104"/>
        <v>4</v>
      </c>
      <c r="DA114" s="324">
        <f t="shared" si="105"/>
        <v>20</v>
      </c>
      <c r="DB114" s="325">
        <f t="shared" si="105"/>
        <v>104</v>
      </c>
      <c r="DC114" s="319">
        <f t="shared" si="106"/>
        <v>0.41176470588235292</v>
      </c>
      <c r="DD114" s="328">
        <f t="shared" si="155"/>
        <v>0.43154606975533583</v>
      </c>
      <c r="DE114" s="319">
        <f t="shared" si="156"/>
        <v>2.2346453698421751</v>
      </c>
      <c r="DF114" s="329">
        <f t="shared" si="157"/>
        <v>1.0000000000000004</v>
      </c>
      <c r="DG114" s="319">
        <f t="shared" si="103"/>
        <v>0.23076923076923078</v>
      </c>
      <c r="DH114" s="329">
        <f t="shared" si="158"/>
        <v>0.15282246845271741</v>
      </c>
      <c r="DI114" s="308">
        <f>DB114/'Кол-во учащихся ОУ'!D116</f>
        <v>4.9359278595158991E-2</v>
      </c>
      <c r="DJ114" s="354">
        <f t="shared" si="159"/>
        <v>4.3748021410053427E-2</v>
      </c>
    </row>
    <row r="115" spans="1:114" ht="16.5" customHeight="1" x14ac:dyDescent="0.25">
      <c r="A115" s="671">
        <v>29</v>
      </c>
      <c r="B115" s="16">
        <v>61540</v>
      </c>
      <c r="C115" s="21" t="s">
        <v>197</v>
      </c>
      <c r="D115" s="686">
        <v>0</v>
      </c>
      <c r="E115" s="687">
        <v>0</v>
      </c>
      <c r="F115" s="687">
        <v>5</v>
      </c>
      <c r="G115" s="314">
        <f t="shared" si="147"/>
        <v>1</v>
      </c>
      <c r="H115" s="312">
        <v>0</v>
      </c>
      <c r="I115" s="313">
        <v>0</v>
      </c>
      <c r="J115" s="313">
        <v>0</v>
      </c>
      <c r="K115" s="314">
        <f t="shared" si="122"/>
        <v>0</v>
      </c>
      <c r="L115" s="564">
        <v>0</v>
      </c>
      <c r="M115" s="565">
        <v>0</v>
      </c>
      <c r="N115" s="565">
        <v>0</v>
      </c>
      <c r="O115" s="314">
        <f t="shared" si="148"/>
        <v>0</v>
      </c>
      <c r="P115" s="564">
        <v>0</v>
      </c>
      <c r="Q115" s="565">
        <v>0</v>
      </c>
      <c r="R115" s="565">
        <v>6</v>
      </c>
      <c r="S115" s="314">
        <f t="shared" si="123"/>
        <v>1</v>
      </c>
      <c r="T115" s="312">
        <v>0</v>
      </c>
      <c r="U115" s="313">
        <v>0</v>
      </c>
      <c r="V115" s="313">
        <v>0</v>
      </c>
      <c r="W115" s="314">
        <f t="shared" si="149"/>
        <v>0</v>
      </c>
      <c r="X115" s="312">
        <v>0</v>
      </c>
      <c r="Y115" s="313">
        <v>0</v>
      </c>
      <c r="Z115" s="313">
        <v>0</v>
      </c>
      <c r="AA115" s="314">
        <f t="shared" si="150"/>
        <v>0</v>
      </c>
      <c r="AB115" s="312">
        <v>0</v>
      </c>
      <c r="AC115" s="313">
        <v>0</v>
      </c>
      <c r="AD115" s="313">
        <v>0</v>
      </c>
      <c r="AE115" s="314">
        <f t="shared" si="124"/>
        <v>0</v>
      </c>
      <c r="AF115" s="312">
        <v>0</v>
      </c>
      <c r="AG115" s="313">
        <v>0</v>
      </c>
      <c r="AH115" s="313">
        <v>0</v>
      </c>
      <c r="AI115" s="314">
        <f t="shared" si="125"/>
        <v>0</v>
      </c>
      <c r="AJ115" s="312">
        <v>0</v>
      </c>
      <c r="AK115" s="313">
        <v>0</v>
      </c>
      <c r="AL115" s="313">
        <v>0</v>
      </c>
      <c r="AM115" s="314">
        <f t="shared" si="126"/>
        <v>0</v>
      </c>
      <c r="AN115" s="609"/>
      <c r="AO115" s="613"/>
      <c r="AP115" s="613"/>
      <c r="AQ115" s="615">
        <f t="shared" si="127"/>
        <v>0</v>
      </c>
      <c r="AR115" s="609"/>
      <c r="AS115" s="613"/>
      <c r="AT115" s="613"/>
      <c r="AU115" s="615">
        <f t="shared" si="128"/>
        <v>0</v>
      </c>
      <c r="AV115" s="609"/>
      <c r="AW115" s="613"/>
      <c r="AX115" s="613"/>
      <c r="AY115" s="615">
        <f t="shared" si="129"/>
        <v>0</v>
      </c>
      <c r="AZ115" s="609"/>
      <c r="BA115" s="613"/>
      <c r="BB115" s="613"/>
      <c r="BC115" s="615">
        <f t="shared" si="151"/>
        <v>0</v>
      </c>
      <c r="BD115" s="609"/>
      <c r="BE115" s="613"/>
      <c r="BF115" s="613"/>
      <c r="BG115" s="615">
        <f t="shared" si="130"/>
        <v>0</v>
      </c>
      <c r="BH115" s="609"/>
      <c r="BI115" s="613"/>
      <c r="BJ115" s="613"/>
      <c r="BK115" s="615">
        <f t="shared" si="152"/>
        <v>0</v>
      </c>
      <c r="BL115" s="616"/>
      <c r="BM115" s="613"/>
      <c r="BN115" s="613"/>
      <c r="BO115" s="612">
        <f t="shared" si="131"/>
        <v>0</v>
      </c>
      <c r="BP115" s="312">
        <v>0</v>
      </c>
      <c r="BQ115" s="313">
        <v>0</v>
      </c>
      <c r="BR115" s="313">
        <v>0</v>
      </c>
      <c r="BS115" s="314">
        <f t="shared" si="132"/>
        <v>0</v>
      </c>
      <c r="BT115" s="564">
        <v>0</v>
      </c>
      <c r="BU115" s="565">
        <v>1</v>
      </c>
      <c r="BV115" s="565">
        <v>5</v>
      </c>
      <c r="BW115" s="314">
        <f t="shared" si="133"/>
        <v>1</v>
      </c>
      <c r="BX115" s="564">
        <v>0</v>
      </c>
      <c r="BY115" s="565">
        <v>1</v>
      </c>
      <c r="BZ115" s="565">
        <v>6</v>
      </c>
      <c r="CA115" s="314">
        <f t="shared" si="160"/>
        <v>1</v>
      </c>
      <c r="CB115" s="564">
        <v>2</v>
      </c>
      <c r="CC115" s="565">
        <v>0</v>
      </c>
      <c r="CD115" s="565">
        <v>4</v>
      </c>
      <c r="CE115" s="314">
        <f t="shared" si="135"/>
        <v>1</v>
      </c>
      <c r="CF115" s="312">
        <v>0</v>
      </c>
      <c r="CG115" s="313">
        <v>0</v>
      </c>
      <c r="CH115" s="313">
        <v>0</v>
      </c>
      <c r="CI115" s="314">
        <f t="shared" si="136"/>
        <v>0</v>
      </c>
      <c r="CJ115" s="609"/>
      <c r="CK115" s="613"/>
      <c r="CL115" s="613"/>
      <c r="CM115" s="615">
        <f t="shared" si="137"/>
        <v>0</v>
      </c>
      <c r="CN115" s="312">
        <v>0</v>
      </c>
      <c r="CO115" s="313">
        <v>0</v>
      </c>
      <c r="CP115" s="313">
        <v>0</v>
      </c>
      <c r="CQ115" s="314">
        <f t="shared" si="138"/>
        <v>0</v>
      </c>
      <c r="CR115" s="312">
        <v>0</v>
      </c>
      <c r="CS115" s="313">
        <v>0</v>
      </c>
      <c r="CT115" s="313">
        <v>0</v>
      </c>
      <c r="CU115" s="314">
        <f t="shared" si="139"/>
        <v>0</v>
      </c>
      <c r="CV115" s="312">
        <v>0</v>
      </c>
      <c r="CW115" s="313">
        <v>0</v>
      </c>
      <c r="CX115" s="313">
        <v>0</v>
      </c>
      <c r="CY115" s="315">
        <f t="shared" si="161"/>
        <v>0</v>
      </c>
      <c r="CZ115" s="316">
        <f t="shared" si="104"/>
        <v>2</v>
      </c>
      <c r="DA115" s="317">
        <f t="shared" si="105"/>
        <v>2</v>
      </c>
      <c r="DB115" s="318">
        <f t="shared" si="105"/>
        <v>26</v>
      </c>
      <c r="DC115" s="321">
        <f t="shared" si="106"/>
        <v>0.29411764705882354</v>
      </c>
      <c r="DD115" s="320">
        <f t="shared" si="155"/>
        <v>0.43154606975533583</v>
      </c>
      <c r="DE115" s="321">
        <f t="shared" si="156"/>
        <v>0.55866134246054377</v>
      </c>
      <c r="DF115" s="322">
        <f t="shared" si="157"/>
        <v>1.0000000000000004</v>
      </c>
      <c r="DG115" s="321">
        <f t="shared" si="103"/>
        <v>0.15384615384615385</v>
      </c>
      <c r="DH115" s="322">
        <f t="shared" si="158"/>
        <v>0.15282246845271741</v>
      </c>
      <c r="DI115" s="321">
        <f>DB115/'Кол-во учащихся ОУ'!D117</f>
        <v>1.5921616656460504E-2</v>
      </c>
      <c r="DJ115" s="322">
        <f t="shared" si="159"/>
        <v>4.3748021410053427E-2</v>
      </c>
    </row>
    <row r="116" spans="1:114" ht="16.5" customHeight="1" thickBot="1" x14ac:dyDescent="0.3">
      <c r="A116" s="597">
        <v>30</v>
      </c>
      <c r="B116" s="246">
        <v>61560</v>
      </c>
      <c r="C116" s="247" t="s">
        <v>210</v>
      </c>
      <c r="D116" s="677">
        <v>1</v>
      </c>
      <c r="E116" s="678">
        <v>0</v>
      </c>
      <c r="F116" s="678">
        <v>11</v>
      </c>
      <c r="G116" s="485">
        <f t="shared" ref="G116" si="162">IF(F116&gt;0,1,0)</f>
        <v>1</v>
      </c>
      <c r="H116" s="493">
        <v>0</v>
      </c>
      <c r="I116" s="494">
        <v>0</v>
      </c>
      <c r="J116" s="494">
        <v>0</v>
      </c>
      <c r="K116" s="485">
        <f t="shared" ref="K116" si="163">IF(J116&gt;0,1,0)</f>
        <v>0</v>
      </c>
      <c r="L116" s="493">
        <v>0</v>
      </c>
      <c r="M116" s="494">
        <v>0</v>
      </c>
      <c r="N116" s="494">
        <v>0</v>
      </c>
      <c r="O116" s="485">
        <f t="shared" ref="O116" si="164">IF(N116&gt;0,1,0)</f>
        <v>0</v>
      </c>
      <c r="P116" s="493">
        <v>0</v>
      </c>
      <c r="Q116" s="494">
        <v>0</v>
      </c>
      <c r="R116" s="494">
        <v>7</v>
      </c>
      <c r="S116" s="485">
        <f t="shared" ref="S116" si="165">IF(R116&gt;0,1,0)</f>
        <v>1</v>
      </c>
      <c r="T116" s="493">
        <v>0</v>
      </c>
      <c r="U116" s="494">
        <v>0</v>
      </c>
      <c r="V116" s="494">
        <v>0</v>
      </c>
      <c r="W116" s="485">
        <f t="shared" ref="W116" si="166">IF(V116&gt;0,1,0)</f>
        <v>0</v>
      </c>
      <c r="X116" s="677">
        <v>0</v>
      </c>
      <c r="Y116" s="678">
        <v>0</v>
      </c>
      <c r="Z116" s="678">
        <v>1</v>
      </c>
      <c r="AA116" s="485">
        <f t="shared" ref="AA116" si="167">IF(Z116&gt;0,1,0)</f>
        <v>1</v>
      </c>
      <c r="AB116" s="677">
        <v>0</v>
      </c>
      <c r="AC116" s="678">
        <v>0</v>
      </c>
      <c r="AD116" s="678">
        <v>2</v>
      </c>
      <c r="AE116" s="485">
        <f t="shared" ref="AE116" si="168">IF(AD116&gt;0,1,0)</f>
        <v>1</v>
      </c>
      <c r="AF116" s="677">
        <v>0</v>
      </c>
      <c r="AG116" s="678">
        <v>0</v>
      </c>
      <c r="AH116" s="678">
        <v>2</v>
      </c>
      <c r="AI116" s="485">
        <f t="shared" ref="AI116" si="169">IF(AH116&gt;0,1,0)</f>
        <v>1</v>
      </c>
      <c r="AJ116" s="493">
        <v>0</v>
      </c>
      <c r="AK116" s="494">
        <v>0</v>
      </c>
      <c r="AL116" s="494">
        <v>0</v>
      </c>
      <c r="AM116" s="485">
        <f t="shared" ref="AM116" si="170">IF(AL116&gt;0,1,0)</f>
        <v>0</v>
      </c>
      <c r="AN116" s="658"/>
      <c r="AO116" s="657"/>
      <c r="AP116" s="657"/>
      <c r="AQ116" s="631">
        <f t="shared" ref="AQ116" si="171">IF(AP116&gt;0,1,0)</f>
        <v>0</v>
      </c>
      <c r="AR116" s="658"/>
      <c r="AS116" s="657"/>
      <c r="AT116" s="657"/>
      <c r="AU116" s="631">
        <f t="shared" ref="AU116" si="172">IF(AT116&gt;0,1,0)</f>
        <v>0</v>
      </c>
      <c r="AV116" s="658"/>
      <c r="AW116" s="657"/>
      <c r="AX116" s="657"/>
      <c r="AY116" s="631">
        <f t="shared" ref="AY116" si="173">IF(AX116&gt;0,1,0)</f>
        <v>0</v>
      </c>
      <c r="AZ116" s="658"/>
      <c r="BA116" s="657"/>
      <c r="BB116" s="657"/>
      <c r="BC116" s="631">
        <f t="shared" ref="BC116" si="174">IF(BB116&gt;0,1,0)</f>
        <v>0</v>
      </c>
      <c r="BD116" s="658"/>
      <c r="BE116" s="657"/>
      <c r="BF116" s="657"/>
      <c r="BG116" s="631">
        <f t="shared" ref="BG116" si="175">IF(BF116&gt;0,1,0)</f>
        <v>0</v>
      </c>
      <c r="BH116" s="658"/>
      <c r="BI116" s="657"/>
      <c r="BJ116" s="657"/>
      <c r="BK116" s="631">
        <f t="shared" ref="BK116" si="176">IF(BJ116&gt;0,1,0)</f>
        <v>0</v>
      </c>
      <c r="BL116" s="610"/>
      <c r="BM116" s="611"/>
      <c r="BN116" s="611"/>
      <c r="BO116" s="633">
        <f t="shared" ref="BO116" si="177">IF(BN116&gt;0,1,0)</f>
        <v>0</v>
      </c>
      <c r="BP116" s="493">
        <v>0</v>
      </c>
      <c r="BQ116" s="494">
        <v>0</v>
      </c>
      <c r="BR116" s="494">
        <v>0</v>
      </c>
      <c r="BS116" s="485">
        <f t="shared" ref="BS116" si="178">IF(BR116&gt;0,1,0)</f>
        <v>0</v>
      </c>
      <c r="BT116" s="677">
        <v>0</v>
      </c>
      <c r="BU116" s="678">
        <v>0</v>
      </c>
      <c r="BV116" s="678">
        <v>3</v>
      </c>
      <c r="BW116" s="485">
        <f t="shared" ref="BW116" si="179">IF(BV116&gt;0,1,0)</f>
        <v>1</v>
      </c>
      <c r="BX116" s="493">
        <v>0</v>
      </c>
      <c r="BY116" s="494">
        <v>0</v>
      </c>
      <c r="BZ116" s="494">
        <v>0</v>
      </c>
      <c r="CA116" s="485">
        <f t="shared" ref="CA116" si="180">IF(BZ116&gt;0,1,0)</f>
        <v>0</v>
      </c>
      <c r="CB116" s="493">
        <v>0</v>
      </c>
      <c r="CC116" s="494">
        <v>0</v>
      </c>
      <c r="CD116" s="494">
        <v>0</v>
      </c>
      <c r="CE116" s="485">
        <f t="shared" ref="CE116" si="181">IF(CD116&gt;0,1,0)</f>
        <v>0</v>
      </c>
      <c r="CF116" s="493">
        <v>0</v>
      </c>
      <c r="CG116" s="494">
        <v>0</v>
      </c>
      <c r="CH116" s="494">
        <v>0</v>
      </c>
      <c r="CI116" s="485">
        <f t="shared" ref="CI116" si="182">IF(CH116&gt;0,1,0)</f>
        <v>0</v>
      </c>
      <c r="CJ116" s="614"/>
      <c r="CK116" s="611"/>
      <c r="CL116" s="611"/>
      <c r="CM116" s="631">
        <f t="shared" ref="CM116" si="183">IF(CL116&gt;0,1,0)</f>
        <v>0</v>
      </c>
      <c r="CN116" s="298">
        <v>0</v>
      </c>
      <c r="CO116" s="299">
        <v>0</v>
      </c>
      <c r="CP116" s="299">
        <v>0</v>
      </c>
      <c r="CQ116" s="485">
        <f t="shared" ref="CQ116" si="184">IF(CP116&gt;0,1,0)</f>
        <v>0</v>
      </c>
      <c r="CR116" s="298">
        <v>0</v>
      </c>
      <c r="CS116" s="299">
        <v>0</v>
      </c>
      <c r="CT116" s="299">
        <v>0</v>
      </c>
      <c r="CU116" s="485">
        <f t="shared" ref="CU116" si="185">IF(CT116&gt;0,1,0)</f>
        <v>0</v>
      </c>
      <c r="CV116" s="493">
        <v>0</v>
      </c>
      <c r="CW116" s="494">
        <v>0</v>
      </c>
      <c r="CX116" s="494">
        <v>0</v>
      </c>
      <c r="CY116" s="543">
        <f t="shared" ref="CY116" si="186">IF(CX116&gt;0,1,0)</f>
        <v>0</v>
      </c>
      <c r="CZ116" s="544">
        <f t="shared" ref="CZ116" si="187">D116+H116+L116+P116+T116+X116+AB116+AF116+AJ116+AN116+AR116+AV116+AZ116+BD116+BH116+BL116+BP116+BT116+BX116+CB116+CF116+CJ116+CN116+CR116+CV116</f>
        <v>1</v>
      </c>
      <c r="DA116" s="293">
        <f t="shared" ref="DA116" si="188">E116+I116+M116+Q116+U116+Y116+AC116+AG116+AK116+AO116+AS116+AW116+BA116+BE116+BI116+BM116+BQ116+BU116+BY116+CC116+CG116+CK116+CO116+CS116+CW116</f>
        <v>0</v>
      </c>
      <c r="DB116" s="545">
        <f t="shared" ref="DB116" si="189">F116+J116+N116+R116+V116+Z116+AD116+AH116+AL116+AP116+AT116+AX116+BB116+BF116+BJ116+BN116+BR116+BV116+BZ116+CD116+CH116+CL116+CP116+CT116+CX116</f>
        <v>26</v>
      </c>
      <c r="DC116" s="308">
        <f t="shared" ref="DC116" si="190">(G116+K116+O116+S116+W116+AA116+AE116+AI116+AM116+AQ116+AU116+AY116+BC116+BG116+BK116+BO116+BS116+BW116+CA116+CE116+CI116+CM116+CQ116+CU116+CY116)/$B$2</f>
        <v>0.35294117647058826</v>
      </c>
      <c r="DD116" s="546">
        <f t="shared" si="155"/>
        <v>0.43154606975533583</v>
      </c>
      <c r="DE116" s="308">
        <f t="shared" si="156"/>
        <v>0.55866134246054377</v>
      </c>
      <c r="DF116" s="354">
        <f t="shared" si="157"/>
        <v>1.0000000000000004</v>
      </c>
      <c r="DG116" s="308">
        <f t="shared" ref="DG116" si="191">(CZ116+DA116)/DB116</f>
        <v>3.8461538461538464E-2</v>
      </c>
      <c r="DH116" s="354">
        <f t="shared" si="158"/>
        <v>0.15282246845271741</v>
      </c>
      <c r="DI116" s="310">
        <f>DB116/'Кол-во учащихся ОУ'!D118</f>
        <v>2.1346469622331693E-2</v>
      </c>
      <c r="DJ116" s="354">
        <f t="shared" si="159"/>
        <v>4.3748021410053427E-2</v>
      </c>
    </row>
    <row r="117" spans="1:114" ht="16.5" customHeight="1" thickBot="1" x14ac:dyDescent="0.3">
      <c r="A117" s="353"/>
      <c r="B117" s="47"/>
      <c r="C117" s="373" t="s">
        <v>74</v>
      </c>
      <c r="D117" s="211">
        <f t="shared" ref="D117:AI117" si="192">SUM(D118:D126)</f>
        <v>17</v>
      </c>
      <c r="E117" s="213">
        <f t="shared" si="192"/>
        <v>45</v>
      </c>
      <c r="F117" s="213">
        <f t="shared" si="192"/>
        <v>353</v>
      </c>
      <c r="G117" s="213">
        <f t="shared" si="192"/>
        <v>9</v>
      </c>
      <c r="H117" s="211">
        <f t="shared" si="192"/>
        <v>5</v>
      </c>
      <c r="I117" s="213">
        <f t="shared" si="192"/>
        <v>5</v>
      </c>
      <c r="J117" s="213">
        <f t="shared" si="192"/>
        <v>10</v>
      </c>
      <c r="K117" s="213">
        <f t="shared" si="192"/>
        <v>5</v>
      </c>
      <c r="L117" s="211">
        <f t="shared" si="192"/>
        <v>2</v>
      </c>
      <c r="M117" s="213">
        <f t="shared" si="192"/>
        <v>2</v>
      </c>
      <c r="N117" s="213">
        <f t="shared" si="192"/>
        <v>10</v>
      </c>
      <c r="O117" s="213">
        <f t="shared" si="192"/>
        <v>4</v>
      </c>
      <c r="P117" s="211">
        <f t="shared" si="192"/>
        <v>0</v>
      </c>
      <c r="Q117" s="213">
        <f t="shared" si="192"/>
        <v>0</v>
      </c>
      <c r="R117" s="213">
        <f t="shared" si="192"/>
        <v>6</v>
      </c>
      <c r="S117" s="213">
        <f t="shared" si="192"/>
        <v>2</v>
      </c>
      <c r="T117" s="211">
        <f t="shared" si="192"/>
        <v>0</v>
      </c>
      <c r="U117" s="213">
        <f t="shared" si="192"/>
        <v>0</v>
      </c>
      <c r="V117" s="213">
        <f t="shared" si="192"/>
        <v>0</v>
      </c>
      <c r="W117" s="213">
        <f t="shared" si="192"/>
        <v>0</v>
      </c>
      <c r="X117" s="211">
        <f t="shared" si="192"/>
        <v>1</v>
      </c>
      <c r="Y117" s="213">
        <f t="shared" si="192"/>
        <v>3</v>
      </c>
      <c r="Z117" s="213">
        <f t="shared" si="192"/>
        <v>14</v>
      </c>
      <c r="AA117" s="213">
        <f t="shared" si="192"/>
        <v>8</v>
      </c>
      <c r="AB117" s="211">
        <f t="shared" si="192"/>
        <v>0</v>
      </c>
      <c r="AC117" s="213">
        <f t="shared" si="192"/>
        <v>6</v>
      </c>
      <c r="AD117" s="213">
        <f t="shared" si="192"/>
        <v>19</v>
      </c>
      <c r="AE117" s="213">
        <f t="shared" si="192"/>
        <v>8</v>
      </c>
      <c r="AF117" s="211">
        <f t="shared" si="192"/>
        <v>1</v>
      </c>
      <c r="AG117" s="213">
        <f t="shared" si="192"/>
        <v>3</v>
      </c>
      <c r="AH117" s="213">
        <f t="shared" si="192"/>
        <v>22</v>
      </c>
      <c r="AI117" s="213">
        <f t="shared" si="192"/>
        <v>4</v>
      </c>
      <c r="AJ117" s="211">
        <f t="shared" ref="AJ117:BO117" si="193">SUM(AJ118:AJ126)</f>
        <v>2</v>
      </c>
      <c r="AK117" s="213">
        <f t="shared" si="193"/>
        <v>9</v>
      </c>
      <c r="AL117" s="213">
        <f t="shared" si="193"/>
        <v>25</v>
      </c>
      <c r="AM117" s="213">
        <f t="shared" si="193"/>
        <v>5</v>
      </c>
      <c r="AN117" s="634">
        <f t="shared" si="193"/>
        <v>0</v>
      </c>
      <c r="AO117" s="635">
        <f t="shared" si="193"/>
        <v>0</v>
      </c>
      <c r="AP117" s="635">
        <f t="shared" si="193"/>
        <v>0</v>
      </c>
      <c r="AQ117" s="635">
        <f t="shared" si="193"/>
        <v>0</v>
      </c>
      <c r="AR117" s="634">
        <f t="shared" si="193"/>
        <v>0</v>
      </c>
      <c r="AS117" s="635">
        <f t="shared" si="193"/>
        <v>0</v>
      </c>
      <c r="AT117" s="635">
        <f t="shared" si="193"/>
        <v>0</v>
      </c>
      <c r="AU117" s="635">
        <f t="shared" si="193"/>
        <v>0</v>
      </c>
      <c r="AV117" s="634">
        <f t="shared" si="193"/>
        <v>0</v>
      </c>
      <c r="AW117" s="635">
        <f t="shared" si="193"/>
        <v>0</v>
      </c>
      <c r="AX117" s="635">
        <f t="shared" si="193"/>
        <v>0</v>
      </c>
      <c r="AY117" s="635">
        <f t="shared" si="193"/>
        <v>0</v>
      </c>
      <c r="AZ117" s="634">
        <f t="shared" si="193"/>
        <v>0</v>
      </c>
      <c r="BA117" s="635">
        <f t="shared" si="193"/>
        <v>0</v>
      </c>
      <c r="BB117" s="635">
        <f t="shared" si="193"/>
        <v>0</v>
      </c>
      <c r="BC117" s="635">
        <f t="shared" si="193"/>
        <v>0</v>
      </c>
      <c r="BD117" s="634">
        <f t="shared" si="193"/>
        <v>0</v>
      </c>
      <c r="BE117" s="635">
        <f t="shared" si="193"/>
        <v>0</v>
      </c>
      <c r="BF117" s="635">
        <f t="shared" si="193"/>
        <v>0</v>
      </c>
      <c r="BG117" s="635">
        <f t="shared" si="193"/>
        <v>0</v>
      </c>
      <c r="BH117" s="634">
        <f t="shared" si="193"/>
        <v>0</v>
      </c>
      <c r="BI117" s="635">
        <f t="shared" si="193"/>
        <v>0</v>
      </c>
      <c r="BJ117" s="635">
        <f t="shared" si="193"/>
        <v>0</v>
      </c>
      <c r="BK117" s="635">
        <f t="shared" si="193"/>
        <v>0</v>
      </c>
      <c r="BL117" s="635">
        <f t="shared" si="193"/>
        <v>0</v>
      </c>
      <c r="BM117" s="635">
        <f t="shared" si="193"/>
        <v>0</v>
      </c>
      <c r="BN117" s="635">
        <f t="shared" si="193"/>
        <v>0</v>
      </c>
      <c r="BO117" s="635">
        <f t="shared" si="193"/>
        <v>0</v>
      </c>
      <c r="BP117" s="211">
        <f t="shared" ref="BP117:CU117" si="194">SUM(BP118:BP126)</f>
        <v>1</v>
      </c>
      <c r="BQ117" s="213">
        <f t="shared" si="194"/>
        <v>3</v>
      </c>
      <c r="BR117" s="213">
        <f t="shared" si="194"/>
        <v>4</v>
      </c>
      <c r="BS117" s="213">
        <f t="shared" si="194"/>
        <v>3</v>
      </c>
      <c r="BT117" s="211">
        <f t="shared" si="194"/>
        <v>1</v>
      </c>
      <c r="BU117" s="213">
        <f t="shared" si="194"/>
        <v>9</v>
      </c>
      <c r="BV117" s="213">
        <f t="shared" si="194"/>
        <v>53</v>
      </c>
      <c r="BW117" s="213">
        <f t="shared" si="194"/>
        <v>9</v>
      </c>
      <c r="BX117" s="211">
        <f t="shared" si="194"/>
        <v>0</v>
      </c>
      <c r="BY117" s="213">
        <f t="shared" si="194"/>
        <v>7</v>
      </c>
      <c r="BZ117" s="213">
        <f t="shared" si="194"/>
        <v>24</v>
      </c>
      <c r="CA117" s="213">
        <f t="shared" si="194"/>
        <v>7</v>
      </c>
      <c r="CB117" s="211">
        <f t="shared" si="194"/>
        <v>2</v>
      </c>
      <c r="CC117" s="213">
        <f t="shared" si="194"/>
        <v>2</v>
      </c>
      <c r="CD117" s="213">
        <f t="shared" si="194"/>
        <v>16</v>
      </c>
      <c r="CE117" s="213">
        <f t="shared" si="194"/>
        <v>4</v>
      </c>
      <c r="CF117" s="211">
        <f t="shared" si="194"/>
        <v>2</v>
      </c>
      <c r="CG117" s="213">
        <f t="shared" si="194"/>
        <v>2</v>
      </c>
      <c r="CH117" s="213">
        <f t="shared" si="194"/>
        <v>4</v>
      </c>
      <c r="CI117" s="213">
        <f t="shared" si="194"/>
        <v>2</v>
      </c>
      <c r="CJ117" s="634">
        <f t="shared" si="194"/>
        <v>0</v>
      </c>
      <c r="CK117" s="635">
        <f t="shared" si="194"/>
        <v>0</v>
      </c>
      <c r="CL117" s="635">
        <f t="shared" si="194"/>
        <v>0</v>
      </c>
      <c r="CM117" s="635">
        <f t="shared" si="194"/>
        <v>0</v>
      </c>
      <c r="CN117" s="211">
        <f t="shared" si="194"/>
        <v>4</v>
      </c>
      <c r="CO117" s="213">
        <f t="shared" si="194"/>
        <v>2</v>
      </c>
      <c r="CP117" s="213">
        <f t="shared" si="194"/>
        <v>6</v>
      </c>
      <c r="CQ117" s="213">
        <f t="shared" si="194"/>
        <v>4</v>
      </c>
      <c r="CR117" s="211">
        <f t="shared" si="194"/>
        <v>4</v>
      </c>
      <c r="CS117" s="213">
        <f t="shared" si="194"/>
        <v>0</v>
      </c>
      <c r="CT117" s="213">
        <f t="shared" si="194"/>
        <v>4</v>
      </c>
      <c r="CU117" s="213">
        <f t="shared" si="194"/>
        <v>2</v>
      </c>
      <c r="CV117" s="211">
        <f t="shared" ref="CV117:CY117" si="195">SUM(CV118:CV126)</f>
        <v>0</v>
      </c>
      <c r="CW117" s="213">
        <f t="shared" si="195"/>
        <v>0</v>
      </c>
      <c r="CX117" s="213">
        <f t="shared" si="195"/>
        <v>30</v>
      </c>
      <c r="CY117" s="238">
        <f t="shared" si="195"/>
        <v>2</v>
      </c>
      <c r="CZ117" s="211">
        <f t="shared" si="104"/>
        <v>42</v>
      </c>
      <c r="DA117" s="212">
        <f t="shared" si="105"/>
        <v>98</v>
      </c>
      <c r="DB117" s="261">
        <f t="shared" si="105"/>
        <v>600</v>
      </c>
      <c r="DC117" s="262">
        <f>(G117+K117+O117+S117+W117+AA117+AE117+AI117+AM117+AQ117+AU117+AY117+BC117+BG117+BK117+BO117+BS117+BW117+CA117+CE117+CI117+CM117+CQ117+CU117+CY117)/$B$2/A126</f>
        <v>0.50980392156862742</v>
      </c>
      <c r="DD117" s="266"/>
      <c r="DE117" s="262">
        <f>DB117/$DB$127/A126</f>
        <v>1.4324649806680609</v>
      </c>
      <c r="DF117" s="263"/>
      <c r="DG117" s="262">
        <f>(CZ117+DA117)/DB117</f>
        <v>0.23333333333333334</v>
      </c>
      <c r="DH117" s="263"/>
      <c r="DI117" s="262">
        <f>DB117/'Кол-во учащихся ОУ'!D119</f>
        <v>5.9844404548174746E-2</v>
      </c>
      <c r="DJ117" s="265"/>
    </row>
    <row r="118" spans="1:114" ht="16.5" customHeight="1" x14ac:dyDescent="0.25">
      <c r="A118" s="57">
        <v>1</v>
      </c>
      <c r="B118" s="58">
        <v>70020</v>
      </c>
      <c r="C118" s="59" t="s">
        <v>107</v>
      </c>
      <c r="D118" s="288">
        <v>5</v>
      </c>
      <c r="E118" s="289">
        <v>11</v>
      </c>
      <c r="F118" s="289">
        <v>92</v>
      </c>
      <c r="G118" s="300">
        <f t="shared" ref="G118:G124" si="196">IF(F118&gt;0,1,0)</f>
        <v>1</v>
      </c>
      <c r="H118" s="288">
        <v>1</v>
      </c>
      <c r="I118" s="289">
        <v>1</v>
      </c>
      <c r="J118" s="289">
        <v>2</v>
      </c>
      <c r="K118" s="300">
        <f t="shared" si="122"/>
        <v>1</v>
      </c>
      <c r="L118" s="288">
        <v>1</v>
      </c>
      <c r="M118" s="289">
        <v>0</v>
      </c>
      <c r="N118" s="289">
        <v>3</v>
      </c>
      <c r="O118" s="300">
        <f t="shared" ref="O118:O124" si="197">IF(N118&gt;0,1,0)</f>
        <v>1</v>
      </c>
      <c r="P118" s="288">
        <v>0</v>
      </c>
      <c r="Q118" s="289">
        <v>0</v>
      </c>
      <c r="R118" s="289">
        <v>3</v>
      </c>
      <c r="S118" s="300">
        <f t="shared" si="123"/>
        <v>1</v>
      </c>
      <c r="T118" s="298">
        <v>0</v>
      </c>
      <c r="U118" s="299">
        <v>0</v>
      </c>
      <c r="V118" s="299">
        <v>0</v>
      </c>
      <c r="W118" s="300">
        <f t="shared" ref="W118:W124" si="198">IF(V118&gt;0,1,0)</f>
        <v>0</v>
      </c>
      <c r="X118" s="288">
        <v>0</v>
      </c>
      <c r="Y118" s="289">
        <v>1</v>
      </c>
      <c r="Z118" s="289">
        <v>2</v>
      </c>
      <c r="AA118" s="300">
        <f t="shared" ref="AA118:AA124" si="199">IF(Z118&gt;0,1,0)</f>
        <v>1</v>
      </c>
      <c r="AB118" s="691">
        <v>0</v>
      </c>
      <c r="AC118" s="689">
        <v>1</v>
      </c>
      <c r="AD118" s="689">
        <v>2</v>
      </c>
      <c r="AE118" s="336">
        <f t="shared" si="124"/>
        <v>1</v>
      </c>
      <c r="AF118" s="288">
        <v>0</v>
      </c>
      <c r="AG118" s="289">
        <v>2</v>
      </c>
      <c r="AH118" s="289">
        <v>9</v>
      </c>
      <c r="AI118" s="300">
        <f t="shared" si="125"/>
        <v>1</v>
      </c>
      <c r="AJ118" s="288">
        <v>0</v>
      </c>
      <c r="AK118" s="289">
        <v>2</v>
      </c>
      <c r="AL118" s="289">
        <v>7</v>
      </c>
      <c r="AM118" s="300">
        <f t="shared" si="126"/>
        <v>1</v>
      </c>
      <c r="AN118" s="614"/>
      <c r="AO118" s="611"/>
      <c r="AP118" s="611"/>
      <c r="AQ118" s="637">
        <f t="shared" si="127"/>
        <v>0</v>
      </c>
      <c r="AR118" s="614"/>
      <c r="AS118" s="611"/>
      <c r="AT118" s="611"/>
      <c r="AU118" s="637">
        <f t="shared" si="128"/>
        <v>0</v>
      </c>
      <c r="AV118" s="614"/>
      <c r="AW118" s="611"/>
      <c r="AX118" s="611"/>
      <c r="AY118" s="637">
        <f t="shared" si="129"/>
        <v>0</v>
      </c>
      <c r="AZ118" s="614"/>
      <c r="BA118" s="611"/>
      <c r="BB118" s="611"/>
      <c r="BC118" s="637">
        <f t="shared" ref="BC118:BC124" si="200">IF(BB118&gt;0,1,0)</f>
        <v>0</v>
      </c>
      <c r="BD118" s="614"/>
      <c r="BE118" s="611"/>
      <c r="BF118" s="611"/>
      <c r="BG118" s="637">
        <f t="shared" si="130"/>
        <v>0</v>
      </c>
      <c r="BH118" s="614"/>
      <c r="BI118" s="611"/>
      <c r="BJ118" s="611"/>
      <c r="BK118" s="637">
        <f t="shared" ref="BK118:BK124" si="201">IF(BJ118&gt;0,1,0)</f>
        <v>0</v>
      </c>
      <c r="BL118" s="610"/>
      <c r="BM118" s="611"/>
      <c r="BN118" s="611"/>
      <c r="BO118" s="638">
        <f t="shared" si="131"/>
        <v>0</v>
      </c>
      <c r="BP118" s="298">
        <v>0</v>
      </c>
      <c r="BQ118" s="299">
        <v>0</v>
      </c>
      <c r="BR118" s="299">
        <v>0</v>
      </c>
      <c r="BS118" s="300">
        <f t="shared" si="132"/>
        <v>0</v>
      </c>
      <c r="BT118" s="288">
        <v>0</v>
      </c>
      <c r="BU118" s="289">
        <v>1</v>
      </c>
      <c r="BV118" s="289">
        <v>7</v>
      </c>
      <c r="BW118" s="300">
        <f t="shared" si="133"/>
        <v>1</v>
      </c>
      <c r="BX118" s="288">
        <v>0</v>
      </c>
      <c r="BY118" s="289">
        <v>3</v>
      </c>
      <c r="BZ118" s="289">
        <v>6</v>
      </c>
      <c r="CA118" s="300">
        <f t="shared" ref="CA118" si="202">IF(BZ118&gt;0,1,0)</f>
        <v>1</v>
      </c>
      <c r="CB118" s="288">
        <v>0</v>
      </c>
      <c r="CC118" s="289">
        <v>2</v>
      </c>
      <c r="CD118" s="289">
        <v>6</v>
      </c>
      <c r="CE118" s="336">
        <f t="shared" si="135"/>
        <v>1</v>
      </c>
      <c r="CF118" s="564">
        <v>0</v>
      </c>
      <c r="CG118" s="299">
        <v>0</v>
      </c>
      <c r="CH118" s="299">
        <v>0</v>
      </c>
      <c r="CI118" s="300">
        <f t="shared" si="136"/>
        <v>0</v>
      </c>
      <c r="CJ118" s="665"/>
      <c r="CK118" s="666"/>
      <c r="CL118" s="666"/>
      <c r="CM118" s="667">
        <f t="shared" si="137"/>
        <v>0</v>
      </c>
      <c r="CN118" s="334">
        <v>0</v>
      </c>
      <c r="CO118" s="335">
        <v>0</v>
      </c>
      <c r="CP118" s="335">
        <v>0</v>
      </c>
      <c r="CQ118" s="336">
        <f t="shared" si="138"/>
        <v>0</v>
      </c>
      <c r="CR118" s="288">
        <v>3</v>
      </c>
      <c r="CS118" s="289">
        <v>0</v>
      </c>
      <c r="CT118" s="289">
        <v>3</v>
      </c>
      <c r="CU118" s="300">
        <f t="shared" si="139"/>
        <v>1</v>
      </c>
      <c r="CV118" s="298">
        <v>0</v>
      </c>
      <c r="CW118" s="299">
        <v>0</v>
      </c>
      <c r="CX118" s="299">
        <v>0</v>
      </c>
      <c r="CY118" s="302">
        <f t="shared" ref="CY118" si="203">IF(CX118&gt;0,1,0)</f>
        <v>0</v>
      </c>
      <c r="CZ118" s="305">
        <f t="shared" si="104"/>
        <v>10</v>
      </c>
      <c r="DA118" s="306">
        <f t="shared" si="105"/>
        <v>24</v>
      </c>
      <c r="DB118" s="307">
        <f t="shared" si="105"/>
        <v>142</v>
      </c>
      <c r="DC118" s="308">
        <f t="shared" si="106"/>
        <v>0.70588235294117652</v>
      </c>
      <c r="DD118" s="337">
        <f t="shared" ref="DD118:DD126" si="204">$DC$127</f>
        <v>0.43154606975533583</v>
      </c>
      <c r="DE118" s="338">
        <f t="shared" ref="DE118:DE126" si="205">DB118/$DB$127</f>
        <v>3.05115040882297</v>
      </c>
      <c r="DF118" s="339">
        <f t="shared" ref="DF118:DF126" si="206">$DE$127</f>
        <v>1.0000000000000004</v>
      </c>
      <c r="DG118" s="338">
        <f t="shared" si="103"/>
        <v>0.23943661971830985</v>
      </c>
      <c r="DH118" s="339">
        <f t="shared" ref="DH118:DH126" si="207">$DG$127</f>
        <v>0.15282246845271741</v>
      </c>
      <c r="DI118" s="338">
        <f>DB118/'Кол-во учащихся ОУ'!D120</f>
        <v>0.13087557603686636</v>
      </c>
      <c r="DJ118" s="339">
        <f t="shared" ref="DJ118:DJ126" si="208">$DI$127</f>
        <v>4.3748021410053427E-2</v>
      </c>
    </row>
    <row r="119" spans="1:114" ht="16.5" customHeight="1" x14ac:dyDescent="0.25">
      <c r="A119" s="14">
        <v>2</v>
      </c>
      <c r="B119" s="16">
        <v>70110</v>
      </c>
      <c r="C119" s="21" t="s">
        <v>109</v>
      </c>
      <c r="D119" s="564">
        <v>3</v>
      </c>
      <c r="E119" s="565">
        <v>12</v>
      </c>
      <c r="F119" s="565">
        <v>63</v>
      </c>
      <c r="G119" s="314">
        <f>IF(F119&gt;0,1,0)</f>
        <v>1</v>
      </c>
      <c r="H119" s="564">
        <v>0</v>
      </c>
      <c r="I119" s="565">
        <v>0</v>
      </c>
      <c r="J119" s="565">
        <v>0</v>
      </c>
      <c r="K119" s="314">
        <f>IF(J119&gt;0,1,0)</f>
        <v>0</v>
      </c>
      <c r="L119" s="564">
        <v>0</v>
      </c>
      <c r="M119" s="565">
        <v>0</v>
      </c>
      <c r="N119" s="565">
        <v>0</v>
      </c>
      <c r="O119" s="314">
        <f t="shared" si="197"/>
        <v>0</v>
      </c>
      <c r="P119" s="564">
        <v>0</v>
      </c>
      <c r="Q119" s="565">
        <v>0</v>
      </c>
      <c r="R119" s="565">
        <v>0</v>
      </c>
      <c r="S119" s="314">
        <f>IF(R119&gt;0,1,0)</f>
        <v>0</v>
      </c>
      <c r="T119" s="312">
        <v>0</v>
      </c>
      <c r="U119" s="313">
        <v>0</v>
      </c>
      <c r="V119" s="313">
        <v>0</v>
      </c>
      <c r="W119" s="314">
        <f t="shared" si="198"/>
        <v>0</v>
      </c>
      <c r="X119" s="564">
        <v>1</v>
      </c>
      <c r="Y119" s="565">
        <v>0</v>
      </c>
      <c r="Z119" s="565">
        <v>2</v>
      </c>
      <c r="AA119" s="314">
        <f t="shared" si="199"/>
        <v>1</v>
      </c>
      <c r="AB119" s="564">
        <v>0</v>
      </c>
      <c r="AC119" s="565">
        <v>0</v>
      </c>
      <c r="AD119" s="565">
        <v>2</v>
      </c>
      <c r="AE119" s="314">
        <f>IF(AD119&gt;0,1,0)</f>
        <v>1</v>
      </c>
      <c r="AF119" s="564">
        <v>0</v>
      </c>
      <c r="AG119" s="565">
        <v>0</v>
      </c>
      <c r="AH119" s="565">
        <v>0</v>
      </c>
      <c r="AI119" s="314">
        <f>IF(AH119&gt;0,1,0)</f>
        <v>0</v>
      </c>
      <c r="AJ119" s="564">
        <v>0</v>
      </c>
      <c r="AK119" s="565">
        <v>2</v>
      </c>
      <c r="AL119" s="565">
        <v>2</v>
      </c>
      <c r="AM119" s="314">
        <f>IF(AL119&gt;0,1,0)</f>
        <v>1</v>
      </c>
      <c r="AN119" s="609"/>
      <c r="AO119" s="613"/>
      <c r="AP119" s="613"/>
      <c r="AQ119" s="615">
        <f>IF(AP119&gt;0,1,0)</f>
        <v>0</v>
      </c>
      <c r="AR119" s="609"/>
      <c r="AS119" s="613"/>
      <c r="AT119" s="613"/>
      <c r="AU119" s="615">
        <f>IF(AT119&gt;0,1,0)</f>
        <v>0</v>
      </c>
      <c r="AV119" s="609"/>
      <c r="AW119" s="613"/>
      <c r="AX119" s="613"/>
      <c r="AY119" s="615">
        <f>IF(AX119&gt;0,1,0)</f>
        <v>0</v>
      </c>
      <c r="AZ119" s="609"/>
      <c r="BA119" s="613"/>
      <c r="BB119" s="613"/>
      <c r="BC119" s="615">
        <f t="shared" si="200"/>
        <v>0</v>
      </c>
      <c r="BD119" s="609"/>
      <c r="BE119" s="613"/>
      <c r="BF119" s="613"/>
      <c r="BG119" s="615">
        <f>IF(BF119&gt;0,1,0)</f>
        <v>0</v>
      </c>
      <c r="BH119" s="609"/>
      <c r="BI119" s="613"/>
      <c r="BJ119" s="613"/>
      <c r="BK119" s="615">
        <f t="shared" si="201"/>
        <v>0</v>
      </c>
      <c r="BL119" s="616"/>
      <c r="BM119" s="613"/>
      <c r="BN119" s="613"/>
      <c r="BO119" s="612">
        <f>IF(BN119&gt;0,1,0)</f>
        <v>0</v>
      </c>
      <c r="BP119" s="564">
        <v>0</v>
      </c>
      <c r="BQ119" s="565">
        <v>1</v>
      </c>
      <c r="BR119" s="565">
        <v>1</v>
      </c>
      <c r="BS119" s="314">
        <f>IF(BR119&gt;0,1,0)</f>
        <v>1</v>
      </c>
      <c r="BT119" s="564">
        <v>1</v>
      </c>
      <c r="BU119" s="565">
        <v>3</v>
      </c>
      <c r="BV119" s="565">
        <v>7</v>
      </c>
      <c r="BW119" s="314">
        <f>IF(BV119&gt;0,1,0)</f>
        <v>1</v>
      </c>
      <c r="BX119" s="564">
        <v>0</v>
      </c>
      <c r="BY119" s="565">
        <v>4</v>
      </c>
      <c r="BZ119" s="565">
        <v>9</v>
      </c>
      <c r="CA119" s="314">
        <f>IF(BZ119&gt;0,1,0)</f>
        <v>1</v>
      </c>
      <c r="CB119" s="288">
        <v>0</v>
      </c>
      <c r="CC119" s="289">
        <v>0</v>
      </c>
      <c r="CD119" s="289">
        <v>0</v>
      </c>
      <c r="CE119" s="314">
        <f>IF(CD119&gt;0,1,0)</f>
        <v>0</v>
      </c>
      <c r="CF119" s="312">
        <v>0</v>
      </c>
      <c r="CG119" s="313">
        <v>0</v>
      </c>
      <c r="CH119" s="313">
        <v>0</v>
      </c>
      <c r="CI119" s="314">
        <f>IF(CH119&gt;0,1,0)</f>
        <v>0</v>
      </c>
      <c r="CJ119" s="614"/>
      <c r="CK119" s="611"/>
      <c r="CL119" s="611"/>
      <c r="CM119" s="615">
        <f>IF(CL119&gt;0,1,0)</f>
        <v>0</v>
      </c>
      <c r="CN119" s="564">
        <v>1</v>
      </c>
      <c r="CO119" s="565">
        <v>0</v>
      </c>
      <c r="CP119" s="565">
        <v>1</v>
      </c>
      <c r="CQ119" s="314">
        <f>IF(CP119&gt;0,1,0)</f>
        <v>1</v>
      </c>
      <c r="CR119" s="312">
        <v>0</v>
      </c>
      <c r="CS119" s="313">
        <v>0</v>
      </c>
      <c r="CT119" s="313">
        <v>0</v>
      </c>
      <c r="CU119" s="314">
        <f>IF(CT119&gt;0,1,0)</f>
        <v>0</v>
      </c>
      <c r="CV119" s="312">
        <v>0</v>
      </c>
      <c r="CW119" s="313">
        <v>0</v>
      </c>
      <c r="CX119" s="313">
        <v>5</v>
      </c>
      <c r="CY119" s="315">
        <f>IF(CX119&gt;0,1,0)</f>
        <v>1</v>
      </c>
      <c r="CZ119" s="316">
        <f t="shared" si="104"/>
        <v>6</v>
      </c>
      <c r="DA119" s="317">
        <f t="shared" si="105"/>
        <v>22</v>
      </c>
      <c r="DB119" s="318">
        <f t="shared" si="105"/>
        <v>92</v>
      </c>
      <c r="DC119" s="319">
        <f t="shared" si="106"/>
        <v>0.52941176470588236</v>
      </c>
      <c r="DD119" s="320">
        <f t="shared" si="204"/>
        <v>0.43154606975533583</v>
      </c>
      <c r="DE119" s="321">
        <f t="shared" si="205"/>
        <v>1.9768016733219242</v>
      </c>
      <c r="DF119" s="322">
        <f t="shared" si="206"/>
        <v>1.0000000000000004</v>
      </c>
      <c r="DG119" s="321">
        <f>(CZ119+DA119)/DB119</f>
        <v>0.30434782608695654</v>
      </c>
      <c r="DH119" s="322">
        <f t="shared" si="207"/>
        <v>0.15282246845271741</v>
      </c>
      <c r="DI119" s="310">
        <f>DB119/'Кол-во учащихся ОУ'!D122</f>
        <v>9.79765708200213E-2</v>
      </c>
      <c r="DJ119" s="311">
        <f t="shared" si="208"/>
        <v>4.3748021410053427E-2</v>
      </c>
    </row>
    <row r="120" spans="1:114" ht="16.5" customHeight="1" x14ac:dyDescent="0.25">
      <c r="A120" s="14">
        <v>3</v>
      </c>
      <c r="B120" s="16">
        <v>70021</v>
      </c>
      <c r="C120" s="21" t="s">
        <v>108</v>
      </c>
      <c r="D120" s="564">
        <v>2</v>
      </c>
      <c r="E120" s="565">
        <v>1</v>
      </c>
      <c r="F120" s="565">
        <v>68</v>
      </c>
      <c r="G120" s="314">
        <f t="shared" si="196"/>
        <v>1</v>
      </c>
      <c r="H120" s="564">
        <v>0</v>
      </c>
      <c r="I120" s="565">
        <v>2</v>
      </c>
      <c r="J120" s="565">
        <v>2</v>
      </c>
      <c r="K120" s="314">
        <f t="shared" si="122"/>
        <v>1</v>
      </c>
      <c r="L120" s="564">
        <v>0</v>
      </c>
      <c r="M120" s="565">
        <v>0</v>
      </c>
      <c r="N120" s="565">
        <v>0</v>
      </c>
      <c r="O120" s="314">
        <f t="shared" si="197"/>
        <v>0</v>
      </c>
      <c r="P120" s="564">
        <v>0</v>
      </c>
      <c r="Q120" s="565">
        <v>0</v>
      </c>
      <c r="R120" s="565">
        <v>0</v>
      </c>
      <c r="S120" s="314">
        <f t="shared" si="123"/>
        <v>0</v>
      </c>
      <c r="T120" s="312">
        <v>0</v>
      </c>
      <c r="U120" s="313">
        <v>0</v>
      </c>
      <c r="V120" s="313">
        <v>0</v>
      </c>
      <c r="W120" s="314">
        <f t="shared" si="198"/>
        <v>0</v>
      </c>
      <c r="X120" s="564">
        <v>0</v>
      </c>
      <c r="Y120" s="565">
        <v>0</v>
      </c>
      <c r="Z120" s="565">
        <v>1</v>
      </c>
      <c r="AA120" s="314">
        <f t="shared" si="199"/>
        <v>1</v>
      </c>
      <c r="AB120" s="564">
        <v>0</v>
      </c>
      <c r="AC120" s="565">
        <v>1</v>
      </c>
      <c r="AD120" s="565">
        <v>1</v>
      </c>
      <c r="AE120" s="314">
        <f t="shared" si="124"/>
        <v>1</v>
      </c>
      <c r="AF120" s="564">
        <v>0</v>
      </c>
      <c r="AG120" s="565">
        <v>0</v>
      </c>
      <c r="AH120" s="565">
        <v>1</v>
      </c>
      <c r="AI120" s="314">
        <f t="shared" si="125"/>
        <v>1</v>
      </c>
      <c r="AJ120" s="564">
        <v>1</v>
      </c>
      <c r="AK120" s="565">
        <v>1</v>
      </c>
      <c r="AL120" s="565">
        <v>6</v>
      </c>
      <c r="AM120" s="314">
        <f t="shared" si="126"/>
        <v>1</v>
      </c>
      <c r="AN120" s="609"/>
      <c r="AO120" s="613"/>
      <c r="AP120" s="613"/>
      <c r="AQ120" s="615">
        <f t="shared" si="127"/>
        <v>0</v>
      </c>
      <c r="AR120" s="609"/>
      <c r="AS120" s="613"/>
      <c r="AT120" s="613"/>
      <c r="AU120" s="615">
        <f t="shared" si="128"/>
        <v>0</v>
      </c>
      <c r="AV120" s="609"/>
      <c r="AW120" s="613"/>
      <c r="AX120" s="613"/>
      <c r="AY120" s="615">
        <f t="shared" si="129"/>
        <v>0</v>
      </c>
      <c r="AZ120" s="609"/>
      <c r="BA120" s="613"/>
      <c r="BB120" s="613"/>
      <c r="BC120" s="615">
        <f t="shared" si="200"/>
        <v>0</v>
      </c>
      <c r="BD120" s="609"/>
      <c r="BE120" s="613"/>
      <c r="BF120" s="613"/>
      <c r="BG120" s="615">
        <f t="shared" si="130"/>
        <v>0</v>
      </c>
      <c r="BH120" s="609"/>
      <c r="BI120" s="613"/>
      <c r="BJ120" s="613"/>
      <c r="BK120" s="615">
        <f t="shared" si="201"/>
        <v>0</v>
      </c>
      <c r="BL120" s="616"/>
      <c r="BM120" s="613"/>
      <c r="BN120" s="613"/>
      <c r="BO120" s="612">
        <f t="shared" si="131"/>
        <v>0</v>
      </c>
      <c r="BP120" s="312">
        <v>0</v>
      </c>
      <c r="BQ120" s="313">
        <v>0</v>
      </c>
      <c r="BR120" s="313">
        <v>0</v>
      </c>
      <c r="BS120" s="314">
        <f t="shared" si="132"/>
        <v>0</v>
      </c>
      <c r="BT120" s="564">
        <v>0</v>
      </c>
      <c r="BU120" s="565">
        <v>0</v>
      </c>
      <c r="BV120" s="565">
        <v>7</v>
      </c>
      <c r="BW120" s="314">
        <f t="shared" si="133"/>
        <v>1</v>
      </c>
      <c r="BX120" s="564">
        <v>0</v>
      </c>
      <c r="BY120" s="565">
        <v>0</v>
      </c>
      <c r="BZ120" s="565">
        <v>2</v>
      </c>
      <c r="CA120" s="314">
        <f t="shared" ref="CA120:CA124" si="209">IF(BZ120&gt;0,1,0)</f>
        <v>1</v>
      </c>
      <c r="CB120" s="564">
        <v>1</v>
      </c>
      <c r="CC120" s="565">
        <v>0</v>
      </c>
      <c r="CD120" s="565">
        <v>2</v>
      </c>
      <c r="CE120" s="314">
        <f t="shared" si="135"/>
        <v>1</v>
      </c>
      <c r="CF120" s="312">
        <v>0</v>
      </c>
      <c r="CG120" s="313">
        <v>0</v>
      </c>
      <c r="CH120" s="313">
        <v>0</v>
      </c>
      <c r="CI120" s="314">
        <f t="shared" si="136"/>
        <v>0</v>
      </c>
      <c r="CJ120" s="614"/>
      <c r="CK120" s="611"/>
      <c r="CL120" s="611"/>
      <c r="CM120" s="615">
        <f t="shared" si="137"/>
        <v>0</v>
      </c>
      <c r="CN120" s="298">
        <v>0</v>
      </c>
      <c r="CO120" s="299">
        <v>0</v>
      </c>
      <c r="CP120" s="299">
        <v>0</v>
      </c>
      <c r="CQ120" s="314">
        <f t="shared" si="138"/>
        <v>0</v>
      </c>
      <c r="CR120" s="312">
        <v>0</v>
      </c>
      <c r="CS120" s="313">
        <v>0</v>
      </c>
      <c r="CT120" s="313">
        <v>0</v>
      </c>
      <c r="CU120" s="314">
        <f t="shared" si="139"/>
        <v>0</v>
      </c>
      <c r="CV120" s="312">
        <v>0</v>
      </c>
      <c r="CW120" s="313">
        <v>0</v>
      </c>
      <c r="CX120" s="313">
        <v>0</v>
      </c>
      <c r="CY120" s="315">
        <f t="shared" ref="CY120:CY124" si="210">IF(CX120&gt;0,1,0)</f>
        <v>0</v>
      </c>
      <c r="CZ120" s="316">
        <f t="shared" si="104"/>
        <v>4</v>
      </c>
      <c r="DA120" s="317">
        <f t="shared" si="105"/>
        <v>5</v>
      </c>
      <c r="DB120" s="318">
        <f t="shared" si="105"/>
        <v>90</v>
      </c>
      <c r="DC120" s="319">
        <f t="shared" si="106"/>
        <v>0.52941176470588236</v>
      </c>
      <c r="DD120" s="320">
        <f t="shared" si="204"/>
        <v>0.43154606975533583</v>
      </c>
      <c r="DE120" s="321">
        <f t="shared" si="205"/>
        <v>1.9338277239018824</v>
      </c>
      <c r="DF120" s="322">
        <f t="shared" si="206"/>
        <v>1.0000000000000004</v>
      </c>
      <c r="DG120" s="321">
        <f t="shared" si="103"/>
        <v>0.1</v>
      </c>
      <c r="DH120" s="322">
        <f t="shared" si="207"/>
        <v>0.15282246845271741</v>
      </c>
      <c r="DI120" s="310">
        <f>DB120/'Кол-во учащихся ОУ'!D123</f>
        <v>0.10440835266821345</v>
      </c>
      <c r="DJ120" s="311">
        <f t="shared" si="208"/>
        <v>4.3748021410053427E-2</v>
      </c>
    </row>
    <row r="121" spans="1:114" ht="16.5" customHeight="1" x14ac:dyDescent="0.25">
      <c r="A121" s="14">
        <v>4</v>
      </c>
      <c r="B121" s="16">
        <v>70040</v>
      </c>
      <c r="C121" s="21" t="s">
        <v>56</v>
      </c>
      <c r="D121" s="564">
        <v>0</v>
      </c>
      <c r="E121" s="565">
        <v>1</v>
      </c>
      <c r="F121" s="565">
        <v>10</v>
      </c>
      <c r="G121" s="314">
        <f t="shared" si="196"/>
        <v>1</v>
      </c>
      <c r="H121" s="564">
        <v>2</v>
      </c>
      <c r="I121" s="565">
        <v>2</v>
      </c>
      <c r="J121" s="565">
        <v>4</v>
      </c>
      <c r="K121" s="314">
        <f t="shared" si="122"/>
        <v>1</v>
      </c>
      <c r="L121" s="564">
        <v>0</v>
      </c>
      <c r="M121" s="565">
        <v>0</v>
      </c>
      <c r="N121" s="565">
        <v>3</v>
      </c>
      <c r="O121" s="340">
        <f t="shared" si="197"/>
        <v>1</v>
      </c>
      <c r="P121" s="564">
        <v>0</v>
      </c>
      <c r="Q121" s="565">
        <v>0</v>
      </c>
      <c r="R121" s="565">
        <v>0</v>
      </c>
      <c r="S121" s="314">
        <f t="shared" si="123"/>
        <v>0</v>
      </c>
      <c r="T121" s="312">
        <v>0</v>
      </c>
      <c r="U121" s="313">
        <v>0</v>
      </c>
      <c r="V121" s="313">
        <v>0</v>
      </c>
      <c r="W121" s="314">
        <f t="shared" si="198"/>
        <v>0</v>
      </c>
      <c r="X121" s="564">
        <v>0</v>
      </c>
      <c r="Y121" s="565">
        <v>0</v>
      </c>
      <c r="Z121" s="565">
        <v>2</v>
      </c>
      <c r="AA121" s="314">
        <f t="shared" si="199"/>
        <v>1</v>
      </c>
      <c r="AB121" s="564">
        <v>0</v>
      </c>
      <c r="AC121" s="565">
        <v>0</v>
      </c>
      <c r="AD121" s="565">
        <v>0</v>
      </c>
      <c r="AE121" s="314">
        <f t="shared" si="124"/>
        <v>0</v>
      </c>
      <c r="AF121" s="564">
        <v>0</v>
      </c>
      <c r="AG121" s="565">
        <v>0</v>
      </c>
      <c r="AH121" s="565">
        <v>0</v>
      </c>
      <c r="AI121" s="314">
        <f t="shared" si="125"/>
        <v>0</v>
      </c>
      <c r="AJ121" s="564">
        <v>0</v>
      </c>
      <c r="AK121" s="565">
        <v>0</v>
      </c>
      <c r="AL121" s="565">
        <v>0</v>
      </c>
      <c r="AM121" s="314">
        <f t="shared" si="126"/>
        <v>0</v>
      </c>
      <c r="AN121" s="609"/>
      <c r="AO121" s="613"/>
      <c r="AP121" s="613"/>
      <c r="AQ121" s="615">
        <f t="shared" si="127"/>
        <v>0</v>
      </c>
      <c r="AR121" s="609"/>
      <c r="AS121" s="613"/>
      <c r="AT121" s="613"/>
      <c r="AU121" s="615">
        <f t="shared" si="128"/>
        <v>0</v>
      </c>
      <c r="AV121" s="609"/>
      <c r="AW121" s="613"/>
      <c r="AX121" s="613"/>
      <c r="AY121" s="615">
        <f t="shared" si="129"/>
        <v>0</v>
      </c>
      <c r="AZ121" s="609"/>
      <c r="BA121" s="613"/>
      <c r="BB121" s="613"/>
      <c r="BC121" s="615">
        <f t="shared" si="200"/>
        <v>0</v>
      </c>
      <c r="BD121" s="609"/>
      <c r="BE121" s="613"/>
      <c r="BF121" s="613"/>
      <c r="BG121" s="615">
        <f t="shared" si="130"/>
        <v>0</v>
      </c>
      <c r="BH121" s="609"/>
      <c r="BI121" s="613"/>
      <c r="BJ121" s="613"/>
      <c r="BK121" s="615">
        <f t="shared" si="201"/>
        <v>0</v>
      </c>
      <c r="BL121" s="610"/>
      <c r="BM121" s="611"/>
      <c r="BN121" s="611"/>
      <c r="BO121" s="612">
        <f t="shared" si="131"/>
        <v>0</v>
      </c>
      <c r="BP121" s="312">
        <v>0</v>
      </c>
      <c r="BQ121" s="313">
        <v>0</v>
      </c>
      <c r="BR121" s="313">
        <v>0</v>
      </c>
      <c r="BS121" s="314">
        <f t="shared" si="132"/>
        <v>0</v>
      </c>
      <c r="BT121" s="564">
        <v>0</v>
      </c>
      <c r="BU121" s="565">
        <v>0</v>
      </c>
      <c r="BV121" s="565">
        <v>5</v>
      </c>
      <c r="BW121" s="314">
        <f t="shared" si="133"/>
        <v>1</v>
      </c>
      <c r="BX121" s="564">
        <v>0</v>
      </c>
      <c r="BY121" s="565">
        <v>0</v>
      </c>
      <c r="BZ121" s="565">
        <v>0</v>
      </c>
      <c r="CA121" s="314">
        <f t="shared" si="209"/>
        <v>0</v>
      </c>
      <c r="CB121" s="564">
        <v>0</v>
      </c>
      <c r="CC121" s="565">
        <v>0</v>
      </c>
      <c r="CD121" s="565">
        <v>4</v>
      </c>
      <c r="CE121" s="314">
        <f t="shared" si="135"/>
        <v>1</v>
      </c>
      <c r="CF121" s="312">
        <v>0</v>
      </c>
      <c r="CG121" s="313">
        <v>0</v>
      </c>
      <c r="CH121" s="313">
        <v>0</v>
      </c>
      <c r="CI121" s="314">
        <f t="shared" si="136"/>
        <v>0</v>
      </c>
      <c r="CJ121" s="614"/>
      <c r="CK121" s="611"/>
      <c r="CL121" s="611"/>
      <c r="CM121" s="615">
        <f t="shared" si="137"/>
        <v>0</v>
      </c>
      <c r="CN121" s="298">
        <v>0</v>
      </c>
      <c r="CO121" s="299">
        <v>0</v>
      </c>
      <c r="CP121" s="299">
        <v>0</v>
      </c>
      <c r="CQ121" s="314">
        <f t="shared" si="138"/>
        <v>0</v>
      </c>
      <c r="CR121" s="298">
        <v>0</v>
      </c>
      <c r="CS121" s="299">
        <v>0</v>
      </c>
      <c r="CT121" s="299">
        <v>0</v>
      </c>
      <c r="CU121" s="314">
        <f t="shared" si="139"/>
        <v>0</v>
      </c>
      <c r="CV121" s="298">
        <v>0</v>
      </c>
      <c r="CW121" s="299">
        <v>0</v>
      </c>
      <c r="CX121" s="299">
        <v>0</v>
      </c>
      <c r="CY121" s="315">
        <f t="shared" si="210"/>
        <v>0</v>
      </c>
      <c r="CZ121" s="316">
        <f t="shared" si="104"/>
        <v>2</v>
      </c>
      <c r="DA121" s="317">
        <f t="shared" si="105"/>
        <v>3</v>
      </c>
      <c r="DB121" s="318">
        <f t="shared" si="105"/>
        <v>28</v>
      </c>
      <c r="DC121" s="319">
        <f t="shared" si="106"/>
        <v>0.35294117647058826</v>
      </c>
      <c r="DD121" s="320">
        <f t="shared" si="204"/>
        <v>0.43154606975533583</v>
      </c>
      <c r="DE121" s="321">
        <f t="shared" si="205"/>
        <v>0.60163529188058562</v>
      </c>
      <c r="DF121" s="322">
        <f t="shared" si="206"/>
        <v>1.0000000000000004</v>
      </c>
      <c r="DG121" s="321">
        <f t="shared" si="103"/>
        <v>0.17857142857142858</v>
      </c>
      <c r="DH121" s="322">
        <f t="shared" si="207"/>
        <v>0.15282246845271741</v>
      </c>
      <c r="DI121" s="310">
        <f>DB121/'Кол-во учащихся ОУ'!D124</f>
        <v>4.878048780487805E-2</v>
      </c>
      <c r="DJ121" s="311">
        <f t="shared" si="208"/>
        <v>4.3748021410053427E-2</v>
      </c>
    </row>
    <row r="122" spans="1:114" ht="16.5" customHeight="1" x14ac:dyDescent="0.25">
      <c r="A122" s="14">
        <v>5</v>
      </c>
      <c r="B122" s="16">
        <v>70100</v>
      </c>
      <c r="C122" s="21" t="s">
        <v>124</v>
      </c>
      <c r="D122" s="564">
        <v>7</v>
      </c>
      <c r="E122" s="565">
        <v>13</v>
      </c>
      <c r="F122" s="565">
        <v>83</v>
      </c>
      <c r="G122" s="314">
        <f t="shared" si="196"/>
        <v>1</v>
      </c>
      <c r="H122" s="564">
        <v>1</v>
      </c>
      <c r="I122" s="565">
        <v>0</v>
      </c>
      <c r="J122" s="565">
        <v>1</v>
      </c>
      <c r="K122" s="314">
        <f t="shared" si="122"/>
        <v>1</v>
      </c>
      <c r="L122" s="564">
        <v>1</v>
      </c>
      <c r="M122" s="565">
        <v>1</v>
      </c>
      <c r="N122" s="565">
        <v>3</v>
      </c>
      <c r="O122" s="314">
        <f t="shared" si="197"/>
        <v>1</v>
      </c>
      <c r="P122" s="564">
        <v>0</v>
      </c>
      <c r="Q122" s="565">
        <v>0</v>
      </c>
      <c r="R122" s="565">
        <v>3</v>
      </c>
      <c r="S122" s="314">
        <f t="shared" si="123"/>
        <v>1</v>
      </c>
      <c r="T122" s="312">
        <v>0</v>
      </c>
      <c r="U122" s="313">
        <v>0</v>
      </c>
      <c r="V122" s="313">
        <v>0</v>
      </c>
      <c r="W122" s="314">
        <f t="shared" si="198"/>
        <v>0</v>
      </c>
      <c r="X122" s="564">
        <v>0</v>
      </c>
      <c r="Y122" s="565">
        <v>2</v>
      </c>
      <c r="Z122" s="565">
        <v>2</v>
      </c>
      <c r="AA122" s="314">
        <f t="shared" si="199"/>
        <v>1</v>
      </c>
      <c r="AB122" s="564">
        <v>0</v>
      </c>
      <c r="AC122" s="565">
        <v>3</v>
      </c>
      <c r="AD122" s="565">
        <v>5</v>
      </c>
      <c r="AE122" s="314">
        <f t="shared" si="124"/>
        <v>1</v>
      </c>
      <c r="AF122" s="564">
        <v>1</v>
      </c>
      <c r="AG122" s="565">
        <v>1</v>
      </c>
      <c r="AH122" s="565">
        <v>4</v>
      </c>
      <c r="AI122" s="314">
        <f t="shared" si="125"/>
        <v>1</v>
      </c>
      <c r="AJ122" s="564">
        <v>1</v>
      </c>
      <c r="AK122" s="565">
        <v>4</v>
      </c>
      <c r="AL122" s="565">
        <v>9</v>
      </c>
      <c r="AM122" s="314">
        <f t="shared" si="126"/>
        <v>1</v>
      </c>
      <c r="AN122" s="609"/>
      <c r="AO122" s="613"/>
      <c r="AP122" s="613"/>
      <c r="AQ122" s="615">
        <f t="shared" si="127"/>
        <v>0</v>
      </c>
      <c r="AR122" s="609"/>
      <c r="AS122" s="613"/>
      <c r="AT122" s="613"/>
      <c r="AU122" s="615">
        <f t="shared" si="128"/>
        <v>0</v>
      </c>
      <c r="AV122" s="609"/>
      <c r="AW122" s="613"/>
      <c r="AX122" s="613"/>
      <c r="AY122" s="615">
        <f t="shared" si="129"/>
        <v>0</v>
      </c>
      <c r="AZ122" s="609"/>
      <c r="BA122" s="613"/>
      <c r="BB122" s="613"/>
      <c r="BC122" s="615">
        <f t="shared" si="200"/>
        <v>0</v>
      </c>
      <c r="BD122" s="609"/>
      <c r="BE122" s="613"/>
      <c r="BF122" s="613"/>
      <c r="BG122" s="615">
        <f t="shared" si="130"/>
        <v>0</v>
      </c>
      <c r="BH122" s="609"/>
      <c r="BI122" s="613"/>
      <c r="BJ122" s="613"/>
      <c r="BK122" s="615">
        <f t="shared" si="201"/>
        <v>0</v>
      </c>
      <c r="BL122" s="616"/>
      <c r="BM122" s="613"/>
      <c r="BN122" s="613"/>
      <c r="BO122" s="612">
        <f t="shared" si="131"/>
        <v>0</v>
      </c>
      <c r="BP122" s="564">
        <v>0</v>
      </c>
      <c r="BQ122" s="565">
        <v>1</v>
      </c>
      <c r="BR122" s="565">
        <v>1</v>
      </c>
      <c r="BS122" s="314">
        <f t="shared" si="132"/>
        <v>1</v>
      </c>
      <c r="BT122" s="564">
        <v>0</v>
      </c>
      <c r="BU122" s="565">
        <v>1</v>
      </c>
      <c r="BV122" s="565">
        <v>5</v>
      </c>
      <c r="BW122" s="314">
        <f t="shared" si="133"/>
        <v>1</v>
      </c>
      <c r="BX122" s="564">
        <v>0</v>
      </c>
      <c r="BY122" s="565">
        <v>0</v>
      </c>
      <c r="BZ122" s="565">
        <v>2</v>
      </c>
      <c r="CA122" s="314">
        <f t="shared" si="209"/>
        <v>1</v>
      </c>
      <c r="CB122" s="564">
        <v>1</v>
      </c>
      <c r="CC122" s="565">
        <v>0</v>
      </c>
      <c r="CD122" s="565">
        <v>4</v>
      </c>
      <c r="CE122" s="314">
        <f t="shared" si="135"/>
        <v>1</v>
      </c>
      <c r="CF122" s="564">
        <v>1</v>
      </c>
      <c r="CG122" s="565">
        <v>1</v>
      </c>
      <c r="CH122" s="565">
        <v>2</v>
      </c>
      <c r="CI122" s="314">
        <f t="shared" si="136"/>
        <v>1</v>
      </c>
      <c r="CJ122" s="614"/>
      <c r="CK122" s="611"/>
      <c r="CL122" s="611"/>
      <c r="CM122" s="615">
        <f t="shared" si="137"/>
        <v>0</v>
      </c>
      <c r="CN122" s="564">
        <v>1</v>
      </c>
      <c r="CO122" s="565">
        <v>0</v>
      </c>
      <c r="CP122" s="565">
        <v>1</v>
      </c>
      <c r="CQ122" s="314">
        <f t="shared" si="138"/>
        <v>1</v>
      </c>
      <c r="CR122" s="312">
        <v>0</v>
      </c>
      <c r="CS122" s="313">
        <v>0</v>
      </c>
      <c r="CT122" s="313">
        <v>0</v>
      </c>
      <c r="CU122" s="314">
        <f t="shared" si="139"/>
        <v>0</v>
      </c>
      <c r="CV122" s="312">
        <v>0</v>
      </c>
      <c r="CW122" s="313">
        <v>0</v>
      </c>
      <c r="CX122" s="313">
        <v>0</v>
      </c>
      <c r="CY122" s="315">
        <f t="shared" si="210"/>
        <v>0</v>
      </c>
      <c r="CZ122" s="316">
        <f t="shared" si="104"/>
        <v>14</v>
      </c>
      <c r="DA122" s="317">
        <f t="shared" si="105"/>
        <v>27</v>
      </c>
      <c r="DB122" s="318">
        <f t="shared" si="105"/>
        <v>125</v>
      </c>
      <c r="DC122" s="319">
        <f t="shared" si="106"/>
        <v>0.82352941176470584</v>
      </c>
      <c r="DD122" s="320">
        <f t="shared" si="204"/>
        <v>0.43154606975533583</v>
      </c>
      <c r="DE122" s="321">
        <f t="shared" si="205"/>
        <v>2.6858718387526146</v>
      </c>
      <c r="DF122" s="322">
        <f t="shared" si="206"/>
        <v>1.0000000000000004</v>
      </c>
      <c r="DG122" s="321">
        <f t="shared" si="103"/>
        <v>0.32800000000000001</v>
      </c>
      <c r="DH122" s="322">
        <f t="shared" si="207"/>
        <v>0.15282246845271741</v>
      </c>
      <c r="DI122" s="310">
        <f>DB122/'Кол-во учащихся ОУ'!D125</f>
        <v>0.12626262626262627</v>
      </c>
      <c r="DJ122" s="311">
        <f t="shared" si="208"/>
        <v>4.3748021410053427E-2</v>
      </c>
    </row>
    <row r="123" spans="1:114" ht="16.5" customHeight="1" x14ac:dyDescent="0.25">
      <c r="A123" s="14">
        <v>6</v>
      </c>
      <c r="B123" s="16">
        <v>70270</v>
      </c>
      <c r="C123" s="21" t="s">
        <v>58</v>
      </c>
      <c r="D123" s="564">
        <v>0</v>
      </c>
      <c r="E123" s="565">
        <v>0</v>
      </c>
      <c r="F123" s="565">
        <v>6</v>
      </c>
      <c r="G123" s="314">
        <f t="shared" si="196"/>
        <v>1</v>
      </c>
      <c r="H123" s="564">
        <v>0</v>
      </c>
      <c r="I123" s="565">
        <v>0</v>
      </c>
      <c r="J123" s="565">
        <v>0</v>
      </c>
      <c r="K123" s="314">
        <f t="shared" si="122"/>
        <v>0</v>
      </c>
      <c r="L123" s="564">
        <v>0</v>
      </c>
      <c r="M123" s="565">
        <v>0</v>
      </c>
      <c r="N123" s="565">
        <v>0</v>
      </c>
      <c r="O123" s="314">
        <f t="shared" si="197"/>
        <v>0</v>
      </c>
      <c r="P123" s="312">
        <v>0</v>
      </c>
      <c r="Q123" s="313">
        <v>0</v>
      </c>
      <c r="R123" s="313">
        <v>0</v>
      </c>
      <c r="S123" s="314">
        <f t="shared" si="123"/>
        <v>0</v>
      </c>
      <c r="T123" s="312">
        <v>0</v>
      </c>
      <c r="U123" s="313">
        <v>0</v>
      </c>
      <c r="V123" s="313">
        <v>0</v>
      </c>
      <c r="W123" s="314">
        <f t="shared" si="198"/>
        <v>0</v>
      </c>
      <c r="X123" s="682">
        <v>0</v>
      </c>
      <c r="Y123" s="565">
        <v>0</v>
      </c>
      <c r="Z123" s="683">
        <v>0</v>
      </c>
      <c r="AA123" s="314">
        <f t="shared" si="199"/>
        <v>0</v>
      </c>
      <c r="AB123" s="564">
        <v>0</v>
      </c>
      <c r="AC123" s="565">
        <v>1</v>
      </c>
      <c r="AD123" s="565">
        <v>3</v>
      </c>
      <c r="AE123" s="314">
        <f t="shared" si="124"/>
        <v>1</v>
      </c>
      <c r="AF123" s="564">
        <v>0</v>
      </c>
      <c r="AG123" s="565">
        <v>0</v>
      </c>
      <c r="AH123" s="565">
        <v>8</v>
      </c>
      <c r="AI123" s="314">
        <f t="shared" si="125"/>
        <v>1</v>
      </c>
      <c r="AJ123" s="564">
        <v>0</v>
      </c>
      <c r="AK123" s="565">
        <v>0</v>
      </c>
      <c r="AL123" s="565">
        <v>1</v>
      </c>
      <c r="AM123" s="314">
        <f t="shared" si="126"/>
        <v>1</v>
      </c>
      <c r="AN123" s="609"/>
      <c r="AO123" s="613"/>
      <c r="AP123" s="613"/>
      <c r="AQ123" s="615">
        <f t="shared" si="127"/>
        <v>0</v>
      </c>
      <c r="AR123" s="609"/>
      <c r="AS123" s="613"/>
      <c r="AT123" s="613"/>
      <c r="AU123" s="615">
        <f t="shared" si="128"/>
        <v>0</v>
      </c>
      <c r="AV123" s="609"/>
      <c r="AW123" s="613"/>
      <c r="AX123" s="613"/>
      <c r="AY123" s="615">
        <f t="shared" si="129"/>
        <v>0</v>
      </c>
      <c r="AZ123" s="609"/>
      <c r="BA123" s="613"/>
      <c r="BB123" s="613"/>
      <c r="BC123" s="615">
        <f t="shared" si="200"/>
        <v>0</v>
      </c>
      <c r="BD123" s="609"/>
      <c r="BE123" s="613"/>
      <c r="BF123" s="613"/>
      <c r="BG123" s="615">
        <f t="shared" si="130"/>
        <v>0</v>
      </c>
      <c r="BH123" s="609"/>
      <c r="BI123" s="613"/>
      <c r="BJ123" s="613"/>
      <c r="BK123" s="615">
        <f t="shared" si="201"/>
        <v>0</v>
      </c>
      <c r="BL123" s="610"/>
      <c r="BM123" s="611"/>
      <c r="BN123" s="611"/>
      <c r="BO123" s="612">
        <f t="shared" si="131"/>
        <v>0</v>
      </c>
      <c r="BP123" s="564">
        <v>1</v>
      </c>
      <c r="BQ123" s="565">
        <v>1</v>
      </c>
      <c r="BR123" s="565">
        <v>2</v>
      </c>
      <c r="BS123" s="314">
        <f t="shared" si="132"/>
        <v>1</v>
      </c>
      <c r="BT123" s="564">
        <v>0</v>
      </c>
      <c r="BU123" s="565">
        <v>1</v>
      </c>
      <c r="BV123" s="565">
        <v>7</v>
      </c>
      <c r="BW123" s="314">
        <f t="shared" si="133"/>
        <v>1</v>
      </c>
      <c r="BX123" s="564">
        <v>0</v>
      </c>
      <c r="BY123" s="565">
        <v>0</v>
      </c>
      <c r="BZ123" s="565">
        <v>0</v>
      </c>
      <c r="CA123" s="314">
        <f t="shared" si="209"/>
        <v>0</v>
      </c>
      <c r="CB123" s="312">
        <v>0</v>
      </c>
      <c r="CC123" s="313">
        <v>0</v>
      </c>
      <c r="CD123" s="313">
        <v>0</v>
      </c>
      <c r="CE123" s="314">
        <f t="shared" si="135"/>
        <v>0</v>
      </c>
      <c r="CF123" s="312">
        <v>0</v>
      </c>
      <c r="CG123" s="313">
        <v>0</v>
      </c>
      <c r="CH123" s="313">
        <v>0</v>
      </c>
      <c r="CI123" s="314">
        <f t="shared" si="136"/>
        <v>0</v>
      </c>
      <c r="CJ123" s="614"/>
      <c r="CK123" s="611"/>
      <c r="CL123" s="611"/>
      <c r="CM123" s="615">
        <f t="shared" si="137"/>
        <v>0</v>
      </c>
      <c r="CN123" s="288">
        <v>1</v>
      </c>
      <c r="CO123" s="289">
        <v>1</v>
      </c>
      <c r="CP123" s="289">
        <v>2</v>
      </c>
      <c r="CQ123" s="314">
        <f t="shared" si="138"/>
        <v>1</v>
      </c>
      <c r="CR123" s="298">
        <v>0</v>
      </c>
      <c r="CS123" s="299">
        <v>0</v>
      </c>
      <c r="CT123" s="299">
        <v>0</v>
      </c>
      <c r="CU123" s="314">
        <f t="shared" si="139"/>
        <v>0</v>
      </c>
      <c r="CV123" s="312">
        <v>0</v>
      </c>
      <c r="CW123" s="313">
        <v>0</v>
      </c>
      <c r="CX123" s="313">
        <v>0</v>
      </c>
      <c r="CY123" s="315">
        <f t="shared" si="210"/>
        <v>0</v>
      </c>
      <c r="CZ123" s="316">
        <f t="shared" si="104"/>
        <v>2</v>
      </c>
      <c r="DA123" s="317">
        <f t="shared" si="105"/>
        <v>4</v>
      </c>
      <c r="DB123" s="318">
        <f t="shared" si="105"/>
        <v>29</v>
      </c>
      <c r="DC123" s="319">
        <f t="shared" si="106"/>
        <v>0.41176470588235292</v>
      </c>
      <c r="DD123" s="320">
        <f t="shared" si="204"/>
        <v>0.43154606975533583</v>
      </c>
      <c r="DE123" s="321">
        <f t="shared" si="205"/>
        <v>0.62312226659060654</v>
      </c>
      <c r="DF123" s="322">
        <f t="shared" si="206"/>
        <v>1.0000000000000004</v>
      </c>
      <c r="DG123" s="321">
        <f t="shared" si="103"/>
        <v>0.20689655172413793</v>
      </c>
      <c r="DH123" s="322">
        <f t="shared" si="207"/>
        <v>0.15282246845271741</v>
      </c>
      <c r="DI123" s="310">
        <f>DB123/'Кол-во учащихся ОУ'!D127</f>
        <v>4.3413173652694613E-2</v>
      </c>
      <c r="DJ123" s="311">
        <f t="shared" si="208"/>
        <v>4.3748021410053427E-2</v>
      </c>
    </row>
    <row r="124" spans="1:114" ht="16.5" customHeight="1" x14ac:dyDescent="0.25">
      <c r="A124" s="162">
        <v>7</v>
      </c>
      <c r="B124" s="16">
        <v>70510</v>
      </c>
      <c r="C124" s="21" t="s">
        <v>25</v>
      </c>
      <c r="D124" s="564">
        <v>0</v>
      </c>
      <c r="E124" s="565">
        <v>0</v>
      </c>
      <c r="F124" s="565">
        <v>3</v>
      </c>
      <c r="G124" s="314">
        <f t="shared" si="196"/>
        <v>1</v>
      </c>
      <c r="H124" s="564">
        <v>0</v>
      </c>
      <c r="I124" s="565">
        <v>0</v>
      </c>
      <c r="J124" s="565">
        <v>0</v>
      </c>
      <c r="K124" s="314">
        <f t="shared" si="122"/>
        <v>0</v>
      </c>
      <c r="L124" s="564">
        <v>0</v>
      </c>
      <c r="M124" s="565">
        <v>0</v>
      </c>
      <c r="N124" s="565">
        <v>0</v>
      </c>
      <c r="O124" s="314">
        <f t="shared" si="197"/>
        <v>0</v>
      </c>
      <c r="P124" s="312">
        <v>0</v>
      </c>
      <c r="Q124" s="313">
        <v>0</v>
      </c>
      <c r="R124" s="313">
        <v>0</v>
      </c>
      <c r="S124" s="314">
        <f t="shared" si="123"/>
        <v>0</v>
      </c>
      <c r="T124" s="312">
        <v>0</v>
      </c>
      <c r="U124" s="313">
        <v>0</v>
      </c>
      <c r="V124" s="313">
        <v>0</v>
      </c>
      <c r="W124" s="314">
        <f t="shared" si="198"/>
        <v>0</v>
      </c>
      <c r="X124" s="564">
        <v>0</v>
      </c>
      <c r="Y124" s="565">
        <v>0</v>
      </c>
      <c r="Z124" s="565">
        <v>2</v>
      </c>
      <c r="AA124" s="314">
        <f t="shared" si="199"/>
        <v>1</v>
      </c>
      <c r="AB124" s="564">
        <v>0</v>
      </c>
      <c r="AC124" s="565">
        <v>0</v>
      </c>
      <c r="AD124" s="565">
        <v>2</v>
      </c>
      <c r="AE124" s="314">
        <f t="shared" si="124"/>
        <v>1</v>
      </c>
      <c r="AF124" s="312">
        <v>0</v>
      </c>
      <c r="AG124" s="313">
        <v>0</v>
      </c>
      <c r="AH124" s="313">
        <v>0</v>
      </c>
      <c r="AI124" s="314">
        <f t="shared" si="125"/>
        <v>0</v>
      </c>
      <c r="AJ124" s="312">
        <v>0</v>
      </c>
      <c r="AK124" s="313">
        <v>0</v>
      </c>
      <c r="AL124" s="313">
        <v>0</v>
      </c>
      <c r="AM124" s="314">
        <f t="shared" si="126"/>
        <v>0</v>
      </c>
      <c r="AN124" s="609"/>
      <c r="AO124" s="613"/>
      <c r="AP124" s="613"/>
      <c r="AQ124" s="615">
        <f t="shared" si="127"/>
        <v>0</v>
      </c>
      <c r="AR124" s="609"/>
      <c r="AS124" s="613"/>
      <c r="AT124" s="613"/>
      <c r="AU124" s="615">
        <f t="shared" si="128"/>
        <v>0</v>
      </c>
      <c r="AV124" s="609"/>
      <c r="AW124" s="613"/>
      <c r="AX124" s="613"/>
      <c r="AY124" s="615">
        <f t="shared" si="129"/>
        <v>0</v>
      </c>
      <c r="AZ124" s="609"/>
      <c r="BA124" s="613"/>
      <c r="BB124" s="613"/>
      <c r="BC124" s="615">
        <f t="shared" si="200"/>
        <v>0</v>
      </c>
      <c r="BD124" s="609"/>
      <c r="BE124" s="613"/>
      <c r="BF124" s="613"/>
      <c r="BG124" s="615">
        <f t="shared" si="130"/>
        <v>0</v>
      </c>
      <c r="BH124" s="609"/>
      <c r="BI124" s="613"/>
      <c r="BJ124" s="613"/>
      <c r="BK124" s="615">
        <f t="shared" si="201"/>
        <v>0</v>
      </c>
      <c r="BL124" s="616"/>
      <c r="BM124" s="613"/>
      <c r="BN124" s="613"/>
      <c r="BO124" s="612">
        <f t="shared" si="131"/>
        <v>0</v>
      </c>
      <c r="BP124" s="312">
        <v>0</v>
      </c>
      <c r="BQ124" s="313">
        <v>0</v>
      </c>
      <c r="BR124" s="313">
        <v>0</v>
      </c>
      <c r="BS124" s="314">
        <f t="shared" si="132"/>
        <v>0</v>
      </c>
      <c r="BT124" s="564">
        <v>0</v>
      </c>
      <c r="BU124" s="565">
        <v>1</v>
      </c>
      <c r="BV124" s="565">
        <v>4</v>
      </c>
      <c r="BW124" s="314">
        <f t="shared" si="133"/>
        <v>1</v>
      </c>
      <c r="BX124" s="564">
        <v>0</v>
      </c>
      <c r="BY124" s="565">
        <v>0</v>
      </c>
      <c r="BZ124" s="565">
        <v>1</v>
      </c>
      <c r="CA124" s="314">
        <f t="shared" si="209"/>
        <v>1</v>
      </c>
      <c r="CB124" s="312">
        <v>0</v>
      </c>
      <c r="CC124" s="313">
        <v>0</v>
      </c>
      <c r="CD124" s="313">
        <v>0</v>
      </c>
      <c r="CE124" s="314">
        <f t="shared" si="135"/>
        <v>0</v>
      </c>
      <c r="CF124" s="312">
        <v>0</v>
      </c>
      <c r="CG124" s="313">
        <v>0</v>
      </c>
      <c r="CH124" s="313">
        <v>0</v>
      </c>
      <c r="CI124" s="314">
        <f t="shared" si="136"/>
        <v>0</v>
      </c>
      <c r="CJ124" s="614"/>
      <c r="CK124" s="611"/>
      <c r="CL124" s="611"/>
      <c r="CM124" s="615">
        <f t="shared" si="137"/>
        <v>0</v>
      </c>
      <c r="CN124" s="298">
        <v>0</v>
      </c>
      <c r="CO124" s="299">
        <v>0</v>
      </c>
      <c r="CP124" s="299">
        <v>0</v>
      </c>
      <c r="CQ124" s="314">
        <f t="shared" si="138"/>
        <v>0</v>
      </c>
      <c r="CR124" s="298">
        <v>0</v>
      </c>
      <c r="CS124" s="299">
        <v>0</v>
      </c>
      <c r="CT124" s="299">
        <v>0</v>
      </c>
      <c r="CU124" s="314">
        <f t="shared" si="139"/>
        <v>0</v>
      </c>
      <c r="CV124" s="298">
        <v>0</v>
      </c>
      <c r="CW124" s="299">
        <v>0</v>
      </c>
      <c r="CX124" s="299">
        <v>0</v>
      </c>
      <c r="CY124" s="315">
        <f t="shared" si="210"/>
        <v>0</v>
      </c>
      <c r="CZ124" s="316">
        <f t="shared" si="104"/>
        <v>0</v>
      </c>
      <c r="DA124" s="317">
        <f t="shared" si="105"/>
        <v>1</v>
      </c>
      <c r="DB124" s="318">
        <f t="shared" si="105"/>
        <v>12</v>
      </c>
      <c r="DC124" s="321">
        <f t="shared" si="106"/>
        <v>0.29411764705882354</v>
      </c>
      <c r="DD124" s="320">
        <f t="shared" si="204"/>
        <v>0.43154606975533583</v>
      </c>
      <c r="DE124" s="321">
        <f t="shared" si="205"/>
        <v>0.25784369652025096</v>
      </c>
      <c r="DF124" s="322">
        <f t="shared" si="206"/>
        <v>1.0000000000000004</v>
      </c>
      <c r="DG124" s="321">
        <f t="shared" si="103"/>
        <v>8.3333333333333329E-2</v>
      </c>
      <c r="DH124" s="322">
        <f t="shared" si="207"/>
        <v>0.15282246845271741</v>
      </c>
      <c r="DI124" s="310">
        <f>DB124/'Кол-во учащихся ОУ'!D128</f>
        <v>2.7210884353741496E-2</v>
      </c>
      <c r="DJ124" s="322">
        <f t="shared" si="208"/>
        <v>4.3748021410053427E-2</v>
      </c>
    </row>
    <row r="125" spans="1:114" ht="16.5" customHeight="1" thickBot="1" x14ac:dyDescent="0.3">
      <c r="A125" s="162">
        <v>8</v>
      </c>
      <c r="B125" s="16">
        <v>10880</v>
      </c>
      <c r="C125" s="21" t="s">
        <v>211</v>
      </c>
      <c r="D125" s="684">
        <v>0</v>
      </c>
      <c r="E125" s="685">
        <v>7</v>
      </c>
      <c r="F125" s="685">
        <v>27</v>
      </c>
      <c r="G125" s="314">
        <f>IF(F125&gt;0,1,0)</f>
        <v>1</v>
      </c>
      <c r="H125" s="312">
        <v>1</v>
      </c>
      <c r="I125" s="313">
        <v>0</v>
      </c>
      <c r="J125" s="313">
        <v>1</v>
      </c>
      <c r="K125" s="314">
        <f>IF(J125&gt;0,1,0)</f>
        <v>1</v>
      </c>
      <c r="L125" s="684">
        <v>0</v>
      </c>
      <c r="M125" s="685">
        <v>1</v>
      </c>
      <c r="N125" s="685">
        <v>1</v>
      </c>
      <c r="O125" s="314">
        <f>IF(N125&gt;0,1,0)</f>
        <v>1</v>
      </c>
      <c r="P125" s="312">
        <v>0</v>
      </c>
      <c r="Q125" s="313">
        <v>0</v>
      </c>
      <c r="R125" s="313">
        <v>0</v>
      </c>
      <c r="S125" s="314">
        <f>IF(R125&gt;0,1,0)</f>
        <v>0</v>
      </c>
      <c r="T125" s="312">
        <v>0</v>
      </c>
      <c r="U125" s="313">
        <v>0</v>
      </c>
      <c r="V125" s="313">
        <v>0</v>
      </c>
      <c r="W125" s="314">
        <f>IF(V125&gt;0,1,0)</f>
        <v>0</v>
      </c>
      <c r="X125" s="312">
        <v>0</v>
      </c>
      <c r="Y125" s="313">
        <v>0</v>
      </c>
      <c r="Z125" s="313">
        <v>1</v>
      </c>
      <c r="AA125" s="314">
        <f>IF(Z125&gt;0,1,0)</f>
        <v>1</v>
      </c>
      <c r="AB125" s="564">
        <v>0</v>
      </c>
      <c r="AC125" s="683">
        <v>0</v>
      </c>
      <c r="AD125" s="313">
        <v>2</v>
      </c>
      <c r="AE125" s="314">
        <f>IF(AD125&gt;0,1,0)</f>
        <v>1</v>
      </c>
      <c r="AF125" s="312">
        <v>0</v>
      </c>
      <c r="AG125" s="313">
        <v>0</v>
      </c>
      <c r="AH125" s="313">
        <v>0</v>
      </c>
      <c r="AI125" s="314">
        <f>IF(AH125&gt;0,1,0)</f>
        <v>0</v>
      </c>
      <c r="AJ125" s="312">
        <v>0</v>
      </c>
      <c r="AK125" s="313">
        <v>0</v>
      </c>
      <c r="AL125" s="313">
        <v>0</v>
      </c>
      <c r="AM125" s="314">
        <f>IF(AL125&gt;0,1,0)</f>
        <v>0</v>
      </c>
      <c r="AN125" s="609"/>
      <c r="AO125" s="613"/>
      <c r="AP125" s="613"/>
      <c r="AQ125" s="615">
        <f>IF(AP125&gt;0,1,0)</f>
        <v>0</v>
      </c>
      <c r="AR125" s="609"/>
      <c r="AS125" s="613"/>
      <c r="AT125" s="613"/>
      <c r="AU125" s="615">
        <f>IF(AT125&gt;0,1,0)</f>
        <v>0</v>
      </c>
      <c r="AV125" s="609"/>
      <c r="AW125" s="613"/>
      <c r="AX125" s="613"/>
      <c r="AY125" s="615">
        <f>IF(AX125&gt;0,1,0)</f>
        <v>0</v>
      </c>
      <c r="AZ125" s="609"/>
      <c r="BA125" s="613"/>
      <c r="BB125" s="613"/>
      <c r="BC125" s="615">
        <f>IF(BB125&gt;0,1,0)</f>
        <v>0</v>
      </c>
      <c r="BD125" s="609"/>
      <c r="BE125" s="613"/>
      <c r="BF125" s="613"/>
      <c r="BG125" s="615">
        <f>IF(BF125&gt;0,1,0)</f>
        <v>0</v>
      </c>
      <c r="BH125" s="609"/>
      <c r="BI125" s="613"/>
      <c r="BJ125" s="613"/>
      <c r="BK125" s="615">
        <f>IF(BJ125&gt;0,1,0)</f>
        <v>0</v>
      </c>
      <c r="BL125" s="616"/>
      <c r="BM125" s="613"/>
      <c r="BN125" s="613"/>
      <c r="BO125" s="612">
        <f>IF(BN125&gt;0,1,0)</f>
        <v>0</v>
      </c>
      <c r="BP125" s="312">
        <v>0</v>
      </c>
      <c r="BQ125" s="313">
        <v>0</v>
      </c>
      <c r="BR125" s="313">
        <v>0</v>
      </c>
      <c r="BS125" s="314">
        <f>IF(BR125&gt;0,1,0)</f>
        <v>0</v>
      </c>
      <c r="BT125" s="312">
        <v>0</v>
      </c>
      <c r="BU125" s="313">
        <v>2</v>
      </c>
      <c r="BV125" s="313">
        <v>6</v>
      </c>
      <c r="BW125" s="314">
        <f>IF(BV125&gt;0,1,0)</f>
        <v>1</v>
      </c>
      <c r="BX125" s="312">
        <v>0</v>
      </c>
      <c r="BY125" s="313">
        <v>0</v>
      </c>
      <c r="BZ125" s="313">
        <v>2</v>
      </c>
      <c r="CA125" s="314">
        <f>IF(BZ125&gt;0,1,0)</f>
        <v>1</v>
      </c>
      <c r="CB125" s="312">
        <v>0</v>
      </c>
      <c r="CC125" s="313">
        <v>0</v>
      </c>
      <c r="CD125" s="313">
        <v>0</v>
      </c>
      <c r="CE125" s="314">
        <f>IF(CD125&gt;0,1,0)</f>
        <v>0</v>
      </c>
      <c r="CF125" s="564">
        <v>1</v>
      </c>
      <c r="CG125" s="565">
        <v>1</v>
      </c>
      <c r="CH125" s="565">
        <v>2</v>
      </c>
      <c r="CI125" s="314">
        <f>IF(CH125&gt;0,1,0)</f>
        <v>1</v>
      </c>
      <c r="CJ125" s="609"/>
      <c r="CK125" s="613"/>
      <c r="CL125" s="613"/>
      <c r="CM125" s="615">
        <f>IF(CL125&gt;0,1,0)</f>
        <v>0</v>
      </c>
      <c r="CN125" s="566">
        <v>1</v>
      </c>
      <c r="CO125" s="567">
        <v>1</v>
      </c>
      <c r="CP125" s="567">
        <v>2</v>
      </c>
      <c r="CQ125" s="314">
        <f>IF(CP125&gt;0,1,0)</f>
        <v>1</v>
      </c>
      <c r="CR125" s="312">
        <v>0</v>
      </c>
      <c r="CS125" s="313">
        <v>0</v>
      </c>
      <c r="CT125" s="313">
        <v>0</v>
      </c>
      <c r="CU125" s="314">
        <f>IF(CT125&gt;0,1,0)</f>
        <v>0</v>
      </c>
      <c r="CV125" s="312">
        <v>0</v>
      </c>
      <c r="CW125" s="313">
        <v>0</v>
      </c>
      <c r="CX125" s="313">
        <v>25</v>
      </c>
      <c r="CY125" s="315">
        <f>IF(CX125&gt;0,1,0)</f>
        <v>1</v>
      </c>
      <c r="CZ125" s="316">
        <f>D125+H125+L125+P125+T125+X125+AB125+AF125+AJ125+AN125+AR125+AV125+AZ125+BD125+BH125+BL125+BP125+BT125+BX125+CB125+CF125+CJ125+CN125+CR125+CV125</f>
        <v>3</v>
      </c>
      <c r="DA125" s="317">
        <f>E125+I125+M125+Q125+U125+Y125+AC125+AG125+AK125+AO125+AS125+AW125+BA125+BE125+BI125+BM125+BQ125+BU125+BY125+CC125+CG125+CK125+CO125+CS125+CW125</f>
        <v>12</v>
      </c>
      <c r="DB125" s="318">
        <f t="shared" ref="DB125" si="211">F125+J125+N125+R125+V125+Z125+AD125+AH125+AL125+AP125+AT125+AX125+BB125+BF125+BJ125+BN125+BR125+BV125+BZ125+CD125+CH125+CL125+CP125+CT125+CX125</f>
        <v>69</v>
      </c>
      <c r="DC125" s="321">
        <f>(G125+K125+O125+S125+W125+AA125+AE125+AI125+AM125+AQ125+AU125+AY125+BC125+BG125+BK125+BO125+BS125+BW125+CA125+CE125+CI125+CM125+CQ125+CU125+CY125)/$B$2</f>
        <v>0.58823529411764708</v>
      </c>
      <c r="DD125" s="320">
        <f t="shared" si="204"/>
        <v>0.43154606975533583</v>
      </c>
      <c r="DE125" s="321">
        <f t="shared" si="205"/>
        <v>1.4826012549914431</v>
      </c>
      <c r="DF125" s="322">
        <f t="shared" si="206"/>
        <v>1.0000000000000004</v>
      </c>
      <c r="DG125" s="321">
        <f>(CZ125+DA125)/DB125</f>
        <v>0.21739130434782608</v>
      </c>
      <c r="DH125" s="322">
        <f t="shared" si="207"/>
        <v>0.15282246845271741</v>
      </c>
      <c r="DI125" s="321">
        <f>DB125/'Кол-во учащихся ОУ'!D129</f>
        <v>2.0708283313325328E-2</v>
      </c>
      <c r="DJ125" s="322">
        <f t="shared" si="208"/>
        <v>4.3748021410053427E-2</v>
      </c>
    </row>
    <row r="126" spans="1:114" ht="16.5" customHeight="1" thickBot="1" x14ac:dyDescent="0.3">
      <c r="A126" s="163">
        <v>9</v>
      </c>
      <c r="B126" s="164">
        <v>10890</v>
      </c>
      <c r="C126" s="165" t="s">
        <v>212</v>
      </c>
      <c r="D126" s="341">
        <v>0</v>
      </c>
      <c r="E126" s="342">
        <v>0</v>
      </c>
      <c r="F126" s="342">
        <v>1</v>
      </c>
      <c r="G126" s="343">
        <f>IF(F126&gt;0,1,0)</f>
        <v>1</v>
      </c>
      <c r="H126" s="619">
        <v>0</v>
      </c>
      <c r="I126" s="620">
        <v>0</v>
      </c>
      <c r="J126" s="620">
        <v>0</v>
      </c>
      <c r="K126" s="343">
        <f>IF(J126&gt;0,1,0)</f>
        <v>0</v>
      </c>
      <c r="L126" s="619">
        <v>0</v>
      </c>
      <c r="M126" s="620">
        <v>0</v>
      </c>
      <c r="N126" s="620">
        <v>0</v>
      </c>
      <c r="O126" s="343">
        <f>IF(N126&gt;0,1,0)</f>
        <v>0</v>
      </c>
      <c r="P126" s="619">
        <v>0</v>
      </c>
      <c r="Q126" s="620">
        <v>0</v>
      </c>
      <c r="R126" s="620">
        <v>0</v>
      </c>
      <c r="S126" s="343">
        <f>IF(R126&gt;0,1,0)</f>
        <v>0</v>
      </c>
      <c r="T126" s="619">
        <v>0</v>
      </c>
      <c r="U126" s="620">
        <v>0</v>
      </c>
      <c r="V126" s="620">
        <v>0</v>
      </c>
      <c r="W126" s="343">
        <f>IF(V126&gt;0,1,0)</f>
        <v>0</v>
      </c>
      <c r="X126" s="619">
        <v>0</v>
      </c>
      <c r="Y126" s="620">
        <v>0</v>
      </c>
      <c r="Z126" s="620">
        <v>2</v>
      </c>
      <c r="AA126" s="343">
        <f>IF(Z126&gt;0,1,0)</f>
        <v>1</v>
      </c>
      <c r="AB126" s="628">
        <v>0</v>
      </c>
      <c r="AC126" s="626">
        <v>0</v>
      </c>
      <c r="AD126" s="620">
        <v>2</v>
      </c>
      <c r="AE126" s="343">
        <f>IF(AD126&gt;0,1,0)</f>
        <v>1</v>
      </c>
      <c r="AF126" s="619">
        <v>0</v>
      </c>
      <c r="AG126" s="620">
        <v>0</v>
      </c>
      <c r="AH126" s="620">
        <v>0</v>
      </c>
      <c r="AI126" s="343">
        <f>IF(AH126&gt;0,1,0)</f>
        <v>0</v>
      </c>
      <c r="AJ126" s="619">
        <v>0</v>
      </c>
      <c r="AK126" s="620">
        <v>0</v>
      </c>
      <c r="AL126" s="620">
        <v>0</v>
      </c>
      <c r="AM126" s="343">
        <f>IF(AL126&gt;0,1,0)</f>
        <v>0</v>
      </c>
      <c r="AN126" s="659"/>
      <c r="AO126" s="660"/>
      <c r="AP126" s="660"/>
      <c r="AQ126" s="661">
        <f>IF(AP126&gt;0,1,0)</f>
        <v>0</v>
      </c>
      <c r="AR126" s="659"/>
      <c r="AS126" s="660"/>
      <c r="AT126" s="660"/>
      <c r="AU126" s="661">
        <f>IF(AT126&gt;0,1,0)</f>
        <v>0</v>
      </c>
      <c r="AV126" s="659"/>
      <c r="AW126" s="660"/>
      <c r="AX126" s="660"/>
      <c r="AY126" s="661">
        <f>IF(AX126&gt;0,1,0)</f>
        <v>0</v>
      </c>
      <c r="AZ126" s="659"/>
      <c r="BA126" s="660"/>
      <c r="BB126" s="660"/>
      <c r="BC126" s="661">
        <f>IF(BB126&gt;0,1,0)</f>
        <v>0</v>
      </c>
      <c r="BD126" s="659"/>
      <c r="BE126" s="660"/>
      <c r="BF126" s="660"/>
      <c r="BG126" s="661">
        <f>IF(BF126&gt;0,1,0)</f>
        <v>0</v>
      </c>
      <c r="BH126" s="659"/>
      <c r="BI126" s="660"/>
      <c r="BJ126" s="660"/>
      <c r="BK126" s="661">
        <f>IF(BJ126&gt;0,1,0)</f>
        <v>0</v>
      </c>
      <c r="BL126" s="662"/>
      <c r="BM126" s="663"/>
      <c r="BN126" s="663"/>
      <c r="BO126" s="664">
        <f>IF(BN126&gt;0,1,0)</f>
        <v>0</v>
      </c>
      <c r="BP126" s="619">
        <v>0</v>
      </c>
      <c r="BQ126" s="620">
        <v>0</v>
      </c>
      <c r="BR126" s="620">
        <v>0</v>
      </c>
      <c r="BS126" s="343">
        <f>IF(BR126&gt;0,1,0)</f>
        <v>0</v>
      </c>
      <c r="BT126" s="619">
        <v>0</v>
      </c>
      <c r="BU126" s="620">
        <v>0</v>
      </c>
      <c r="BV126" s="620">
        <v>5</v>
      </c>
      <c r="BW126" s="343">
        <f>IF(BV126&gt;0,1,0)</f>
        <v>1</v>
      </c>
      <c r="BX126" s="619">
        <v>0</v>
      </c>
      <c r="BY126" s="620">
        <v>0</v>
      </c>
      <c r="BZ126" s="620">
        <v>2</v>
      </c>
      <c r="CA126" s="343">
        <f>IF(BZ126&gt;0,1,0)</f>
        <v>1</v>
      </c>
      <c r="CB126" s="674">
        <v>0</v>
      </c>
      <c r="CC126" s="672">
        <v>0</v>
      </c>
      <c r="CD126" s="672">
        <v>0</v>
      </c>
      <c r="CE126" s="343">
        <f>IF(CD126&gt;0,1,0)</f>
        <v>0</v>
      </c>
      <c r="CF126" s="619">
        <v>0</v>
      </c>
      <c r="CG126" s="620">
        <v>0</v>
      </c>
      <c r="CH126" s="620">
        <v>0</v>
      </c>
      <c r="CI126" s="343">
        <f>IF(CH126&gt;0,1,0)</f>
        <v>0</v>
      </c>
      <c r="CJ126" s="668"/>
      <c r="CK126" s="663"/>
      <c r="CL126" s="663"/>
      <c r="CM126" s="661">
        <f>IF(CL126&gt;0,1,0)</f>
        <v>0</v>
      </c>
      <c r="CN126" s="674">
        <v>0</v>
      </c>
      <c r="CO126" s="672">
        <v>0</v>
      </c>
      <c r="CP126" s="672">
        <v>0</v>
      </c>
      <c r="CQ126" s="343">
        <f>IF(CP126&gt;0,1,0)</f>
        <v>0</v>
      </c>
      <c r="CR126" s="619">
        <v>1</v>
      </c>
      <c r="CS126" s="620">
        <v>0</v>
      </c>
      <c r="CT126" s="620">
        <v>1</v>
      </c>
      <c r="CU126" s="343">
        <f>IF(CT126&gt;0,1,0)</f>
        <v>1</v>
      </c>
      <c r="CV126" s="619">
        <v>0</v>
      </c>
      <c r="CW126" s="620">
        <v>0</v>
      </c>
      <c r="CX126" s="620">
        <v>0</v>
      </c>
      <c r="CY126" s="345">
        <f>IF(CX126&gt;0,1,0)</f>
        <v>0</v>
      </c>
      <c r="CZ126" s="347">
        <f>D126+H126+L126+P126+T126+X126+AB126+AF126+AJ126+AN126+AR126+AV126+AZ126+BD126+BH126+BL126+BP126+BT126+BX126+CB126+CF126+CJ126+CN126+CR126+CV126</f>
        <v>1</v>
      </c>
      <c r="DA126" s="348">
        <f>E126+I126+M126+Q126+U126+Y126+AC126+AG126+AK126+AO126+AS126+AW126+BA126+BE126+BI126+BM126+BQ126+BU126+BY126+CC126+CG126+CK126+CO126+CS126+CW126</f>
        <v>0</v>
      </c>
      <c r="DB126" s="547">
        <f t="shared" ref="DB126" si="212">F126+J126+N126+R126+V126+Z126+AD126+AH126+AL126+AP126+AT126+AX126+BB126+BF126+BJ126+BN126+BR126+BV126+BZ126+CD126+CH126+CL126+CP126+CT126+CX126</f>
        <v>13</v>
      </c>
      <c r="DC126" s="349">
        <f>(G126+K126+O126+S126+W126+AA126+AE126+AI126+AM126+AQ126+AU126+AY126+BC126+BG126+BK126+BO126+BS126+BW126+CA126+CE126+CI126+CM126+CQ126+CU126+CY126)/$B$2</f>
        <v>0.35294117647058826</v>
      </c>
      <c r="DD126" s="350">
        <f t="shared" si="204"/>
        <v>0.43154606975533583</v>
      </c>
      <c r="DE126" s="349">
        <f t="shared" si="205"/>
        <v>0.27933067123027189</v>
      </c>
      <c r="DF126" s="351">
        <f t="shared" si="206"/>
        <v>1.0000000000000004</v>
      </c>
      <c r="DG126" s="349">
        <f>(CZ126+DA126)/DB126</f>
        <v>7.6923076923076927E-2</v>
      </c>
      <c r="DH126" s="351">
        <f t="shared" si="207"/>
        <v>0.15282246845271741</v>
      </c>
      <c r="DI126" s="349">
        <f>DB126/'Кол-во учащихся ОУ'!D130</f>
        <v>1.145374449339207E-2</v>
      </c>
      <c r="DJ126" s="351">
        <f t="shared" si="208"/>
        <v>4.3748021410053427E-2</v>
      </c>
    </row>
    <row r="127" spans="1:114" ht="15.6" customHeight="1" thickBot="1" x14ac:dyDescent="0.3">
      <c r="A127" s="56">
        <f>A7+A17+A31+A50+A70+A85+A116+A126</f>
        <v>113</v>
      </c>
      <c r="B127" s="55"/>
      <c r="C127" s="26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9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4"/>
      <c r="AF127" s="233"/>
      <c r="AG127" s="233"/>
      <c r="AH127" s="233"/>
      <c r="AI127" s="233"/>
      <c r="AJ127" s="233"/>
      <c r="AK127" s="233"/>
      <c r="AL127" s="233"/>
      <c r="AM127" s="233"/>
      <c r="AN127" s="218"/>
      <c r="AO127" s="218"/>
      <c r="AP127" s="218"/>
      <c r="AQ127" s="218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6"/>
      <c r="BC127" s="233"/>
      <c r="BD127" s="233"/>
      <c r="BE127" s="233"/>
      <c r="BF127" s="233"/>
      <c r="BG127" s="233"/>
      <c r="BH127" s="233"/>
      <c r="BI127" s="233"/>
      <c r="BJ127" s="233"/>
      <c r="BK127" s="234"/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  <c r="BZ127" s="233"/>
      <c r="CA127" s="233"/>
      <c r="CB127" s="233"/>
      <c r="CC127" s="233"/>
      <c r="CD127" s="233"/>
      <c r="CE127" s="233"/>
      <c r="CF127" s="233"/>
      <c r="CG127" s="233"/>
      <c r="CH127" s="233"/>
      <c r="CI127" s="233"/>
      <c r="CJ127" s="233"/>
      <c r="CK127" s="233"/>
      <c r="CL127" s="233"/>
      <c r="CM127" s="233"/>
      <c r="CN127" s="233"/>
      <c r="CO127" s="233"/>
      <c r="CP127" s="233"/>
      <c r="CQ127" s="233"/>
      <c r="CR127" s="233"/>
      <c r="CS127" s="233"/>
      <c r="CT127" s="233"/>
      <c r="CU127" s="233"/>
      <c r="CV127" s="233"/>
      <c r="CW127" s="233"/>
      <c r="CX127" s="233"/>
      <c r="CY127" s="233"/>
      <c r="CZ127" s="233"/>
      <c r="DA127" s="267" t="s">
        <v>143</v>
      </c>
      <c r="DB127" s="268">
        <f>AVERAGE(DB7,DB9:DB17,DB19:DB31,DB33:DB50,DB52:DB70,DB72:DB85,DB87:DB116,DB118:DB126)</f>
        <v>46.539823008849559</v>
      </c>
      <c r="DC127" s="269">
        <f>AVERAGE(DC7,DC9:DC17,DC19:DC31,DC33:DC50,DC52:DC70,DC72:DC85,DC87:DC116,DC118:DC126)</f>
        <v>0.43154606975533583</v>
      </c>
      <c r="DD127" s="270"/>
      <c r="DE127" s="269">
        <f>AVERAGE(DE7,DE9:DE17,DE19:DE31,DE33:DE50,DE52:DE70,DE72:DE85,DE87:DE116,DE118:DE126)</f>
        <v>1.0000000000000004</v>
      </c>
      <c r="DF127" s="270"/>
      <c r="DG127" s="269">
        <f>AVERAGE(DG7,DG9:DG17,DG19:DG31,DG33:DG50,DG52:DG70,DG72:DG85,DG87:DG116,DG118:DG126)</f>
        <v>0.15282246845271741</v>
      </c>
      <c r="DH127" s="270"/>
      <c r="DI127" s="269">
        <f>AVERAGE(DI7,DI9:DI17,DI19:DI31,DI33:DI50,DI52:DI70,DI72:DI85,DI87:DI116,DI118:DI126)</f>
        <v>4.3748021410053427E-2</v>
      </c>
    </row>
    <row r="128" spans="1:114" x14ac:dyDescent="0.25">
      <c r="A128" s="1"/>
      <c r="B128" s="1"/>
      <c r="C128" s="98" t="s">
        <v>167</v>
      </c>
      <c r="D128" s="224">
        <f t="shared" ref="D128:AI128" si="213">SUM(D7,D9:D17,D19:D31,D33:D50,D52:D70,D72:D85,D87:D116,D118:D126)</f>
        <v>119</v>
      </c>
      <c r="E128" s="224">
        <f t="shared" si="213"/>
        <v>281</v>
      </c>
      <c r="F128" s="224">
        <f t="shared" si="213"/>
        <v>2813</v>
      </c>
      <c r="G128" s="224">
        <f t="shared" si="213"/>
        <v>106</v>
      </c>
      <c r="H128" s="224">
        <f t="shared" si="213"/>
        <v>39</v>
      </c>
      <c r="I128" s="224">
        <f t="shared" si="213"/>
        <v>51</v>
      </c>
      <c r="J128" s="224">
        <f t="shared" si="213"/>
        <v>90</v>
      </c>
      <c r="K128" s="224">
        <f t="shared" si="213"/>
        <v>54</v>
      </c>
      <c r="L128" s="224">
        <f t="shared" si="213"/>
        <v>19</v>
      </c>
      <c r="M128" s="224">
        <f t="shared" si="213"/>
        <v>22</v>
      </c>
      <c r="N128" s="224">
        <f t="shared" si="213"/>
        <v>102</v>
      </c>
      <c r="O128" s="224">
        <f t="shared" si="213"/>
        <v>41</v>
      </c>
      <c r="P128" s="224">
        <f t="shared" si="213"/>
        <v>0</v>
      </c>
      <c r="Q128" s="224">
        <f t="shared" si="213"/>
        <v>10</v>
      </c>
      <c r="R128" s="224">
        <f t="shared" si="213"/>
        <v>133</v>
      </c>
      <c r="S128" s="224">
        <f t="shared" si="213"/>
        <v>29</v>
      </c>
      <c r="T128" s="224">
        <f t="shared" si="213"/>
        <v>3</v>
      </c>
      <c r="U128" s="224">
        <f t="shared" si="213"/>
        <v>10</v>
      </c>
      <c r="V128" s="224">
        <f t="shared" si="213"/>
        <v>40</v>
      </c>
      <c r="W128" s="224">
        <f t="shared" si="213"/>
        <v>8</v>
      </c>
      <c r="X128" s="224">
        <f t="shared" si="213"/>
        <v>6</v>
      </c>
      <c r="Y128" s="224">
        <f t="shared" si="213"/>
        <v>18</v>
      </c>
      <c r="Z128" s="224">
        <f t="shared" si="213"/>
        <v>157</v>
      </c>
      <c r="AA128" s="224">
        <f t="shared" si="213"/>
        <v>96</v>
      </c>
      <c r="AB128" s="224">
        <f t="shared" si="213"/>
        <v>2</v>
      </c>
      <c r="AC128" s="224">
        <f t="shared" si="213"/>
        <v>28</v>
      </c>
      <c r="AD128" s="224">
        <f t="shared" si="213"/>
        <v>190</v>
      </c>
      <c r="AE128" s="224">
        <f t="shared" si="213"/>
        <v>97</v>
      </c>
      <c r="AF128" s="224">
        <f t="shared" si="213"/>
        <v>3</v>
      </c>
      <c r="AG128" s="224">
        <f t="shared" si="213"/>
        <v>26</v>
      </c>
      <c r="AH128" s="224">
        <f t="shared" si="213"/>
        <v>199</v>
      </c>
      <c r="AI128" s="224">
        <f t="shared" si="213"/>
        <v>47</v>
      </c>
      <c r="AJ128" s="224">
        <f t="shared" ref="AJ128:BO128" si="214">SUM(AJ7,AJ9:AJ17,AJ19:AJ31,AJ33:AJ50,AJ52:AJ70,AJ72:AJ85,AJ87:AJ116,AJ118:AJ126)</f>
        <v>5</v>
      </c>
      <c r="AK128" s="224">
        <f t="shared" si="214"/>
        <v>86</v>
      </c>
      <c r="AL128" s="224">
        <f t="shared" si="214"/>
        <v>234</v>
      </c>
      <c r="AM128" s="224">
        <f t="shared" si="214"/>
        <v>60</v>
      </c>
      <c r="AN128" s="224">
        <f t="shared" si="214"/>
        <v>0</v>
      </c>
      <c r="AO128" s="224">
        <f t="shared" si="214"/>
        <v>0</v>
      </c>
      <c r="AP128" s="224">
        <f t="shared" si="214"/>
        <v>0</v>
      </c>
      <c r="AQ128" s="224">
        <f t="shared" si="214"/>
        <v>0</v>
      </c>
      <c r="AR128" s="224">
        <f t="shared" si="214"/>
        <v>0</v>
      </c>
      <c r="AS128" s="224">
        <f t="shared" si="214"/>
        <v>0</v>
      </c>
      <c r="AT128" s="224">
        <f t="shared" si="214"/>
        <v>0</v>
      </c>
      <c r="AU128" s="224">
        <f t="shared" si="214"/>
        <v>0</v>
      </c>
      <c r="AV128" s="224">
        <f t="shared" si="214"/>
        <v>0</v>
      </c>
      <c r="AW128" s="224">
        <f t="shared" si="214"/>
        <v>0</v>
      </c>
      <c r="AX128" s="224">
        <f t="shared" si="214"/>
        <v>0</v>
      </c>
      <c r="AY128" s="224">
        <f t="shared" si="214"/>
        <v>0</v>
      </c>
      <c r="AZ128" s="224">
        <f t="shared" si="214"/>
        <v>0</v>
      </c>
      <c r="BA128" s="224">
        <f t="shared" si="214"/>
        <v>0</v>
      </c>
      <c r="BB128" s="224">
        <f t="shared" si="214"/>
        <v>0</v>
      </c>
      <c r="BC128" s="224">
        <f t="shared" si="214"/>
        <v>0</v>
      </c>
      <c r="BD128" s="224">
        <f t="shared" si="214"/>
        <v>0</v>
      </c>
      <c r="BE128" s="224">
        <f t="shared" si="214"/>
        <v>0</v>
      </c>
      <c r="BF128" s="224">
        <f t="shared" si="214"/>
        <v>0</v>
      </c>
      <c r="BG128" s="224">
        <f t="shared" si="214"/>
        <v>0</v>
      </c>
      <c r="BH128" s="224">
        <f t="shared" si="214"/>
        <v>0</v>
      </c>
      <c r="BI128" s="224">
        <f t="shared" si="214"/>
        <v>0</v>
      </c>
      <c r="BJ128" s="224">
        <f t="shared" si="214"/>
        <v>0</v>
      </c>
      <c r="BK128" s="224">
        <f t="shared" si="214"/>
        <v>0</v>
      </c>
      <c r="BL128" s="224">
        <f t="shared" si="214"/>
        <v>0</v>
      </c>
      <c r="BM128" s="224">
        <f t="shared" si="214"/>
        <v>0</v>
      </c>
      <c r="BN128" s="224">
        <f t="shared" si="214"/>
        <v>0</v>
      </c>
      <c r="BO128" s="224">
        <f t="shared" si="214"/>
        <v>0</v>
      </c>
      <c r="BP128" s="224">
        <f t="shared" ref="BP128:CU128" si="215">SUM(BP7,BP9:BP17,BP19:BP31,BP33:BP50,BP52:BP70,BP72:BP85,BP87:BP116,BP118:BP126)</f>
        <v>1</v>
      </c>
      <c r="BQ128" s="224">
        <f t="shared" si="215"/>
        <v>23</v>
      </c>
      <c r="BR128" s="224">
        <f t="shared" si="215"/>
        <v>36</v>
      </c>
      <c r="BS128" s="224">
        <f t="shared" si="215"/>
        <v>21</v>
      </c>
      <c r="BT128" s="224">
        <f t="shared" si="215"/>
        <v>12</v>
      </c>
      <c r="BU128" s="224">
        <f t="shared" si="215"/>
        <v>66</v>
      </c>
      <c r="BV128" s="224">
        <f t="shared" si="215"/>
        <v>573</v>
      </c>
      <c r="BW128" s="224">
        <f t="shared" si="215"/>
        <v>98</v>
      </c>
      <c r="BX128" s="224">
        <f t="shared" si="215"/>
        <v>6</v>
      </c>
      <c r="BY128" s="224">
        <f t="shared" si="215"/>
        <v>33</v>
      </c>
      <c r="BZ128" s="224">
        <f t="shared" si="215"/>
        <v>178</v>
      </c>
      <c r="CA128" s="224">
        <f t="shared" si="215"/>
        <v>71</v>
      </c>
      <c r="CB128" s="224">
        <f t="shared" si="215"/>
        <v>12</v>
      </c>
      <c r="CC128" s="224">
        <f t="shared" si="215"/>
        <v>26</v>
      </c>
      <c r="CD128" s="224">
        <f t="shared" si="215"/>
        <v>87</v>
      </c>
      <c r="CE128" s="224">
        <f t="shared" si="215"/>
        <v>38</v>
      </c>
      <c r="CF128" s="224">
        <f t="shared" si="215"/>
        <v>15</v>
      </c>
      <c r="CG128" s="224">
        <f t="shared" si="215"/>
        <v>7</v>
      </c>
      <c r="CH128" s="224">
        <f t="shared" si="215"/>
        <v>22</v>
      </c>
      <c r="CI128" s="224">
        <f t="shared" si="215"/>
        <v>14</v>
      </c>
      <c r="CJ128" s="224">
        <f t="shared" si="215"/>
        <v>0</v>
      </c>
      <c r="CK128" s="224">
        <f t="shared" si="215"/>
        <v>0</v>
      </c>
      <c r="CL128" s="224">
        <f t="shared" si="215"/>
        <v>0</v>
      </c>
      <c r="CM128" s="224">
        <f t="shared" si="215"/>
        <v>0</v>
      </c>
      <c r="CN128" s="224">
        <f t="shared" si="215"/>
        <v>12</v>
      </c>
      <c r="CO128" s="224">
        <f t="shared" si="215"/>
        <v>8</v>
      </c>
      <c r="CP128" s="224">
        <f t="shared" si="215"/>
        <v>20</v>
      </c>
      <c r="CQ128" s="224">
        <f t="shared" si="215"/>
        <v>15</v>
      </c>
      <c r="CR128" s="224">
        <f t="shared" si="215"/>
        <v>25</v>
      </c>
      <c r="CS128" s="224">
        <f t="shared" si="215"/>
        <v>11</v>
      </c>
      <c r="CT128" s="224">
        <f t="shared" si="215"/>
        <v>36</v>
      </c>
      <c r="CU128" s="224">
        <f t="shared" si="215"/>
        <v>17</v>
      </c>
      <c r="CV128" s="224">
        <f t="shared" ref="CV128:DB128" si="216">SUM(CV7,CV9:CV17,CV19:CV31,CV33:CV50,CV52:CV70,CV72:CV85,CV87:CV116,CV118:CV126)</f>
        <v>0</v>
      </c>
      <c r="CW128" s="224">
        <f t="shared" si="216"/>
        <v>0</v>
      </c>
      <c r="CX128" s="224">
        <f t="shared" si="216"/>
        <v>349</v>
      </c>
      <c r="CY128" s="224">
        <f t="shared" si="216"/>
        <v>17</v>
      </c>
      <c r="CZ128" s="271">
        <f t="shared" si="216"/>
        <v>279</v>
      </c>
      <c r="DA128" s="271">
        <f t="shared" si="216"/>
        <v>706</v>
      </c>
      <c r="DB128" s="271">
        <f t="shared" si="216"/>
        <v>5259</v>
      </c>
      <c r="DC128" s="271"/>
      <c r="DD128" s="271"/>
      <c r="DE128" s="271"/>
      <c r="DF128" s="271"/>
      <c r="DG128" s="271"/>
      <c r="DH128" s="271"/>
      <c r="DI128" s="271"/>
      <c r="DJ128" s="271"/>
    </row>
    <row r="129" spans="3:109" x14ac:dyDescent="0.25">
      <c r="C129" s="738" t="s">
        <v>198</v>
      </c>
      <c r="D129" s="744">
        <v>119</v>
      </c>
      <c r="E129" s="744">
        <v>281</v>
      </c>
      <c r="F129" s="744">
        <v>2813</v>
      </c>
      <c r="G129" s="740"/>
      <c r="H129" s="744">
        <v>39</v>
      </c>
      <c r="I129" s="744">
        <v>51</v>
      </c>
      <c r="J129" s="744">
        <v>90</v>
      </c>
      <c r="K129" s="740"/>
      <c r="L129" s="744">
        <v>19</v>
      </c>
      <c r="M129" s="744">
        <v>22</v>
      </c>
      <c r="N129" s="744">
        <v>102</v>
      </c>
      <c r="O129" s="744"/>
      <c r="P129" s="744">
        <v>0</v>
      </c>
      <c r="Q129" s="744">
        <v>10</v>
      </c>
      <c r="R129" s="744">
        <v>133</v>
      </c>
      <c r="S129" s="737"/>
      <c r="T129" s="744">
        <v>3</v>
      </c>
      <c r="U129" s="744">
        <v>10</v>
      </c>
      <c r="V129" s="744">
        <v>40</v>
      </c>
      <c r="W129" s="737"/>
      <c r="X129" s="744">
        <v>6</v>
      </c>
      <c r="Y129" s="744">
        <v>18</v>
      </c>
      <c r="Z129" s="744">
        <v>157</v>
      </c>
      <c r="AA129" s="737"/>
      <c r="AB129" s="744">
        <v>2</v>
      </c>
      <c r="AC129" s="744">
        <v>28</v>
      </c>
      <c r="AD129" s="744">
        <v>190</v>
      </c>
      <c r="AE129" s="737"/>
      <c r="AF129" s="744">
        <v>3</v>
      </c>
      <c r="AG129" s="744">
        <v>26</v>
      </c>
      <c r="AH129" s="744">
        <v>199</v>
      </c>
      <c r="AI129" s="740"/>
      <c r="AJ129" s="744">
        <v>5</v>
      </c>
      <c r="AK129" s="744">
        <v>86</v>
      </c>
      <c r="AL129" s="744">
        <v>234</v>
      </c>
      <c r="AM129" s="740"/>
      <c r="AN129" s="740"/>
      <c r="AO129" s="740"/>
      <c r="AP129" s="740"/>
      <c r="AQ129" s="740"/>
      <c r="AR129" s="744"/>
      <c r="AS129" s="744"/>
      <c r="AT129" s="744"/>
      <c r="AU129" s="744"/>
      <c r="AV129" s="744"/>
      <c r="AW129" s="744"/>
      <c r="AX129" s="744"/>
      <c r="AY129" s="744"/>
      <c r="AZ129" s="744"/>
      <c r="BA129" s="744"/>
      <c r="BB129" s="744"/>
      <c r="BC129" s="744"/>
      <c r="BD129" s="744"/>
      <c r="BE129" s="744"/>
      <c r="BF129" s="744"/>
      <c r="BG129" s="744"/>
      <c r="BH129" s="744"/>
      <c r="BI129" s="744"/>
      <c r="BJ129" s="740"/>
      <c r="BK129" s="740"/>
      <c r="BL129" s="740"/>
      <c r="BM129" s="740"/>
      <c r="BN129" s="740"/>
      <c r="BO129" s="740"/>
      <c r="BP129" s="744">
        <v>1</v>
      </c>
      <c r="BQ129" s="744">
        <v>23</v>
      </c>
      <c r="BR129" s="744">
        <v>36</v>
      </c>
      <c r="BS129" s="737"/>
      <c r="BT129" s="744">
        <v>12</v>
      </c>
      <c r="BU129" s="744">
        <v>66</v>
      </c>
      <c r="BV129" s="744">
        <v>573</v>
      </c>
      <c r="BW129" s="737"/>
      <c r="BX129" s="744">
        <v>6</v>
      </c>
      <c r="BY129" s="744">
        <v>33</v>
      </c>
      <c r="BZ129" s="744">
        <v>178</v>
      </c>
      <c r="CA129" s="737"/>
      <c r="CB129" s="744">
        <v>12</v>
      </c>
      <c r="CC129" s="744">
        <v>26</v>
      </c>
      <c r="CD129" s="744">
        <v>87</v>
      </c>
      <c r="CE129" s="737"/>
      <c r="CF129" s="744">
        <v>15</v>
      </c>
      <c r="CG129" s="744">
        <v>7</v>
      </c>
      <c r="CH129" s="744">
        <v>22</v>
      </c>
      <c r="CI129" s="737"/>
      <c r="CJ129" s="740"/>
      <c r="CK129" s="740"/>
      <c r="CL129" s="740"/>
      <c r="CM129" s="740"/>
      <c r="CN129" s="744">
        <v>12</v>
      </c>
      <c r="CO129" s="744">
        <v>8</v>
      </c>
      <c r="CP129" s="744">
        <v>20</v>
      </c>
      <c r="CQ129" s="737"/>
      <c r="CR129" s="744">
        <v>25</v>
      </c>
      <c r="CS129" s="744">
        <v>11</v>
      </c>
      <c r="CT129" s="744">
        <v>36</v>
      </c>
      <c r="CU129" s="737"/>
      <c r="CV129" s="737"/>
      <c r="CW129" s="737"/>
      <c r="CX129" s="737"/>
      <c r="CY129" s="737"/>
      <c r="CZ129" s="737"/>
      <c r="DA129" s="737"/>
      <c r="DB129" s="737"/>
    </row>
    <row r="131" spans="3:109" x14ac:dyDescent="0.25">
      <c r="CY131" s="240"/>
      <c r="CZ131" s="240"/>
      <c r="DA131" s="240"/>
      <c r="DB131" s="240"/>
      <c r="DC131" s="240"/>
      <c r="DD131" s="240"/>
      <c r="DE131" s="240"/>
    </row>
    <row r="132" spans="3:109" x14ac:dyDescent="0.25">
      <c r="C132" s="617">
        <v>2019</v>
      </c>
      <c r="D132" s="743">
        <v>99</v>
      </c>
      <c r="E132" s="743">
        <v>291</v>
      </c>
      <c r="F132" s="743">
        <v>2772</v>
      </c>
      <c r="G132" s="743">
        <v>102</v>
      </c>
      <c r="H132" s="743">
        <v>25</v>
      </c>
      <c r="I132" s="743">
        <v>54</v>
      </c>
      <c r="J132" s="743">
        <v>79</v>
      </c>
      <c r="K132" s="743">
        <v>48</v>
      </c>
      <c r="L132" s="743">
        <v>19</v>
      </c>
      <c r="M132" s="743">
        <v>0</v>
      </c>
      <c r="N132" s="743">
        <v>125</v>
      </c>
      <c r="O132" s="743">
        <v>53</v>
      </c>
      <c r="P132" s="743">
        <v>1</v>
      </c>
      <c r="Q132" s="743">
        <v>25</v>
      </c>
      <c r="R132" s="743">
        <v>120</v>
      </c>
      <c r="S132" s="743">
        <v>23</v>
      </c>
      <c r="T132" s="743">
        <v>0</v>
      </c>
      <c r="U132" s="743">
        <v>11</v>
      </c>
      <c r="V132" s="743">
        <v>58</v>
      </c>
      <c r="W132" s="743">
        <v>9</v>
      </c>
      <c r="X132" s="743">
        <v>3</v>
      </c>
      <c r="Y132" s="743">
        <v>28</v>
      </c>
      <c r="Z132" s="743">
        <v>193</v>
      </c>
      <c r="AA132" s="743">
        <v>95</v>
      </c>
      <c r="AB132" s="743">
        <v>2</v>
      </c>
      <c r="AC132" s="743">
        <v>24</v>
      </c>
      <c r="AD132" s="743">
        <v>172</v>
      </c>
      <c r="AE132" s="743">
        <v>91</v>
      </c>
      <c r="AF132" s="743">
        <v>2</v>
      </c>
      <c r="AG132" s="743">
        <v>30</v>
      </c>
      <c r="AH132" s="743">
        <v>215</v>
      </c>
      <c r="AI132" s="743">
        <v>52</v>
      </c>
      <c r="AJ132" s="743">
        <v>12</v>
      </c>
      <c r="AK132" s="743">
        <v>69</v>
      </c>
      <c r="AL132" s="743">
        <v>223</v>
      </c>
      <c r="AM132" s="743">
        <v>53</v>
      </c>
      <c r="AN132" s="741">
        <v>2</v>
      </c>
      <c r="AO132" s="741">
        <v>27</v>
      </c>
      <c r="AP132" s="741">
        <v>173</v>
      </c>
      <c r="AQ132" s="743">
        <v>55</v>
      </c>
      <c r="AR132" s="741">
        <v>3</v>
      </c>
      <c r="AS132" s="741">
        <v>43</v>
      </c>
      <c r="AT132" s="741">
        <v>419</v>
      </c>
      <c r="AU132" s="741">
        <v>51</v>
      </c>
      <c r="AV132" s="741">
        <v>18</v>
      </c>
      <c r="AW132" s="741">
        <v>50</v>
      </c>
      <c r="AX132" s="741">
        <v>402</v>
      </c>
      <c r="AY132" s="741">
        <v>23</v>
      </c>
      <c r="AZ132" s="741">
        <v>2</v>
      </c>
      <c r="BA132" s="741">
        <v>72</v>
      </c>
      <c r="BB132" s="741">
        <v>506</v>
      </c>
      <c r="BC132" s="741">
        <v>62</v>
      </c>
      <c r="BD132" s="741">
        <v>23</v>
      </c>
      <c r="BE132" s="741">
        <v>80</v>
      </c>
      <c r="BF132" s="741">
        <v>217</v>
      </c>
      <c r="BG132" s="741">
        <v>50</v>
      </c>
      <c r="BH132" s="741">
        <v>14</v>
      </c>
      <c r="BI132" s="741">
        <v>28</v>
      </c>
      <c r="BJ132" s="743">
        <v>42</v>
      </c>
      <c r="BK132" s="743">
        <v>24</v>
      </c>
      <c r="BL132" s="743">
        <v>31</v>
      </c>
      <c r="BM132" s="743">
        <v>49</v>
      </c>
      <c r="BN132" s="743">
        <v>337</v>
      </c>
      <c r="BO132" s="743">
        <v>85</v>
      </c>
      <c r="BP132" s="743">
        <v>1</v>
      </c>
      <c r="BQ132" s="743">
        <v>19</v>
      </c>
      <c r="BR132" s="743">
        <v>38</v>
      </c>
      <c r="BS132" s="743">
        <v>26</v>
      </c>
      <c r="BT132" s="743">
        <v>14</v>
      </c>
      <c r="BU132" s="743">
        <v>92</v>
      </c>
      <c r="BV132" s="743">
        <v>623</v>
      </c>
      <c r="BW132" s="743">
        <v>103</v>
      </c>
      <c r="BX132" s="743">
        <v>6</v>
      </c>
      <c r="BY132" s="743">
        <v>13</v>
      </c>
      <c r="BZ132" s="743">
        <v>102</v>
      </c>
      <c r="CA132" s="743">
        <v>44</v>
      </c>
      <c r="CB132" s="743">
        <v>12</v>
      </c>
      <c r="CC132" s="743">
        <v>44</v>
      </c>
      <c r="CD132" s="743">
        <v>87</v>
      </c>
      <c r="CE132" s="743">
        <v>43</v>
      </c>
      <c r="CF132" s="743">
        <v>7</v>
      </c>
      <c r="CG132" s="743">
        <v>15</v>
      </c>
      <c r="CH132" s="743">
        <v>22</v>
      </c>
      <c r="CI132" s="743">
        <v>14</v>
      </c>
      <c r="CJ132" s="743">
        <v>24</v>
      </c>
      <c r="CK132" s="743">
        <v>49</v>
      </c>
      <c r="CL132" s="743">
        <v>276</v>
      </c>
      <c r="CM132" s="743">
        <v>83</v>
      </c>
      <c r="CN132" s="743">
        <v>18</v>
      </c>
      <c r="CO132" s="743">
        <v>10</v>
      </c>
      <c r="CP132" s="743">
        <v>28</v>
      </c>
      <c r="CQ132" s="743">
        <v>17</v>
      </c>
      <c r="CR132" s="743">
        <v>0</v>
      </c>
      <c r="CS132" s="743">
        <v>24</v>
      </c>
      <c r="CT132" s="743">
        <v>47</v>
      </c>
      <c r="CU132" s="743">
        <v>21</v>
      </c>
      <c r="CV132" s="743">
        <v>0</v>
      </c>
      <c r="CW132" s="743">
        <v>0</v>
      </c>
      <c r="CX132" s="743">
        <v>1443</v>
      </c>
      <c r="CY132" s="618">
        <v>42</v>
      </c>
      <c r="CZ132" s="618">
        <v>338</v>
      </c>
      <c r="DA132" s="618">
        <v>1147</v>
      </c>
      <c r="DB132" s="618">
        <v>8719</v>
      </c>
      <c r="DC132" s="272"/>
      <c r="DD132" s="240"/>
      <c r="DE132" s="240"/>
    </row>
    <row r="133" spans="3:109" x14ac:dyDescent="0.25">
      <c r="CY133" s="240"/>
      <c r="CZ133" s="273"/>
      <c r="DA133" s="273"/>
      <c r="DB133" s="248"/>
      <c r="DC133" s="274"/>
      <c r="DD133" s="240"/>
      <c r="DE133" s="240"/>
    </row>
    <row r="134" spans="3:109" x14ac:dyDescent="0.25">
      <c r="CY134" s="240"/>
      <c r="CZ134" s="273"/>
      <c r="DA134" s="273"/>
      <c r="DB134" s="248"/>
      <c r="DC134" s="274"/>
      <c r="DD134" s="240"/>
      <c r="DE134" s="240"/>
    </row>
    <row r="135" spans="3:109" x14ac:dyDescent="0.25">
      <c r="CY135" s="240"/>
      <c r="CZ135" s="273"/>
      <c r="DA135" s="273"/>
      <c r="DB135" s="248"/>
      <c r="DC135" s="274"/>
      <c r="DD135" s="240"/>
      <c r="DE135" s="240"/>
    </row>
    <row r="136" spans="3:109" x14ac:dyDescent="0.25">
      <c r="CY136" s="240"/>
      <c r="CZ136" s="273"/>
      <c r="DA136" s="273"/>
      <c r="DB136" s="248"/>
      <c r="DC136" s="274"/>
      <c r="DD136" s="240"/>
      <c r="DE136" s="240"/>
    </row>
    <row r="137" spans="3:109" x14ac:dyDescent="0.25">
      <c r="CY137" s="240"/>
      <c r="CZ137" s="273"/>
      <c r="DA137" s="273"/>
      <c r="DB137" s="248"/>
      <c r="DC137" s="274"/>
      <c r="DD137" s="240"/>
      <c r="DE137" s="240"/>
    </row>
    <row r="138" spans="3:109" x14ac:dyDescent="0.25">
      <c r="CY138" s="240"/>
      <c r="CZ138" s="273"/>
      <c r="DA138" s="273"/>
      <c r="DB138" s="248"/>
      <c r="DC138" s="274"/>
      <c r="DD138" s="240"/>
      <c r="DE138" s="240"/>
    </row>
    <row r="139" spans="3:109" x14ac:dyDescent="0.25">
      <c r="CY139" s="240"/>
      <c r="CZ139" s="273"/>
      <c r="DA139" s="273"/>
      <c r="DB139" s="248"/>
      <c r="DC139" s="274"/>
      <c r="DD139" s="240"/>
      <c r="DE139" s="240"/>
    </row>
    <row r="140" spans="3:109" x14ac:dyDescent="0.25">
      <c r="CY140" s="240"/>
      <c r="CZ140" s="273"/>
      <c r="DA140" s="273"/>
      <c r="DB140" s="248"/>
      <c r="DC140" s="274"/>
      <c r="DD140" s="240"/>
      <c r="DE140" s="240"/>
    </row>
    <row r="141" spans="3:109" x14ac:dyDescent="0.25">
      <c r="CY141" s="240"/>
      <c r="CZ141" s="273"/>
      <c r="DA141" s="273"/>
      <c r="DB141" s="248"/>
      <c r="DC141" s="274"/>
      <c r="DD141" s="240"/>
      <c r="DE141" s="240"/>
    </row>
    <row r="142" spans="3:109" x14ac:dyDescent="0.25">
      <c r="CY142" s="240"/>
      <c r="CZ142" s="273"/>
      <c r="DA142" s="273"/>
      <c r="DB142" s="248"/>
      <c r="DC142" s="274"/>
      <c r="DD142" s="240"/>
      <c r="DE142" s="240"/>
    </row>
    <row r="143" spans="3:109" x14ac:dyDescent="0.25">
      <c r="CY143" s="240"/>
      <c r="CZ143" s="240"/>
      <c r="DA143" s="240"/>
      <c r="DB143" s="240"/>
      <c r="DC143" s="272"/>
      <c r="DD143" s="240"/>
      <c r="DE143" s="240"/>
    </row>
    <row r="144" spans="3:109" x14ac:dyDescent="0.25">
      <c r="CY144" s="240"/>
      <c r="CZ144" s="240"/>
      <c r="DA144" s="240"/>
      <c r="DB144" s="240"/>
      <c r="DC144" s="240"/>
      <c r="DD144" s="240"/>
      <c r="DE144" s="240"/>
    </row>
  </sheetData>
  <mergeCells count="30">
    <mergeCell ref="BX4:CA4"/>
    <mergeCell ref="P4:S4"/>
    <mergeCell ref="T4:W4"/>
    <mergeCell ref="CR4:CU4"/>
    <mergeCell ref="AR4:AU4"/>
    <mergeCell ref="AV4:AY4"/>
    <mergeCell ref="AZ4:BC4"/>
    <mergeCell ref="BD4:BG4"/>
    <mergeCell ref="BH4:BK4"/>
    <mergeCell ref="BL4:BO4"/>
    <mergeCell ref="CB4:CE4"/>
    <mergeCell ref="CN4:CQ4"/>
    <mergeCell ref="CJ4:CM4"/>
    <mergeCell ref="CF4:CI4"/>
    <mergeCell ref="CV4:CY4"/>
    <mergeCell ref="A3:A5"/>
    <mergeCell ref="B3:B5"/>
    <mergeCell ref="C3:C5"/>
    <mergeCell ref="H4:K4"/>
    <mergeCell ref="L4:O4"/>
    <mergeCell ref="D3:DJ3"/>
    <mergeCell ref="CZ4:DJ4"/>
    <mergeCell ref="D4:G4"/>
    <mergeCell ref="X4:AA4"/>
    <mergeCell ref="AB4:AE4"/>
    <mergeCell ref="AF4:AI4"/>
    <mergeCell ref="AJ4:AM4"/>
    <mergeCell ref="AN4:AQ4"/>
    <mergeCell ref="BP4:BS4"/>
    <mergeCell ref="BT4:BW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 activeCell="AF48" sqref="AF48"/>
    </sheetView>
  </sheetViews>
  <sheetFormatPr defaultRowHeight="15" x14ac:dyDescent="0.25"/>
  <sheetData>
    <row r="1" spans="12:12" ht="18.75" x14ac:dyDescent="0.3">
      <c r="L1" s="210" t="s">
        <v>141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31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:C5"/>
    </sheetView>
  </sheetViews>
  <sheetFormatPr defaultRowHeight="15" x14ac:dyDescent="0.25"/>
  <cols>
    <col min="1" max="1" width="4.7109375" customWidth="1"/>
    <col min="2" max="2" width="8.7109375" customWidth="1"/>
    <col min="3" max="3" width="32.7109375" customWidth="1"/>
    <col min="4" max="4" width="12.28515625" style="228" customWidth="1"/>
    <col min="5" max="7" width="10.7109375" style="228" customWidth="1"/>
    <col min="8" max="8" width="12.28515625" style="228" customWidth="1"/>
    <col min="9" max="11" width="10.7109375" style="228" customWidth="1"/>
    <col min="12" max="12" width="12.28515625" style="228" customWidth="1"/>
    <col min="13" max="15" width="10.7109375" style="228" customWidth="1"/>
    <col min="16" max="16" width="12.28515625" style="228" customWidth="1"/>
    <col min="17" max="19" width="10.7109375" style="228" customWidth="1"/>
    <col min="20" max="20" width="12.28515625" style="228" customWidth="1"/>
    <col min="21" max="23" width="10.7109375" style="228" customWidth="1"/>
    <col min="24" max="24" width="12.28515625" style="215" customWidth="1"/>
    <col min="25" max="27" width="10.7109375" style="215" customWidth="1"/>
    <col min="28" max="28" width="12.28515625" style="228" customWidth="1"/>
    <col min="29" max="31" width="10.7109375" style="228" customWidth="1"/>
    <col min="32" max="32" width="12.28515625" style="215" customWidth="1"/>
    <col min="33" max="35" width="10.7109375" style="215" customWidth="1"/>
    <col min="36" max="36" width="12.28515625" style="215" customWidth="1"/>
    <col min="37" max="39" width="10.7109375" style="215" customWidth="1"/>
    <col min="40" max="40" width="12.28515625" customWidth="1"/>
    <col min="41" max="42" width="10.7109375" customWidth="1"/>
    <col min="43" max="43" width="12.7109375" customWidth="1"/>
    <col min="44" max="44" width="8.7109375" customWidth="1"/>
    <col min="45" max="45" width="12.7109375" customWidth="1"/>
    <col min="46" max="46" width="8.7109375" customWidth="1"/>
    <col min="47" max="47" width="16.28515625" customWidth="1"/>
    <col min="48" max="48" width="8.7109375" customWidth="1"/>
  </cols>
  <sheetData>
    <row r="1" spans="1:49" ht="18.75" x14ac:dyDescent="0.3">
      <c r="A1" s="38" t="s">
        <v>161</v>
      </c>
      <c r="B1" s="12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14"/>
      <c r="Y1" s="214"/>
      <c r="Z1" s="214"/>
      <c r="AA1" s="214"/>
      <c r="AB1" s="231"/>
      <c r="AC1" s="231"/>
      <c r="AD1" s="231"/>
      <c r="AE1" s="231"/>
      <c r="AF1" s="214"/>
      <c r="AG1" s="214"/>
      <c r="AH1" s="214"/>
      <c r="AI1" s="214"/>
      <c r="AJ1" s="214"/>
      <c r="AK1" s="214"/>
      <c r="AL1" s="214"/>
      <c r="AM1" s="214"/>
      <c r="AN1" s="38"/>
      <c r="AO1" s="38"/>
      <c r="AP1" s="38"/>
      <c r="AQ1" s="38"/>
      <c r="AR1" s="38"/>
      <c r="AS1" s="38"/>
      <c r="AT1" s="38"/>
      <c r="AU1" s="38"/>
      <c r="AV1" s="26"/>
    </row>
    <row r="2" spans="1:49" ht="16.5" thickBot="1" x14ac:dyDescent="0.3">
      <c r="A2" s="12"/>
      <c r="B2" s="205">
        <v>7</v>
      </c>
      <c r="C2" s="71" t="s">
        <v>209</v>
      </c>
      <c r="D2" s="237"/>
      <c r="E2" s="237"/>
      <c r="F2" s="237"/>
      <c r="G2" s="237"/>
      <c r="H2" s="232"/>
      <c r="I2" s="232"/>
      <c r="J2" s="232"/>
      <c r="K2" s="232"/>
      <c r="L2" s="237"/>
      <c r="M2" s="237"/>
      <c r="N2" s="237"/>
      <c r="O2" s="237"/>
      <c r="P2" s="232"/>
      <c r="Q2" s="232"/>
      <c r="R2" s="232"/>
      <c r="S2" s="232"/>
      <c r="T2" s="232"/>
      <c r="U2" s="232"/>
      <c r="V2" s="232"/>
      <c r="W2" s="232"/>
      <c r="X2" s="217"/>
      <c r="Y2" s="217"/>
      <c r="Z2" s="217"/>
      <c r="AA2" s="217"/>
      <c r="AB2" s="232"/>
      <c r="AC2" s="232"/>
      <c r="AD2" s="232"/>
      <c r="AE2" s="232"/>
      <c r="AF2" s="217"/>
      <c r="AG2" s="217"/>
      <c r="AH2" s="217"/>
      <c r="AI2" s="217"/>
      <c r="AJ2" s="217"/>
      <c r="AK2" s="217"/>
      <c r="AL2" s="217"/>
      <c r="AM2" s="217"/>
      <c r="AN2" s="70"/>
      <c r="AO2" s="70"/>
      <c r="AP2" s="70"/>
      <c r="AQ2" s="70"/>
      <c r="AR2" s="70"/>
      <c r="AS2" s="70"/>
      <c r="AT2" s="70"/>
      <c r="AU2" s="70"/>
      <c r="AV2" s="26"/>
    </row>
    <row r="3" spans="1:49" ht="16.5" thickBot="1" x14ac:dyDescent="0.3">
      <c r="A3" s="809" t="s">
        <v>75</v>
      </c>
      <c r="B3" s="812" t="s">
        <v>77</v>
      </c>
      <c r="C3" s="844" t="s">
        <v>76</v>
      </c>
      <c r="D3" s="838" t="s">
        <v>166</v>
      </c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  <c r="AJ3" s="839"/>
      <c r="AK3" s="839"/>
      <c r="AL3" s="839"/>
      <c r="AM3" s="839"/>
      <c r="AN3" s="839"/>
      <c r="AO3" s="839"/>
      <c r="AP3" s="839"/>
      <c r="AQ3" s="839"/>
      <c r="AR3" s="839"/>
      <c r="AS3" s="839"/>
      <c r="AT3" s="839"/>
      <c r="AU3" s="839"/>
      <c r="AV3" s="840"/>
    </row>
    <row r="4" spans="1:49" ht="57" customHeight="1" thickBot="1" x14ac:dyDescent="0.3">
      <c r="A4" s="810"/>
      <c r="B4" s="813"/>
      <c r="C4" s="816"/>
      <c r="D4" s="835" t="s">
        <v>203</v>
      </c>
      <c r="E4" s="836"/>
      <c r="F4" s="836"/>
      <c r="G4" s="837"/>
      <c r="H4" s="836" t="s">
        <v>146</v>
      </c>
      <c r="I4" s="836"/>
      <c r="J4" s="836"/>
      <c r="K4" s="837"/>
      <c r="L4" s="835" t="s">
        <v>147</v>
      </c>
      <c r="M4" s="836"/>
      <c r="N4" s="836"/>
      <c r="O4" s="837"/>
      <c r="P4" s="835" t="s">
        <v>148</v>
      </c>
      <c r="Q4" s="836"/>
      <c r="R4" s="836"/>
      <c r="S4" s="837"/>
      <c r="T4" s="835" t="s">
        <v>156</v>
      </c>
      <c r="U4" s="836"/>
      <c r="V4" s="836"/>
      <c r="W4" s="837"/>
      <c r="X4" s="835" t="s">
        <v>206</v>
      </c>
      <c r="Y4" s="836"/>
      <c r="Z4" s="836"/>
      <c r="AA4" s="837"/>
      <c r="AB4" s="835" t="s">
        <v>162</v>
      </c>
      <c r="AC4" s="836"/>
      <c r="AD4" s="836"/>
      <c r="AE4" s="837"/>
      <c r="AF4" s="845" t="s">
        <v>223</v>
      </c>
      <c r="AG4" s="846"/>
      <c r="AH4" s="846"/>
      <c r="AI4" s="847"/>
      <c r="AJ4" s="848" t="s">
        <v>224</v>
      </c>
      <c r="AK4" s="846"/>
      <c r="AL4" s="846"/>
      <c r="AM4" s="847"/>
      <c r="AN4" s="841" t="s">
        <v>132</v>
      </c>
      <c r="AO4" s="842"/>
      <c r="AP4" s="842"/>
      <c r="AQ4" s="842"/>
      <c r="AR4" s="842"/>
      <c r="AS4" s="842"/>
      <c r="AT4" s="842"/>
      <c r="AU4" s="842"/>
      <c r="AV4" s="843"/>
    </row>
    <row r="5" spans="1:49" ht="39" customHeight="1" thickBot="1" x14ac:dyDescent="0.3">
      <c r="A5" s="811"/>
      <c r="B5" s="814"/>
      <c r="C5" s="817"/>
      <c r="D5" s="225" t="s">
        <v>130</v>
      </c>
      <c r="E5" s="226" t="s">
        <v>131</v>
      </c>
      <c r="F5" s="226" t="s">
        <v>133</v>
      </c>
      <c r="G5" s="227" t="s">
        <v>134</v>
      </c>
      <c r="H5" s="229" t="s">
        <v>130</v>
      </c>
      <c r="I5" s="226" t="s">
        <v>131</v>
      </c>
      <c r="J5" s="226" t="s">
        <v>133</v>
      </c>
      <c r="K5" s="230" t="s">
        <v>134</v>
      </c>
      <c r="L5" s="225" t="s">
        <v>130</v>
      </c>
      <c r="M5" s="226" t="s">
        <v>131</v>
      </c>
      <c r="N5" s="226" t="s">
        <v>133</v>
      </c>
      <c r="O5" s="227" t="s">
        <v>134</v>
      </c>
      <c r="P5" s="229" t="s">
        <v>130</v>
      </c>
      <c r="Q5" s="226" t="s">
        <v>131</v>
      </c>
      <c r="R5" s="226" t="s">
        <v>133</v>
      </c>
      <c r="S5" s="230" t="s">
        <v>134</v>
      </c>
      <c r="T5" s="225" t="s">
        <v>130</v>
      </c>
      <c r="U5" s="226" t="s">
        <v>131</v>
      </c>
      <c r="V5" s="226" t="s">
        <v>133</v>
      </c>
      <c r="W5" s="227" t="s">
        <v>134</v>
      </c>
      <c r="X5" s="229" t="s">
        <v>130</v>
      </c>
      <c r="Y5" s="226" t="s">
        <v>131</v>
      </c>
      <c r="Z5" s="226" t="s">
        <v>133</v>
      </c>
      <c r="AA5" s="230" t="s">
        <v>134</v>
      </c>
      <c r="AB5" s="225" t="s">
        <v>130</v>
      </c>
      <c r="AC5" s="226" t="s">
        <v>131</v>
      </c>
      <c r="AD5" s="226" t="s">
        <v>133</v>
      </c>
      <c r="AE5" s="227" t="s">
        <v>134</v>
      </c>
      <c r="AF5" s="229" t="s">
        <v>130</v>
      </c>
      <c r="AG5" s="226" t="s">
        <v>131</v>
      </c>
      <c r="AH5" s="226" t="s">
        <v>133</v>
      </c>
      <c r="AI5" s="230" t="s">
        <v>134</v>
      </c>
      <c r="AJ5" s="225" t="s">
        <v>130</v>
      </c>
      <c r="AK5" s="226" t="s">
        <v>131</v>
      </c>
      <c r="AL5" s="226" t="s">
        <v>133</v>
      </c>
      <c r="AM5" s="227" t="s">
        <v>134</v>
      </c>
      <c r="AN5" s="51" t="s">
        <v>130</v>
      </c>
      <c r="AO5" s="52" t="s">
        <v>131</v>
      </c>
      <c r="AP5" s="53" t="s">
        <v>133</v>
      </c>
      <c r="AQ5" s="104" t="s">
        <v>168</v>
      </c>
      <c r="AR5" s="103" t="s">
        <v>144</v>
      </c>
      <c r="AS5" s="104" t="s">
        <v>169</v>
      </c>
      <c r="AT5" s="29" t="s">
        <v>144</v>
      </c>
      <c r="AU5" s="104" t="s">
        <v>170</v>
      </c>
      <c r="AV5" s="29" t="s">
        <v>144</v>
      </c>
    </row>
    <row r="6" spans="1:49" ht="16.5" customHeight="1" thickBot="1" x14ac:dyDescent="0.3">
      <c r="A6" s="385"/>
      <c r="B6" s="386"/>
      <c r="C6" s="438" t="s">
        <v>140</v>
      </c>
      <c r="D6" s="275">
        <f t="shared" ref="D6:AM6" si="0">D7+D8+D18+D32+D51+D71+D86+D117</f>
        <v>47</v>
      </c>
      <c r="E6" s="276">
        <f t="shared" si="0"/>
        <v>125</v>
      </c>
      <c r="F6" s="276">
        <f t="shared" si="0"/>
        <v>534</v>
      </c>
      <c r="G6" s="277">
        <f t="shared" si="0"/>
        <v>64</v>
      </c>
      <c r="H6" s="275">
        <f t="shared" si="0"/>
        <v>0</v>
      </c>
      <c r="I6" s="276">
        <f t="shared" si="0"/>
        <v>1</v>
      </c>
      <c r="J6" s="276">
        <f t="shared" si="0"/>
        <v>15</v>
      </c>
      <c r="K6" s="277">
        <f t="shared" si="0"/>
        <v>12</v>
      </c>
      <c r="L6" s="275">
        <f t="shared" si="0"/>
        <v>0</v>
      </c>
      <c r="M6" s="276">
        <f t="shared" si="0"/>
        <v>1</v>
      </c>
      <c r="N6" s="276">
        <f t="shared" si="0"/>
        <v>19</v>
      </c>
      <c r="O6" s="277">
        <f t="shared" si="0"/>
        <v>18</v>
      </c>
      <c r="P6" s="275">
        <f t="shared" si="0"/>
        <v>1</v>
      </c>
      <c r="Q6" s="276">
        <f t="shared" si="0"/>
        <v>3</v>
      </c>
      <c r="R6" s="276">
        <f t="shared" si="0"/>
        <v>9</v>
      </c>
      <c r="S6" s="277">
        <f t="shared" si="0"/>
        <v>7</v>
      </c>
      <c r="T6" s="275">
        <f t="shared" si="0"/>
        <v>0</v>
      </c>
      <c r="U6" s="276">
        <f t="shared" si="0"/>
        <v>1</v>
      </c>
      <c r="V6" s="276">
        <f t="shared" si="0"/>
        <v>1</v>
      </c>
      <c r="W6" s="277">
        <f t="shared" si="0"/>
        <v>1</v>
      </c>
      <c r="X6" s="558">
        <f t="shared" si="0"/>
        <v>3</v>
      </c>
      <c r="Y6" s="559">
        <f t="shared" si="0"/>
        <v>10</v>
      </c>
      <c r="Z6" s="559">
        <f t="shared" si="0"/>
        <v>57</v>
      </c>
      <c r="AA6" s="560">
        <f t="shared" si="0"/>
        <v>31</v>
      </c>
      <c r="AB6" s="275">
        <f t="shared" si="0"/>
        <v>9</v>
      </c>
      <c r="AC6" s="276">
        <f t="shared" si="0"/>
        <v>0</v>
      </c>
      <c r="AD6" s="276">
        <f t="shared" si="0"/>
        <v>110</v>
      </c>
      <c r="AE6" s="277">
        <f t="shared" si="0"/>
        <v>30</v>
      </c>
      <c r="AF6" s="624">
        <f t="shared" si="0"/>
        <v>0</v>
      </c>
      <c r="AG6" s="627">
        <f t="shared" si="0"/>
        <v>0</v>
      </c>
      <c r="AH6" s="627">
        <f t="shared" si="0"/>
        <v>0</v>
      </c>
      <c r="AI6" s="629">
        <f t="shared" si="0"/>
        <v>0</v>
      </c>
      <c r="AJ6" s="624">
        <f t="shared" si="0"/>
        <v>0</v>
      </c>
      <c r="AK6" s="627">
        <f t="shared" si="0"/>
        <v>0</v>
      </c>
      <c r="AL6" s="627">
        <f t="shared" si="0"/>
        <v>0</v>
      </c>
      <c r="AM6" s="629">
        <f t="shared" si="0"/>
        <v>0</v>
      </c>
      <c r="AN6" s="439">
        <f>D6+H6+L6+P6+T6+X6+AB6+AF6+AJ6</f>
        <v>60</v>
      </c>
      <c r="AO6" s="440">
        <f>E6+I6+M6+Q6+U6+Y6+AC6+AG6+AK6</f>
        <v>141</v>
      </c>
      <c r="AP6" s="441">
        <f>F6+J6+N6+R6+V6+Z6+AD6+AH6+AL6</f>
        <v>745</v>
      </c>
      <c r="AQ6" s="442">
        <f>(G6+K6+O6+S6+W6+AA6+AE6+AI6+AM6)/$B$2/A127</f>
        <v>0.20606826801517067</v>
      </c>
      <c r="AR6" s="443">
        <f>$AQ$127</f>
        <v>0.2060682680151705</v>
      </c>
      <c r="AS6" s="444">
        <f>AP6/$AP$127/A127</f>
        <v>0.99996241751987902</v>
      </c>
      <c r="AT6" s="445">
        <f>$AS$127</f>
        <v>1.0000000000000002</v>
      </c>
      <c r="AU6" s="444">
        <f>(AN6+AO6)/AP6</f>
        <v>0.26979865771812078</v>
      </c>
      <c r="AV6" s="443">
        <f>$AU$127</f>
        <v>0.18427100584397052</v>
      </c>
      <c r="AW6" s="446"/>
    </row>
    <row r="7" spans="1:49" ht="16.5" customHeight="1" thickBot="1" x14ac:dyDescent="0.3">
      <c r="A7" s="387">
        <v>1</v>
      </c>
      <c r="B7" s="388">
        <v>50050</v>
      </c>
      <c r="C7" s="409" t="s">
        <v>81</v>
      </c>
      <c r="D7" s="447">
        <v>0</v>
      </c>
      <c r="E7" s="448">
        <v>0</v>
      </c>
      <c r="F7" s="448">
        <v>0</v>
      </c>
      <c r="G7" s="449">
        <f>IF(F7&gt;0,1,0)</f>
        <v>0</v>
      </c>
      <c r="H7" s="447">
        <v>0</v>
      </c>
      <c r="I7" s="448">
        <v>0</v>
      </c>
      <c r="J7" s="448">
        <v>0</v>
      </c>
      <c r="K7" s="449">
        <f>IF(J7&gt;0,1,0)</f>
        <v>0</v>
      </c>
      <c r="L7" s="447">
        <v>0</v>
      </c>
      <c r="M7" s="448">
        <v>0</v>
      </c>
      <c r="N7" s="448">
        <v>0</v>
      </c>
      <c r="O7" s="449">
        <f>IF(N7&gt;0,1,0)</f>
        <v>0</v>
      </c>
      <c r="P7" s="447">
        <v>0</v>
      </c>
      <c r="Q7" s="448">
        <v>0</v>
      </c>
      <c r="R7" s="448">
        <v>0</v>
      </c>
      <c r="S7" s="449">
        <f>IF(R7&gt;0,1,0)</f>
        <v>0</v>
      </c>
      <c r="T7" s="447">
        <v>0</v>
      </c>
      <c r="U7" s="448">
        <v>0</v>
      </c>
      <c r="V7" s="448">
        <v>0</v>
      </c>
      <c r="W7" s="449">
        <f>IF(V7&gt;0,1,0)</f>
        <v>0</v>
      </c>
      <c r="X7" s="772">
        <v>0</v>
      </c>
      <c r="Y7" s="773">
        <v>0</v>
      </c>
      <c r="Z7" s="773">
        <v>0</v>
      </c>
      <c r="AA7" s="774">
        <f>IF(Z7&gt;0,1,0)</f>
        <v>0</v>
      </c>
      <c r="AB7" s="447">
        <v>1</v>
      </c>
      <c r="AC7" s="448">
        <v>0</v>
      </c>
      <c r="AD7" s="448">
        <v>2</v>
      </c>
      <c r="AE7" s="449">
        <f>IF(AD7&gt;0,1,0)</f>
        <v>1</v>
      </c>
      <c r="AF7" s="718"/>
      <c r="AG7" s="719"/>
      <c r="AH7" s="719"/>
      <c r="AI7" s="720">
        <f>IF(AH7&gt;0,1,0)</f>
        <v>0</v>
      </c>
      <c r="AJ7" s="718"/>
      <c r="AK7" s="719"/>
      <c r="AL7" s="719"/>
      <c r="AM7" s="720">
        <f>IF(AL7&gt;0,1,0)</f>
        <v>0</v>
      </c>
      <c r="AN7" s="450">
        <f t="shared" ref="AN7:AN68" si="1">D7+H7+L7+P7+T7+X7+AB7+AF7+AJ7</f>
        <v>1</v>
      </c>
      <c r="AO7" s="451">
        <f t="shared" ref="AO7:AO68" si="2">E7+I7+M7+Q7+U7+Y7+AC7+AG7+AK7</f>
        <v>0</v>
      </c>
      <c r="AP7" s="452">
        <f>F7+J7+N7+R7+V7+Z7+AD7+AH7+AL7</f>
        <v>2</v>
      </c>
      <c r="AQ7" s="453">
        <f>(G7+K7+O7+S7+W7+AA7+AE7+AI7+AM7)/$B$2</f>
        <v>0.14285714285714285</v>
      </c>
      <c r="AR7" s="454">
        <f>$AQ$127</f>
        <v>0.2060682680151705</v>
      </c>
      <c r="AS7" s="410">
        <f>AP7/$AP$127</f>
        <v>0.30334430383824518</v>
      </c>
      <c r="AT7" s="455">
        <f>$AS$127</f>
        <v>1.0000000000000002</v>
      </c>
      <c r="AU7" s="552">
        <f>(AN7+AO7)/AP7</f>
        <v>0.5</v>
      </c>
      <c r="AV7" s="454">
        <f>$AU$127</f>
        <v>0.18427100584397052</v>
      </c>
    </row>
    <row r="8" spans="1:49" ht="16.5" customHeight="1" thickBot="1" x14ac:dyDescent="0.3">
      <c r="A8" s="389"/>
      <c r="B8" s="390"/>
      <c r="C8" s="378" t="s">
        <v>0</v>
      </c>
      <c r="D8" s="375">
        <f>SUM(D9:D17)</f>
        <v>4</v>
      </c>
      <c r="E8" s="376">
        <f t="shared" ref="E8:AM8" si="3">SUM(E9:E17)</f>
        <v>12</v>
      </c>
      <c r="F8" s="376">
        <f t="shared" si="3"/>
        <v>63</v>
      </c>
      <c r="G8" s="379">
        <f t="shared" si="3"/>
        <v>5</v>
      </c>
      <c r="H8" s="375">
        <f t="shared" si="3"/>
        <v>0</v>
      </c>
      <c r="I8" s="376">
        <f t="shared" si="3"/>
        <v>0</v>
      </c>
      <c r="J8" s="376">
        <f t="shared" si="3"/>
        <v>3</v>
      </c>
      <c r="K8" s="379">
        <f t="shared" si="3"/>
        <v>1</v>
      </c>
      <c r="L8" s="375">
        <f t="shared" si="3"/>
        <v>0</v>
      </c>
      <c r="M8" s="376">
        <f t="shared" si="3"/>
        <v>0</v>
      </c>
      <c r="N8" s="376">
        <f t="shared" si="3"/>
        <v>1</v>
      </c>
      <c r="O8" s="379">
        <f t="shared" si="3"/>
        <v>1</v>
      </c>
      <c r="P8" s="375">
        <f t="shared" si="3"/>
        <v>0</v>
      </c>
      <c r="Q8" s="376">
        <f t="shared" si="3"/>
        <v>0</v>
      </c>
      <c r="R8" s="376">
        <f t="shared" si="3"/>
        <v>1</v>
      </c>
      <c r="S8" s="379">
        <f t="shared" si="3"/>
        <v>1</v>
      </c>
      <c r="T8" s="375">
        <f t="shared" si="3"/>
        <v>0</v>
      </c>
      <c r="U8" s="376">
        <f t="shared" si="3"/>
        <v>0</v>
      </c>
      <c r="V8" s="376">
        <f t="shared" si="3"/>
        <v>0</v>
      </c>
      <c r="W8" s="379">
        <f t="shared" si="3"/>
        <v>0</v>
      </c>
      <c r="X8" s="761">
        <f t="shared" si="3"/>
        <v>1</v>
      </c>
      <c r="Y8" s="763">
        <f t="shared" si="3"/>
        <v>1</v>
      </c>
      <c r="Z8" s="763">
        <f t="shared" si="3"/>
        <v>7</v>
      </c>
      <c r="AA8" s="762">
        <f t="shared" si="3"/>
        <v>4</v>
      </c>
      <c r="AB8" s="375">
        <f t="shared" si="3"/>
        <v>2</v>
      </c>
      <c r="AC8" s="376">
        <f t="shared" si="3"/>
        <v>0</v>
      </c>
      <c r="AD8" s="376">
        <f t="shared" si="3"/>
        <v>8</v>
      </c>
      <c r="AE8" s="379">
        <f t="shared" si="3"/>
        <v>3</v>
      </c>
      <c r="AF8" s="634">
        <f t="shared" si="3"/>
        <v>0</v>
      </c>
      <c r="AG8" s="635">
        <f t="shared" si="3"/>
        <v>0</v>
      </c>
      <c r="AH8" s="635">
        <f t="shared" si="3"/>
        <v>0</v>
      </c>
      <c r="AI8" s="639">
        <f t="shared" si="3"/>
        <v>0</v>
      </c>
      <c r="AJ8" s="634">
        <f t="shared" si="3"/>
        <v>0</v>
      </c>
      <c r="AK8" s="635">
        <f t="shared" si="3"/>
        <v>0</v>
      </c>
      <c r="AL8" s="635">
        <f t="shared" si="3"/>
        <v>0</v>
      </c>
      <c r="AM8" s="639">
        <f t="shared" si="3"/>
        <v>0</v>
      </c>
      <c r="AN8" s="101">
        <f t="shared" si="1"/>
        <v>7</v>
      </c>
      <c r="AO8" s="102">
        <f t="shared" si="2"/>
        <v>13</v>
      </c>
      <c r="AP8" s="207">
        <f t="shared" ref="AP8:AP69" si="4">F8+J8+N8+R8+V8+Z8+AD8+AH8+AL8</f>
        <v>83</v>
      </c>
      <c r="AQ8" s="69">
        <f>(G8+K8+O8+S8+W8+AA8+AE8+AI8+AM8)/$B$2/A17</f>
        <v>0.23809523809523808</v>
      </c>
      <c r="AR8" s="100"/>
      <c r="AS8" s="69">
        <f>AP8/$AP$127/A17</f>
        <v>1.3987542899207972</v>
      </c>
      <c r="AT8" s="74"/>
      <c r="AU8" s="69">
        <f t="shared" ref="AU8:AU68" si="5">(AN8+AO8)/AP8</f>
        <v>0.24096385542168675</v>
      </c>
      <c r="AV8" s="100"/>
    </row>
    <row r="9" spans="1:49" ht="16.5" customHeight="1" x14ac:dyDescent="0.25">
      <c r="A9" s="391">
        <v>1</v>
      </c>
      <c r="B9" s="392">
        <v>10003</v>
      </c>
      <c r="C9" s="393" t="s">
        <v>142</v>
      </c>
      <c r="D9" s="288">
        <v>0</v>
      </c>
      <c r="E9" s="289">
        <v>0</v>
      </c>
      <c r="F9" s="289">
        <v>0</v>
      </c>
      <c r="G9" s="300">
        <f>IF(F9&gt;0,1,0)</f>
        <v>0</v>
      </c>
      <c r="H9" s="298">
        <v>0</v>
      </c>
      <c r="I9" s="299">
        <v>0</v>
      </c>
      <c r="J9" s="299">
        <v>0</v>
      </c>
      <c r="K9" s="300">
        <f>IF(J9&gt;0,1,0)</f>
        <v>0</v>
      </c>
      <c r="L9" s="298">
        <v>0</v>
      </c>
      <c r="M9" s="299">
        <v>0</v>
      </c>
      <c r="N9" s="299">
        <v>0</v>
      </c>
      <c r="O9" s="300">
        <f t="shared" ref="O9:O17" si="6">IF(N9&gt;0,1,0)</f>
        <v>0</v>
      </c>
      <c r="P9" s="298">
        <v>0</v>
      </c>
      <c r="Q9" s="299">
        <v>0</v>
      </c>
      <c r="R9" s="299">
        <v>0</v>
      </c>
      <c r="S9" s="300">
        <f t="shared" ref="S9:S17" si="7">IF(R9&gt;0,1,0)</f>
        <v>0</v>
      </c>
      <c r="T9" s="298">
        <v>0</v>
      </c>
      <c r="U9" s="299">
        <v>0</v>
      </c>
      <c r="V9" s="299">
        <v>0</v>
      </c>
      <c r="W9" s="300">
        <f t="shared" ref="W9:W17" si="8">IF(V9&gt;0,1,0)</f>
        <v>0</v>
      </c>
      <c r="X9" s="288">
        <v>0</v>
      </c>
      <c r="Y9" s="289">
        <v>0</v>
      </c>
      <c r="Z9" s="289">
        <v>0</v>
      </c>
      <c r="AA9" s="561">
        <f t="shared" ref="AA9:AA17" si="9">IF(Z9&gt;0,1,0)</f>
        <v>0</v>
      </c>
      <c r="AB9" s="298">
        <v>0</v>
      </c>
      <c r="AC9" s="299">
        <v>0</v>
      </c>
      <c r="AD9" s="299">
        <v>0</v>
      </c>
      <c r="AE9" s="300">
        <f>IF(AD9&gt;0,1,0)</f>
        <v>0</v>
      </c>
      <c r="AF9" s="614"/>
      <c r="AG9" s="611"/>
      <c r="AH9" s="611"/>
      <c r="AI9" s="637">
        <f>IF(AH9&gt;0,1,0)</f>
        <v>0</v>
      </c>
      <c r="AJ9" s="614"/>
      <c r="AK9" s="611"/>
      <c r="AL9" s="611"/>
      <c r="AM9" s="637">
        <f>IF(AL9&gt;0,1,0)</f>
        <v>0</v>
      </c>
      <c r="AN9" s="412">
        <f t="shared" si="1"/>
        <v>0</v>
      </c>
      <c r="AO9" s="413">
        <f t="shared" si="2"/>
        <v>0</v>
      </c>
      <c r="AP9" s="414">
        <f>F9+J9+N9+R9+V9+Z9+AD9+AH9+AL9+0.001</f>
        <v>1E-3</v>
      </c>
      <c r="AQ9" s="430">
        <f>(G9+K9+O9+S9+W9+AA9+AE9+AI9+AM9)/$B$2</f>
        <v>0</v>
      </c>
      <c r="AR9" s="429">
        <f>$AQ$127</f>
        <v>0.2060682680151705</v>
      </c>
      <c r="AS9" s="430">
        <f t="shared" ref="AS9:AS17" si="10">AP9/$AP$127</f>
        <v>1.5167215191912259E-4</v>
      </c>
      <c r="AT9" s="431">
        <f t="shared" ref="AT9:AT17" si="11">$AS$127</f>
        <v>1.0000000000000002</v>
      </c>
      <c r="AU9" s="430">
        <f>(AN9+AO9)/AP9</f>
        <v>0</v>
      </c>
      <c r="AV9" s="429">
        <f t="shared" ref="AV9:AV17" si="12">$AU$127</f>
        <v>0.18427100584397052</v>
      </c>
    </row>
    <row r="10" spans="1:49" ht="16.5" customHeight="1" x14ac:dyDescent="0.25">
      <c r="A10" s="391">
        <v>2</v>
      </c>
      <c r="B10" s="392">
        <v>10002</v>
      </c>
      <c r="C10" s="393" t="s">
        <v>79</v>
      </c>
      <c r="D10" s="288">
        <v>0</v>
      </c>
      <c r="E10" s="289">
        <v>0</v>
      </c>
      <c r="F10" s="289">
        <v>6</v>
      </c>
      <c r="G10" s="314">
        <f>IF(F10&gt;0,1,0)</f>
        <v>1</v>
      </c>
      <c r="H10" s="288">
        <v>0</v>
      </c>
      <c r="I10" s="289">
        <v>0</v>
      </c>
      <c r="J10" s="289">
        <v>3</v>
      </c>
      <c r="K10" s="314">
        <f>IF(J10&gt;0,1,0)</f>
        <v>1</v>
      </c>
      <c r="L10" s="298">
        <v>0</v>
      </c>
      <c r="M10" s="299">
        <v>0</v>
      </c>
      <c r="N10" s="299">
        <v>0</v>
      </c>
      <c r="O10" s="314">
        <f t="shared" si="6"/>
        <v>0</v>
      </c>
      <c r="P10" s="298">
        <v>0</v>
      </c>
      <c r="Q10" s="299">
        <v>0</v>
      </c>
      <c r="R10" s="299">
        <v>1</v>
      </c>
      <c r="S10" s="314">
        <f t="shared" si="7"/>
        <v>1</v>
      </c>
      <c r="T10" s="298">
        <v>0</v>
      </c>
      <c r="U10" s="299">
        <v>0</v>
      </c>
      <c r="V10" s="299">
        <v>0</v>
      </c>
      <c r="W10" s="314">
        <f t="shared" si="8"/>
        <v>0</v>
      </c>
      <c r="X10" s="288">
        <v>0</v>
      </c>
      <c r="Y10" s="289">
        <v>0</v>
      </c>
      <c r="Z10" s="289">
        <v>0</v>
      </c>
      <c r="AA10" s="562">
        <f t="shared" si="9"/>
        <v>0</v>
      </c>
      <c r="AB10" s="298">
        <v>0</v>
      </c>
      <c r="AC10" s="299">
        <v>0</v>
      </c>
      <c r="AD10" s="299">
        <v>0</v>
      </c>
      <c r="AE10" s="314">
        <f>IF(AD10&gt;0,1,0)</f>
        <v>0</v>
      </c>
      <c r="AF10" s="614"/>
      <c r="AG10" s="611"/>
      <c r="AH10" s="611"/>
      <c r="AI10" s="615">
        <f>IF(AH10&gt;0,1,0)</f>
        <v>0</v>
      </c>
      <c r="AJ10" s="614"/>
      <c r="AK10" s="611"/>
      <c r="AL10" s="611"/>
      <c r="AM10" s="615">
        <f>IF(AL10&gt;0,1,0)</f>
        <v>0</v>
      </c>
      <c r="AN10" s="418">
        <f t="shared" si="1"/>
        <v>0</v>
      </c>
      <c r="AO10" s="419">
        <f t="shared" si="2"/>
        <v>0</v>
      </c>
      <c r="AP10" s="420">
        <f t="shared" si="4"/>
        <v>10</v>
      </c>
      <c r="AQ10" s="421">
        <f t="shared" ref="AQ10:AQ70" si="13">(G10+K10+O10+S10+W10+AA10+AE10+AI10+AM10)/$B$2</f>
        <v>0.42857142857142855</v>
      </c>
      <c r="AR10" s="422">
        <f t="shared" ref="AR10:AR17" si="14">$AQ$127</f>
        <v>0.2060682680151705</v>
      </c>
      <c r="AS10" s="421">
        <f t="shared" si="10"/>
        <v>1.516721519191226</v>
      </c>
      <c r="AT10" s="423">
        <f t="shared" si="11"/>
        <v>1.0000000000000002</v>
      </c>
      <c r="AU10" s="421">
        <f>(AN10+AO10)/AP10</f>
        <v>0</v>
      </c>
      <c r="AV10" s="422">
        <f t="shared" si="12"/>
        <v>0.18427100584397052</v>
      </c>
    </row>
    <row r="11" spans="1:49" ht="16.5" customHeight="1" x14ac:dyDescent="0.25">
      <c r="A11" s="391">
        <v>3</v>
      </c>
      <c r="B11" s="392">
        <v>10090</v>
      </c>
      <c r="C11" s="393" t="s">
        <v>83</v>
      </c>
      <c r="D11" s="288">
        <v>0</v>
      </c>
      <c r="E11" s="289">
        <v>0</v>
      </c>
      <c r="F11" s="289">
        <v>0</v>
      </c>
      <c r="G11" s="314">
        <f>IF(F11&gt;0,1,0)</f>
        <v>0</v>
      </c>
      <c r="H11" s="576">
        <v>0</v>
      </c>
      <c r="I11" s="313">
        <v>0</v>
      </c>
      <c r="J11" s="301">
        <v>0</v>
      </c>
      <c r="K11" s="314">
        <f>IF(J11&gt;0,1,0)</f>
        <v>0</v>
      </c>
      <c r="L11" s="298">
        <v>0</v>
      </c>
      <c r="M11" s="299">
        <v>0</v>
      </c>
      <c r="N11" s="299">
        <v>0</v>
      </c>
      <c r="O11" s="314">
        <f t="shared" si="6"/>
        <v>0</v>
      </c>
      <c r="P11" s="298">
        <v>0</v>
      </c>
      <c r="Q11" s="299">
        <v>0</v>
      </c>
      <c r="R11" s="299">
        <v>0</v>
      </c>
      <c r="S11" s="314">
        <f t="shared" si="7"/>
        <v>0</v>
      </c>
      <c r="T11" s="298">
        <v>0</v>
      </c>
      <c r="U11" s="299">
        <v>0</v>
      </c>
      <c r="V11" s="299">
        <v>0</v>
      </c>
      <c r="W11" s="314">
        <f t="shared" si="8"/>
        <v>0</v>
      </c>
      <c r="X11" s="288">
        <v>1</v>
      </c>
      <c r="Y11" s="289">
        <v>0</v>
      </c>
      <c r="Z11" s="289">
        <v>1</v>
      </c>
      <c r="AA11" s="562">
        <f t="shared" si="9"/>
        <v>1</v>
      </c>
      <c r="AB11" s="298">
        <v>0</v>
      </c>
      <c r="AC11" s="299">
        <v>0</v>
      </c>
      <c r="AD11" s="299">
        <v>0</v>
      </c>
      <c r="AE11" s="314">
        <f>IF(AD11&gt;0,1,0)</f>
        <v>0</v>
      </c>
      <c r="AF11" s="614"/>
      <c r="AG11" s="611"/>
      <c r="AH11" s="611"/>
      <c r="AI11" s="615">
        <f>IF(AH11&gt;0,1,0)</f>
        <v>0</v>
      </c>
      <c r="AJ11" s="614"/>
      <c r="AK11" s="611"/>
      <c r="AL11" s="611"/>
      <c r="AM11" s="615">
        <f>IF(AL11&gt;0,1,0)</f>
        <v>0</v>
      </c>
      <c r="AN11" s="418">
        <f t="shared" si="1"/>
        <v>1</v>
      </c>
      <c r="AO11" s="419">
        <f t="shared" si="2"/>
        <v>0</v>
      </c>
      <c r="AP11" s="420">
        <f>F11+J11+N11+R11+V11+Z11+AD11+AH11+AL11</f>
        <v>1</v>
      </c>
      <c r="AQ11" s="421">
        <f t="shared" si="13"/>
        <v>0.14285714285714285</v>
      </c>
      <c r="AR11" s="422">
        <f t="shared" si="14"/>
        <v>0.2060682680151705</v>
      </c>
      <c r="AS11" s="421">
        <f t="shared" si="10"/>
        <v>0.15167215191912259</v>
      </c>
      <c r="AT11" s="423">
        <f t="shared" si="11"/>
        <v>1.0000000000000002</v>
      </c>
      <c r="AU11" s="421">
        <f>(AN11+AO11)/AP11</f>
        <v>1</v>
      </c>
      <c r="AV11" s="422">
        <f t="shared" si="12"/>
        <v>0.18427100584397052</v>
      </c>
    </row>
    <row r="12" spans="1:49" ht="16.5" customHeight="1" x14ac:dyDescent="0.25">
      <c r="A12" s="391">
        <v>4</v>
      </c>
      <c r="B12" s="392">
        <v>10004</v>
      </c>
      <c r="C12" s="393" t="s">
        <v>82</v>
      </c>
      <c r="D12" s="288">
        <v>3</v>
      </c>
      <c r="E12" s="289">
        <v>12</v>
      </c>
      <c r="F12" s="289">
        <v>52</v>
      </c>
      <c r="G12" s="314">
        <f>IF(F12&gt;0,1,0)</f>
        <v>1</v>
      </c>
      <c r="H12" s="576">
        <v>0</v>
      </c>
      <c r="I12" s="299">
        <v>0</v>
      </c>
      <c r="J12" s="301">
        <v>0</v>
      </c>
      <c r="K12" s="314">
        <f>IF(J12&gt;0,1,0)</f>
        <v>0</v>
      </c>
      <c r="L12" s="298">
        <v>0</v>
      </c>
      <c r="M12" s="299">
        <v>0</v>
      </c>
      <c r="N12" s="299">
        <v>0</v>
      </c>
      <c r="O12" s="314">
        <f t="shared" si="6"/>
        <v>0</v>
      </c>
      <c r="P12" s="298">
        <v>0</v>
      </c>
      <c r="Q12" s="299">
        <v>0</v>
      </c>
      <c r="R12" s="299">
        <v>0</v>
      </c>
      <c r="S12" s="314">
        <f t="shared" si="7"/>
        <v>0</v>
      </c>
      <c r="T12" s="298">
        <v>0</v>
      </c>
      <c r="U12" s="299">
        <v>0</v>
      </c>
      <c r="V12" s="299">
        <v>0</v>
      </c>
      <c r="W12" s="314">
        <f t="shared" si="8"/>
        <v>0</v>
      </c>
      <c r="X12" s="288">
        <v>0</v>
      </c>
      <c r="Y12" s="289">
        <v>0</v>
      </c>
      <c r="Z12" s="289">
        <v>4</v>
      </c>
      <c r="AA12" s="562">
        <f t="shared" si="9"/>
        <v>1</v>
      </c>
      <c r="AB12" s="298">
        <v>0</v>
      </c>
      <c r="AC12" s="299">
        <v>0</v>
      </c>
      <c r="AD12" s="299">
        <v>0</v>
      </c>
      <c r="AE12" s="314">
        <f>IF(AD12&gt;0,1,0)</f>
        <v>0</v>
      </c>
      <c r="AF12" s="614"/>
      <c r="AG12" s="611"/>
      <c r="AH12" s="611"/>
      <c r="AI12" s="615">
        <f>IF(AH12&gt;0,1,0)</f>
        <v>0</v>
      </c>
      <c r="AJ12" s="614"/>
      <c r="AK12" s="611"/>
      <c r="AL12" s="611"/>
      <c r="AM12" s="615">
        <f>IF(AL12&gt;0,1,0)</f>
        <v>0</v>
      </c>
      <c r="AN12" s="418">
        <f t="shared" si="1"/>
        <v>3</v>
      </c>
      <c r="AO12" s="419">
        <f t="shared" si="2"/>
        <v>12</v>
      </c>
      <c r="AP12" s="420">
        <f t="shared" si="4"/>
        <v>56</v>
      </c>
      <c r="AQ12" s="421">
        <f t="shared" si="13"/>
        <v>0.2857142857142857</v>
      </c>
      <c r="AR12" s="422">
        <f t="shared" si="14"/>
        <v>0.2060682680151705</v>
      </c>
      <c r="AS12" s="421">
        <f t="shared" si="10"/>
        <v>8.4936405074708645</v>
      </c>
      <c r="AT12" s="423">
        <f t="shared" si="11"/>
        <v>1.0000000000000002</v>
      </c>
      <c r="AU12" s="421">
        <f>(AN12+AO12)/AP12</f>
        <v>0.26785714285714285</v>
      </c>
      <c r="AV12" s="422">
        <f t="shared" si="12"/>
        <v>0.18427100584397052</v>
      </c>
    </row>
    <row r="13" spans="1:49" ht="16.5" customHeight="1" x14ac:dyDescent="0.25">
      <c r="A13" s="391">
        <v>5</v>
      </c>
      <c r="B13" s="394">
        <v>10001</v>
      </c>
      <c r="C13" s="395" t="s">
        <v>78</v>
      </c>
      <c r="D13" s="288">
        <v>1</v>
      </c>
      <c r="E13" s="289">
        <v>0</v>
      </c>
      <c r="F13" s="289">
        <v>2</v>
      </c>
      <c r="G13" s="314">
        <f>IF(F13&gt;0,1,0)</f>
        <v>1</v>
      </c>
      <c r="H13" s="576">
        <v>0</v>
      </c>
      <c r="I13" s="299">
        <v>0</v>
      </c>
      <c r="J13" s="301">
        <v>0</v>
      </c>
      <c r="K13" s="314">
        <f>IF(J13&gt;0,1,0)</f>
        <v>0</v>
      </c>
      <c r="L13" s="298">
        <v>0</v>
      </c>
      <c r="M13" s="299">
        <v>0</v>
      </c>
      <c r="N13" s="299">
        <v>0</v>
      </c>
      <c r="O13" s="314">
        <f t="shared" si="6"/>
        <v>0</v>
      </c>
      <c r="P13" s="298">
        <v>0</v>
      </c>
      <c r="Q13" s="299">
        <v>0</v>
      </c>
      <c r="R13" s="299">
        <v>0</v>
      </c>
      <c r="S13" s="314">
        <f t="shared" si="7"/>
        <v>0</v>
      </c>
      <c r="T13" s="298">
        <v>0</v>
      </c>
      <c r="U13" s="299">
        <v>0</v>
      </c>
      <c r="V13" s="299">
        <v>0</v>
      </c>
      <c r="W13" s="314">
        <f t="shared" si="8"/>
        <v>0</v>
      </c>
      <c r="X13" s="288">
        <v>0</v>
      </c>
      <c r="Y13" s="289">
        <v>1</v>
      </c>
      <c r="Z13" s="289">
        <v>1</v>
      </c>
      <c r="AA13" s="562">
        <f t="shared" si="9"/>
        <v>1</v>
      </c>
      <c r="AB13" s="298">
        <v>1</v>
      </c>
      <c r="AC13" s="299">
        <v>0</v>
      </c>
      <c r="AD13" s="299">
        <v>2</v>
      </c>
      <c r="AE13" s="314">
        <f>IF(AD13&gt;0,1,0)</f>
        <v>1</v>
      </c>
      <c r="AF13" s="614"/>
      <c r="AG13" s="611"/>
      <c r="AH13" s="611"/>
      <c r="AI13" s="615">
        <f>IF(AH13&gt;0,1,0)</f>
        <v>0</v>
      </c>
      <c r="AJ13" s="614"/>
      <c r="AK13" s="611"/>
      <c r="AL13" s="611"/>
      <c r="AM13" s="615">
        <f>IF(AL13&gt;0,1,0)</f>
        <v>0</v>
      </c>
      <c r="AN13" s="418">
        <f t="shared" si="1"/>
        <v>2</v>
      </c>
      <c r="AO13" s="419">
        <f t="shared" si="2"/>
        <v>1</v>
      </c>
      <c r="AP13" s="420">
        <f>F13+J13+N13+R13+V13+Z13+AD13+AH13+AL13</f>
        <v>5</v>
      </c>
      <c r="AQ13" s="421">
        <f t="shared" si="13"/>
        <v>0.42857142857142855</v>
      </c>
      <c r="AR13" s="429">
        <f t="shared" si="14"/>
        <v>0.2060682680151705</v>
      </c>
      <c r="AS13" s="430">
        <f t="shared" si="10"/>
        <v>0.758360759595613</v>
      </c>
      <c r="AT13" s="431">
        <f t="shared" si="11"/>
        <v>1.0000000000000002</v>
      </c>
      <c r="AU13" s="430">
        <f>(AN13+AO13)/AP13</f>
        <v>0.6</v>
      </c>
      <c r="AV13" s="429">
        <f t="shared" si="12"/>
        <v>0.18427100584397052</v>
      </c>
    </row>
    <row r="14" spans="1:49" ht="16.5" customHeight="1" x14ac:dyDescent="0.25">
      <c r="A14" s="391">
        <v>6</v>
      </c>
      <c r="B14" s="392">
        <v>10120</v>
      </c>
      <c r="C14" s="393" t="s">
        <v>84</v>
      </c>
      <c r="D14" s="288">
        <v>0</v>
      </c>
      <c r="E14" s="289">
        <v>0</v>
      </c>
      <c r="F14" s="289">
        <v>2</v>
      </c>
      <c r="G14" s="314">
        <f t="shared" ref="G14:G17" si="15">IF(F14&gt;0,1,0)</f>
        <v>1</v>
      </c>
      <c r="H14" s="576">
        <v>0</v>
      </c>
      <c r="I14" s="299">
        <v>0</v>
      </c>
      <c r="J14" s="301">
        <v>0</v>
      </c>
      <c r="K14" s="314">
        <f t="shared" ref="K14:K68" si="16">IF(J14&gt;0,1,0)</f>
        <v>0</v>
      </c>
      <c r="L14" s="298">
        <v>0</v>
      </c>
      <c r="M14" s="299">
        <v>0</v>
      </c>
      <c r="N14" s="299">
        <v>1</v>
      </c>
      <c r="O14" s="314">
        <f t="shared" si="6"/>
        <v>1</v>
      </c>
      <c r="P14" s="298">
        <v>0</v>
      </c>
      <c r="Q14" s="299">
        <v>0</v>
      </c>
      <c r="R14" s="299">
        <v>0</v>
      </c>
      <c r="S14" s="314">
        <f t="shared" si="7"/>
        <v>0</v>
      </c>
      <c r="T14" s="298">
        <v>0</v>
      </c>
      <c r="U14" s="299">
        <v>0</v>
      </c>
      <c r="V14" s="299">
        <v>0</v>
      </c>
      <c r="W14" s="314">
        <f t="shared" si="8"/>
        <v>0</v>
      </c>
      <c r="X14" s="288">
        <v>0</v>
      </c>
      <c r="Y14" s="289">
        <v>0</v>
      </c>
      <c r="Z14" s="289">
        <v>0</v>
      </c>
      <c r="AA14" s="562">
        <f t="shared" si="9"/>
        <v>0</v>
      </c>
      <c r="AB14" s="298">
        <v>0</v>
      </c>
      <c r="AC14" s="299">
        <v>0</v>
      </c>
      <c r="AD14" s="299">
        <v>1</v>
      </c>
      <c r="AE14" s="314">
        <f t="shared" ref="AE14:AE68" si="17">IF(AD14&gt;0,1,0)</f>
        <v>1</v>
      </c>
      <c r="AF14" s="614"/>
      <c r="AG14" s="611"/>
      <c r="AH14" s="611"/>
      <c r="AI14" s="615">
        <f t="shared" ref="AI14:AI68" si="18">IF(AH14&gt;0,1,0)</f>
        <v>0</v>
      </c>
      <c r="AJ14" s="614"/>
      <c r="AK14" s="611"/>
      <c r="AL14" s="611"/>
      <c r="AM14" s="615">
        <f t="shared" ref="AM14:AM68" si="19">IF(AL14&gt;0,1,0)</f>
        <v>0</v>
      </c>
      <c r="AN14" s="418">
        <f t="shared" si="1"/>
        <v>0</v>
      </c>
      <c r="AO14" s="419">
        <f t="shared" si="2"/>
        <v>0</v>
      </c>
      <c r="AP14" s="420">
        <f t="shared" si="4"/>
        <v>4</v>
      </c>
      <c r="AQ14" s="421">
        <f t="shared" si="13"/>
        <v>0.42857142857142855</v>
      </c>
      <c r="AR14" s="422">
        <f t="shared" si="14"/>
        <v>0.2060682680151705</v>
      </c>
      <c r="AS14" s="421">
        <f t="shared" si="10"/>
        <v>0.60668860767649035</v>
      </c>
      <c r="AT14" s="423">
        <f t="shared" si="11"/>
        <v>1.0000000000000002</v>
      </c>
      <c r="AU14" s="421">
        <f t="shared" si="5"/>
        <v>0</v>
      </c>
      <c r="AV14" s="422">
        <f t="shared" si="12"/>
        <v>0.18427100584397052</v>
      </c>
    </row>
    <row r="15" spans="1:49" ht="16.5" customHeight="1" x14ac:dyDescent="0.25">
      <c r="A15" s="391">
        <v>7</v>
      </c>
      <c r="B15" s="392">
        <v>10190</v>
      </c>
      <c r="C15" s="393" t="s">
        <v>5</v>
      </c>
      <c r="D15" s="288">
        <v>0</v>
      </c>
      <c r="E15" s="289">
        <v>0</v>
      </c>
      <c r="F15" s="289">
        <v>0</v>
      </c>
      <c r="G15" s="314">
        <f t="shared" si="15"/>
        <v>0</v>
      </c>
      <c r="H15" s="576">
        <v>0</v>
      </c>
      <c r="I15" s="299">
        <v>0</v>
      </c>
      <c r="J15" s="301">
        <v>0</v>
      </c>
      <c r="K15" s="314">
        <f t="shared" si="16"/>
        <v>0</v>
      </c>
      <c r="L15" s="298">
        <v>0</v>
      </c>
      <c r="M15" s="299">
        <v>0</v>
      </c>
      <c r="N15" s="299">
        <v>0</v>
      </c>
      <c r="O15" s="314">
        <f t="shared" si="6"/>
        <v>0</v>
      </c>
      <c r="P15" s="298">
        <v>0</v>
      </c>
      <c r="Q15" s="299">
        <v>0</v>
      </c>
      <c r="R15" s="299">
        <v>0</v>
      </c>
      <c r="S15" s="314">
        <f t="shared" si="7"/>
        <v>0</v>
      </c>
      <c r="T15" s="298">
        <v>0</v>
      </c>
      <c r="U15" s="299">
        <v>0</v>
      </c>
      <c r="V15" s="299">
        <v>0</v>
      </c>
      <c r="W15" s="314">
        <f t="shared" si="8"/>
        <v>0</v>
      </c>
      <c r="X15" s="288">
        <v>0</v>
      </c>
      <c r="Y15" s="289">
        <v>0</v>
      </c>
      <c r="Z15" s="289">
        <v>1</v>
      </c>
      <c r="AA15" s="562">
        <f t="shared" si="9"/>
        <v>1</v>
      </c>
      <c r="AB15" s="298">
        <v>0</v>
      </c>
      <c r="AC15" s="299">
        <v>0</v>
      </c>
      <c r="AD15" s="299">
        <v>0</v>
      </c>
      <c r="AE15" s="314">
        <f t="shared" si="17"/>
        <v>0</v>
      </c>
      <c r="AF15" s="614"/>
      <c r="AG15" s="611"/>
      <c r="AH15" s="611"/>
      <c r="AI15" s="615">
        <f t="shared" si="18"/>
        <v>0</v>
      </c>
      <c r="AJ15" s="614"/>
      <c r="AK15" s="611"/>
      <c r="AL15" s="611"/>
      <c r="AM15" s="615">
        <f t="shared" si="19"/>
        <v>0</v>
      </c>
      <c r="AN15" s="418">
        <f t="shared" si="1"/>
        <v>0</v>
      </c>
      <c r="AO15" s="419">
        <f t="shared" si="2"/>
        <v>0</v>
      </c>
      <c r="AP15" s="420">
        <f>F15+J15+N15+R15+V15+Z15+AD15+AH15+AL15</f>
        <v>1</v>
      </c>
      <c r="AQ15" s="421">
        <f t="shared" si="13"/>
        <v>0.14285714285714285</v>
      </c>
      <c r="AR15" s="422">
        <f t="shared" si="14"/>
        <v>0.2060682680151705</v>
      </c>
      <c r="AS15" s="421">
        <f t="shared" si="10"/>
        <v>0.15167215191912259</v>
      </c>
      <c r="AT15" s="423">
        <f t="shared" si="11"/>
        <v>1.0000000000000002</v>
      </c>
      <c r="AU15" s="421">
        <f t="shared" si="5"/>
        <v>0</v>
      </c>
      <c r="AV15" s="422">
        <f t="shared" si="12"/>
        <v>0.18427100584397052</v>
      </c>
    </row>
    <row r="16" spans="1:49" ht="16.5" customHeight="1" x14ac:dyDescent="0.25">
      <c r="A16" s="391">
        <v>8</v>
      </c>
      <c r="B16" s="392">
        <v>10320</v>
      </c>
      <c r="C16" s="393" t="s">
        <v>80</v>
      </c>
      <c r="D16" s="288">
        <v>0</v>
      </c>
      <c r="E16" s="289">
        <v>0</v>
      </c>
      <c r="F16" s="289">
        <v>0</v>
      </c>
      <c r="G16" s="314">
        <f t="shared" si="15"/>
        <v>0</v>
      </c>
      <c r="H16" s="576">
        <v>0</v>
      </c>
      <c r="I16" s="299">
        <v>0</v>
      </c>
      <c r="J16" s="301">
        <v>0</v>
      </c>
      <c r="K16" s="314">
        <f t="shared" si="16"/>
        <v>0</v>
      </c>
      <c r="L16" s="298">
        <v>0</v>
      </c>
      <c r="M16" s="299">
        <v>0</v>
      </c>
      <c r="N16" s="299">
        <v>0</v>
      </c>
      <c r="O16" s="314">
        <f t="shared" si="6"/>
        <v>0</v>
      </c>
      <c r="P16" s="298">
        <v>0</v>
      </c>
      <c r="Q16" s="299">
        <v>0</v>
      </c>
      <c r="R16" s="299">
        <v>0</v>
      </c>
      <c r="S16" s="314">
        <f t="shared" si="7"/>
        <v>0</v>
      </c>
      <c r="T16" s="298">
        <v>0</v>
      </c>
      <c r="U16" s="299">
        <v>0</v>
      </c>
      <c r="V16" s="299">
        <v>0</v>
      </c>
      <c r="W16" s="314">
        <f t="shared" si="8"/>
        <v>0</v>
      </c>
      <c r="X16" s="288">
        <v>0</v>
      </c>
      <c r="Y16" s="289">
        <v>0</v>
      </c>
      <c r="Z16" s="289">
        <v>0</v>
      </c>
      <c r="AA16" s="562">
        <f t="shared" si="9"/>
        <v>0</v>
      </c>
      <c r="AB16" s="298">
        <v>0</v>
      </c>
      <c r="AC16" s="299">
        <v>0</v>
      </c>
      <c r="AD16" s="299">
        <v>0</v>
      </c>
      <c r="AE16" s="314">
        <f t="shared" si="17"/>
        <v>0</v>
      </c>
      <c r="AF16" s="614"/>
      <c r="AG16" s="611"/>
      <c r="AH16" s="611"/>
      <c r="AI16" s="615">
        <f t="shared" si="18"/>
        <v>0</v>
      </c>
      <c r="AJ16" s="614"/>
      <c r="AK16" s="611"/>
      <c r="AL16" s="611"/>
      <c r="AM16" s="615">
        <f t="shared" si="19"/>
        <v>0</v>
      </c>
      <c r="AN16" s="418">
        <f t="shared" si="1"/>
        <v>0</v>
      </c>
      <c r="AO16" s="419">
        <f t="shared" si="2"/>
        <v>0</v>
      </c>
      <c r="AP16" s="420">
        <f>F16+J16+N16+R16+V16+Z16+AD16+AH16+AL16+0.001</f>
        <v>1E-3</v>
      </c>
      <c r="AQ16" s="421">
        <f t="shared" si="13"/>
        <v>0</v>
      </c>
      <c r="AR16" s="422">
        <f t="shared" si="14"/>
        <v>0.2060682680151705</v>
      </c>
      <c r="AS16" s="421">
        <f t="shared" si="10"/>
        <v>1.5167215191912259E-4</v>
      </c>
      <c r="AT16" s="423">
        <f t="shared" si="11"/>
        <v>1.0000000000000002</v>
      </c>
      <c r="AU16" s="421">
        <f t="shared" si="5"/>
        <v>0</v>
      </c>
      <c r="AV16" s="422">
        <f t="shared" si="12"/>
        <v>0.18427100584397052</v>
      </c>
    </row>
    <row r="17" spans="1:48" ht="16.5" customHeight="1" thickBot="1" x14ac:dyDescent="0.3">
      <c r="A17" s="391">
        <v>9</v>
      </c>
      <c r="B17" s="392">
        <v>10860</v>
      </c>
      <c r="C17" s="393" t="s">
        <v>120</v>
      </c>
      <c r="D17" s="288">
        <v>0</v>
      </c>
      <c r="E17" s="289">
        <v>0</v>
      </c>
      <c r="F17" s="289">
        <v>1</v>
      </c>
      <c r="G17" s="314">
        <f t="shared" si="15"/>
        <v>1</v>
      </c>
      <c r="H17" s="576">
        <v>0</v>
      </c>
      <c r="I17" s="344">
        <v>0</v>
      </c>
      <c r="J17" s="301">
        <v>0</v>
      </c>
      <c r="K17" s="314">
        <f t="shared" si="16"/>
        <v>0</v>
      </c>
      <c r="L17" s="298">
        <v>0</v>
      </c>
      <c r="M17" s="299">
        <v>0</v>
      </c>
      <c r="N17" s="299">
        <v>0</v>
      </c>
      <c r="O17" s="314">
        <f t="shared" si="6"/>
        <v>0</v>
      </c>
      <c r="P17" s="298">
        <v>0</v>
      </c>
      <c r="Q17" s="299">
        <v>0</v>
      </c>
      <c r="R17" s="299">
        <v>0</v>
      </c>
      <c r="S17" s="314">
        <f t="shared" si="7"/>
        <v>0</v>
      </c>
      <c r="T17" s="298">
        <v>0</v>
      </c>
      <c r="U17" s="299">
        <v>0</v>
      </c>
      <c r="V17" s="299">
        <v>0</v>
      </c>
      <c r="W17" s="314">
        <f t="shared" si="8"/>
        <v>0</v>
      </c>
      <c r="X17" s="288">
        <v>0</v>
      </c>
      <c r="Y17" s="289">
        <v>0</v>
      </c>
      <c r="Z17" s="289">
        <v>0</v>
      </c>
      <c r="AA17" s="562">
        <f t="shared" si="9"/>
        <v>0</v>
      </c>
      <c r="AB17" s="298">
        <v>1</v>
      </c>
      <c r="AC17" s="299">
        <v>0</v>
      </c>
      <c r="AD17" s="299">
        <v>5</v>
      </c>
      <c r="AE17" s="314">
        <f t="shared" si="17"/>
        <v>1</v>
      </c>
      <c r="AF17" s="614"/>
      <c r="AG17" s="611"/>
      <c r="AH17" s="611"/>
      <c r="AI17" s="615">
        <f t="shared" si="18"/>
        <v>0</v>
      </c>
      <c r="AJ17" s="614"/>
      <c r="AK17" s="611"/>
      <c r="AL17" s="611"/>
      <c r="AM17" s="615">
        <f t="shared" si="19"/>
        <v>0</v>
      </c>
      <c r="AN17" s="432">
        <f t="shared" si="1"/>
        <v>1</v>
      </c>
      <c r="AO17" s="433">
        <f t="shared" si="2"/>
        <v>0</v>
      </c>
      <c r="AP17" s="434">
        <f t="shared" si="4"/>
        <v>6</v>
      </c>
      <c r="AQ17" s="421">
        <f t="shared" si="13"/>
        <v>0.2857142857142857</v>
      </c>
      <c r="AR17" s="422">
        <f t="shared" si="14"/>
        <v>0.2060682680151705</v>
      </c>
      <c r="AS17" s="421">
        <f t="shared" si="10"/>
        <v>0.91003291151473553</v>
      </c>
      <c r="AT17" s="423">
        <f t="shared" si="11"/>
        <v>1.0000000000000002</v>
      </c>
      <c r="AU17" s="421">
        <f t="shared" si="5"/>
        <v>0.16666666666666666</v>
      </c>
      <c r="AV17" s="422">
        <f t="shared" si="12"/>
        <v>0.18427100584397052</v>
      </c>
    </row>
    <row r="18" spans="1:48" ht="16.5" customHeight="1" thickBot="1" x14ac:dyDescent="0.3">
      <c r="A18" s="411"/>
      <c r="B18" s="390"/>
      <c r="C18" s="378" t="s">
        <v>6</v>
      </c>
      <c r="D18" s="375">
        <f>SUM(D19:D31)</f>
        <v>5</v>
      </c>
      <c r="E18" s="376">
        <f t="shared" ref="E18:AM18" si="20">SUM(E19:E31)</f>
        <v>17</v>
      </c>
      <c r="F18" s="376">
        <f t="shared" si="20"/>
        <v>50</v>
      </c>
      <c r="G18" s="377">
        <f t="shared" si="20"/>
        <v>6</v>
      </c>
      <c r="H18" s="375">
        <f t="shared" si="20"/>
        <v>0</v>
      </c>
      <c r="I18" s="376">
        <f t="shared" si="20"/>
        <v>0</v>
      </c>
      <c r="J18" s="376">
        <f t="shared" si="20"/>
        <v>3</v>
      </c>
      <c r="K18" s="377">
        <f t="shared" si="20"/>
        <v>3</v>
      </c>
      <c r="L18" s="375">
        <f t="shared" si="20"/>
        <v>0</v>
      </c>
      <c r="M18" s="376">
        <f t="shared" si="20"/>
        <v>0</v>
      </c>
      <c r="N18" s="376">
        <f t="shared" si="20"/>
        <v>4</v>
      </c>
      <c r="O18" s="377">
        <f t="shared" si="20"/>
        <v>4</v>
      </c>
      <c r="P18" s="375">
        <f t="shared" si="20"/>
        <v>1</v>
      </c>
      <c r="Q18" s="376">
        <f t="shared" si="20"/>
        <v>1</v>
      </c>
      <c r="R18" s="376">
        <f t="shared" si="20"/>
        <v>2</v>
      </c>
      <c r="S18" s="377">
        <f t="shared" si="20"/>
        <v>1</v>
      </c>
      <c r="T18" s="375">
        <f t="shared" si="20"/>
        <v>0</v>
      </c>
      <c r="U18" s="376">
        <f t="shared" si="20"/>
        <v>0</v>
      </c>
      <c r="V18" s="376">
        <f t="shared" si="20"/>
        <v>0</v>
      </c>
      <c r="W18" s="377">
        <f t="shared" si="20"/>
        <v>0</v>
      </c>
      <c r="X18" s="761">
        <f t="shared" si="20"/>
        <v>0</v>
      </c>
      <c r="Y18" s="763">
        <f t="shared" si="20"/>
        <v>0</v>
      </c>
      <c r="Z18" s="763">
        <f t="shared" si="20"/>
        <v>4</v>
      </c>
      <c r="AA18" s="767">
        <f t="shared" si="20"/>
        <v>4</v>
      </c>
      <c r="AB18" s="375">
        <f t="shared" si="20"/>
        <v>0</v>
      </c>
      <c r="AC18" s="376">
        <f t="shared" si="20"/>
        <v>0</v>
      </c>
      <c r="AD18" s="376">
        <f t="shared" si="20"/>
        <v>0</v>
      </c>
      <c r="AE18" s="377">
        <f t="shared" si="20"/>
        <v>0</v>
      </c>
      <c r="AF18" s="634">
        <f t="shared" si="20"/>
        <v>0</v>
      </c>
      <c r="AG18" s="635">
        <f t="shared" si="20"/>
        <v>0</v>
      </c>
      <c r="AH18" s="635">
        <f t="shared" si="20"/>
        <v>0</v>
      </c>
      <c r="AI18" s="636">
        <f t="shared" si="20"/>
        <v>0</v>
      </c>
      <c r="AJ18" s="634">
        <f t="shared" si="20"/>
        <v>0</v>
      </c>
      <c r="AK18" s="635">
        <f t="shared" si="20"/>
        <v>0</v>
      </c>
      <c r="AL18" s="635">
        <f t="shared" si="20"/>
        <v>0</v>
      </c>
      <c r="AM18" s="636">
        <f t="shared" si="20"/>
        <v>0</v>
      </c>
      <c r="AN18" s="101">
        <f t="shared" si="1"/>
        <v>6</v>
      </c>
      <c r="AO18" s="102">
        <f t="shared" si="2"/>
        <v>18</v>
      </c>
      <c r="AP18" s="207">
        <f t="shared" si="4"/>
        <v>63</v>
      </c>
      <c r="AQ18" s="69">
        <f>(G18+K18+O18+S18+W18+AA18+AE18+AI18+AM18)/$B$2/A31</f>
        <v>0.19780219780219782</v>
      </c>
      <c r="AR18" s="100"/>
      <c r="AS18" s="69">
        <f>AP18/$AP$127/A31</f>
        <v>0.73502658237728646</v>
      </c>
      <c r="AT18" s="74"/>
      <c r="AU18" s="69">
        <f t="shared" si="5"/>
        <v>0.38095238095238093</v>
      </c>
      <c r="AV18" s="100"/>
    </row>
    <row r="19" spans="1:48" ht="16.5" customHeight="1" x14ac:dyDescent="0.25">
      <c r="A19" s="391">
        <v>1</v>
      </c>
      <c r="B19" s="394">
        <v>20040</v>
      </c>
      <c r="C19" s="395" t="s">
        <v>85</v>
      </c>
      <c r="D19" s="288">
        <v>1</v>
      </c>
      <c r="E19" s="289">
        <v>1</v>
      </c>
      <c r="F19" s="289">
        <v>2</v>
      </c>
      <c r="G19" s="300">
        <f t="shared" ref="G19:G31" si="21">IF(F19&gt;0,1,0)</f>
        <v>1</v>
      </c>
      <c r="H19" s="298">
        <v>0</v>
      </c>
      <c r="I19" s="299">
        <v>0</v>
      </c>
      <c r="J19" s="299">
        <v>1</v>
      </c>
      <c r="K19" s="300">
        <f t="shared" si="16"/>
        <v>1</v>
      </c>
      <c r="L19" s="298">
        <v>0</v>
      </c>
      <c r="M19" s="299">
        <v>0</v>
      </c>
      <c r="N19" s="299">
        <v>0</v>
      </c>
      <c r="O19" s="300">
        <f t="shared" ref="O19:O31" si="22">IF(N19&gt;0,1,0)</f>
        <v>0</v>
      </c>
      <c r="P19" s="298">
        <v>0</v>
      </c>
      <c r="Q19" s="299">
        <v>0</v>
      </c>
      <c r="R19" s="299">
        <v>0</v>
      </c>
      <c r="S19" s="300">
        <f t="shared" ref="S19:S31" si="23">IF(R19&gt;0,1,0)</f>
        <v>0</v>
      </c>
      <c r="T19" s="298">
        <v>0</v>
      </c>
      <c r="U19" s="299">
        <v>0</v>
      </c>
      <c r="V19" s="299">
        <v>0</v>
      </c>
      <c r="W19" s="300">
        <f t="shared" ref="W19:W31" si="24">IF(V19&gt;0,1,0)</f>
        <v>0</v>
      </c>
      <c r="X19" s="288">
        <v>0</v>
      </c>
      <c r="Y19" s="289">
        <v>0</v>
      </c>
      <c r="Z19" s="289">
        <v>1</v>
      </c>
      <c r="AA19" s="561">
        <f t="shared" ref="AA19:AA31" si="25">IF(Z19&gt;0,1,0)</f>
        <v>1</v>
      </c>
      <c r="AB19" s="298">
        <v>0</v>
      </c>
      <c r="AC19" s="299">
        <v>0</v>
      </c>
      <c r="AD19" s="299">
        <v>0</v>
      </c>
      <c r="AE19" s="300">
        <f t="shared" si="17"/>
        <v>0</v>
      </c>
      <c r="AF19" s="614"/>
      <c r="AG19" s="611"/>
      <c r="AH19" s="611"/>
      <c r="AI19" s="637">
        <f t="shared" si="18"/>
        <v>0</v>
      </c>
      <c r="AJ19" s="614"/>
      <c r="AK19" s="611"/>
      <c r="AL19" s="611"/>
      <c r="AM19" s="637">
        <f t="shared" si="19"/>
        <v>0</v>
      </c>
      <c r="AN19" s="412">
        <f t="shared" si="1"/>
        <v>1</v>
      </c>
      <c r="AO19" s="413">
        <f t="shared" si="2"/>
        <v>1</v>
      </c>
      <c r="AP19" s="414">
        <f t="shared" si="4"/>
        <v>4</v>
      </c>
      <c r="AQ19" s="430">
        <f t="shared" si="13"/>
        <v>0.42857142857142855</v>
      </c>
      <c r="AR19" s="429">
        <f t="shared" ref="AR19:AR31" si="26">$AQ$127</f>
        <v>0.2060682680151705</v>
      </c>
      <c r="AS19" s="430">
        <f t="shared" ref="AS19:AS31" si="27">AP19/$AP$127</f>
        <v>0.60668860767649035</v>
      </c>
      <c r="AT19" s="431">
        <f t="shared" ref="AT19:AT31" si="28">$AS$127</f>
        <v>1.0000000000000002</v>
      </c>
      <c r="AU19" s="430">
        <f t="shared" si="5"/>
        <v>0.5</v>
      </c>
      <c r="AV19" s="429">
        <f t="shared" ref="AV19:AV31" si="29">$AU$127</f>
        <v>0.18427100584397052</v>
      </c>
    </row>
    <row r="20" spans="1:48" ht="16.5" customHeight="1" x14ac:dyDescent="0.25">
      <c r="A20" s="391">
        <v>2</v>
      </c>
      <c r="B20" s="392">
        <v>20061</v>
      </c>
      <c r="C20" s="393" t="s">
        <v>86</v>
      </c>
      <c r="D20" s="288">
        <v>1</v>
      </c>
      <c r="E20" s="289">
        <v>6</v>
      </c>
      <c r="F20" s="289">
        <v>18</v>
      </c>
      <c r="G20" s="314">
        <f t="shared" si="21"/>
        <v>1</v>
      </c>
      <c r="H20" s="298">
        <v>0</v>
      </c>
      <c r="I20" s="299">
        <v>0</v>
      </c>
      <c r="J20" s="299">
        <v>1</v>
      </c>
      <c r="K20" s="314">
        <f t="shared" si="16"/>
        <v>1</v>
      </c>
      <c r="L20" s="298">
        <v>0</v>
      </c>
      <c r="M20" s="299">
        <v>0</v>
      </c>
      <c r="N20" s="299">
        <v>0</v>
      </c>
      <c r="O20" s="314">
        <f t="shared" si="22"/>
        <v>0</v>
      </c>
      <c r="P20" s="298">
        <v>0</v>
      </c>
      <c r="Q20" s="299">
        <v>0</v>
      </c>
      <c r="R20" s="299">
        <v>0</v>
      </c>
      <c r="S20" s="314">
        <f t="shared" si="23"/>
        <v>0</v>
      </c>
      <c r="T20" s="298">
        <v>0</v>
      </c>
      <c r="U20" s="299">
        <v>0</v>
      </c>
      <c r="V20" s="299">
        <v>0</v>
      </c>
      <c r="W20" s="314">
        <f t="shared" si="24"/>
        <v>0</v>
      </c>
      <c r="X20" s="288">
        <v>0</v>
      </c>
      <c r="Y20" s="289">
        <v>0</v>
      </c>
      <c r="Z20" s="289">
        <v>0</v>
      </c>
      <c r="AA20" s="562">
        <f t="shared" si="25"/>
        <v>0</v>
      </c>
      <c r="AB20" s="298">
        <v>0</v>
      </c>
      <c r="AC20" s="299">
        <v>0</v>
      </c>
      <c r="AD20" s="299">
        <v>0</v>
      </c>
      <c r="AE20" s="314">
        <f t="shared" si="17"/>
        <v>0</v>
      </c>
      <c r="AF20" s="614"/>
      <c r="AG20" s="611"/>
      <c r="AH20" s="611"/>
      <c r="AI20" s="615">
        <f t="shared" si="18"/>
        <v>0</v>
      </c>
      <c r="AJ20" s="614"/>
      <c r="AK20" s="611"/>
      <c r="AL20" s="611"/>
      <c r="AM20" s="615">
        <f t="shared" si="19"/>
        <v>0</v>
      </c>
      <c r="AN20" s="418">
        <f t="shared" si="1"/>
        <v>1</v>
      </c>
      <c r="AO20" s="419">
        <f t="shared" si="2"/>
        <v>6</v>
      </c>
      <c r="AP20" s="420">
        <f t="shared" si="4"/>
        <v>19</v>
      </c>
      <c r="AQ20" s="421">
        <f t="shared" si="13"/>
        <v>0.2857142857142857</v>
      </c>
      <c r="AR20" s="422">
        <f t="shared" si="26"/>
        <v>0.2060682680151705</v>
      </c>
      <c r="AS20" s="421">
        <f t="shared" si="27"/>
        <v>2.8817708864633294</v>
      </c>
      <c r="AT20" s="423">
        <f t="shared" si="28"/>
        <v>1.0000000000000002</v>
      </c>
      <c r="AU20" s="421">
        <f t="shared" si="5"/>
        <v>0.36842105263157893</v>
      </c>
      <c r="AV20" s="422">
        <f t="shared" si="29"/>
        <v>0.18427100584397052</v>
      </c>
    </row>
    <row r="21" spans="1:48" ht="16.5" customHeight="1" x14ac:dyDescent="0.25">
      <c r="A21" s="391">
        <v>3</v>
      </c>
      <c r="B21" s="392">
        <v>21020</v>
      </c>
      <c r="C21" s="393" t="s">
        <v>90</v>
      </c>
      <c r="D21" s="288">
        <v>0</v>
      </c>
      <c r="E21" s="289">
        <v>0</v>
      </c>
      <c r="F21" s="289">
        <v>2</v>
      </c>
      <c r="G21" s="314">
        <f>IF(F21&gt;0,1,0)</f>
        <v>1</v>
      </c>
      <c r="H21" s="298">
        <v>0</v>
      </c>
      <c r="I21" s="299">
        <v>0</v>
      </c>
      <c r="J21" s="299">
        <v>0</v>
      </c>
      <c r="K21" s="314">
        <f>IF(J21&gt;0,1,0)</f>
        <v>0</v>
      </c>
      <c r="L21" s="288">
        <v>0</v>
      </c>
      <c r="M21" s="289">
        <v>0</v>
      </c>
      <c r="N21" s="289">
        <v>1</v>
      </c>
      <c r="O21" s="314">
        <f t="shared" si="22"/>
        <v>1</v>
      </c>
      <c r="P21" s="298">
        <v>0</v>
      </c>
      <c r="Q21" s="299">
        <v>0</v>
      </c>
      <c r="R21" s="299">
        <v>0</v>
      </c>
      <c r="S21" s="314">
        <f t="shared" si="23"/>
        <v>0</v>
      </c>
      <c r="T21" s="298">
        <v>0</v>
      </c>
      <c r="U21" s="299">
        <v>0</v>
      </c>
      <c r="V21" s="299">
        <v>0</v>
      </c>
      <c r="W21" s="314">
        <f t="shared" si="24"/>
        <v>0</v>
      </c>
      <c r="X21" s="288">
        <v>0</v>
      </c>
      <c r="Y21" s="289">
        <v>0</v>
      </c>
      <c r="Z21" s="289">
        <v>1</v>
      </c>
      <c r="AA21" s="562">
        <f t="shared" si="25"/>
        <v>1</v>
      </c>
      <c r="AB21" s="298">
        <v>0</v>
      </c>
      <c r="AC21" s="299">
        <v>0</v>
      </c>
      <c r="AD21" s="299">
        <v>0</v>
      </c>
      <c r="AE21" s="314">
        <f>IF(AD21&gt;0,1,0)</f>
        <v>0</v>
      </c>
      <c r="AF21" s="614"/>
      <c r="AG21" s="611"/>
      <c r="AH21" s="611"/>
      <c r="AI21" s="615">
        <f>IF(AH21&gt;0,1,0)</f>
        <v>0</v>
      </c>
      <c r="AJ21" s="614"/>
      <c r="AK21" s="611"/>
      <c r="AL21" s="611"/>
      <c r="AM21" s="615">
        <f>IF(AL21&gt;0,1,0)</f>
        <v>0</v>
      </c>
      <c r="AN21" s="418">
        <f t="shared" si="1"/>
        <v>0</v>
      </c>
      <c r="AO21" s="419">
        <f t="shared" si="2"/>
        <v>0</v>
      </c>
      <c r="AP21" s="420">
        <f t="shared" si="4"/>
        <v>4</v>
      </c>
      <c r="AQ21" s="421">
        <f t="shared" si="13"/>
        <v>0.42857142857142855</v>
      </c>
      <c r="AR21" s="422">
        <f t="shared" si="26"/>
        <v>0.2060682680151705</v>
      </c>
      <c r="AS21" s="421">
        <f t="shared" si="27"/>
        <v>0.60668860767649035</v>
      </c>
      <c r="AT21" s="423">
        <f t="shared" si="28"/>
        <v>1.0000000000000002</v>
      </c>
      <c r="AU21" s="421">
        <f>(AN21+AO21)/AP21</f>
        <v>0</v>
      </c>
      <c r="AV21" s="422">
        <f t="shared" si="29"/>
        <v>0.18427100584397052</v>
      </c>
    </row>
    <row r="22" spans="1:48" ht="16.5" customHeight="1" x14ac:dyDescent="0.25">
      <c r="A22" s="391">
        <v>4</v>
      </c>
      <c r="B22" s="392">
        <v>20060</v>
      </c>
      <c r="C22" s="393" t="s">
        <v>96</v>
      </c>
      <c r="D22" s="288">
        <v>2</v>
      </c>
      <c r="E22" s="573">
        <v>7</v>
      </c>
      <c r="F22" s="289">
        <v>22</v>
      </c>
      <c r="G22" s="314">
        <f>IF(F22&gt;0,1,0)</f>
        <v>1</v>
      </c>
      <c r="H22" s="298">
        <v>0</v>
      </c>
      <c r="I22" s="299">
        <v>0</v>
      </c>
      <c r="J22" s="299">
        <v>0</v>
      </c>
      <c r="K22" s="314">
        <f>IF(J22&gt;0,1,0)</f>
        <v>0</v>
      </c>
      <c r="L22" s="288">
        <v>0</v>
      </c>
      <c r="M22" s="289">
        <v>0</v>
      </c>
      <c r="N22" s="289">
        <v>0</v>
      </c>
      <c r="O22" s="314">
        <f t="shared" si="22"/>
        <v>0</v>
      </c>
      <c r="P22" s="298">
        <v>1</v>
      </c>
      <c r="Q22" s="299">
        <v>1</v>
      </c>
      <c r="R22" s="299">
        <v>2</v>
      </c>
      <c r="S22" s="314">
        <f t="shared" si="23"/>
        <v>1</v>
      </c>
      <c r="T22" s="298">
        <v>0</v>
      </c>
      <c r="U22" s="299">
        <v>0</v>
      </c>
      <c r="V22" s="299">
        <v>0</v>
      </c>
      <c r="W22" s="314">
        <f t="shared" si="24"/>
        <v>0</v>
      </c>
      <c r="X22" s="288">
        <v>0</v>
      </c>
      <c r="Y22" s="289">
        <v>0</v>
      </c>
      <c r="Z22" s="289">
        <v>0</v>
      </c>
      <c r="AA22" s="562">
        <f t="shared" si="25"/>
        <v>0</v>
      </c>
      <c r="AB22" s="298">
        <v>0</v>
      </c>
      <c r="AC22" s="299">
        <v>0</v>
      </c>
      <c r="AD22" s="299">
        <v>0</v>
      </c>
      <c r="AE22" s="314">
        <f>IF(AD22&gt;0,1,0)</f>
        <v>0</v>
      </c>
      <c r="AF22" s="614"/>
      <c r="AG22" s="611"/>
      <c r="AH22" s="611"/>
      <c r="AI22" s="615">
        <f>IF(AH22&gt;0,1,0)</f>
        <v>0</v>
      </c>
      <c r="AJ22" s="614"/>
      <c r="AK22" s="611"/>
      <c r="AL22" s="611"/>
      <c r="AM22" s="615">
        <f>IF(AL22&gt;0,1,0)</f>
        <v>0</v>
      </c>
      <c r="AN22" s="418">
        <f t="shared" si="1"/>
        <v>3</v>
      </c>
      <c r="AO22" s="419">
        <f t="shared" si="2"/>
        <v>8</v>
      </c>
      <c r="AP22" s="420">
        <f t="shared" si="4"/>
        <v>24</v>
      </c>
      <c r="AQ22" s="421">
        <f t="shared" si="13"/>
        <v>0.2857142857142857</v>
      </c>
      <c r="AR22" s="422">
        <f t="shared" si="26"/>
        <v>0.2060682680151705</v>
      </c>
      <c r="AS22" s="421">
        <f t="shared" si="27"/>
        <v>3.6401316460589421</v>
      </c>
      <c r="AT22" s="423">
        <f t="shared" si="28"/>
        <v>1.0000000000000002</v>
      </c>
      <c r="AU22" s="421">
        <f>(AN22+AO22)/AP22</f>
        <v>0.45833333333333331</v>
      </c>
      <c r="AV22" s="422">
        <f t="shared" si="29"/>
        <v>0.18427100584397052</v>
      </c>
    </row>
    <row r="23" spans="1:48" ht="16.5" customHeight="1" x14ac:dyDescent="0.25">
      <c r="A23" s="391">
        <v>5</v>
      </c>
      <c r="B23" s="392">
        <v>20400</v>
      </c>
      <c r="C23" s="393" t="s">
        <v>88</v>
      </c>
      <c r="D23" s="288">
        <v>1</v>
      </c>
      <c r="E23" s="289">
        <v>2</v>
      </c>
      <c r="F23" s="289">
        <v>5</v>
      </c>
      <c r="G23" s="314">
        <f t="shared" si="21"/>
        <v>1</v>
      </c>
      <c r="H23" s="298">
        <v>0</v>
      </c>
      <c r="I23" s="299">
        <v>0</v>
      </c>
      <c r="J23" s="299">
        <v>1</v>
      </c>
      <c r="K23" s="314">
        <f t="shared" si="16"/>
        <v>1</v>
      </c>
      <c r="L23" s="288">
        <v>0</v>
      </c>
      <c r="M23" s="289">
        <v>0</v>
      </c>
      <c r="N23" s="289">
        <v>1</v>
      </c>
      <c r="O23" s="314">
        <f t="shared" si="22"/>
        <v>1</v>
      </c>
      <c r="P23" s="298">
        <v>0</v>
      </c>
      <c r="Q23" s="299">
        <v>0</v>
      </c>
      <c r="R23" s="299">
        <v>0</v>
      </c>
      <c r="S23" s="314">
        <f t="shared" si="23"/>
        <v>0</v>
      </c>
      <c r="T23" s="298">
        <v>0</v>
      </c>
      <c r="U23" s="299">
        <v>0</v>
      </c>
      <c r="V23" s="299">
        <v>0</v>
      </c>
      <c r="W23" s="314">
        <f t="shared" si="24"/>
        <v>0</v>
      </c>
      <c r="X23" s="288">
        <v>0</v>
      </c>
      <c r="Y23" s="289">
        <v>0</v>
      </c>
      <c r="Z23" s="289">
        <v>1</v>
      </c>
      <c r="AA23" s="562">
        <f t="shared" si="25"/>
        <v>1</v>
      </c>
      <c r="AB23" s="298">
        <v>0</v>
      </c>
      <c r="AC23" s="299">
        <v>0</v>
      </c>
      <c r="AD23" s="299">
        <v>0</v>
      </c>
      <c r="AE23" s="314">
        <f t="shared" si="17"/>
        <v>0</v>
      </c>
      <c r="AF23" s="614"/>
      <c r="AG23" s="611"/>
      <c r="AH23" s="611"/>
      <c r="AI23" s="615">
        <f t="shared" si="18"/>
        <v>0</v>
      </c>
      <c r="AJ23" s="614"/>
      <c r="AK23" s="611"/>
      <c r="AL23" s="611"/>
      <c r="AM23" s="615">
        <f t="shared" si="19"/>
        <v>0</v>
      </c>
      <c r="AN23" s="418">
        <f t="shared" si="1"/>
        <v>1</v>
      </c>
      <c r="AO23" s="419">
        <f t="shared" si="2"/>
        <v>2</v>
      </c>
      <c r="AP23" s="420">
        <f t="shared" si="4"/>
        <v>8</v>
      </c>
      <c r="AQ23" s="421">
        <f t="shared" si="13"/>
        <v>0.5714285714285714</v>
      </c>
      <c r="AR23" s="422">
        <f t="shared" si="26"/>
        <v>0.2060682680151705</v>
      </c>
      <c r="AS23" s="421">
        <f t="shared" si="27"/>
        <v>1.2133772153529807</v>
      </c>
      <c r="AT23" s="423">
        <f t="shared" si="28"/>
        <v>1.0000000000000002</v>
      </c>
      <c r="AU23" s="421">
        <f t="shared" si="5"/>
        <v>0.375</v>
      </c>
      <c r="AV23" s="422">
        <f t="shared" si="29"/>
        <v>0.18427100584397052</v>
      </c>
    </row>
    <row r="24" spans="1:48" ht="16.5" customHeight="1" x14ac:dyDescent="0.25">
      <c r="A24" s="391">
        <v>6</v>
      </c>
      <c r="B24" s="392">
        <v>20080</v>
      </c>
      <c r="C24" s="393" t="s">
        <v>87</v>
      </c>
      <c r="D24" s="288">
        <v>0</v>
      </c>
      <c r="E24" s="289">
        <v>0</v>
      </c>
      <c r="F24" s="289">
        <v>0</v>
      </c>
      <c r="G24" s="314">
        <f>IF(F24&gt;0,1,0)</f>
        <v>0</v>
      </c>
      <c r="H24" s="298">
        <v>0</v>
      </c>
      <c r="I24" s="299">
        <v>0</v>
      </c>
      <c r="J24" s="299">
        <v>0</v>
      </c>
      <c r="K24" s="314">
        <f>IF(J24&gt;0,1,0)</f>
        <v>0</v>
      </c>
      <c r="L24" s="288">
        <v>0</v>
      </c>
      <c r="M24" s="289">
        <v>0</v>
      </c>
      <c r="N24" s="289">
        <v>0</v>
      </c>
      <c r="O24" s="314">
        <f t="shared" si="22"/>
        <v>0</v>
      </c>
      <c r="P24" s="298">
        <v>0</v>
      </c>
      <c r="Q24" s="299">
        <v>0</v>
      </c>
      <c r="R24" s="299">
        <v>0</v>
      </c>
      <c r="S24" s="314">
        <f t="shared" si="23"/>
        <v>0</v>
      </c>
      <c r="T24" s="298">
        <v>0</v>
      </c>
      <c r="U24" s="299">
        <v>0</v>
      </c>
      <c r="V24" s="299">
        <v>0</v>
      </c>
      <c r="W24" s="314">
        <f t="shared" si="24"/>
        <v>0</v>
      </c>
      <c r="X24" s="288">
        <v>0</v>
      </c>
      <c r="Y24" s="289">
        <v>0</v>
      </c>
      <c r="Z24" s="289">
        <v>0</v>
      </c>
      <c r="AA24" s="562">
        <f t="shared" si="25"/>
        <v>0</v>
      </c>
      <c r="AB24" s="298">
        <v>0</v>
      </c>
      <c r="AC24" s="299">
        <v>0</v>
      </c>
      <c r="AD24" s="299">
        <v>0</v>
      </c>
      <c r="AE24" s="314">
        <f>IF(AD24&gt;0,1,0)</f>
        <v>0</v>
      </c>
      <c r="AF24" s="614"/>
      <c r="AG24" s="611"/>
      <c r="AH24" s="611"/>
      <c r="AI24" s="615">
        <f>IF(AH24&gt;0,1,0)</f>
        <v>0</v>
      </c>
      <c r="AJ24" s="614"/>
      <c r="AK24" s="611"/>
      <c r="AL24" s="611"/>
      <c r="AM24" s="615">
        <f>IF(AL24&gt;0,1,0)</f>
        <v>0</v>
      </c>
      <c r="AN24" s="418">
        <f t="shared" si="1"/>
        <v>0</v>
      </c>
      <c r="AO24" s="419">
        <f t="shared" si="2"/>
        <v>0</v>
      </c>
      <c r="AP24" s="420">
        <f>F24+J24+N24+R24+V24+Z24+AD24+AH24+AL24+0.001</f>
        <v>1E-3</v>
      </c>
      <c r="AQ24" s="421">
        <f t="shared" si="13"/>
        <v>0</v>
      </c>
      <c r="AR24" s="422">
        <f t="shared" si="26"/>
        <v>0.2060682680151705</v>
      </c>
      <c r="AS24" s="421">
        <f t="shared" si="27"/>
        <v>1.5167215191912259E-4</v>
      </c>
      <c r="AT24" s="423">
        <f t="shared" si="28"/>
        <v>1.0000000000000002</v>
      </c>
      <c r="AU24" s="421">
        <f>(AN24+AO24)/AP24</f>
        <v>0</v>
      </c>
      <c r="AV24" s="422">
        <f t="shared" si="29"/>
        <v>0.18427100584397052</v>
      </c>
    </row>
    <row r="25" spans="1:48" ht="16.5" customHeight="1" x14ac:dyDescent="0.25">
      <c r="A25" s="391">
        <v>7</v>
      </c>
      <c r="B25" s="392">
        <v>20460</v>
      </c>
      <c r="C25" s="393" t="s">
        <v>15</v>
      </c>
      <c r="D25" s="288">
        <v>0</v>
      </c>
      <c r="E25" s="289">
        <v>0</v>
      </c>
      <c r="F25" s="289">
        <v>0</v>
      </c>
      <c r="G25" s="314">
        <f t="shared" si="21"/>
        <v>0</v>
      </c>
      <c r="H25" s="298">
        <v>0</v>
      </c>
      <c r="I25" s="299">
        <v>0</v>
      </c>
      <c r="J25" s="299">
        <v>0</v>
      </c>
      <c r="K25" s="314">
        <f t="shared" si="16"/>
        <v>0</v>
      </c>
      <c r="L25" s="288">
        <v>0</v>
      </c>
      <c r="M25" s="289">
        <v>0</v>
      </c>
      <c r="N25" s="289">
        <v>1</v>
      </c>
      <c r="O25" s="314">
        <f t="shared" si="22"/>
        <v>1</v>
      </c>
      <c r="P25" s="298">
        <v>0</v>
      </c>
      <c r="Q25" s="299">
        <v>0</v>
      </c>
      <c r="R25" s="299">
        <v>0</v>
      </c>
      <c r="S25" s="314">
        <f t="shared" si="23"/>
        <v>0</v>
      </c>
      <c r="T25" s="298">
        <v>0</v>
      </c>
      <c r="U25" s="299">
        <v>0</v>
      </c>
      <c r="V25" s="299">
        <v>0</v>
      </c>
      <c r="W25" s="314">
        <f t="shared" si="24"/>
        <v>0</v>
      </c>
      <c r="X25" s="288">
        <v>0</v>
      </c>
      <c r="Y25" s="289">
        <v>0</v>
      </c>
      <c r="Z25" s="289">
        <v>0</v>
      </c>
      <c r="AA25" s="562">
        <f t="shared" si="25"/>
        <v>0</v>
      </c>
      <c r="AB25" s="298">
        <v>0</v>
      </c>
      <c r="AC25" s="299">
        <v>0</v>
      </c>
      <c r="AD25" s="299">
        <v>0</v>
      </c>
      <c r="AE25" s="314">
        <f t="shared" si="17"/>
        <v>0</v>
      </c>
      <c r="AF25" s="614"/>
      <c r="AG25" s="611"/>
      <c r="AH25" s="611"/>
      <c r="AI25" s="615">
        <f t="shared" si="18"/>
        <v>0</v>
      </c>
      <c r="AJ25" s="614"/>
      <c r="AK25" s="611"/>
      <c r="AL25" s="611"/>
      <c r="AM25" s="615">
        <f t="shared" si="19"/>
        <v>0</v>
      </c>
      <c r="AN25" s="418">
        <f t="shared" si="1"/>
        <v>0</v>
      </c>
      <c r="AO25" s="419">
        <f t="shared" si="2"/>
        <v>0</v>
      </c>
      <c r="AP25" s="420">
        <f t="shared" si="4"/>
        <v>1</v>
      </c>
      <c r="AQ25" s="421">
        <f t="shared" si="13"/>
        <v>0.14285714285714285</v>
      </c>
      <c r="AR25" s="422">
        <f t="shared" si="26"/>
        <v>0.2060682680151705</v>
      </c>
      <c r="AS25" s="421">
        <f t="shared" si="27"/>
        <v>0.15167215191912259</v>
      </c>
      <c r="AT25" s="423">
        <f t="shared" si="28"/>
        <v>1.0000000000000002</v>
      </c>
      <c r="AU25" s="421">
        <f t="shared" si="5"/>
        <v>0</v>
      </c>
      <c r="AV25" s="422">
        <f t="shared" si="29"/>
        <v>0.18427100584397052</v>
      </c>
    </row>
    <row r="26" spans="1:48" ht="16.5" customHeight="1" x14ac:dyDescent="0.25">
      <c r="A26" s="391">
        <v>8</v>
      </c>
      <c r="B26" s="392">
        <v>20490</v>
      </c>
      <c r="C26" s="393" t="s">
        <v>16</v>
      </c>
      <c r="D26" s="288">
        <v>0</v>
      </c>
      <c r="E26" s="289">
        <v>0</v>
      </c>
      <c r="F26" s="289">
        <v>0</v>
      </c>
      <c r="G26" s="314">
        <f t="shared" si="21"/>
        <v>0</v>
      </c>
      <c r="H26" s="298">
        <v>0</v>
      </c>
      <c r="I26" s="299">
        <v>0</v>
      </c>
      <c r="J26" s="299">
        <v>0</v>
      </c>
      <c r="K26" s="314">
        <f t="shared" si="16"/>
        <v>0</v>
      </c>
      <c r="L26" s="288">
        <v>0</v>
      </c>
      <c r="M26" s="289">
        <v>0</v>
      </c>
      <c r="N26" s="289">
        <v>0</v>
      </c>
      <c r="O26" s="314">
        <f t="shared" si="22"/>
        <v>0</v>
      </c>
      <c r="P26" s="298">
        <v>0</v>
      </c>
      <c r="Q26" s="299">
        <v>0</v>
      </c>
      <c r="R26" s="299">
        <v>0</v>
      </c>
      <c r="S26" s="314">
        <f t="shared" si="23"/>
        <v>0</v>
      </c>
      <c r="T26" s="298">
        <v>0</v>
      </c>
      <c r="U26" s="299">
        <v>0</v>
      </c>
      <c r="V26" s="299">
        <v>0</v>
      </c>
      <c r="W26" s="314">
        <f t="shared" si="24"/>
        <v>0</v>
      </c>
      <c r="X26" s="288">
        <v>0</v>
      </c>
      <c r="Y26" s="289">
        <v>0</v>
      </c>
      <c r="Z26" s="289">
        <v>0</v>
      </c>
      <c r="AA26" s="562">
        <f t="shared" si="25"/>
        <v>0</v>
      </c>
      <c r="AB26" s="298">
        <v>0</v>
      </c>
      <c r="AC26" s="299">
        <v>0</v>
      </c>
      <c r="AD26" s="299">
        <v>0</v>
      </c>
      <c r="AE26" s="314">
        <f t="shared" si="17"/>
        <v>0</v>
      </c>
      <c r="AF26" s="614"/>
      <c r="AG26" s="611"/>
      <c r="AH26" s="611"/>
      <c r="AI26" s="615">
        <f t="shared" si="18"/>
        <v>0</v>
      </c>
      <c r="AJ26" s="614"/>
      <c r="AK26" s="611"/>
      <c r="AL26" s="611"/>
      <c r="AM26" s="615">
        <f t="shared" si="19"/>
        <v>0</v>
      </c>
      <c r="AN26" s="418">
        <f t="shared" si="1"/>
        <v>0</v>
      </c>
      <c r="AO26" s="419">
        <f t="shared" si="2"/>
        <v>0</v>
      </c>
      <c r="AP26" s="420">
        <f>F26+J26+N26+R26+V26+Z26+AD26+AH26+AL26+0.001</f>
        <v>1E-3</v>
      </c>
      <c r="AQ26" s="421">
        <f t="shared" si="13"/>
        <v>0</v>
      </c>
      <c r="AR26" s="422">
        <f t="shared" si="26"/>
        <v>0.2060682680151705</v>
      </c>
      <c r="AS26" s="421">
        <f t="shared" si="27"/>
        <v>1.5167215191912259E-4</v>
      </c>
      <c r="AT26" s="423">
        <f t="shared" si="28"/>
        <v>1.0000000000000002</v>
      </c>
      <c r="AU26" s="421">
        <f t="shared" si="5"/>
        <v>0</v>
      </c>
      <c r="AV26" s="422">
        <f t="shared" si="29"/>
        <v>0.18427100584397052</v>
      </c>
    </row>
    <row r="27" spans="1:48" ht="16.5" customHeight="1" x14ac:dyDescent="0.25">
      <c r="A27" s="391">
        <v>9</v>
      </c>
      <c r="B27" s="392">
        <v>20550</v>
      </c>
      <c r="C27" s="393" t="s">
        <v>89</v>
      </c>
      <c r="D27" s="288">
        <v>0</v>
      </c>
      <c r="E27" s="289">
        <v>0</v>
      </c>
      <c r="F27" s="289">
        <v>0</v>
      </c>
      <c r="G27" s="314">
        <f t="shared" si="21"/>
        <v>0</v>
      </c>
      <c r="H27" s="298">
        <v>0</v>
      </c>
      <c r="I27" s="299">
        <v>0</v>
      </c>
      <c r="J27" s="299">
        <v>0</v>
      </c>
      <c r="K27" s="314">
        <f t="shared" si="16"/>
        <v>0</v>
      </c>
      <c r="L27" s="288">
        <v>0</v>
      </c>
      <c r="M27" s="289">
        <v>0</v>
      </c>
      <c r="N27" s="289">
        <v>1</v>
      </c>
      <c r="O27" s="314">
        <f t="shared" si="22"/>
        <v>1</v>
      </c>
      <c r="P27" s="298">
        <v>0</v>
      </c>
      <c r="Q27" s="299">
        <v>0</v>
      </c>
      <c r="R27" s="299">
        <v>0</v>
      </c>
      <c r="S27" s="314">
        <f t="shared" si="23"/>
        <v>0</v>
      </c>
      <c r="T27" s="298">
        <v>0</v>
      </c>
      <c r="U27" s="299">
        <v>0</v>
      </c>
      <c r="V27" s="299">
        <v>0</v>
      </c>
      <c r="W27" s="314">
        <f t="shared" si="24"/>
        <v>0</v>
      </c>
      <c r="X27" s="288">
        <v>0</v>
      </c>
      <c r="Y27" s="289">
        <v>0</v>
      </c>
      <c r="Z27" s="289">
        <v>0</v>
      </c>
      <c r="AA27" s="562">
        <f t="shared" si="25"/>
        <v>0</v>
      </c>
      <c r="AB27" s="298">
        <v>0</v>
      </c>
      <c r="AC27" s="299">
        <v>0</v>
      </c>
      <c r="AD27" s="299">
        <v>0</v>
      </c>
      <c r="AE27" s="314">
        <f t="shared" si="17"/>
        <v>0</v>
      </c>
      <c r="AF27" s="614"/>
      <c r="AG27" s="611"/>
      <c r="AH27" s="611"/>
      <c r="AI27" s="615">
        <f t="shared" si="18"/>
        <v>0</v>
      </c>
      <c r="AJ27" s="614"/>
      <c r="AK27" s="611"/>
      <c r="AL27" s="611"/>
      <c r="AM27" s="615">
        <f t="shared" si="19"/>
        <v>0</v>
      </c>
      <c r="AN27" s="418">
        <f t="shared" si="1"/>
        <v>0</v>
      </c>
      <c r="AO27" s="419">
        <f t="shared" si="2"/>
        <v>0</v>
      </c>
      <c r="AP27" s="420">
        <f t="shared" si="4"/>
        <v>1</v>
      </c>
      <c r="AQ27" s="421">
        <f t="shared" si="13"/>
        <v>0.14285714285714285</v>
      </c>
      <c r="AR27" s="422">
        <f t="shared" si="26"/>
        <v>0.2060682680151705</v>
      </c>
      <c r="AS27" s="421">
        <f t="shared" si="27"/>
        <v>0.15167215191912259</v>
      </c>
      <c r="AT27" s="423">
        <f t="shared" si="28"/>
        <v>1.0000000000000002</v>
      </c>
      <c r="AU27" s="421">
        <f t="shared" si="5"/>
        <v>0</v>
      </c>
      <c r="AV27" s="422">
        <f t="shared" si="29"/>
        <v>0.18427100584397052</v>
      </c>
    </row>
    <row r="28" spans="1:48" ht="16.5" customHeight="1" x14ac:dyDescent="0.25">
      <c r="A28" s="391">
        <v>10</v>
      </c>
      <c r="B28" s="392">
        <v>20630</v>
      </c>
      <c r="C28" s="393" t="s">
        <v>17</v>
      </c>
      <c r="D28" s="288">
        <v>0</v>
      </c>
      <c r="E28" s="289">
        <v>0</v>
      </c>
      <c r="F28" s="289">
        <v>0</v>
      </c>
      <c r="G28" s="314">
        <f t="shared" si="21"/>
        <v>0</v>
      </c>
      <c r="H28" s="298">
        <v>0</v>
      </c>
      <c r="I28" s="299">
        <v>0</v>
      </c>
      <c r="J28" s="299">
        <v>0</v>
      </c>
      <c r="K28" s="314">
        <f t="shared" si="16"/>
        <v>0</v>
      </c>
      <c r="L28" s="298">
        <v>0</v>
      </c>
      <c r="M28" s="299">
        <v>0</v>
      </c>
      <c r="N28" s="299">
        <v>0</v>
      </c>
      <c r="O28" s="314">
        <f t="shared" si="22"/>
        <v>0</v>
      </c>
      <c r="P28" s="298">
        <v>0</v>
      </c>
      <c r="Q28" s="299">
        <v>0</v>
      </c>
      <c r="R28" s="299">
        <v>0</v>
      </c>
      <c r="S28" s="314">
        <f t="shared" si="23"/>
        <v>0</v>
      </c>
      <c r="T28" s="298">
        <v>0</v>
      </c>
      <c r="U28" s="299">
        <v>0</v>
      </c>
      <c r="V28" s="299">
        <v>0</v>
      </c>
      <c r="W28" s="314">
        <f t="shared" si="24"/>
        <v>0</v>
      </c>
      <c r="X28" s="288">
        <v>0</v>
      </c>
      <c r="Y28" s="289">
        <v>0</v>
      </c>
      <c r="Z28" s="289">
        <v>1</v>
      </c>
      <c r="AA28" s="562">
        <f t="shared" si="25"/>
        <v>1</v>
      </c>
      <c r="AB28" s="298">
        <v>0</v>
      </c>
      <c r="AC28" s="299">
        <v>0</v>
      </c>
      <c r="AD28" s="299">
        <v>0</v>
      </c>
      <c r="AE28" s="314">
        <f t="shared" si="17"/>
        <v>0</v>
      </c>
      <c r="AF28" s="614"/>
      <c r="AG28" s="611"/>
      <c r="AH28" s="611"/>
      <c r="AI28" s="615">
        <f t="shared" si="18"/>
        <v>0</v>
      </c>
      <c r="AJ28" s="614"/>
      <c r="AK28" s="611"/>
      <c r="AL28" s="611"/>
      <c r="AM28" s="615">
        <f t="shared" si="19"/>
        <v>0</v>
      </c>
      <c r="AN28" s="418">
        <f t="shared" si="1"/>
        <v>0</v>
      </c>
      <c r="AO28" s="419">
        <f t="shared" si="2"/>
        <v>0</v>
      </c>
      <c r="AP28" s="420">
        <f>F28+J28+N28+R28+V28+Z28+AD28+AH28+AL28</f>
        <v>1</v>
      </c>
      <c r="AQ28" s="421">
        <f t="shared" si="13"/>
        <v>0.14285714285714285</v>
      </c>
      <c r="AR28" s="422">
        <f t="shared" si="26"/>
        <v>0.2060682680151705</v>
      </c>
      <c r="AS28" s="421">
        <f t="shared" si="27"/>
        <v>0.15167215191912259</v>
      </c>
      <c r="AT28" s="423">
        <f t="shared" si="28"/>
        <v>1.0000000000000002</v>
      </c>
      <c r="AU28" s="421">
        <f t="shared" si="5"/>
        <v>0</v>
      </c>
      <c r="AV28" s="422">
        <f t="shared" si="29"/>
        <v>0.18427100584397052</v>
      </c>
    </row>
    <row r="29" spans="1:48" ht="16.5" customHeight="1" x14ac:dyDescent="0.25">
      <c r="A29" s="391">
        <v>11</v>
      </c>
      <c r="B29" s="392">
        <v>20810</v>
      </c>
      <c r="C29" s="393" t="s">
        <v>18</v>
      </c>
      <c r="D29" s="288">
        <v>0</v>
      </c>
      <c r="E29" s="289">
        <v>0</v>
      </c>
      <c r="F29" s="289">
        <v>0</v>
      </c>
      <c r="G29" s="314">
        <f t="shared" si="21"/>
        <v>0</v>
      </c>
      <c r="H29" s="298">
        <v>0</v>
      </c>
      <c r="I29" s="299">
        <v>0</v>
      </c>
      <c r="J29" s="299">
        <v>0</v>
      </c>
      <c r="K29" s="314">
        <f t="shared" si="16"/>
        <v>0</v>
      </c>
      <c r="L29" s="298">
        <v>0</v>
      </c>
      <c r="M29" s="299">
        <v>0</v>
      </c>
      <c r="N29" s="299">
        <v>0</v>
      </c>
      <c r="O29" s="314">
        <f t="shared" si="22"/>
        <v>0</v>
      </c>
      <c r="P29" s="298">
        <v>0</v>
      </c>
      <c r="Q29" s="299">
        <v>0</v>
      </c>
      <c r="R29" s="299">
        <v>0</v>
      </c>
      <c r="S29" s="314">
        <f t="shared" si="23"/>
        <v>0</v>
      </c>
      <c r="T29" s="298">
        <v>0</v>
      </c>
      <c r="U29" s="299">
        <v>0</v>
      </c>
      <c r="V29" s="299">
        <v>0</v>
      </c>
      <c r="W29" s="314">
        <f t="shared" si="24"/>
        <v>0</v>
      </c>
      <c r="X29" s="288">
        <v>0</v>
      </c>
      <c r="Y29" s="289">
        <v>0</v>
      </c>
      <c r="Z29" s="289">
        <v>0</v>
      </c>
      <c r="AA29" s="562">
        <f t="shared" si="25"/>
        <v>0</v>
      </c>
      <c r="AB29" s="298">
        <v>0</v>
      </c>
      <c r="AC29" s="299">
        <v>0</v>
      </c>
      <c r="AD29" s="299">
        <v>0</v>
      </c>
      <c r="AE29" s="314">
        <f t="shared" si="17"/>
        <v>0</v>
      </c>
      <c r="AF29" s="614"/>
      <c r="AG29" s="611"/>
      <c r="AH29" s="611"/>
      <c r="AI29" s="615">
        <f t="shared" si="18"/>
        <v>0</v>
      </c>
      <c r="AJ29" s="614"/>
      <c r="AK29" s="611"/>
      <c r="AL29" s="611"/>
      <c r="AM29" s="615">
        <f t="shared" si="19"/>
        <v>0</v>
      </c>
      <c r="AN29" s="418">
        <f t="shared" si="1"/>
        <v>0</v>
      </c>
      <c r="AO29" s="419">
        <f t="shared" si="2"/>
        <v>0</v>
      </c>
      <c r="AP29" s="420">
        <f>F29+J29+N29+R29+V29+Z29+AD29+AH29+AL29+0.001</f>
        <v>1E-3</v>
      </c>
      <c r="AQ29" s="421">
        <f t="shared" si="13"/>
        <v>0</v>
      </c>
      <c r="AR29" s="422">
        <f t="shared" si="26"/>
        <v>0.2060682680151705</v>
      </c>
      <c r="AS29" s="421">
        <f t="shared" si="27"/>
        <v>1.5167215191912259E-4</v>
      </c>
      <c r="AT29" s="423">
        <f t="shared" si="28"/>
        <v>1.0000000000000002</v>
      </c>
      <c r="AU29" s="421">
        <f t="shared" si="5"/>
        <v>0</v>
      </c>
      <c r="AV29" s="422">
        <f t="shared" si="29"/>
        <v>0.18427100584397052</v>
      </c>
    </row>
    <row r="30" spans="1:48" ht="16.5" customHeight="1" x14ac:dyDescent="0.25">
      <c r="A30" s="391">
        <v>12</v>
      </c>
      <c r="B30" s="392">
        <v>20900</v>
      </c>
      <c r="C30" s="393" t="s">
        <v>9</v>
      </c>
      <c r="D30" s="288">
        <v>0</v>
      </c>
      <c r="E30" s="289">
        <v>1</v>
      </c>
      <c r="F30" s="289">
        <v>1</v>
      </c>
      <c r="G30" s="314">
        <f t="shared" si="21"/>
        <v>1</v>
      </c>
      <c r="H30" s="298">
        <v>0</v>
      </c>
      <c r="I30" s="299">
        <v>0</v>
      </c>
      <c r="J30" s="299">
        <v>0</v>
      </c>
      <c r="K30" s="314">
        <f t="shared" si="16"/>
        <v>0</v>
      </c>
      <c r="L30" s="298">
        <v>0</v>
      </c>
      <c r="M30" s="299">
        <v>0</v>
      </c>
      <c r="N30" s="299">
        <v>0</v>
      </c>
      <c r="O30" s="314">
        <f t="shared" si="22"/>
        <v>0</v>
      </c>
      <c r="P30" s="298">
        <v>0</v>
      </c>
      <c r="Q30" s="299">
        <v>0</v>
      </c>
      <c r="R30" s="299">
        <v>0</v>
      </c>
      <c r="S30" s="314">
        <f t="shared" si="23"/>
        <v>0</v>
      </c>
      <c r="T30" s="298">
        <v>0</v>
      </c>
      <c r="U30" s="299">
        <v>0</v>
      </c>
      <c r="V30" s="299">
        <v>0</v>
      </c>
      <c r="W30" s="314">
        <f t="shared" si="24"/>
        <v>0</v>
      </c>
      <c r="X30" s="288">
        <v>0</v>
      </c>
      <c r="Y30" s="289">
        <v>0</v>
      </c>
      <c r="Z30" s="289">
        <v>0</v>
      </c>
      <c r="AA30" s="562">
        <f t="shared" si="25"/>
        <v>0</v>
      </c>
      <c r="AB30" s="298">
        <v>0</v>
      </c>
      <c r="AC30" s="299">
        <v>0</v>
      </c>
      <c r="AD30" s="299">
        <v>0</v>
      </c>
      <c r="AE30" s="314">
        <f t="shared" si="17"/>
        <v>0</v>
      </c>
      <c r="AF30" s="614"/>
      <c r="AG30" s="611"/>
      <c r="AH30" s="611"/>
      <c r="AI30" s="615">
        <f t="shared" si="18"/>
        <v>0</v>
      </c>
      <c r="AJ30" s="614"/>
      <c r="AK30" s="611"/>
      <c r="AL30" s="611"/>
      <c r="AM30" s="615">
        <f t="shared" si="19"/>
        <v>0</v>
      </c>
      <c r="AN30" s="418">
        <f t="shared" si="1"/>
        <v>0</v>
      </c>
      <c r="AO30" s="419">
        <f t="shared" si="2"/>
        <v>1</v>
      </c>
      <c r="AP30" s="420">
        <f t="shared" si="4"/>
        <v>1</v>
      </c>
      <c r="AQ30" s="421">
        <f t="shared" si="13"/>
        <v>0.14285714285714285</v>
      </c>
      <c r="AR30" s="422">
        <f t="shared" si="26"/>
        <v>0.2060682680151705</v>
      </c>
      <c r="AS30" s="421">
        <f t="shared" si="27"/>
        <v>0.15167215191912259</v>
      </c>
      <c r="AT30" s="423">
        <f t="shared" si="28"/>
        <v>1.0000000000000002</v>
      </c>
      <c r="AU30" s="421">
        <f t="shared" si="5"/>
        <v>1</v>
      </c>
      <c r="AV30" s="422">
        <f t="shared" si="29"/>
        <v>0.18427100584397052</v>
      </c>
    </row>
    <row r="31" spans="1:48" ht="16.5" customHeight="1" thickBot="1" x14ac:dyDescent="0.3">
      <c r="A31" s="391">
        <v>13</v>
      </c>
      <c r="B31" s="396">
        <v>21350</v>
      </c>
      <c r="C31" s="397" t="s">
        <v>19</v>
      </c>
      <c r="D31" s="288">
        <v>0</v>
      </c>
      <c r="E31" s="289">
        <v>0</v>
      </c>
      <c r="F31" s="289">
        <v>0</v>
      </c>
      <c r="G31" s="326">
        <f t="shared" si="21"/>
        <v>0</v>
      </c>
      <c r="H31" s="298">
        <v>0</v>
      </c>
      <c r="I31" s="299">
        <v>0</v>
      </c>
      <c r="J31" s="299">
        <v>0</v>
      </c>
      <c r="K31" s="326">
        <f t="shared" si="16"/>
        <v>0</v>
      </c>
      <c r="L31" s="298">
        <v>0</v>
      </c>
      <c r="M31" s="299">
        <v>0</v>
      </c>
      <c r="N31" s="299">
        <v>0</v>
      </c>
      <c r="O31" s="326">
        <f t="shared" si="22"/>
        <v>0</v>
      </c>
      <c r="P31" s="298">
        <v>0</v>
      </c>
      <c r="Q31" s="299">
        <v>0</v>
      </c>
      <c r="R31" s="299">
        <v>0</v>
      </c>
      <c r="S31" s="326">
        <f t="shared" si="23"/>
        <v>0</v>
      </c>
      <c r="T31" s="298">
        <v>0</v>
      </c>
      <c r="U31" s="299">
        <v>0</v>
      </c>
      <c r="V31" s="299">
        <v>0</v>
      </c>
      <c r="W31" s="326">
        <f t="shared" si="24"/>
        <v>0</v>
      </c>
      <c r="X31" s="288">
        <v>0</v>
      </c>
      <c r="Y31" s="289">
        <v>0</v>
      </c>
      <c r="Z31" s="289">
        <v>0</v>
      </c>
      <c r="AA31" s="563">
        <f t="shared" si="25"/>
        <v>0</v>
      </c>
      <c r="AB31" s="298">
        <v>0</v>
      </c>
      <c r="AC31" s="299">
        <v>0</v>
      </c>
      <c r="AD31" s="299">
        <v>0</v>
      </c>
      <c r="AE31" s="326">
        <f t="shared" si="17"/>
        <v>0</v>
      </c>
      <c r="AF31" s="614"/>
      <c r="AG31" s="611"/>
      <c r="AH31" s="611"/>
      <c r="AI31" s="643">
        <f t="shared" si="18"/>
        <v>0</v>
      </c>
      <c r="AJ31" s="614"/>
      <c r="AK31" s="611"/>
      <c r="AL31" s="611"/>
      <c r="AM31" s="643">
        <f t="shared" si="19"/>
        <v>0</v>
      </c>
      <c r="AN31" s="432">
        <f t="shared" si="1"/>
        <v>0</v>
      </c>
      <c r="AO31" s="433">
        <f t="shared" si="2"/>
        <v>0</v>
      </c>
      <c r="AP31" s="434">
        <f>F31+J31+N31+R31+V31+Z31+AD31+AH31+AL31+0.001</f>
        <v>1E-3</v>
      </c>
      <c r="AQ31" s="435">
        <f t="shared" si="13"/>
        <v>0</v>
      </c>
      <c r="AR31" s="436">
        <f t="shared" si="26"/>
        <v>0.2060682680151705</v>
      </c>
      <c r="AS31" s="435">
        <f t="shared" si="27"/>
        <v>1.5167215191912259E-4</v>
      </c>
      <c r="AT31" s="437">
        <f t="shared" si="28"/>
        <v>1.0000000000000002</v>
      </c>
      <c r="AU31" s="435">
        <f t="shared" si="5"/>
        <v>0</v>
      </c>
      <c r="AV31" s="436">
        <f t="shared" si="29"/>
        <v>0.18427100584397052</v>
      </c>
    </row>
    <row r="32" spans="1:48" ht="16.5" customHeight="1" thickBot="1" x14ac:dyDescent="0.3">
      <c r="A32" s="387"/>
      <c r="B32" s="390"/>
      <c r="C32" s="378" t="s">
        <v>20</v>
      </c>
      <c r="D32" s="375">
        <f t="shared" ref="D32:AM32" si="30">SUM(D33:D50)</f>
        <v>7</v>
      </c>
      <c r="E32" s="376">
        <f t="shared" si="30"/>
        <v>3</v>
      </c>
      <c r="F32" s="376">
        <f t="shared" si="30"/>
        <v>27</v>
      </c>
      <c r="G32" s="377">
        <f t="shared" si="30"/>
        <v>8</v>
      </c>
      <c r="H32" s="375">
        <f t="shared" si="30"/>
        <v>0</v>
      </c>
      <c r="I32" s="376">
        <f t="shared" si="30"/>
        <v>0</v>
      </c>
      <c r="J32" s="376">
        <f t="shared" si="30"/>
        <v>2</v>
      </c>
      <c r="K32" s="377">
        <f t="shared" si="30"/>
        <v>2</v>
      </c>
      <c r="L32" s="375">
        <f t="shared" si="30"/>
        <v>0</v>
      </c>
      <c r="M32" s="376">
        <f t="shared" si="30"/>
        <v>0</v>
      </c>
      <c r="N32" s="376">
        <f t="shared" si="30"/>
        <v>3</v>
      </c>
      <c r="O32" s="377">
        <f t="shared" si="30"/>
        <v>2</v>
      </c>
      <c r="P32" s="375">
        <f t="shared" si="30"/>
        <v>0</v>
      </c>
      <c r="Q32" s="376">
        <f t="shared" si="30"/>
        <v>0</v>
      </c>
      <c r="R32" s="376">
        <f t="shared" si="30"/>
        <v>0</v>
      </c>
      <c r="S32" s="377">
        <f t="shared" si="30"/>
        <v>0</v>
      </c>
      <c r="T32" s="375">
        <f t="shared" si="30"/>
        <v>0</v>
      </c>
      <c r="U32" s="376">
        <f t="shared" si="30"/>
        <v>0</v>
      </c>
      <c r="V32" s="376">
        <f t="shared" si="30"/>
        <v>0</v>
      </c>
      <c r="W32" s="377">
        <f t="shared" si="30"/>
        <v>0</v>
      </c>
      <c r="X32" s="761">
        <f t="shared" si="30"/>
        <v>0</v>
      </c>
      <c r="Y32" s="763">
        <f t="shared" si="30"/>
        <v>2</v>
      </c>
      <c r="Z32" s="763">
        <f t="shared" si="30"/>
        <v>6</v>
      </c>
      <c r="AA32" s="767">
        <f t="shared" si="30"/>
        <v>5</v>
      </c>
      <c r="AB32" s="375">
        <f t="shared" si="30"/>
        <v>3</v>
      </c>
      <c r="AC32" s="376">
        <f t="shared" si="30"/>
        <v>0</v>
      </c>
      <c r="AD32" s="376">
        <f t="shared" si="30"/>
        <v>29</v>
      </c>
      <c r="AE32" s="377">
        <f t="shared" si="30"/>
        <v>5</v>
      </c>
      <c r="AF32" s="634">
        <f t="shared" si="30"/>
        <v>0</v>
      </c>
      <c r="AG32" s="635">
        <f t="shared" si="30"/>
        <v>0</v>
      </c>
      <c r="AH32" s="635">
        <f t="shared" si="30"/>
        <v>0</v>
      </c>
      <c r="AI32" s="636">
        <f t="shared" si="30"/>
        <v>0</v>
      </c>
      <c r="AJ32" s="634">
        <f t="shared" si="30"/>
        <v>0</v>
      </c>
      <c r="AK32" s="635">
        <f t="shared" si="30"/>
        <v>0</v>
      </c>
      <c r="AL32" s="635">
        <f t="shared" si="30"/>
        <v>0</v>
      </c>
      <c r="AM32" s="636">
        <f t="shared" si="30"/>
        <v>0</v>
      </c>
      <c r="AN32" s="101">
        <f t="shared" si="1"/>
        <v>10</v>
      </c>
      <c r="AO32" s="102">
        <f t="shared" si="2"/>
        <v>5</v>
      </c>
      <c r="AP32" s="207">
        <f t="shared" si="4"/>
        <v>67</v>
      </c>
      <c r="AQ32" s="69">
        <f>(G32+K32+O32+S32+W32+AA32+AE32+AI32+AM32)/$B$2/A50</f>
        <v>0.17460317460317459</v>
      </c>
      <c r="AR32" s="100"/>
      <c r="AS32" s="69">
        <f>AP32/$AP$127/A50</f>
        <v>0.56455745436562299</v>
      </c>
      <c r="AT32" s="74"/>
      <c r="AU32" s="69">
        <f t="shared" si="5"/>
        <v>0.22388059701492538</v>
      </c>
      <c r="AV32" s="100"/>
    </row>
    <row r="33" spans="1:48" ht="16.5" customHeight="1" x14ac:dyDescent="0.25">
      <c r="A33" s="391">
        <v>1</v>
      </c>
      <c r="B33" s="392">
        <v>30070</v>
      </c>
      <c r="C33" s="393" t="s">
        <v>92</v>
      </c>
      <c r="D33" s="288">
        <v>6</v>
      </c>
      <c r="E33" s="289">
        <v>0</v>
      </c>
      <c r="F33" s="289">
        <v>14</v>
      </c>
      <c r="G33" s="300">
        <f>IF(F33&gt;0,1,0)</f>
        <v>1</v>
      </c>
      <c r="H33" s="298">
        <v>0</v>
      </c>
      <c r="I33" s="299">
        <v>0</v>
      </c>
      <c r="J33" s="299">
        <v>0</v>
      </c>
      <c r="K33" s="300">
        <f>IF(J33&gt;0,1,0)</f>
        <v>0</v>
      </c>
      <c r="L33" s="298">
        <v>0</v>
      </c>
      <c r="M33" s="299">
        <v>0</v>
      </c>
      <c r="N33" s="299">
        <v>1</v>
      </c>
      <c r="O33" s="300">
        <f t="shared" ref="O33:O50" si="31">IF(N33&gt;0,1,0)</f>
        <v>1</v>
      </c>
      <c r="P33" s="298">
        <v>0</v>
      </c>
      <c r="Q33" s="299">
        <v>0</v>
      </c>
      <c r="R33" s="299">
        <v>0</v>
      </c>
      <c r="S33" s="300">
        <f t="shared" ref="S33:S50" si="32">IF(R33&gt;0,1,0)</f>
        <v>0</v>
      </c>
      <c r="T33" s="298">
        <v>0</v>
      </c>
      <c r="U33" s="299">
        <v>0</v>
      </c>
      <c r="V33" s="299">
        <v>0</v>
      </c>
      <c r="W33" s="300">
        <f t="shared" ref="W33:W50" si="33">IF(V33&gt;0,1,0)</f>
        <v>0</v>
      </c>
      <c r="X33" s="288">
        <v>0</v>
      </c>
      <c r="Y33" s="289">
        <v>0</v>
      </c>
      <c r="Z33" s="289">
        <v>1</v>
      </c>
      <c r="AA33" s="561">
        <f t="shared" ref="AA33:AA50" si="34">IF(Z33&gt;0,1,0)</f>
        <v>1</v>
      </c>
      <c r="AB33" s="298">
        <v>1</v>
      </c>
      <c r="AC33" s="299">
        <v>0</v>
      </c>
      <c r="AD33" s="299">
        <v>20</v>
      </c>
      <c r="AE33" s="300">
        <f>IF(AD33&gt;0,1,0)</f>
        <v>1</v>
      </c>
      <c r="AF33" s="614"/>
      <c r="AG33" s="611"/>
      <c r="AH33" s="611"/>
      <c r="AI33" s="637">
        <f>IF(AH33&gt;0,1,0)</f>
        <v>0</v>
      </c>
      <c r="AJ33" s="614"/>
      <c r="AK33" s="611"/>
      <c r="AL33" s="611"/>
      <c r="AM33" s="637">
        <f>IF(AL33&gt;0,1,0)</f>
        <v>0</v>
      </c>
      <c r="AN33" s="412">
        <f t="shared" si="1"/>
        <v>7</v>
      </c>
      <c r="AO33" s="413">
        <f t="shared" si="2"/>
        <v>0</v>
      </c>
      <c r="AP33" s="414">
        <f t="shared" si="4"/>
        <v>36</v>
      </c>
      <c r="AQ33" s="430">
        <f t="shared" si="13"/>
        <v>0.5714285714285714</v>
      </c>
      <c r="AR33" s="429">
        <f t="shared" ref="AR33:AR50" si="35">$AQ$127</f>
        <v>0.2060682680151705</v>
      </c>
      <c r="AS33" s="430">
        <f t="shared" ref="AS33:AS50" si="36">AP33/$AP$127</f>
        <v>5.4601974690884134</v>
      </c>
      <c r="AT33" s="431">
        <f t="shared" ref="AT33:AT50" si="37">$AS$127</f>
        <v>1.0000000000000002</v>
      </c>
      <c r="AU33" s="430">
        <f>(AN33+AO33)/AP33</f>
        <v>0.19444444444444445</v>
      </c>
      <c r="AV33" s="429">
        <f t="shared" ref="AV33:AV50" si="38">$AU$127</f>
        <v>0.18427100584397052</v>
      </c>
    </row>
    <row r="34" spans="1:48" ht="16.5" customHeight="1" x14ac:dyDescent="0.25">
      <c r="A34" s="391">
        <v>2</v>
      </c>
      <c r="B34" s="392">
        <v>30480</v>
      </c>
      <c r="C34" s="393" t="s">
        <v>121</v>
      </c>
      <c r="D34" s="288">
        <v>0</v>
      </c>
      <c r="E34" s="289">
        <v>1</v>
      </c>
      <c r="F34" s="289">
        <v>1</v>
      </c>
      <c r="G34" s="314">
        <f>IF(F34&gt;0,1,0)</f>
        <v>1</v>
      </c>
      <c r="H34" s="298">
        <v>0</v>
      </c>
      <c r="I34" s="299">
        <v>0</v>
      </c>
      <c r="J34" s="299">
        <v>0</v>
      </c>
      <c r="K34" s="314">
        <f>IF(J34&gt;0,1,0)</f>
        <v>0</v>
      </c>
      <c r="L34" s="298">
        <v>0</v>
      </c>
      <c r="M34" s="299">
        <v>0</v>
      </c>
      <c r="N34" s="299">
        <v>0</v>
      </c>
      <c r="O34" s="314">
        <f t="shared" si="31"/>
        <v>0</v>
      </c>
      <c r="P34" s="298">
        <v>0</v>
      </c>
      <c r="Q34" s="299">
        <v>0</v>
      </c>
      <c r="R34" s="299">
        <v>0</v>
      </c>
      <c r="S34" s="314">
        <f t="shared" si="32"/>
        <v>0</v>
      </c>
      <c r="T34" s="298">
        <v>0</v>
      </c>
      <c r="U34" s="299">
        <v>0</v>
      </c>
      <c r="V34" s="299">
        <v>0</v>
      </c>
      <c r="W34" s="314">
        <f t="shared" si="33"/>
        <v>0</v>
      </c>
      <c r="X34" s="288">
        <v>0</v>
      </c>
      <c r="Y34" s="289">
        <v>0</v>
      </c>
      <c r="Z34" s="289">
        <v>2</v>
      </c>
      <c r="AA34" s="562">
        <f t="shared" si="34"/>
        <v>1</v>
      </c>
      <c r="AB34" s="298">
        <v>0</v>
      </c>
      <c r="AC34" s="299">
        <v>0</v>
      </c>
      <c r="AD34" s="299">
        <v>0</v>
      </c>
      <c r="AE34" s="314">
        <f>IF(AD34&gt;0,1,0)</f>
        <v>0</v>
      </c>
      <c r="AF34" s="614"/>
      <c r="AG34" s="611"/>
      <c r="AH34" s="611"/>
      <c r="AI34" s="615">
        <f>IF(AH34&gt;0,1,0)</f>
        <v>0</v>
      </c>
      <c r="AJ34" s="614"/>
      <c r="AK34" s="611"/>
      <c r="AL34" s="611"/>
      <c r="AM34" s="615">
        <f>IF(AL34&gt;0,1,0)</f>
        <v>0</v>
      </c>
      <c r="AN34" s="418">
        <f t="shared" si="1"/>
        <v>0</v>
      </c>
      <c r="AO34" s="419">
        <f t="shared" si="2"/>
        <v>1</v>
      </c>
      <c r="AP34" s="420">
        <f t="shared" si="4"/>
        <v>3</v>
      </c>
      <c r="AQ34" s="421">
        <f t="shared" si="13"/>
        <v>0.2857142857142857</v>
      </c>
      <c r="AR34" s="422">
        <f t="shared" si="35"/>
        <v>0.2060682680151705</v>
      </c>
      <c r="AS34" s="421">
        <f t="shared" si="36"/>
        <v>0.45501645575736777</v>
      </c>
      <c r="AT34" s="423">
        <f t="shared" si="37"/>
        <v>1.0000000000000002</v>
      </c>
      <c r="AU34" s="421">
        <f>(AN34+AO34)/AP34</f>
        <v>0.33333333333333331</v>
      </c>
      <c r="AV34" s="422">
        <f t="shared" si="38"/>
        <v>0.18427100584397052</v>
      </c>
    </row>
    <row r="35" spans="1:48" ht="16.5" customHeight="1" x14ac:dyDescent="0.25">
      <c r="A35" s="391">
        <v>3</v>
      </c>
      <c r="B35" s="392">
        <v>30460</v>
      </c>
      <c r="C35" s="393" t="s">
        <v>93</v>
      </c>
      <c r="D35" s="288">
        <v>0</v>
      </c>
      <c r="E35" s="289">
        <v>0</v>
      </c>
      <c r="F35" s="289">
        <v>1</v>
      </c>
      <c r="G35" s="314">
        <f>IF(F35&gt;0,1,0)</f>
        <v>1</v>
      </c>
      <c r="H35" s="298">
        <v>0</v>
      </c>
      <c r="I35" s="299">
        <v>0</v>
      </c>
      <c r="J35" s="299">
        <v>0</v>
      </c>
      <c r="K35" s="314">
        <f>IF(J35&gt;0,1,0)</f>
        <v>0</v>
      </c>
      <c r="L35" s="298">
        <v>0</v>
      </c>
      <c r="M35" s="299">
        <v>0</v>
      </c>
      <c r="N35" s="299">
        <v>0</v>
      </c>
      <c r="O35" s="314">
        <f t="shared" si="31"/>
        <v>0</v>
      </c>
      <c r="P35" s="298">
        <v>0</v>
      </c>
      <c r="Q35" s="299">
        <v>0</v>
      </c>
      <c r="R35" s="299">
        <v>0</v>
      </c>
      <c r="S35" s="314">
        <f t="shared" si="32"/>
        <v>0</v>
      </c>
      <c r="T35" s="298">
        <v>0</v>
      </c>
      <c r="U35" s="299">
        <v>0</v>
      </c>
      <c r="V35" s="299">
        <v>0</v>
      </c>
      <c r="W35" s="314">
        <f t="shared" si="33"/>
        <v>0</v>
      </c>
      <c r="X35" s="288">
        <v>0</v>
      </c>
      <c r="Y35" s="289">
        <v>0</v>
      </c>
      <c r="Z35" s="289">
        <v>0</v>
      </c>
      <c r="AA35" s="562">
        <f t="shared" si="34"/>
        <v>0</v>
      </c>
      <c r="AB35" s="298">
        <v>0</v>
      </c>
      <c r="AC35" s="299">
        <v>0</v>
      </c>
      <c r="AD35" s="299">
        <v>0</v>
      </c>
      <c r="AE35" s="314">
        <f>IF(AD35&gt;0,1,0)</f>
        <v>0</v>
      </c>
      <c r="AF35" s="614"/>
      <c r="AG35" s="611"/>
      <c r="AH35" s="611"/>
      <c r="AI35" s="615">
        <f>IF(AH35&gt;0,1,0)</f>
        <v>0</v>
      </c>
      <c r="AJ35" s="614"/>
      <c r="AK35" s="611"/>
      <c r="AL35" s="611"/>
      <c r="AM35" s="615">
        <f>IF(AL35&gt;0,1,0)</f>
        <v>0</v>
      </c>
      <c r="AN35" s="418">
        <f t="shared" si="1"/>
        <v>0</v>
      </c>
      <c r="AO35" s="419">
        <f t="shared" si="2"/>
        <v>0</v>
      </c>
      <c r="AP35" s="420">
        <f t="shared" si="4"/>
        <v>1</v>
      </c>
      <c r="AQ35" s="421">
        <f t="shared" si="13"/>
        <v>0.14285714285714285</v>
      </c>
      <c r="AR35" s="422">
        <f t="shared" si="35"/>
        <v>0.2060682680151705</v>
      </c>
      <c r="AS35" s="421">
        <f t="shared" si="36"/>
        <v>0.15167215191912259</v>
      </c>
      <c r="AT35" s="423">
        <f t="shared" si="37"/>
        <v>1.0000000000000002</v>
      </c>
      <c r="AU35" s="421">
        <f>(AN35+AO35)/AP35</f>
        <v>0</v>
      </c>
      <c r="AV35" s="422">
        <f t="shared" si="38"/>
        <v>0.18427100584397052</v>
      </c>
    </row>
    <row r="36" spans="1:48" ht="16.5" customHeight="1" x14ac:dyDescent="0.25">
      <c r="A36" s="391">
        <v>4</v>
      </c>
      <c r="B36" s="394">
        <v>30030</v>
      </c>
      <c r="C36" s="395" t="s">
        <v>91</v>
      </c>
      <c r="D36" s="288">
        <v>0</v>
      </c>
      <c r="E36" s="289">
        <v>0</v>
      </c>
      <c r="F36" s="289">
        <v>2</v>
      </c>
      <c r="G36" s="314">
        <f t="shared" ref="G36:G50" si="39">IF(F36&gt;0,1,0)</f>
        <v>1</v>
      </c>
      <c r="H36" s="298">
        <v>0</v>
      </c>
      <c r="I36" s="299">
        <v>0</v>
      </c>
      <c r="J36" s="299">
        <v>0</v>
      </c>
      <c r="K36" s="314">
        <f t="shared" si="16"/>
        <v>0</v>
      </c>
      <c r="L36" s="298">
        <v>0</v>
      </c>
      <c r="M36" s="299">
        <v>0</v>
      </c>
      <c r="N36" s="299">
        <v>0</v>
      </c>
      <c r="O36" s="314">
        <f t="shared" si="31"/>
        <v>0</v>
      </c>
      <c r="P36" s="298">
        <v>0</v>
      </c>
      <c r="Q36" s="299">
        <v>0</v>
      </c>
      <c r="R36" s="299">
        <v>0</v>
      </c>
      <c r="S36" s="314">
        <f t="shared" si="32"/>
        <v>0</v>
      </c>
      <c r="T36" s="298">
        <v>0</v>
      </c>
      <c r="U36" s="299">
        <v>0</v>
      </c>
      <c r="V36" s="299">
        <v>0</v>
      </c>
      <c r="W36" s="314">
        <f t="shared" si="33"/>
        <v>0</v>
      </c>
      <c r="X36" s="288">
        <v>0</v>
      </c>
      <c r="Y36" s="289">
        <v>0</v>
      </c>
      <c r="Z36" s="289">
        <v>0</v>
      </c>
      <c r="AA36" s="562">
        <f t="shared" si="34"/>
        <v>0</v>
      </c>
      <c r="AB36" s="298">
        <v>0</v>
      </c>
      <c r="AC36" s="299">
        <v>0</v>
      </c>
      <c r="AD36" s="299">
        <v>0</v>
      </c>
      <c r="AE36" s="314">
        <f t="shared" si="17"/>
        <v>0</v>
      </c>
      <c r="AF36" s="614"/>
      <c r="AG36" s="611"/>
      <c r="AH36" s="611"/>
      <c r="AI36" s="615">
        <f t="shared" si="18"/>
        <v>0</v>
      </c>
      <c r="AJ36" s="614"/>
      <c r="AK36" s="611"/>
      <c r="AL36" s="611"/>
      <c r="AM36" s="615">
        <f t="shared" si="19"/>
        <v>0</v>
      </c>
      <c r="AN36" s="418">
        <f t="shared" si="1"/>
        <v>0</v>
      </c>
      <c r="AO36" s="419">
        <f t="shared" si="2"/>
        <v>0</v>
      </c>
      <c r="AP36" s="420">
        <f t="shared" si="4"/>
        <v>2</v>
      </c>
      <c r="AQ36" s="421">
        <f t="shared" si="13"/>
        <v>0.14285714285714285</v>
      </c>
      <c r="AR36" s="429">
        <f t="shared" si="35"/>
        <v>0.2060682680151705</v>
      </c>
      <c r="AS36" s="430">
        <f t="shared" si="36"/>
        <v>0.30334430383824518</v>
      </c>
      <c r="AT36" s="431">
        <f t="shared" si="37"/>
        <v>1.0000000000000002</v>
      </c>
      <c r="AU36" s="430">
        <f t="shared" si="5"/>
        <v>0</v>
      </c>
      <c r="AV36" s="429">
        <f t="shared" si="38"/>
        <v>0.18427100584397052</v>
      </c>
    </row>
    <row r="37" spans="1:48" ht="16.5" customHeight="1" x14ac:dyDescent="0.25">
      <c r="A37" s="391">
        <v>5</v>
      </c>
      <c r="B37" s="392">
        <v>31000</v>
      </c>
      <c r="C37" s="393" t="s">
        <v>94</v>
      </c>
      <c r="D37" s="288">
        <v>0</v>
      </c>
      <c r="E37" s="289">
        <v>0</v>
      </c>
      <c r="F37" s="289">
        <v>1</v>
      </c>
      <c r="G37" s="314">
        <f>IF(F37&gt;0,1,0)</f>
        <v>1</v>
      </c>
      <c r="H37" s="298">
        <v>0</v>
      </c>
      <c r="I37" s="299">
        <v>0</v>
      </c>
      <c r="J37" s="299">
        <v>1</v>
      </c>
      <c r="K37" s="314">
        <f>IF(J37&gt;0,1,0)</f>
        <v>1</v>
      </c>
      <c r="L37" s="298">
        <v>0</v>
      </c>
      <c r="M37" s="299">
        <v>0</v>
      </c>
      <c r="N37" s="299">
        <v>0</v>
      </c>
      <c r="O37" s="314">
        <f t="shared" si="31"/>
        <v>0</v>
      </c>
      <c r="P37" s="298">
        <v>0</v>
      </c>
      <c r="Q37" s="299">
        <v>0</v>
      </c>
      <c r="R37" s="299">
        <v>0</v>
      </c>
      <c r="S37" s="314">
        <f t="shared" si="32"/>
        <v>0</v>
      </c>
      <c r="T37" s="298">
        <v>0</v>
      </c>
      <c r="U37" s="299">
        <v>0</v>
      </c>
      <c r="V37" s="299">
        <v>0</v>
      </c>
      <c r="W37" s="314">
        <f t="shared" si="33"/>
        <v>0</v>
      </c>
      <c r="X37" s="288">
        <v>0</v>
      </c>
      <c r="Y37" s="289">
        <v>0</v>
      </c>
      <c r="Z37" s="289">
        <v>0</v>
      </c>
      <c r="AA37" s="562">
        <f t="shared" si="34"/>
        <v>0</v>
      </c>
      <c r="AB37" s="298">
        <v>0</v>
      </c>
      <c r="AC37" s="299">
        <v>0</v>
      </c>
      <c r="AD37" s="299">
        <v>0</v>
      </c>
      <c r="AE37" s="314">
        <f>IF(AD37&gt;0,1,0)</f>
        <v>0</v>
      </c>
      <c r="AF37" s="614"/>
      <c r="AG37" s="611"/>
      <c r="AH37" s="611"/>
      <c r="AI37" s="615">
        <f>IF(AH37&gt;0,1,0)</f>
        <v>0</v>
      </c>
      <c r="AJ37" s="614"/>
      <c r="AK37" s="611"/>
      <c r="AL37" s="611"/>
      <c r="AM37" s="615">
        <f>IF(AL37&gt;0,1,0)</f>
        <v>0</v>
      </c>
      <c r="AN37" s="418">
        <f t="shared" si="1"/>
        <v>0</v>
      </c>
      <c r="AO37" s="419">
        <f t="shared" si="2"/>
        <v>0</v>
      </c>
      <c r="AP37" s="420">
        <f t="shared" si="4"/>
        <v>2</v>
      </c>
      <c r="AQ37" s="421">
        <f t="shared" si="13"/>
        <v>0.2857142857142857</v>
      </c>
      <c r="AR37" s="422">
        <f t="shared" si="35"/>
        <v>0.2060682680151705</v>
      </c>
      <c r="AS37" s="421">
        <f t="shared" si="36"/>
        <v>0.30334430383824518</v>
      </c>
      <c r="AT37" s="423">
        <f t="shared" si="37"/>
        <v>1.0000000000000002</v>
      </c>
      <c r="AU37" s="421">
        <f>(AN37+AO37)/AP37</f>
        <v>0</v>
      </c>
      <c r="AV37" s="422">
        <f t="shared" si="38"/>
        <v>0.18427100584397052</v>
      </c>
    </row>
    <row r="38" spans="1:48" ht="16.5" customHeight="1" x14ac:dyDescent="0.25">
      <c r="A38" s="391">
        <v>6</v>
      </c>
      <c r="B38" s="392">
        <v>30130</v>
      </c>
      <c r="C38" s="393" t="s">
        <v>1</v>
      </c>
      <c r="D38" s="288">
        <v>0</v>
      </c>
      <c r="E38" s="289">
        <v>0</v>
      </c>
      <c r="F38" s="289">
        <v>0</v>
      </c>
      <c r="G38" s="314">
        <f t="shared" si="39"/>
        <v>0</v>
      </c>
      <c r="H38" s="298">
        <v>0</v>
      </c>
      <c r="I38" s="299">
        <v>0</v>
      </c>
      <c r="J38" s="299">
        <v>0</v>
      </c>
      <c r="K38" s="314">
        <f t="shared" si="16"/>
        <v>0</v>
      </c>
      <c r="L38" s="298">
        <v>0</v>
      </c>
      <c r="M38" s="299">
        <v>0</v>
      </c>
      <c r="N38" s="299">
        <v>0</v>
      </c>
      <c r="O38" s="314">
        <f t="shared" si="31"/>
        <v>0</v>
      </c>
      <c r="P38" s="298">
        <v>0</v>
      </c>
      <c r="Q38" s="299">
        <v>0</v>
      </c>
      <c r="R38" s="299">
        <v>0</v>
      </c>
      <c r="S38" s="314">
        <f t="shared" si="32"/>
        <v>0</v>
      </c>
      <c r="T38" s="298">
        <v>0</v>
      </c>
      <c r="U38" s="299">
        <v>0</v>
      </c>
      <c r="V38" s="299">
        <v>0</v>
      </c>
      <c r="W38" s="314">
        <f t="shared" si="33"/>
        <v>0</v>
      </c>
      <c r="X38" s="288">
        <v>0</v>
      </c>
      <c r="Y38" s="289">
        <v>0</v>
      </c>
      <c r="Z38" s="289">
        <v>0</v>
      </c>
      <c r="AA38" s="562">
        <f t="shared" si="34"/>
        <v>0</v>
      </c>
      <c r="AB38" s="298">
        <v>0</v>
      </c>
      <c r="AC38" s="299">
        <v>0</v>
      </c>
      <c r="AD38" s="299">
        <v>0</v>
      </c>
      <c r="AE38" s="314">
        <f t="shared" si="17"/>
        <v>0</v>
      </c>
      <c r="AF38" s="614"/>
      <c r="AG38" s="611"/>
      <c r="AH38" s="611"/>
      <c r="AI38" s="615">
        <f t="shared" si="18"/>
        <v>0</v>
      </c>
      <c r="AJ38" s="614"/>
      <c r="AK38" s="611"/>
      <c r="AL38" s="611"/>
      <c r="AM38" s="615">
        <f t="shared" si="19"/>
        <v>0</v>
      </c>
      <c r="AN38" s="418">
        <f t="shared" si="1"/>
        <v>0</v>
      </c>
      <c r="AO38" s="419">
        <f t="shared" si="2"/>
        <v>0</v>
      </c>
      <c r="AP38" s="420">
        <f t="shared" ref="AP38:AP43" si="40">F38+J38+N38+R38+V38+Z38+AD38+AH38+AL38+0.001</f>
        <v>1E-3</v>
      </c>
      <c r="AQ38" s="421">
        <f t="shared" si="13"/>
        <v>0</v>
      </c>
      <c r="AR38" s="422">
        <f t="shared" si="35"/>
        <v>0.2060682680151705</v>
      </c>
      <c r="AS38" s="421">
        <f t="shared" si="36"/>
        <v>1.5167215191912259E-4</v>
      </c>
      <c r="AT38" s="423">
        <f t="shared" si="37"/>
        <v>1.0000000000000002</v>
      </c>
      <c r="AU38" s="421">
        <f t="shared" si="5"/>
        <v>0</v>
      </c>
      <c r="AV38" s="422">
        <f t="shared" si="38"/>
        <v>0.18427100584397052</v>
      </c>
    </row>
    <row r="39" spans="1:48" ht="16.5" customHeight="1" x14ac:dyDescent="0.25">
      <c r="A39" s="391">
        <v>7</v>
      </c>
      <c r="B39" s="392">
        <v>30160</v>
      </c>
      <c r="C39" s="393" t="s">
        <v>2</v>
      </c>
      <c r="D39" s="288">
        <v>0</v>
      </c>
      <c r="E39" s="289">
        <v>0</v>
      </c>
      <c r="F39" s="289">
        <v>0</v>
      </c>
      <c r="G39" s="314">
        <f t="shared" si="39"/>
        <v>0</v>
      </c>
      <c r="H39" s="298">
        <v>0</v>
      </c>
      <c r="I39" s="299">
        <v>0</v>
      </c>
      <c r="J39" s="299">
        <v>0</v>
      </c>
      <c r="K39" s="314">
        <f t="shared" si="16"/>
        <v>0</v>
      </c>
      <c r="L39" s="298">
        <v>0</v>
      </c>
      <c r="M39" s="299">
        <v>0</v>
      </c>
      <c r="N39" s="299">
        <v>0</v>
      </c>
      <c r="O39" s="314">
        <f t="shared" si="31"/>
        <v>0</v>
      </c>
      <c r="P39" s="298">
        <v>0</v>
      </c>
      <c r="Q39" s="299">
        <v>0</v>
      </c>
      <c r="R39" s="299">
        <v>0</v>
      </c>
      <c r="S39" s="314">
        <f t="shared" si="32"/>
        <v>0</v>
      </c>
      <c r="T39" s="298">
        <v>0</v>
      </c>
      <c r="U39" s="299">
        <v>0</v>
      </c>
      <c r="V39" s="299">
        <v>0</v>
      </c>
      <c r="W39" s="314">
        <f t="shared" si="33"/>
        <v>0</v>
      </c>
      <c r="X39" s="288">
        <v>0</v>
      </c>
      <c r="Y39" s="289">
        <v>0</v>
      </c>
      <c r="Z39" s="289">
        <v>0</v>
      </c>
      <c r="AA39" s="562">
        <f t="shared" si="34"/>
        <v>0</v>
      </c>
      <c r="AB39" s="298">
        <v>2</v>
      </c>
      <c r="AC39" s="299">
        <v>0</v>
      </c>
      <c r="AD39" s="299">
        <v>4</v>
      </c>
      <c r="AE39" s="314">
        <f t="shared" si="17"/>
        <v>1</v>
      </c>
      <c r="AF39" s="614"/>
      <c r="AG39" s="611"/>
      <c r="AH39" s="611"/>
      <c r="AI39" s="615">
        <f t="shared" si="18"/>
        <v>0</v>
      </c>
      <c r="AJ39" s="614"/>
      <c r="AK39" s="611"/>
      <c r="AL39" s="611"/>
      <c r="AM39" s="615">
        <f t="shared" si="19"/>
        <v>0</v>
      </c>
      <c r="AN39" s="418">
        <f t="shared" si="1"/>
        <v>2</v>
      </c>
      <c r="AO39" s="419">
        <f t="shared" si="2"/>
        <v>0</v>
      </c>
      <c r="AP39" s="420">
        <f>F39+J39+N39+R39+V39+Z39+AD39+AH39+AL39</f>
        <v>4</v>
      </c>
      <c r="AQ39" s="421">
        <f t="shared" si="13"/>
        <v>0.14285714285714285</v>
      </c>
      <c r="AR39" s="422">
        <f t="shared" si="35"/>
        <v>0.2060682680151705</v>
      </c>
      <c r="AS39" s="421">
        <f t="shared" si="36"/>
        <v>0.60668860767649035</v>
      </c>
      <c r="AT39" s="423">
        <f t="shared" si="37"/>
        <v>1.0000000000000002</v>
      </c>
      <c r="AU39" s="421">
        <f t="shared" si="5"/>
        <v>0.5</v>
      </c>
      <c r="AV39" s="422">
        <f t="shared" si="38"/>
        <v>0.18427100584397052</v>
      </c>
    </row>
    <row r="40" spans="1:48" ht="16.5" customHeight="1" x14ac:dyDescent="0.25">
      <c r="A40" s="391">
        <v>8</v>
      </c>
      <c r="B40" s="392">
        <v>30310</v>
      </c>
      <c r="C40" s="393" t="s">
        <v>21</v>
      </c>
      <c r="D40" s="288">
        <v>0</v>
      </c>
      <c r="E40" s="289">
        <v>0</v>
      </c>
      <c r="F40" s="289">
        <v>0</v>
      </c>
      <c r="G40" s="314">
        <f t="shared" si="39"/>
        <v>0</v>
      </c>
      <c r="H40" s="298">
        <v>0</v>
      </c>
      <c r="I40" s="299">
        <v>0</v>
      </c>
      <c r="J40" s="299">
        <v>0</v>
      </c>
      <c r="K40" s="314">
        <f t="shared" si="16"/>
        <v>0</v>
      </c>
      <c r="L40" s="298">
        <v>0</v>
      </c>
      <c r="M40" s="299">
        <v>0</v>
      </c>
      <c r="N40" s="299">
        <v>0</v>
      </c>
      <c r="O40" s="314">
        <f t="shared" si="31"/>
        <v>0</v>
      </c>
      <c r="P40" s="298">
        <v>0</v>
      </c>
      <c r="Q40" s="299">
        <v>0</v>
      </c>
      <c r="R40" s="299">
        <v>0</v>
      </c>
      <c r="S40" s="314">
        <f t="shared" si="32"/>
        <v>0</v>
      </c>
      <c r="T40" s="298">
        <v>0</v>
      </c>
      <c r="U40" s="299">
        <v>0</v>
      </c>
      <c r="V40" s="299">
        <v>0</v>
      </c>
      <c r="W40" s="314">
        <f t="shared" si="33"/>
        <v>0</v>
      </c>
      <c r="X40" s="288">
        <v>0</v>
      </c>
      <c r="Y40" s="289">
        <v>0</v>
      </c>
      <c r="Z40" s="289">
        <v>0</v>
      </c>
      <c r="AA40" s="562">
        <f t="shared" si="34"/>
        <v>0</v>
      </c>
      <c r="AB40" s="298">
        <v>0</v>
      </c>
      <c r="AC40" s="299">
        <v>0</v>
      </c>
      <c r="AD40" s="299">
        <v>1</v>
      </c>
      <c r="AE40" s="314">
        <f t="shared" si="17"/>
        <v>1</v>
      </c>
      <c r="AF40" s="614"/>
      <c r="AG40" s="611"/>
      <c r="AH40" s="611"/>
      <c r="AI40" s="615">
        <f t="shared" si="18"/>
        <v>0</v>
      </c>
      <c r="AJ40" s="614"/>
      <c r="AK40" s="611"/>
      <c r="AL40" s="611"/>
      <c r="AM40" s="615">
        <f t="shared" si="19"/>
        <v>0</v>
      </c>
      <c r="AN40" s="418">
        <f t="shared" si="1"/>
        <v>0</v>
      </c>
      <c r="AO40" s="419">
        <f t="shared" si="2"/>
        <v>0</v>
      </c>
      <c r="AP40" s="420">
        <f>F40+J40+N40+R40+V40+Z40+AD40+AH40+AL40</f>
        <v>1</v>
      </c>
      <c r="AQ40" s="421">
        <f t="shared" si="13"/>
        <v>0.14285714285714285</v>
      </c>
      <c r="AR40" s="422">
        <f t="shared" si="35"/>
        <v>0.2060682680151705</v>
      </c>
      <c r="AS40" s="421">
        <f t="shared" si="36"/>
        <v>0.15167215191912259</v>
      </c>
      <c r="AT40" s="423">
        <f t="shared" si="37"/>
        <v>1.0000000000000002</v>
      </c>
      <c r="AU40" s="421">
        <f t="shared" si="5"/>
        <v>0</v>
      </c>
      <c r="AV40" s="422">
        <f t="shared" si="38"/>
        <v>0.18427100584397052</v>
      </c>
    </row>
    <row r="41" spans="1:48" ht="16.5" customHeight="1" x14ac:dyDescent="0.25">
      <c r="A41" s="391">
        <v>9</v>
      </c>
      <c r="B41" s="392">
        <v>30440</v>
      </c>
      <c r="C41" s="393" t="s">
        <v>22</v>
      </c>
      <c r="D41" s="288">
        <v>1</v>
      </c>
      <c r="E41" s="289">
        <v>1</v>
      </c>
      <c r="F41" s="289">
        <v>5</v>
      </c>
      <c r="G41" s="314">
        <f t="shared" si="39"/>
        <v>1</v>
      </c>
      <c r="H41" s="298">
        <v>0</v>
      </c>
      <c r="I41" s="299">
        <v>0</v>
      </c>
      <c r="J41" s="299">
        <v>0</v>
      </c>
      <c r="K41" s="314">
        <f t="shared" si="16"/>
        <v>0</v>
      </c>
      <c r="L41" s="298">
        <v>0</v>
      </c>
      <c r="M41" s="299">
        <v>0</v>
      </c>
      <c r="N41" s="299">
        <v>0</v>
      </c>
      <c r="O41" s="314">
        <f t="shared" si="31"/>
        <v>0</v>
      </c>
      <c r="P41" s="298">
        <v>0</v>
      </c>
      <c r="Q41" s="299">
        <v>0</v>
      </c>
      <c r="R41" s="299">
        <v>0</v>
      </c>
      <c r="S41" s="314">
        <f t="shared" si="32"/>
        <v>0</v>
      </c>
      <c r="T41" s="298">
        <v>0</v>
      </c>
      <c r="U41" s="299">
        <v>0</v>
      </c>
      <c r="V41" s="299">
        <v>0</v>
      </c>
      <c r="W41" s="314">
        <f t="shared" si="33"/>
        <v>0</v>
      </c>
      <c r="X41" s="288">
        <v>0</v>
      </c>
      <c r="Y41" s="289">
        <v>1</v>
      </c>
      <c r="Z41" s="289">
        <v>1</v>
      </c>
      <c r="AA41" s="562">
        <f t="shared" si="34"/>
        <v>1</v>
      </c>
      <c r="AB41" s="298">
        <v>0</v>
      </c>
      <c r="AC41" s="299">
        <v>0</v>
      </c>
      <c r="AD41" s="299">
        <v>0</v>
      </c>
      <c r="AE41" s="314">
        <f t="shared" si="17"/>
        <v>0</v>
      </c>
      <c r="AF41" s="614"/>
      <c r="AG41" s="611"/>
      <c r="AH41" s="611"/>
      <c r="AI41" s="615">
        <f t="shared" si="18"/>
        <v>0</v>
      </c>
      <c r="AJ41" s="614"/>
      <c r="AK41" s="611"/>
      <c r="AL41" s="611"/>
      <c r="AM41" s="615">
        <f t="shared" si="19"/>
        <v>0</v>
      </c>
      <c r="AN41" s="418">
        <f t="shared" si="1"/>
        <v>1</v>
      </c>
      <c r="AO41" s="419">
        <f t="shared" si="2"/>
        <v>2</v>
      </c>
      <c r="AP41" s="420">
        <f>F41+J41+N41+R41+V41+Z41+AD41+AH41+AL41</f>
        <v>6</v>
      </c>
      <c r="AQ41" s="421">
        <f t="shared" si="13"/>
        <v>0.2857142857142857</v>
      </c>
      <c r="AR41" s="422">
        <f t="shared" si="35"/>
        <v>0.2060682680151705</v>
      </c>
      <c r="AS41" s="421">
        <f t="shared" si="36"/>
        <v>0.91003291151473553</v>
      </c>
      <c r="AT41" s="423">
        <f t="shared" si="37"/>
        <v>1.0000000000000002</v>
      </c>
      <c r="AU41" s="421">
        <f t="shared" si="5"/>
        <v>0.5</v>
      </c>
      <c r="AV41" s="422">
        <f t="shared" si="38"/>
        <v>0.18427100584397052</v>
      </c>
    </row>
    <row r="42" spans="1:48" ht="16.5" customHeight="1" x14ac:dyDescent="0.25">
      <c r="A42" s="391">
        <v>10</v>
      </c>
      <c r="B42" s="392">
        <v>30470</v>
      </c>
      <c r="C42" s="393" t="s">
        <v>23</v>
      </c>
      <c r="D42" s="288">
        <v>0</v>
      </c>
      <c r="E42" s="289">
        <v>0</v>
      </c>
      <c r="F42" s="289">
        <v>0</v>
      </c>
      <c r="G42" s="314">
        <f t="shared" si="39"/>
        <v>0</v>
      </c>
      <c r="H42" s="298">
        <v>0</v>
      </c>
      <c r="I42" s="299">
        <v>0</v>
      </c>
      <c r="J42" s="299">
        <v>0</v>
      </c>
      <c r="K42" s="314">
        <f t="shared" si="16"/>
        <v>0</v>
      </c>
      <c r="L42" s="298">
        <v>0</v>
      </c>
      <c r="M42" s="299">
        <v>0</v>
      </c>
      <c r="N42" s="299">
        <v>0</v>
      </c>
      <c r="O42" s="314">
        <f t="shared" si="31"/>
        <v>0</v>
      </c>
      <c r="P42" s="298">
        <v>0</v>
      </c>
      <c r="Q42" s="299">
        <v>0</v>
      </c>
      <c r="R42" s="299">
        <v>0</v>
      </c>
      <c r="S42" s="314">
        <f t="shared" si="32"/>
        <v>0</v>
      </c>
      <c r="T42" s="298">
        <v>0</v>
      </c>
      <c r="U42" s="299">
        <v>0</v>
      </c>
      <c r="V42" s="299">
        <v>0</v>
      </c>
      <c r="W42" s="314">
        <f t="shared" si="33"/>
        <v>0</v>
      </c>
      <c r="X42" s="288">
        <v>0</v>
      </c>
      <c r="Y42" s="289">
        <v>0</v>
      </c>
      <c r="Z42" s="289">
        <v>0</v>
      </c>
      <c r="AA42" s="562">
        <f t="shared" si="34"/>
        <v>0</v>
      </c>
      <c r="AB42" s="298">
        <v>0</v>
      </c>
      <c r="AC42" s="299">
        <v>0</v>
      </c>
      <c r="AD42" s="299">
        <v>0</v>
      </c>
      <c r="AE42" s="314">
        <f t="shared" si="17"/>
        <v>0</v>
      </c>
      <c r="AF42" s="614"/>
      <c r="AG42" s="611"/>
      <c r="AH42" s="611"/>
      <c r="AI42" s="615">
        <f t="shared" si="18"/>
        <v>0</v>
      </c>
      <c r="AJ42" s="614"/>
      <c r="AK42" s="611"/>
      <c r="AL42" s="611"/>
      <c r="AM42" s="615">
        <f t="shared" si="19"/>
        <v>0</v>
      </c>
      <c r="AN42" s="418">
        <f t="shared" si="1"/>
        <v>0</v>
      </c>
      <c r="AO42" s="419">
        <f t="shared" si="2"/>
        <v>0</v>
      </c>
      <c r="AP42" s="420">
        <f t="shared" si="40"/>
        <v>1E-3</v>
      </c>
      <c r="AQ42" s="421">
        <f t="shared" si="13"/>
        <v>0</v>
      </c>
      <c r="AR42" s="422">
        <f t="shared" si="35"/>
        <v>0.2060682680151705</v>
      </c>
      <c r="AS42" s="421">
        <f t="shared" si="36"/>
        <v>1.5167215191912259E-4</v>
      </c>
      <c r="AT42" s="423">
        <f t="shared" si="37"/>
        <v>1.0000000000000002</v>
      </c>
      <c r="AU42" s="421">
        <f t="shared" si="5"/>
        <v>0</v>
      </c>
      <c r="AV42" s="422">
        <f t="shared" si="38"/>
        <v>0.18427100584397052</v>
      </c>
    </row>
    <row r="43" spans="1:48" ht="16.5" customHeight="1" x14ac:dyDescent="0.25">
      <c r="A43" s="391">
        <v>11</v>
      </c>
      <c r="B43" s="392">
        <v>30500</v>
      </c>
      <c r="C43" s="393" t="s">
        <v>24</v>
      </c>
      <c r="D43" s="288">
        <v>0</v>
      </c>
      <c r="E43" s="289">
        <v>0</v>
      </c>
      <c r="F43" s="289">
        <v>0</v>
      </c>
      <c r="G43" s="314">
        <f t="shared" si="39"/>
        <v>0</v>
      </c>
      <c r="H43" s="298">
        <v>0</v>
      </c>
      <c r="I43" s="299">
        <v>0</v>
      </c>
      <c r="J43" s="299">
        <v>0</v>
      </c>
      <c r="K43" s="314">
        <f t="shared" si="16"/>
        <v>0</v>
      </c>
      <c r="L43" s="298">
        <v>0</v>
      </c>
      <c r="M43" s="299">
        <v>0</v>
      </c>
      <c r="N43" s="299">
        <v>0</v>
      </c>
      <c r="O43" s="314">
        <f t="shared" si="31"/>
        <v>0</v>
      </c>
      <c r="P43" s="298">
        <v>0</v>
      </c>
      <c r="Q43" s="299">
        <v>0</v>
      </c>
      <c r="R43" s="299">
        <v>0</v>
      </c>
      <c r="S43" s="314">
        <f t="shared" si="32"/>
        <v>0</v>
      </c>
      <c r="T43" s="298">
        <v>0</v>
      </c>
      <c r="U43" s="299">
        <v>0</v>
      </c>
      <c r="V43" s="299">
        <v>0</v>
      </c>
      <c r="W43" s="314">
        <f t="shared" si="33"/>
        <v>0</v>
      </c>
      <c r="X43" s="288">
        <v>0</v>
      </c>
      <c r="Y43" s="289">
        <v>0</v>
      </c>
      <c r="Z43" s="289">
        <v>0</v>
      </c>
      <c r="AA43" s="562">
        <f t="shared" si="34"/>
        <v>0</v>
      </c>
      <c r="AB43" s="298">
        <v>0</v>
      </c>
      <c r="AC43" s="299">
        <v>0</v>
      </c>
      <c r="AD43" s="299">
        <v>0</v>
      </c>
      <c r="AE43" s="314">
        <f t="shared" si="17"/>
        <v>0</v>
      </c>
      <c r="AF43" s="614"/>
      <c r="AG43" s="611"/>
      <c r="AH43" s="611"/>
      <c r="AI43" s="615">
        <f t="shared" si="18"/>
        <v>0</v>
      </c>
      <c r="AJ43" s="614"/>
      <c r="AK43" s="611"/>
      <c r="AL43" s="611"/>
      <c r="AM43" s="615">
        <f t="shared" si="19"/>
        <v>0</v>
      </c>
      <c r="AN43" s="418">
        <f t="shared" si="1"/>
        <v>0</v>
      </c>
      <c r="AO43" s="419">
        <f t="shared" si="2"/>
        <v>0</v>
      </c>
      <c r="AP43" s="420">
        <f t="shared" si="40"/>
        <v>1E-3</v>
      </c>
      <c r="AQ43" s="421">
        <f t="shared" si="13"/>
        <v>0</v>
      </c>
      <c r="AR43" s="422">
        <f t="shared" si="35"/>
        <v>0.2060682680151705</v>
      </c>
      <c r="AS43" s="421">
        <f t="shared" si="36"/>
        <v>1.5167215191912259E-4</v>
      </c>
      <c r="AT43" s="423">
        <f t="shared" si="37"/>
        <v>1.0000000000000002</v>
      </c>
      <c r="AU43" s="421">
        <f t="shared" si="5"/>
        <v>0</v>
      </c>
      <c r="AV43" s="422">
        <f t="shared" si="38"/>
        <v>0.18427100584397052</v>
      </c>
    </row>
    <row r="44" spans="1:48" ht="16.5" customHeight="1" x14ac:dyDescent="0.25">
      <c r="A44" s="391">
        <v>12</v>
      </c>
      <c r="B44" s="392">
        <v>30530</v>
      </c>
      <c r="C44" s="393" t="s">
        <v>26</v>
      </c>
      <c r="D44" s="288">
        <v>0</v>
      </c>
      <c r="E44" s="289">
        <v>0</v>
      </c>
      <c r="F44" s="289">
        <v>0</v>
      </c>
      <c r="G44" s="314">
        <f t="shared" si="39"/>
        <v>0</v>
      </c>
      <c r="H44" s="298">
        <v>0</v>
      </c>
      <c r="I44" s="299">
        <v>0</v>
      </c>
      <c r="J44" s="299">
        <v>0</v>
      </c>
      <c r="K44" s="314">
        <f t="shared" si="16"/>
        <v>0</v>
      </c>
      <c r="L44" s="298">
        <v>0</v>
      </c>
      <c r="M44" s="299">
        <v>0</v>
      </c>
      <c r="N44" s="299">
        <v>0</v>
      </c>
      <c r="O44" s="314">
        <f t="shared" si="31"/>
        <v>0</v>
      </c>
      <c r="P44" s="298">
        <v>0</v>
      </c>
      <c r="Q44" s="299">
        <v>0</v>
      </c>
      <c r="R44" s="299">
        <v>0</v>
      </c>
      <c r="S44" s="314">
        <f t="shared" si="32"/>
        <v>0</v>
      </c>
      <c r="T44" s="298">
        <v>0</v>
      </c>
      <c r="U44" s="299">
        <v>0</v>
      </c>
      <c r="V44" s="299">
        <v>0</v>
      </c>
      <c r="W44" s="314">
        <f t="shared" si="33"/>
        <v>0</v>
      </c>
      <c r="X44" s="288">
        <v>0</v>
      </c>
      <c r="Y44" s="289">
        <v>0</v>
      </c>
      <c r="Z44" s="289">
        <v>1</v>
      </c>
      <c r="AA44" s="562">
        <f t="shared" si="34"/>
        <v>1</v>
      </c>
      <c r="AB44" s="298">
        <v>0</v>
      </c>
      <c r="AC44" s="299">
        <v>0</v>
      </c>
      <c r="AD44" s="299">
        <v>0</v>
      </c>
      <c r="AE44" s="314">
        <f t="shared" si="17"/>
        <v>0</v>
      </c>
      <c r="AF44" s="614"/>
      <c r="AG44" s="611"/>
      <c r="AH44" s="611"/>
      <c r="AI44" s="615">
        <f t="shared" si="18"/>
        <v>0</v>
      </c>
      <c r="AJ44" s="614"/>
      <c r="AK44" s="611"/>
      <c r="AL44" s="611"/>
      <c r="AM44" s="615">
        <f t="shared" si="19"/>
        <v>0</v>
      </c>
      <c r="AN44" s="418">
        <f t="shared" si="1"/>
        <v>0</v>
      </c>
      <c r="AO44" s="419">
        <f t="shared" si="2"/>
        <v>0</v>
      </c>
      <c r="AP44" s="420">
        <f>F44+J44+N44+R44+V44+Z44+AD44+AH44+AL44</f>
        <v>1</v>
      </c>
      <c r="AQ44" s="421">
        <f t="shared" si="13"/>
        <v>0.14285714285714285</v>
      </c>
      <c r="AR44" s="422">
        <f t="shared" si="35"/>
        <v>0.2060682680151705</v>
      </c>
      <c r="AS44" s="421">
        <f t="shared" si="36"/>
        <v>0.15167215191912259</v>
      </c>
      <c r="AT44" s="423">
        <f t="shared" si="37"/>
        <v>1.0000000000000002</v>
      </c>
      <c r="AU44" s="421">
        <f t="shared" si="5"/>
        <v>0</v>
      </c>
      <c r="AV44" s="422">
        <f t="shared" si="38"/>
        <v>0.18427100584397052</v>
      </c>
    </row>
    <row r="45" spans="1:48" ht="16.5" customHeight="1" x14ac:dyDescent="0.25">
      <c r="A45" s="391">
        <v>13</v>
      </c>
      <c r="B45" s="392">
        <v>30640</v>
      </c>
      <c r="C45" s="393" t="s">
        <v>29</v>
      </c>
      <c r="D45" s="288">
        <v>0</v>
      </c>
      <c r="E45" s="289">
        <v>1</v>
      </c>
      <c r="F45" s="289">
        <v>2</v>
      </c>
      <c r="G45" s="314">
        <f t="shared" si="39"/>
        <v>1</v>
      </c>
      <c r="H45" s="298">
        <v>0</v>
      </c>
      <c r="I45" s="299">
        <v>0</v>
      </c>
      <c r="J45" s="299">
        <v>1</v>
      </c>
      <c r="K45" s="314">
        <f t="shared" si="16"/>
        <v>1</v>
      </c>
      <c r="L45" s="298">
        <v>0</v>
      </c>
      <c r="M45" s="299">
        <v>0</v>
      </c>
      <c r="N45" s="299">
        <v>2</v>
      </c>
      <c r="O45" s="314">
        <f t="shared" si="31"/>
        <v>1</v>
      </c>
      <c r="P45" s="298">
        <v>0</v>
      </c>
      <c r="Q45" s="299">
        <v>0</v>
      </c>
      <c r="R45" s="299">
        <v>0</v>
      </c>
      <c r="S45" s="314">
        <f t="shared" si="32"/>
        <v>0</v>
      </c>
      <c r="T45" s="298">
        <v>0</v>
      </c>
      <c r="U45" s="299">
        <v>0</v>
      </c>
      <c r="V45" s="299">
        <v>0</v>
      </c>
      <c r="W45" s="314">
        <f t="shared" si="33"/>
        <v>0</v>
      </c>
      <c r="X45" s="288">
        <v>0</v>
      </c>
      <c r="Y45" s="289">
        <v>0</v>
      </c>
      <c r="Z45" s="289">
        <v>0</v>
      </c>
      <c r="AA45" s="562">
        <f t="shared" si="34"/>
        <v>0</v>
      </c>
      <c r="AB45" s="298">
        <v>0</v>
      </c>
      <c r="AC45" s="299">
        <v>0</v>
      </c>
      <c r="AD45" s="299">
        <v>0</v>
      </c>
      <c r="AE45" s="314">
        <f t="shared" si="17"/>
        <v>0</v>
      </c>
      <c r="AF45" s="614"/>
      <c r="AG45" s="611"/>
      <c r="AH45" s="611"/>
      <c r="AI45" s="615">
        <f t="shared" si="18"/>
        <v>0</v>
      </c>
      <c r="AJ45" s="614"/>
      <c r="AK45" s="611"/>
      <c r="AL45" s="611"/>
      <c r="AM45" s="615">
        <f t="shared" si="19"/>
        <v>0</v>
      </c>
      <c r="AN45" s="418">
        <f t="shared" si="1"/>
        <v>0</v>
      </c>
      <c r="AO45" s="419">
        <f t="shared" si="2"/>
        <v>1</v>
      </c>
      <c r="AP45" s="420">
        <f t="shared" si="4"/>
        <v>5</v>
      </c>
      <c r="AQ45" s="421">
        <f t="shared" si="13"/>
        <v>0.42857142857142855</v>
      </c>
      <c r="AR45" s="422">
        <f t="shared" si="35"/>
        <v>0.2060682680151705</v>
      </c>
      <c r="AS45" s="421">
        <f t="shared" si="36"/>
        <v>0.758360759595613</v>
      </c>
      <c r="AT45" s="423">
        <f t="shared" si="37"/>
        <v>1.0000000000000002</v>
      </c>
      <c r="AU45" s="421">
        <f t="shared" si="5"/>
        <v>0.2</v>
      </c>
      <c r="AV45" s="422">
        <f t="shared" si="38"/>
        <v>0.18427100584397052</v>
      </c>
    </row>
    <row r="46" spans="1:48" ht="16.5" customHeight="1" x14ac:dyDescent="0.25">
      <c r="A46" s="391">
        <v>14</v>
      </c>
      <c r="B46" s="392">
        <v>30650</v>
      </c>
      <c r="C46" s="393" t="s">
        <v>30</v>
      </c>
      <c r="D46" s="288">
        <v>0</v>
      </c>
      <c r="E46" s="289">
        <v>0</v>
      </c>
      <c r="F46" s="289">
        <v>0</v>
      </c>
      <c r="G46" s="314">
        <f t="shared" si="39"/>
        <v>0</v>
      </c>
      <c r="H46" s="298">
        <v>0</v>
      </c>
      <c r="I46" s="299">
        <v>0</v>
      </c>
      <c r="J46" s="299">
        <v>0</v>
      </c>
      <c r="K46" s="314">
        <f t="shared" si="16"/>
        <v>0</v>
      </c>
      <c r="L46" s="298">
        <v>0</v>
      </c>
      <c r="M46" s="299">
        <v>0</v>
      </c>
      <c r="N46" s="299">
        <v>0</v>
      </c>
      <c r="O46" s="314">
        <f t="shared" si="31"/>
        <v>0</v>
      </c>
      <c r="P46" s="298">
        <v>0</v>
      </c>
      <c r="Q46" s="299">
        <v>0</v>
      </c>
      <c r="R46" s="299">
        <v>0</v>
      </c>
      <c r="S46" s="314">
        <f t="shared" si="32"/>
        <v>0</v>
      </c>
      <c r="T46" s="298">
        <v>0</v>
      </c>
      <c r="U46" s="299">
        <v>0</v>
      </c>
      <c r="V46" s="299">
        <v>0</v>
      </c>
      <c r="W46" s="314">
        <f t="shared" si="33"/>
        <v>0</v>
      </c>
      <c r="X46" s="288">
        <v>0</v>
      </c>
      <c r="Y46" s="289">
        <v>0</v>
      </c>
      <c r="Z46" s="289">
        <v>0</v>
      </c>
      <c r="AA46" s="562">
        <f t="shared" si="34"/>
        <v>0</v>
      </c>
      <c r="AB46" s="298">
        <v>0</v>
      </c>
      <c r="AC46" s="299">
        <v>0</v>
      </c>
      <c r="AD46" s="299">
        <v>2</v>
      </c>
      <c r="AE46" s="314">
        <f t="shared" si="17"/>
        <v>1</v>
      </c>
      <c r="AF46" s="614"/>
      <c r="AG46" s="611"/>
      <c r="AH46" s="611"/>
      <c r="AI46" s="615">
        <f t="shared" si="18"/>
        <v>0</v>
      </c>
      <c r="AJ46" s="614"/>
      <c r="AK46" s="611"/>
      <c r="AL46" s="611"/>
      <c r="AM46" s="615">
        <f t="shared" si="19"/>
        <v>0</v>
      </c>
      <c r="AN46" s="418">
        <f t="shared" si="1"/>
        <v>0</v>
      </c>
      <c r="AO46" s="419">
        <f t="shared" si="2"/>
        <v>0</v>
      </c>
      <c r="AP46" s="420">
        <f>F46+J46+N46+R46+V46+Z46+AD46+AH46+AL46</f>
        <v>2</v>
      </c>
      <c r="AQ46" s="421">
        <f t="shared" si="13"/>
        <v>0.14285714285714285</v>
      </c>
      <c r="AR46" s="422">
        <f t="shared" si="35"/>
        <v>0.2060682680151705</v>
      </c>
      <c r="AS46" s="421">
        <f t="shared" si="36"/>
        <v>0.30334430383824518</v>
      </c>
      <c r="AT46" s="423">
        <f t="shared" si="37"/>
        <v>1.0000000000000002</v>
      </c>
      <c r="AU46" s="421">
        <f t="shared" si="5"/>
        <v>0</v>
      </c>
      <c r="AV46" s="422">
        <f t="shared" si="38"/>
        <v>0.18427100584397052</v>
      </c>
    </row>
    <row r="47" spans="1:48" ht="16.5" customHeight="1" x14ac:dyDescent="0.25">
      <c r="A47" s="391">
        <v>15</v>
      </c>
      <c r="B47" s="392">
        <v>30790</v>
      </c>
      <c r="C47" s="393" t="s">
        <v>31</v>
      </c>
      <c r="D47" s="288">
        <v>0</v>
      </c>
      <c r="E47" s="289">
        <v>0</v>
      </c>
      <c r="F47" s="289">
        <v>0</v>
      </c>
      <c r="G47" s="314">
        <f t="shared" si="39"/>
        <v>0</v>
      </c>
      <c r="H47" s="298">
        <v>0</v>
      </c>
      <c r="I47" s="299">
        <v>0</v>
      </c>
      <c r="J47" s="299">
        <v>0</v>
      </c>
      <c r="K47" s="314">
        <f t="shared" si="16"/>
        <v>0</v>
      </c>
      <c r="L47" s="298">
        <v>0</v>
      </c>
      <c r="M47" s="299">
        <v>0</v>
      </c>
      <c r="N47" s="299">
        <v>0</v>
      </c>
      <c r="O47" s="314">
        <f t="shared" si="31"/>
        <v>0</v>
      </c>
      <c r="P47" s="298">
        <v>0</v>
      </c>
      <c r="Q47" s="299">
        <v>0</v>
      </c>
      <c r="R47" s="299">
        <v>0</v>
      </c>
      <c r="S47" s="314">
        <f t="shared" si="32"/>
        <v>0</v>
      </c>
      <c r="T47" s="298">
        <v>0</v>
      </c>
      <c r="U47" s="299">
        <v>0</v>
      </c>
      <c r="V47" s="299">
        <v>0</v>
      </c>
      <c r="W47" s="314">
        <f t="shared" si="33"/>
        <v>0</v>
      </c>
      <c r="X47" s="288">
        <v>0</v>
      </c>
      <c r="Y47" s="289">
        <v>0</v>
      </c>
      <c r="Z47" s="289">
        <v>0</v>
      </c>
      <c r="AA47" s="562">
        <f t="shared" si="34"/>
        <v>0</v>
      </c>
      <c r="AB47" s="298">
        <v>0</v>
      </c>
      <c r="AC47" s="299">
        <v>0</v>
      </c>
      <c r="AD47" s="299">
        <v>2</v>
      </c>
      <c r="AE47" s="314">
        <f t="shared" si="17"/>
        <v>1</v>
      </c>
      <c r="AF47" s="614"/>
      <c r="AG47" s="611"/>
      <c r="AH47" s="611"/>
      <c r="AI47" s="615">
        <f t="shared" si="18"/>
        <v>0</v>
      </c>
      <c r="AJ47" s="614"/>
      <c r="AK47" s="611"/>
      <c r="AL47" s="611"/>
      <c r="AM47" s="615">
        <f t="shared" si="19"/>
        <v>0</v>
      </c>
      <c r="AN47" s="418">
        <f t="shared" si="1"/>
        <v>0</v>
      </c>
      <c r="AO47" s="419">
        <f t="shared" si="2"/>
        <v>0</v>
      </c>
      <c r="AP47" s="420">
        <f>F47+J47+N47+R47+V47+Z47+AD47+AH47+AL47</f>
        <v>2</v>
      </c>
      <c r="AQ47" s="421">
        <f t="shared" si="13"/>
        <v>0.14285714285714285</v>
      </c>
      <c r="AR47" s="422">
        <f t="shared" si="35"/>
        <v>0.2060682680151705</v>
      </c>
      <c r="AS47" s="421">
        <f t="shared" si="36"/>
        <v>0.30334430383824518</v>
      </c>
      <c r="AT47" s="423">
        <f t="shared" si="37"/>
        <v>1.0000000000000002</v>
      </c>
      <c r="AU47" s="421">
        <f t="shared" si="5"/>
        <v>0</v>
      </c>
      <c r="AV47" s="422">
        <f t="shared" si="38"/>
        <v>0.18427100584397052</v>
      </c>
    </row>
    <row r="48" spans="1:48" ht="16.5" customHeight="1" x14ac:dyDescent="0.25">
      <c r="A48" s="391">
        <v>16</v>
      </c>
      <c r="B48" s="392">
        <v>30890</v>
      </c>
      <c r="C48" s="393" t="s">
        <v>8</v>
      </c>
      <c r="D48" s="288">
        <v>0</v>
      </c>
      <c r="E48" s="289">
        <v>0</v>
      </c>
      <c r="F48" s="289">
        <v>0</v>
      </c>
      <c r="G48" s="314">
        <f t="shared" si="39"/>
        <v>0</v>
      </c>
      <c r="H48" s="298">
        <v>0</v>
      </c>
      <c r="I48" s="299">
        <v>0</v>
      </c>
      <c r="J48" s="299">
        <v>0</v>
      </c>
      <c r="K48" s="314">
        <f t="shared" si="16"/>
        <v>0</v>
      </c>
      <c r="L48" s="298">
        <v>0</v>
      </c>
      <c r="M48" s="299">
        <v>0</v>
      </c>
      <c r="N48" s="299">
        <v>0</v>
      </c>
      <c r="O48" s="314">
        <f t="shared" si="31"/>
        <v>0</v>
      </c>
      <c r="P48" s="298">
        <v>0</v>
      </c>
      <c r="Q48" s="299">
        <v>0</v>
      </c>
      <c r="R48" s="299">
        <v>0</v>
      </c>
      <c r="S48" s="314">
        <f t="shared" si="32"/>
        <v>0</v>
      </c>
      <c r="T48" s="298">
        <v>0</v>
      </c>
      <c r="U48" s="299">
        <v>0</v>
      </c>
      <c r="V48" s="299">
        <v>0</v>
      </c>
      <c r="W48" s="314">
        <f t="shared" si="33"/>
        <v>0</v>
      </c>
      <c r="X48" s="288">
        <v>0</v>
      </c>
      <c r="Y48" s="289">
        <v>0</v>
      </c>
      <c r="Z48" s="289">
        <v>0</v>
      </c>
      <c r="AA48" s="562">
        <f t="shared" si="34"/>
        <v>0</v>
      </c>
      <c r="AB48" s="298">
        <v>0</v>
      </c>
      <c r="AC48" s="299">
        <v>0</v>
      </c>
      <c r="AD48" s="299">
        <v>0</v>
      </c>
      <c r="AE48" s="314">
        <f t="shared" si="17"/>
        <v>0</v>
      </c>
      <c r="AF48" s="614"/>
      <c r="AG48" s="611"/>
      <c r="AH48" s="611"/>
      <c r="AI48" s="615">
        <f t="shared" si="18"/>
        <v>0</v>
      </c>
      <c r="AJ48" s="614"/>
      <c r="AK48" s="611"/>
      <c r="AL48" s="611"/>
      <c r="AM48" s="615">
        <f t="shared" si="19"/>
        <v>0</v>
      </c>
      <c r="AN48" s="418">
        <f t="shared" si="1"/>
        <v>0</v>
      </c>
      <c r="AO48" s="419">
        <f t="shared" si="2"/>
        <v>0</v>
      </c>
      <c r="AP48" s="420">
        <f>F48+J48+N48+R48+V48+Z48+AD48+AH48+AL48+0.001</f>
        <v>1E-3</v>
      </c>
      <c r="AQ48" s="421">
        <f t="shared" si="13"/>
        <v>0</v>
      </c>
      <c r="AR48" s="422">
        <f t="shared" si="35"/>
        <v>0.2060682680151705</v>
      </c>
      <c r="AS48" s="421">
        <f t="shared" si="36"/>
        <v>1.5167215191912259E-4</v>
      </c>
      <c r="AT48" s="423">
        <f t="shared" si="37"/>
        <v>1.0000000000000002</v>
      </c>
      <c r="AU48" s="421">
        <f t="shared" si="5"/>
        <v>0</v>
      </c>
      <c r="AV48" s="422">
        <f t="shared" si="38"/>
        <v>0.18427100584397052</v>
      </c>
    </row>
    <row r="49" spans="1:48" ht="16.5" customHeight="1" x14ac:dyDescent="0.25">
      <c r="A49" s="692">
        <v>17</v>
      </c>
      <c r="B49" s="392">
        <v>30940</v>
      </c>
      <c r="C49" s="393" t="s">
        <v>13</v>
      </c>
      <c r="D49" s="288">
        <v>0</v>
      </c>
      <c r="E49" s="289">
        <v>0</v>
      </c>
      <c r="F49" s="289">
        <v>1</v>
      </c>
      <c r="G49" s="314">
        <f t="shared" si="39"/>
        <v>1</v>
      </c>
      <c r="H49" s="298">
        <v>0</v>
      </c>
      <c r="I49" s="299">
        <v>0</v>
      </c>
      <c r="J49" s="299">
        <v>0</v>
      </c>
      <c r="K49" s="314">
        <f t="shared" si="16"/>
        <v>0</v>
      </c>
      <c r="L49" s="298">
        <v>0</v>
      </c>
      <c r="M49" s="299">
        <v>0</v>
      </c>
      <c r="N49" s="299">
        <v>0</v>
      </c>
      <c r="O49" s="314">
        <f t="shared" si="31"/>
        <v>0</v>
      </c>
      <c r="P49" s="298">
        <v>0</v>
      </c>
      <c r="Q49" s="299">
        <v>0</v>
      </c>
      <c r="R49" s="299">
        <v>0</v>
      </c>
      <c r="S49" s="314">
        <f t="shared" si="32"/>
        <v>0</v>
      </c>
      <c r="T49" s="298">
        <v>0</v>
      </c>
      <c r="U49" s="299">
        <v>0</v>
      </c>
      <c r="V49" s="299">
        <v>0</v>
      </c>
      <c r="W49" s="314">
        <f t="shared" si="33"/>
        <v>0</v>
      </c>
      <c r="X49" s="288">
        <v>0</v>
      </c>
      <c r="Y49" s="289">
        <v>0</v>
      </c>
      <c r="Z49" s="289">
        <v>0</v>
      </c>
      <c r="AA49" s="562">
        <f t="shared" si="34"/>
        <v>0</v>
      </c>
      <c r="AB49" s="298">
        <v>0</v>
      </c>
      <c r="AC49" s="299">
        <v>0</v>
      </c>
      <c r="AD49" s="299">
        <v>0</v>
      </c>
      <c r="AE49" s="314">
        <f t="shared" si="17"/>
        <v>0</v>
      </c>
      <c r="AF49" s="614"/>
      <c r="AG49" s="611"/>
      <c r="AH49" s="611"/>
      <c r="AI49" s="615">
        <f t="shared" si="18"/>
        <v>0</v>
      </c>
      <c r="AJ49" s="614"/>
      <c r="AK49" s="611"/>
      <c r="AL49" s="611"/>
      <c r="AM49" s="615">
        <f t="shared" si="19"/>
        <v>0</v>
      </c>
      <c r="AN49" s="418">
        <f t="shared" si="1"/>
        <v>0</v>
      </c>
      <c r="AO49" s="419">
        <f t="shared" si="2"/>
        <v>0</v>
      </c>
      <c r="AP49" s="420">
        <f t="shared" si="4"/>
        <v>1</v>
      </c>
      <c r="AQ49" s="421">
        <f t="shared" si="13"/>
        <v>0.14285714285714285</v>
      </c>
      <c r="AR49" s="422">
        <f t="shared" si="35"/>
        <v>0.2060682680151705</v>
      </c>
      <c r="AS49" s="421">
        <f t="shared" si="36"/>
        <v>0.15167215191912259</v>
      </c>
      <c r="AT49" s="423">
        <f t="shared" si="37"/>
        <v>1.0000000000000002</v>
      </c>
      <c r="AU49" s="421">
        <f t="shared" si="5"/>
        <v>0</v>
      </c>
      <c r="AV49" s="422">
        <f t="shared" si="38"/>
        <v>0.18427100584397052</v>
      </c>
    </row>
    <row r="50" spans="1:48" ht="16.5" customHeight="1" thickBot="1" x14ac:dyDescent="0.3">
      <c r="A50" s="391">
        <v>18</v>
      </c>
      <c r="B50" s="396">
        <v>31480</v>
      </c>
      <c r="C50" s="397" t="s">
        <v>95</v>
      </c>
      <c r="D50" s="288">
        <v>0</v>
      </c>
      <c r="E50" s="289">
        <v>0</v>
      </c>
      <c r="F50" s="289">
        <v>0</v>
      </c>
      <c r="G50" s="326">
        <f t="shared" si="39"/>
        <v>0</v>
      </c>
      <c r="H50" s="298">
        <v>0</v>
      </c>
      <c r="I50" s="299">
        <v>0</v>
      </c>
      <c r="J50" s="299">
        <v>0</v>
      </c>
      <c r="K50" s="326">
        <f t="shared" si="16"/>
        <v>0</v>
      </c>
      <c r="L50" s="298">
        <v>0</v>
      </c>
      <c r="M50" s="299">
        <v>0</v>
      </c>
      <c r="N50" s="299">
        <v>0</v>
      </c>
      <c r="O50" s="326">
        <f t="shared" si="31"/>
        <v>0</v>
      </c>
      <c r="P50" s="298">
        <v>0</v>
      </c>
      <c r="Q50" s="299">
        <v>0</v>
      </c>
      <c r="R50" s="299">
        <v>0</v>
      </c>
      <c r="S50" s="326">
        <f t="shared" si="32"/>
        <v>0</v>
      </c>
      <c r="T50" s="298">
        <v>0</v>
      </c>
      <c r="U50" s="299">
        <v>0</v>
      </c>
      <c r="V50" s="299">
        <v>0</v>
      </c>
      <c r="W50" s="326">
        <f t="shared" si="33"/>
        <v>0</v>
      </c>
      <c r="X50" s="288">
        <v>0</v>
      </c>
      <c r="Y50" s="289">
        <v>1</v>
      </c>
      <c r="Z50" s="289">
        <v>1</v>
      </c>
      <c r="AA50" s="563">
        <f t="shared" si="34"/>
        <v>1</v>
      </c>
      <c r="AB50" s="298">
        <v>0</v>
      </c>
      <c r="AC50" s="299">
        <v>0</v>
      </c>
      <c r="AD50" s="299">
        <v>0</v>
      </c>
      <c r="AE50" s="326">
        <f t="shared" si="17"/>
        <v>0</v>
      </c>
      <c r="AF50" s="614"/>
      <c r="AG50" s="611"/>
      <c r="AH50" s="611"/>
      <c r="AI50" s="643">
        <f t="shared" si="18"/>
        <v>0</v>
      </c>
      <c r="AJ50" s="614"/>
      <c r="AK50" s="611"/>
      <c r="AL50" s="611"/>
      <c r="AM50" s="643">
        <f t="shared" si="19"/>
        <v>0</v>
      </c>
      <c r="AN50" s="432">
        <f t="shared" si="1"/>
        <v>0</v>
      </c>
      <c r="AO50" s="433">
        <f t="shared" si="2"/>
        <v>1</v>
      </c>
      <c r="AP50" s="434">
        <f>F50+J50+N50+R50+V50+Z50+AD50+AH50+AL50</f>
        <v>1</v>
      </c>
      <c r="AQ50" s="435">
        <f t="shared" si="13"/>
        <v>0.14285714285714285</v>
      </c>
      <c r="AR50" s="436">
        <f t="shared" si="35"/>
        <v>0.2060682680151705</v>
      </c>
      <c r="AS50" s="435">
        <f t="shared" si="36"/>
        <v>0.15167215191912259</v>
      </c>
      <c r="AT50" s="437">
        <f t="shared" si="37"/>
        <v>1.0000000000000002</v>
      </c>
      <c r="AU50" s="435">
        <f t="shared" si="5"/>
        <v>1</v>
      </c>
      <c r="AV50" s="436">
        <f t="shared" si="38"/>
        <v>0.18427100584397052</v>
      </c>
    </row>
    <row r="51" spans="1:48" ht="16.5" customHeight="1" thickBot="1" x14ac:dyDescent="0.3">
      <c r="A51" s="398"/>
      <c r="B51" s="399"/>
      <c r="C51" s="381" t="s">
        <v>32</v>
      </c>
      <c r="D51" s="382">
        <f t="shared" ref="D51:AM51" si="41">SUM(D52:D70)</f>
        <v>5</v>
      </c>
      <c r="E51" s="383">
        <f t="shared" si="41"/>
        <v>23</v>
      </c>
      <c r="F51" s="383">
        <f t="shared" si="41"/>
        <v>129</v>
      </c>
      <c r="G51" s="384">
        <f t="shared" si="41"/>
        <v>11</v>
      </c>
      <c r="H51" s="382">
        <f t="shared" si="41"/>
        <v>0</v>
      </c>
      <c r="I51" s="383">
        <f t="shared" si="41"/>
        <v>1</v>
      </c>
      <c r="J51" s="383">
        <f t="shared" si="41"/>
        <v>2</v>
      </c>
      <c r="K51" s="384">
        <f t="shared" si="41"/>
        <v>2</v>
      </c>
      <c r="L51" s="382">
        <f t="shared" si="41"/>
        <v>0</v>
      </c>
      <c r="M51" s="383">
        <f t="shared" si="41"/>
        <v>1</v>
      </c>
      <c r="N51" s="383">
        <f t="shared" si="41"/>
        <v>3</v>
      </c>
      <c r="O51" s="384">
        <f t="shared" si="41"/>
        <v>3</v>
      </c>
      <c r="P51" s="382">
        <f t="shared" si="41"/>
        <v>0</v>
      </c>
      <c r="Q51" s="383">
        <f t="shared" si="41"/>
        <v>0</v>
      </c>
      <c r="R51" s="383">
        <f t="shared" si="41"/>
        <v>1</v>
      </c>
      <c r="S51" s="384">
        <f t="shared" si="41"/>
        <v>1</v>
      </c>
      <c r="T51" s="382">
        <f t="shared" si="41"/>
        <v>0</v>
      </c>
      <c r="U51" s="383">
        <f t="shared" si="41"/>
        <v>0</v>
      </c>
      <c r="V51" s="383">
        <f t="shared" si="41"/>
        <v>0</v>
      </c>
      <c r="W51" s="384">
        <f t="shared" si="41"/>
        <v>0</v>
      </c>
      <c r="X51" s="764">
        <f t="shared" si="41"/>
        <v>0</v>
      </c>
      <c r="Y51" s="765">
        <f t="shared" si="41"/>
        <v>3</v>
      </c>
      <c r="Z51" s="765">
        <f t="shared" si="41"/>
        <v>18</v>
      </c>
      <c r="AA51" s="766">
        <f t="shared" si="41"/>
        <v>6</v>
      </c>
      <c r="AB51" s="382">
        <f t="shared" si="41"/>
        <v>0</v>
      </c>
      <c r="AC51" s="383">
        <f t="shared" si="41"/>
        <v>0</v>
      </c>
      <c r="AD51" s="383">
        <f t="shared" si="41"/>
        <v>41</v>
      </c>
      <c r="AE51" s="384">
        <f t="shared" si="41"/>
        <v>12</v>
      </c>
      <c r="AF51" s="650">
        <f t="shared" si="41"/>
        <v>0</v>
      </c>
      <c r="AG51" s="651">
        <f t="shared" si="41"/>
        <v>0</v>
      </c>
      <c r="AH51" s="651">
        <f t="shared" si="41"/>
        <v>0</v>
      </c>
      <c r="AI51" s="652">
        <f t="shared" si="41"/>
        <v>0</v>
      </c>
      <c r="AJ51" s="650">
        <f t="shared" si="41"/>
        <v>0</v>
      </c>
      <c r="AK51" s="651">
        <f t="shared" si="41"/>
        <v>0</v>
      </c>
      <c r="AL51" s="651">
        <f t="shared" si="41"/>
        <v>0</v>
      </c>
      <c r="AM51" s="652">
        <f t="shared" si="41"/>
        <v>0</v>
      </c>
      <c r="AN51" s="101">
        <f t="shared" si="1"/>
        <v>5</v>
      </c>
      <c r="AO51" s="102">
        <f t="shared" si="2"/>
        <v>28</v>
      </c>
      <c r="AP51" s="207">
        <f t="shared" si="4"/>
        <v>194</v>
      </c>
      <c r="AQ51" s="69">
        <f>(G51+K51+O51+S51+W51+AA51+AE51+AI51+AM51)/$B$2/A70</f>
        <v>0.26315789473684209</v>
      </c>
      <c r="AR51" s="100"/>
      <c r="AS51" s="69">
        <f>AP51/$AP$127/A70</f>
        <v>1.54865249854262</v>
      </c>
      <c r="AT51" s="74"/>
      <c r="AU51" s="69">
        <f t="shared" si="5"/>
        <v>0.17010309278350516</v>
      </c>
      <c r="AV51" s="100"/>
    </row>
    <row r="52" spans="1:48" ht="16.5" customHeight="1" x14ac:dyDescent="0.25">
      <c r="A52" s="400">
        <v>1</v>
      </c>
      <c r="B52" s="394">
        <v>40010</v>
      </c>
      <c r="C52" s="395" t="s">
        <v>97</v>
      </c>
      <c r="D52" s="288">
        <v>4</v>
      </c>
      <c r="E52" s="289">
        <v>11</v>
      </c>
      <c r="F52" s="289">
        <v>54</v>
      </c>
      <c r="G52" s="300">
        <f t="shared" ref="G52:G68" si="42">IF(F52&gt;0,1,0)</f>
        <v>1</v>
      </c>
      <c r="H52" s="298">
        <v>0</v>
      </c>
      <c r="I52" s="299">
        <v>0</v>
      </c>
      <c r="J52" s="299">
        <v>1</v>
      </c>
      <c r="K52" s="300">
        <f t="shared" si="16"/>
        <v>1</v>
      </c>
      <c r="L52" s="298">
        <v>0</v>
      </c>
      <c r="M52" s="299">
        <v>0</v>
      </c>
      <c r="N52" s="299">
        <v>1</v>
      </c>
      <c r="O52" s="300">
        <f t="shared" ref="O52:O70" si="43">IF(N52&gt;0,1,0)</f>
        <v>1</v>
      </c>
      <c r="P52" s="298">
        <v>0</v>
      </c>
      <c r="Q52" s="299">
        <v>0</v>
      </c>
      <c r="R52" s="299">
        <v>0</v>
      </c>
      <c r="S52" s="300">
        <f t="shared" ref="S52:S70" si="44">IF(R52&gt;0,1,0)</f>
        <v>0</v>
      </c>
      <c r="T52" s="298">
        <v>0</v>
      </c>
      <c r="U52" s="299">
        <v>0</v>
      </c>
      <c r="V52" s="299">
        <v>0</v>
      </c>
      <c r="W52" s="300">
        <f t="shared" ref="W52:W70" si="45">IF(V52&gt;0,1,0)</f>
        <v>0</v>
      </c>
      <c r="X52" s="288">
        <v>0</v>
      </c>
      <c r="Y52" s="289">
        <v>0</v>
      </c>
      <c r="Z52" s="289">
        <v>2</v>
      </c>
      <c r="AA52" s="561">
        <f t="shared" ref="AA52:AA70" si="46">IF(Z52&gt;0,1,0)</f>
        <v>1</v>
      </c>
      <c r="AB52" s="298">
        <v>0</v>
      </c>
      <c r="AC52" s="299">
        <v>0</v>
      </c>
      <c r="AD52" s="299">
        <v>0</v>
      </c>
      <c r="AE52" s="300">
        <f t="shared" si="17"/>
        <v>0</v>
      </c>
      <c r="AF52" s="614"/>
      <c r="AG52" s="611"/>
      <c r="AH52" s="611"/>
      <c r="AI52" s="637">
        <f t="shared" si="18"/>
        <v>0</v>
      </c>
      <c r="AJ52" s="614"/>
      <c r="AK52" s="611"/>
      <c r="AL52" s="611"/>
      <c r="AM52" s="637">
        <f t="shared" si="19"/>
        <v>0</v>
      </c>
      <c r="AN52" s="412">
        <f t="shared" si="1"/>
        <v>4</v>
      </c>
      <c r="AO52" s="413">
        <f t="shared" si="2"/>
        <v>11</v>
      </c>
      <c r="AP52" s="414">
        <f t="shared" si="4"/>
        <v>58</v>
      </c>
      <c r="AQ52" s="430">
        <f t="shared" si="13"/>
        <v>0.5714285714285714</v>
      </c>
      <c r="AR52" s="429">
        <f t="shared" ref="AR52:AR70" si="47">$AQ$127</f>
        <v>0.2060682680151705</v>
      </c>
      <c r="AS52" s="430">
        <f t="shared" ref="AS52:AS70" si="48">AP52/$AP$127</f>
        <v>8.7969848113091107</v>
      </c>
      <c r="AT52" s="431">
        <f t="shared" ref="AT52:AT70" si="49">$AS$127</f>
        <v>1.0000000000000002</v>
      </c>
      <c r="AU52" s="430">
        <f t="shared" si="5"/>
        <v>0.25862068965517243</v>
      </c>
      <c r="AV52" s="429">
        <f t="shared" ref="AV52:AV70" si="50">$AU$127</f>
        <v>0.18427100584397052</v>
      </c>
    </row>
    <row r="53" spans="1:48" ht="16.5" customHeight="1" x14ac:dyDescent="0.25">
      <c r="A53" s="400">
        <v>2</v>
      </c>
      <c r="B53" s="392">
        <v>40030</v>
      </c>
      <c r="C53" s="393" t="s">
        <v>99</v>
      </c>
      <c r="D53" s="288">
        <v>0</v>
      </c>
      <c r="E53" s="289">
        <v>5</v>
      </c>
      <c r="F53" s="289">
        <v>14</v>
      </c>
      <c r="G53" s="314">
        <f>IF(F53&gt;0,1,0)</f>
        <v>1</v>
      </c>
      <c r="H53" s="298">
        <v>0</v>
      </c>
      <c r="I53" s="299">
        <v>0</v>
      </c>
      <c r="J53" s="299">
        <v>0</v>
      </c>
      <c r="K53" s="314">
        <f>IF(J53&gt;0,1,0)</f>
        <v>0</v>
      </c>
      <c r="L53" s="298">
        <v>0</v>
      </c>
      <c r="M53" s="299">
        <v>0</v>
      </c>
      <c r="N53" s="299">
        <v>0</v>
      </c>
      <c r="O53" s="314">
        <f t="shared" si="43"/>
        <v>0</v>
      </c>
      <c r="P53" s="298">
        <v>0</v>
      </c>
      <c r="Q53" s="299">
        <v>0</v>
      </c>
      <c r="R53" s="299">
        <v>0</v>
      </c>
      <c r="S53" s="314">
        <f t="shared" si="44"/>
        <v>0</v>
      </c>
      <c r="T53" s="298">
        <v>0</v>
      </c>
      <c r="U53" s="299">
        <v>0</v>
      </c>
      <c r="V53" s="299">
        <v>0</v>
      </c>
      <c r="W53" s="314">
        <f t="shared" si="45"/>
        <v>0</v>
      </c>
      <c r="X53" s="288">
        <v>0</v>
      </c>
      <c r="Y53" s="289">
        <v>0</v>
      </c>
      <c r="Z53" s="289">
        <v>0</v>
      </c>
      <c r="AA53" s="562">
        <f t="shared" si="46"/>
        <v>0</v>
      </c>
      <c r="AB53" s="298">
        <v>0</v>
      </c>
      <c r="AC53" s="299">
        <v>0</v>
      </c>
      <c r="AD53" s="299">
        <v>1</v>
      </c>
      <c r="AE53" s="314">
        <f>IF(AD53&gt;0,1,0)</f>
        <v>1</v>
      </c>
      <c r="AF53" s="614"/>
      <c r="AG53" s="611"/>
      <c r="AH53" s="611"/>
      <c r="AI53" s="615">
        <f>IF(AH53&gt;0,1,0)</f>
        <v>0</v>
      </c>
      <c r="AJ53" s="614"/>
      <c r="AK53" s="611"/>
      <c r="AL53" s="611"/>
      <c r="AM53" s="615">
        <f>IF(AL53&gt;0,1,0)</f>
        <v>0</v>
      </c>
      <c r="AN53" s="418">
        <f t="shared" si="1"/>
        <v>0</v>
      </c>
      <c r="AO53" s="419">
        <f t="shared" si="2"/>
        <v>5</v>
      </c>
      <c r="AP53" s="420">
        <f t="shared" si="4"/>
        <v>15</v>
      </c>
      <c r="AQ53" s="421">
        <f t="shared" si="13"/>
        <v>0.2857142857142857</v>
      </c>
      <c r="AR53" s="422">
        <f t="shared" si="47"/>
        <v>0.2060682680151705</v>
      </c>
      <c r="AS53" s="421">
        <f t="shared" si="48"/>
        <v>2.2750822787868388</v>
      </c>
      <c r="AT53" s="423">
        <f t="shared" si="49"/>
        <v>1.0000000000000002</v>
      </c>
      <c r="AU53" s="421">
        <f>(AN53+AO53)/AP53</f>
        <v>0.33333333333333331</v>
      </c>
      <c r="AV53" s="422">
        <f t="shared" si="50"/>
        <v>0.18427100584397052</v>
      </c>
    </row>
    <row r="54" spans="1:48" ht="16.5" customHeight="1" x14ac:dyDescent="0.25">
      <c r="A54" s="400">
        <v>3</v>
      </c>
      <c r="B54" s="392">
        <v>40410</v>
      </c>
      <c r="C54" s="393" t="s">
        <v>102</v>
      </c>
      <c r="D54" s="288">
        <v>1</v>
      </c>
      <c r="E54" s="289">
        <v>5</v>
      </c>
      <c r="F54" s="289">
        <v>33</v>
      </c>
      <c r="G54" s="314">
        <f>IF(F54&gt;0,1,0)</f>
        <v>1</v>
      </c>
      <c r="H54" s="298">
        <v>0</v>
      </c>
      <c r="I54" s="299">
        <v>0</v>
      </c>
      <c r="J54" s="299">
        <v>0</v>
      </c>
      <c r="K54" s="314">
        <f>IF(J54&gt;0,1,0)</f>
        <v>0</v>
      </c>
      <c r="L54" s="298">
        <v>0</v>
      </c>
      <c r="M54" s="299">
        <v>0</v>
      </c>
      <c r="N54" s="299">
        <v>1</v>
      </c>
      <c r="O54" s="314">
        <f t="shared" si="43"/>
        <v>1</v>
      </c>
      <c r="P54" s="298">
        <v>0</v>
      </c>
      <c r="Q54" s="299">
        <v>0</v>
      </c>
      <c r="R54" s="299">
        <v>1</v>
      </c>
      <c r="S54" s="314">
        <f t="shared" si="44"/>
        <v>1</v>
      </c>
      <c r="T54" s="298">
        <v>0</v>
      </c>
      <c r="U54" s="299">
        <v>0</v>
      </c>
      <c r="V54" s="299">
        <v>0</v>
      </c>
      <c r="W54" s="314">
        <f t="shared" si="45"/>
        <v>0</v>
      </c>
      <c r="X54" s="288">
        <v>0</v>
      </c>
      <c r="Y54" s="289">
        <v>0</v>
      </c>
      <c r="Z54" s="289">
        <v>5</v>
      </c>
      <c r="AA54" s="562">
        <f t="shared" si="46"/>
        <v>1</v>
      </c>
      <c r="AB54" s="298">
        <v>0</v>
      </c>
      <c r="AC54" s="299">
        <v>0</v>
      </c>
      <c r="AD54" s="299">
        <v>10</v>
      </c>
      <c r="AE54" s="314">
        <f>IF(AD54&gt;0,1,0)</f>
        <v>1</v>
      </c>
      <c r="AF54" s="614"/>
      <c r="AG54" s="611"/>
      <c r="AH54" s="611"/>
      <c r="AI54" s="615">
        <f>IF(AH54&gt;0,1,0)</f>
        <v>0</v>
      </c>
      <c r="AJ54" s="614"/>
      <c r="AK54" s="611"/>
      <c r="AL54" s="611"/>
      <c r="AM54" s="615">
        <f>IF(AL54&gt;0,1,0)</f>
        <v>0</v>
      </c>
      <c r="AN54" s="418">
        <f t="shared" si="1"/>
        <v>1</v>
      </c>
      <c r="AO54" s="419">
        <f t="shared" si="2"/>
        <v>5</v>
      </c>
      <c r="AP54" s="420">
        <f t="shared" si="4"/>
        <v>50</v>
      </c>
      <c r="AQ54" s="421">
        <f t="shared" si="13"/>
        <v>0.7142857142857143</v>
      </c>
      <c r="AR54" s="422">
        <f t="shared" si="47"/>
        <v>0.2060682680151705</v>
      </c>
      <c r="AS54" s="421">
        <f t="shared" si="48"/>
        <v>7.5836075959561295</v>
      </c>
      <c r="AT54" s="423">
        <f t="shared" si="49"/>
        <v>1.0000000000000002</v>
      </c>
      <c r="AU54" s="421">
        <f>(AN54+AO54)/AP54</f>
        <v>0.12</v>
      </c>
      <c r="AV54" s="422">
        <f t="shared" si="50"/>
        <v>0.18427100584397052</v>
      </c>
    </row>
    <row r="55" spans="1:48" ht="16.5" customHeight="1" x14ac:dyDescent="0.25">
      <c r="A55" s="400">
        <v>4</v>
      </c>
      <c r="B55" s="392">
        <v>40011</v>
      </c>
      <c r="C55" s="393" t="s">
        <v>98</v>
      </c>
      <c r="D55" s="288">
        <v>0</v>
      </c>
      <c r="E55" s="289">
        <v>0</v>
      </c>
      <c r="F55" s="289">
        <v>7</v>
      </c>
      <c r="G55" s="314">
        <f t="shared" si="42"/>
        <v>1</v>
      </c>
      <c r="H55" s="298">
        <v>0</v>
      </c>
      <c r="I55" s="299">
        <v>0</v>
      </c>
      <c r="J55" s="299">
        <v>0</v>
      </c>
      <c r="K55" s="314">
        <f t="shared" si="16"/>
        <v>0</v>
      </c>
      <c r="L55" s="298">
        <v>0</v>
      </c>
      <c r="M55" s="299">
        <v>0</v>
      </c>
      <c r="N55" s="299">
        <v>0</v>
      </c>
      <c r="O55" s="314">
        <f t="shared" si="43"/>
        <v>0</v>
      </c>
      <c r="P55" s="298">
        <v>0</v>
      </c>
      <c r="Q55" s="299">
        <v>0</v>
      </c>
      <c r="R55" s="299">
        <v>0</v>
      </c>
      <c r="S55" s="314">
        <f t="shared" si="44"/>
        <v>0</v>
      </c>
      <c r="T55" s="298">
        <v>0</v>
      </c>
      <c r="U55" s="299">
        <v>0</v>
      </c>
      <c r="V55" s="299">
        <v>0</v>
      </c>
      <c r="W55" s="314">
        <f t="shared" si="45"/>
        <v>0</v>
      </c>
      <c r="X55" s="288">
        <v>0</v>
      </c>
      <c r="Y55" s="289">
        <v>1</v>
      </c>
      <c r="Z55" s="289">
        <v>4</v>
      </c>
      <c r="AA55" s="562">
        <f t="shared" si="46"/>
        <v>1</v>
      </c>
      <c r="AB55" s="298">
        <v>0</v>
      </c>
      <c r="AC55" s="299">
        <v>0</v>
      </c>
      <c r="AD55" s="299">
        <v>0</v>
      </c>
      <c r="AE55" s="314">
        <f t="shared" si="17"/>
        <v>0</v>
      </c>
      <c r="AF55" s="614"/>
      <c r="AG55" s="611"/>
      <c r="AH55" s="611"/>
      <c r="AI55" s="615">
        <f t="shared" si="18"/>
        <v>0</v>
      </c>
      <c r="AJ55" s="614"/>
      <c r="AK55" s="611"/>
      <c r="AL55" s="611"/>
      <c r="AM55" s="615">
        <f t="shared" si="19"/>
        <v>0</v>
      </c>
      <c r="AN55" s="418">
        <f t="shared" si="1"/>
        <v>0</v>
      </c>
      <c r="AO55" s="419">
        <f t="shared" si="2"/>
        <v>1</v>
      </c>
      <c r="AP55" s="420">
        <f t="shared" si="4"/>
        <v>11</v>
      </c>
      <c r="AQ55" s="421">
        <f t="shared" si="13"/>
        <v>0.2857142857142857</v>
      </c>
      <c r="AR55" s="422">
        <f t="shared" si="47"/>
        <v>0.2060682680151705</v>
      </c>
      <c r="AS55" s="421">
        <f t="shared" si="48"/>
        <v>1.6683936711103484</v>
      </c>
      <c r="AT55" s="423">
        <f t="shared" si="49"/>
        <v>1.0000000000000002</v>
      </c>
      <c r="AU55" s="421">
        <f t="shared" si="5"/>
        <v>9.0909090909090912E-2</v>
      </c>
      <c r="AV55" s="422">
        <f t="shared" si="50"/>
        <v>0.18427100584397052</v>
      </c>
    </row>
    <row r="56" spans="1:48" ht="16.5" customHeight="1" x14ac:dyDescent="0.25">
      <c r="A56" s="400">
        <v>5</v>
      </c>
      <c r="B56" s="392">
        <v>40080</v>
      </c>
      <c r="C56" s="393" t="s">
        <v>100</v>
      </c>
      <c r="D56" s="288">
        <v>0</v>
      </c>
      <c r="E56" s="289">
        <v>0</v>
      </c>
      <c r="F56" s="289">
        <v>3</v>
      </c>
      <c r="G56" s="314">
        <f>IF(F56&gt;0,1,0)</f>
        <v>1</v>
      </c>
      <c r="H56" s="298">
        <v>0</v>
      </c>
      <c r="I56" s="299">
        <v>0</v>
      </c>
      <c r="J56" s="299">
        <v>0</v>
      </c>
      <c r="K56" s="314">
        <f>IF(J56&gt;0,1,0)</f>
        <v>0</v>
      </c>
      <c r="L56" s="298">
        <v>0</v>
      </c>
      <c r="M56" s="299">
        <v>0</v>
      </c>
      <c r="N56" s="299">
        <v>0</v>
      </c>
      <c r="O56" s="314">
        <f t="shared" si="43"/>
        <v>0</v>
      </c>
      <c r="P56" s="298">
        <v>0</v>
      </c>
      <c r="Q56" s="299">
        <v>0</v>
      </c>
      <c r="R56" s="299">
        <v>0</v>
      </c>
      <c r="S56" s="314">
        <f t="shared" si="44"/>
        <v>0</v>
      </c>
      <c r="T56" s="298">
        <v>0</v>
      </c>
      <c r="U56" s="299">
        <v>0</v>
      </c>
      <c r="V56" s="299">
        <v>0</v>
      </c>
      <c r="W56" s="314">
        <f t="shared" si="45"/>
        <v>0</v>
      </c>
      <c r="X56" s="288">
        <v>0</v>
      </c>
      <c r="Y56" s="289">
        <v>0</v>
      </c>
      <c r="Z56" s="289">
        <v>0</v>
      </c>
      <c r="AA56" s="562">
        <f t="shared" si="46"/>
        <v>0</v>
      </c>
      <c r="AB56" s="298">
        <v>0</v>
      </c>
      <c r="AC56" s="299">
        <v>0</v>
      </c>
      <c r="AD56" s="299">
        <v>0</v>
      </c>
      <c r="AE56" s="314">
        <f>IF(AD56&gt;0,1,0)</f>
        <v>0</v>
      </c>
      <c r="AF56" s="614"/>
      <c r="AG56" s="611"/>
      <c r="AH56" s="611"/>
      <c r="AI56" s="615">
        <f>IF(AH56&gt;0,1,0)</f>
        <v>0</v>
      </c>
      <c r="AJ56" s="614"/>
      <c r="AK56" s="611"/>
      <c r="AL56" s="611"/>
      <c r="AM56" s="615">
        <f>IF(AL56&gt;0,1,0)</f>
        <v>0</v>
      </c>
      <c r="AN56" s="418">
        <f t="shared" si="1"/>
        <v>0</v>
      </c>
      <c r="AO56" s="419">
        <f t="shared" si="2"/>
        <v>0</v>
      </c>
      <c r="AP56" s="420">
        <f t="shared" si="4"/>
        <v>3</v>
      </c>
      <c r="AQ56" s="421">
        <f t="shared" si="13"/>
        <v>0.14285714285714285</v>
      </c>
      <c r="AR56" s="422">
        <f t="shared" si="47"/>
        <v>0.2060682680151705</v>
      </c>
      <c r="AS56" s="421">
        <f t="shared" si="48"/>
        <v>0.45501645575736777</v>
      </c>
      <c r="AT56" s="423">
        <f t="shared" si="49"/>
        <v>1.0000000000000002</v>
      </c>
      <c r="AU56" s="421">
        <f>(AN56+AO56)/AP56</f>
        <v>0</v>
      </c>
      <c r="AV56" s="422">
        <f t="shared" si="50"/>
        <v>0.18427100584397052</v>
      </c>
    </row>
    <row r="57" spans="1:48" ht="16.5" customHeight="1" x14ac:dyDescent="0.25">
      <c r="A57" s="400">
        <v>6</v>
      </c>
      <c r="B57" s="392">
        <v>40100</v>
      </c>
      <c r="C57" s="393" t="s">
        <v>101</v>
      </c>
      <c r="D57" s="288">
        <v>0</v>
      </c>
      <c r="E57" s="289">
        <v>1</v>
      </c>
      <c r="F57" s="289">
        <v>4</v>
      </c>
      <c r="G57" s="314">
        <f>IF(F57&gt;0,1,0)</f>
        <v>1</v>
      </c>
      <c r="H57" s="298">
        <v>0</v>
      </c>
      <c r="I57" s="299">
        <v>0</v>
      </c>
      <c r="J57" s="299">
        <v>0</v>
      </c>
      <c r="K57" s="314">
        <f>IF(J57&gt;0,1,0)</f>
        <v>0</v>
      </c>
      <c r="L57" s="298">
        <v>0</v>
      </c>
      <c r="M57" s="299">
        <v>0</v>
      </c>
      <c r="N57" s="299">
        <v>0</v>
      </c>
      <c r="O57" s="314">
        <f t="shared" si="43"/>
        <v>0</v>
      </c>
      <c r="P57" s="298">
        <v>0</v>
      </c>
      <c r="Q57" s="299">
        <v>0</v>
      </c>
      <c r="R57" s="299">
        <v>0</v>
      </c>
      <c r="S57" s="314">
        <f t="shared" si="44"/>
        <v>0</v>
      </c>
      <c r="T57" s="298">
        <v>0</v>
      </c>
      <c r="U57" s="299">
        <v>0</v>
      </c>
      <c r="V57" s="299">
        <v>0</v>
      </c>
      <c r="W57" s="314">
        <f t="shared" si="45"/>
        <v>0</v>
      </c>
      <c r="X57" s="288">
        <v>0</v>
      </c>
      <c r="Y57" s="289">
        <v>0</v>
      </c>
      <c r="Z57" s="289">
        <v>3</v>
      </c>
      <c r="AA57" s="562">
        <f t="shared" si="46"/>
        <v>1</v>
      </c>
      <c r="AB57" s="298">
        <v>0</v>
      </c>
      <c r="AC57" s="299">
        <v>0</v>
      </c>
      <c r="AD57" s="299">
        <v>1</v>
      </c>
      <c r="AE57" s="314">
        <f>IF(AD57&gt;0,1,0)</f>
        <v>1</v>
      </c>
      <c r="AF57" s="614"/>
      <c r="AG57" s="611"/>
      <c r="AH57" s="611"/>
      <c r="AI57" s="615">
        <f>IF(AH57&gt;0,1,0)</f>
        <v>0</v>
      </c>
      <c r="AJ57" s="614"/>
      <c r="AK57" s="611"/>
      <c r="AL57" s="611"/>
      <c r="AM57" s="615">
        <f>IF(AL57&gt;0,1,0)</f>
        <v>0</v>
      </c>
      <c r="AN57" s="418">
        <f t="shared" si="1"/>
        <v>0</v>
      </c>
      <c r="AO57" s="419">
        <f t="shared" si="2"/>
        <v>1</v>
      </c>
      <c r="AP57" s="420">
        <f t="shared" si="4"/>
        <v>8</v>
      </c>
      <c r="AQ57" s="421">
        <f t="shared" si="13"/>
        <v>0.42857142857142855</v>
      </c>
      <c r="AR57" s="422">
        <f t="shared" si="47"/>
        <v>0.2060682680151705</v>
      </c>
      <c r="AS57" s="421">
        <f t="shared" si="48"/>
        <v>1.2133772153529807</v>
      </c>
      <c r="AT57" s="423">
        <f t="shared" si="49"/>
        <v>1.0000000000000002</v>
      </c>
      <c r="AU57" s="421">
        <f>(AN57+AO57)/AP57</f>
        <v>0.125</v>
      </c>
      <c r="AV57" s="422">
        <f t="shared" si="50"/>
        <v>0.18427100584397052</v>
      </c>
    </row>
    <row r="58" spans="1:48" ht="16.5" customHeight="1" x14ac:dyDescent="0.25">
      <c r="A58" s="400">
        <v>7</v>
      </c>
      <c r="B58" s="392">
        <v>40020</v>
      </c>
      <c r="C58" s="393" t="s">
        <v>122</v>
      </c>
      <c r="D58" s="288">
        <v>0</v>
      </c>
      <c r="E58" s="289">
        <v>0</v>
      </c>
      <c r="F58" s="289">
        <v>0</v>
      </c>
      <c r="G58" s="326">
        <f>IF(F58&gt;0,1,0)</f>
        <v>0</v>
      </c>
      <c r="H58" s="298">
        <v>0</v>
      </c>
      <c r="I58" s="299">
        <v>0</v>
      </c>
      <c r="J58" s="299">
        <v>0</v>
      </c>
      <c r="K58" s="326">
        <f>IF(J58&gt;0,1,0)</f>
        <v>0</v>
      </c>
      <c r="L58" s="298">
        <v>0</v>
      </c>
      <c r="M58" s="299">
        <v>1</v>
      </c>
      <c r="N58" s="299">
        <v>1</v>
      </c>
      <c r="O58" s="326">
        <f t="shared" si="43"/>
        <v>1</v>
      </c>
      <c r="P58" s="298">
        <v>0</v>
      </c>
      <c r="Q58" s="299">
        <v>0</v>
      </c>
      <c r="R58" s="299">
        <v>0</v>
      </c>
      <c r="S58" s="326">
        <f t="shared" si="44"/>
        <v>0</v>
      </c>
      <c r="T58" s="298">
        <v>0</v>
      </c>
      <c r="U58" s="299">
        <v>0</v>
      </c>
      <c r="V58" s="299">
        <v>0</v>
      </c>
      <c r="W58" s="326">
        <f t="shared" si="45"/>
        <v>0</v>
      </c>
      <c r="X58" s="288">
        <v>0</v>
      </c>
      <c r="Y58" s="289">
        <v>1</v>
      </c>
      <c r="Z58" s="289">
        <v>1</v>
      </c>
      <c r="AA58" s="563">
        <f t="shared" si="46"/>
        <v>1</v>
      </c>
      <c r="AB58" s="298">
        <v>0</v>
      </c>
      <c r="AC58" s="299">
        <v>0</v>
      </c>
      <c r="AD58" s="299">
        <v>6</v>
      </c>
      <c r="AE58" s="326">
        <f>IF(AD58&gt;0,1,0)</f>
        <v>1</v>
      </c>
      <c r="AF58" s="614"/>
      <c r="AG58" s="611"/>
      <c r="AH58" s="611"/>
      <c r="AI58" s="643">
        <f>IF(AH58&gt;0,1,0)</f>
        <v>0</v>
      </c>
      <c r="AJ58" s="614"/>
      <c r="AK58" s="611"/>
      <c r="AL58" s="611"/>
      <c r="AM58" s="643">
        <f>IF(AL58&gt;0,1,0)</f>
        <v>0</v>
      </c>
      <c r="AN58" s="418">
        <f t="shared" si="1"/>
        <v>0</v>
      </c>
      <c r="AO58" s="419">
        <f t="shared" si="2"/>
        <v>2</v>
      </c>
      <c r="AP58" s="420">
        <f t="shared" si="4"/>
        <v>8</v>
      </c>
      <c r="AQ58" s="421">
        <f t="shared" si="13"/>
        <v>0.42857142857142855</v>
      </c>
      <c r="AR58" s="436">
        <f t="shared" si="47"/>
        <v>0.2060682680151705</v>
      </c>
      <c r="AS58" s="435">
        <f t="shared" si="48"/>
        <v>1.2133772153529807</v>
      </c>
      <c r="AT58" s="437">
        <f t="shared" si="49"/>
        <v>1.0000000000000002</v>
      </c>
      <c r="AU58" s="435">
        <f>(AN58+AO58)/AP58</f>
        <v>0.25</v>
      </c>
      <c r="AV58" s="436">
        <f t="shared" si="50"/>
        <v>0.18427100584397052</v>
      </c>
    </row>
    <row r="59" spans="1:48" ht="16.5" customHeight="1" x14ac:dyDescent="0.25">
      <c r="A59" s="400">
        <v>8</v>
      </c>
      <c r="B59" s="392">
        <v>40031</v>
      </c>
      <c r="C59" s="393" t="s">
        <v>33</v>
      </c>
      <c r="D59" s="288">
        <v>0</v>
      </c>
      <c r="E59" s="289">
        <v>0</v>
      </c>
      <c r="F59" s="289">
        <v>1</v>
      </c>
      <c r="G59" s="314">
        <f t="shared" si="42"/>
        <v>1</v>
      </c>
      <c r="H59" s="298">
        <v>0</v>
      </c>
      <c r="I59" s="299">
        <v>0</v>
      </c>
      <c r="J59" s="299">
        <v>0</v>
      </c>
      <c r="K59" s="314">
        <f t="shared" si="16"/>
        <v>0</v>
      </c>
      <c r="L59" s="298">
        <v>0</v>
      </c>
      <c r="M59" s="299">
        <v>0</v>
      </c>
      <c r="N59" s="299">
        <v>0</v>
      </c>
      <c r="O59" s="314">
        <f t="shared" si="43"/>
        <v>0</v>
      </c>
      <c r="P59" s="298">
        <v>0</v>
      </c>
      <c r="Q59" s="299">
        <v>0</v>
      </c>
      <c r="R59" s="299">
        <v>0</v>
      </c>
      <c r="S59" s="314">
        <f t="shared" si="44"/>
        <v>0</v>
      </c>
      <c r="T59" s="298">
        <v>0</v>
      </c>
      <c r="U59" s="299">
        <v>0</v>
      </c>
      <c r="V59" s="299">
        <v>0</v>
      </c>
      <c r="W59" s="314">
        <f t="shared" si="45"/>
        <v>0</v>
      </c>
      <c r="X59" s="288">
        <v>0</v>
      </c>
      <c r="Y59" s="289">
        <v>0</v>
      </c>
      <c r="Z59" s="289">
        <v>0</v>
      </c>
      <c r="AA59" s="562">
        <f t="shared" si="46"/>
        <v>0</v>
      </c>
      <c r="AB59" s="298">
        <v>0</v>
      </c>
      <c r="AC59" s="299">
        <v>0</v>
      </c>
      <c r="AD59" s="299">
        <v>1</v>
      </c>
      <c r="AE59" s="314">
        <f t="shared" si="17"/>
        <v>1</v>
      </c>
      <c r="AF59" s="614"/>
      <c r="AG59" s="611"/>
      <c r="AH59" s="611"/>
      <c r="AI59" s="615">
        <f t="shared" si="18"/>
        <v>0</v>
      </c>
      <c r="AJ59" s="614"/>
      <c r="AK59" s="611"/>
      <c r="AL59" s="611"/>
      <c r="AM59" s="615">
        <f t="shared" si="19"/>
        <v>0</v>
      </c>
      <c r="AN59" s="418">
        <f t="shared" si="1"/>
        <v>0</v>
      </c>
      <c r="AO59" s="419">
        <f t="shared" si="2"/>
        <v>0</v>
      </c>
      <c r="AP59" s="420">
        <f t="shared" si="4"/>
        <v>2</v>
      </c>
      <c r="AQ59" s="421">
        <f t="shared" si="13"/>
        <v>0.2857142857142857</v>
      </c>
      <c r="AR59" s="422">
        <f t="shared" si="47"/>
        <v>0.2060682680151705</v>
      </c>
      <c r="AS59" s="421">
        <f t="shared" si="48"/>
        <v>0.30334430383824518</v>
      </c>
      <c r="AT59" s="423">
        <f t="shared" si="49"/>
        <v>1.0000000000000002</v>
      </c>
      <c r="AU59" s="421">
        <f t="shared" si="5"/>
        <v>0</v>
      </c>
      <c r="AV59" s="422">
        <f t="shared" si="50"/>
        <v>0.18427100584397052</v>
      </c>
    </row>
    <row r="60" spans="1:48" ht="16.5" customHeight="1" x14ac:dyDescent="0.25">
      <c r="A60" s="400">
        <v>9</v>
      </c>
      <c r="B60" s="392">
        <v>40210</v>
      </c>
      <c r="C60" s="393" t="s">
        <v>34</v>
      </c>
      <c r="D60" s="288">
        <v>0</v>
      </c>
      <c r="E60" s="289">
        <v>0</v>
      </c>
      <c r="F60" s="289">
        <v>0</v>
      </c>
      <c r="G60" s="314">
        <f t="shared" si="42"/>
        <v>0</v>
      </c>
      <c r="H60" s="298">
        <v>0</v>
      </c>
      <c r="I60" s="299">
        <v>0</v>
      </c>
      <c r="J60" s="299">
        <v>0</v>
      </c>
      <c r="K60" s="314">
        <f t="shared" si="16"/>
        <v>0</v>
      </c>
      <c r="L60" s="298">
        <v>0</v>
      </c>
      <c r="M60" s="299">
        <v>0</v>
      </c>
      <c r="N60" s="299">
        <v>0</v>
      </c>
      <c r="O60" s="314">
        <f t="shared" si="43"/>
        <v>0</v>
      </c>
      <c r="P60" s="298">
        <v>0</v>
      </c>
      <c r="Q60" s="299">
        <v>0</v>
      </c>
      <c r="R60" s="299">
        <v>0</v>
      </c>
      <c r="S60" s="314">
        <f t="shared" si="44"/>
        <v>0</v>
      </c>
      <c r="T60" s="298">
        <v>0</v>
      </c>
      <c r="U60" s="299">
        <v>0</v>
      </c>
      <c r="V60" s="299">
        <v>0</v>
      </c>
      <c r="W60" s="314">
        <f t="shared" si="45"/>
        <v>0</v>
      </c>
      <c r="X60" s="288">
        <v>0</v>
      </c>
      <c r="Y60" s="289">
        <v>0</v>
      </c>
      <c r="Z60" s="289">
        <v>0</v>
      </c>
      <c r="AA60" s="562">
        <f t="shared" si="46"/>
        <v>0</v>
      </c>
      <c r="AB60" s="298">
        <v>0</v>
      </c>
      <c r="AC60" s="299">
        <v>0</v>
      </c>
      <c r="AD60" s="299">
        <v>6</v>
      </c>
      <c r="AE60" s="314">
        <f t="shared" si="17"/>
        <v>1</v>
      </c>
      <c r="AF60" s="614"/>
      <c r="AG60" s="611"/>
      <c r="AH60" s="611"/>
      <c r="AI60" s="615">
        <f t="shared" si="18"/>
        <v>0</v>
      </c>
      <c r="AJ60" s="614"/>
      <c r="AK60" s="611"/>
      <c r="AL60" s="611"/>
      <c r="AM60" s="615">
        <f t="shared" si="19"/>
        <v>0</v>
      </c>
      <c r="AN60" s="418">
        <f t="shared" si="1"/>
        <v>0</v>
      </c>
      <c r="AO60" s="419">
        <f t="shared" si="2"/>
        <v>0</v>
      </c>
      <c r="AP60" s="420">
        <f>F60+J60+N60+R60+V60+Z60+AD60+AH60+AL60</f>
        <v>6</v>
      </c>
      <c r="AQ60" s="421">
        <f t="shared" si="13"/>
        <v>0.14285714285714285</v>
      </c>
      <c r="AR60" s="422">
        <f t="shared" si="47"/>
        <v>0.2060682680151705</v>
      </c>
      <c r="AS60" s="421">
        <f t="shared" si="48"/>
        <v>0.91003291151473553</v>
      </c>
      <c r="AT60" s="423">
        <f t="shared" si="49"/>
        <v>1.0000000000000002</v>
      </c>
      <c r="AU60" s="421">
        <f t="shared" si="5"/>
        <v>0</v>
      </c>
      <c r="AV60" s="422">
        <f t="shared" si="50"/>
        <v>0.18427100584397052</v>
      </c>
    </row>
    <row r="61" spans="1:48" ht="16.5" customHeight="1" x14ac:dyDescent="0.25">
      <c r="A61" s="400">
        <v>10</v>
      </c>
      <c r="B61" s="392">
        <v>40300</v>
      </c>
      <c r="C61" s="393" t="s">
        <v>35</v>
      </c>
      <c r="D61" s="288">
        <v>0</v>
      </c>
      <c r="E61" s="289">
        <v>0</v>
      </c>
      <c r="F61" s="289">
        <v>0</v>
      </c>
      <c r="G61" s="314">
        <f t="shared" si="42"/>
        <v>0</v>
      </c>
      <c r="H61" s="298">
        <v>0</v>
      </c>
      <c r="I61" s="299">
        <v>0</v>
      </c>
      <c r="J61" s="299">
        <v>0</v>
      </c>
      <c r="K61" s="314">
        <f t="shared" si="16"/>
        <v>0</v>
      </c>
      <c r="L61" s="298">
        <v>0</v>
      </c>
      <c r="M61" s="299">
        <v>0</v>
      </c>
      <c r="N61" s="299">
        <v>0</v>
      </c>
      <c r="O61" s="314">
        <f t="shared" si="43"/>
        <v>0</v>
      </c>
      <c r="P61" s="298">
        <v>0</v>
      </c>
      <c r="Q61" s="299">
        <v>0</v>
      </c>
      <c r="R61" s="299">
        <v>0</v>
      </c>
      <c r="S61" s="314">
        <f t="shared" si="44"/>
        <v>0</v>
      </c>
      <c r="T61" s="298">
        <v>0</v>
      </c>
      <c r="U61" s="299">
        <v>0</v>
      </c>
      <c r="V61" s="299">
        <v>0</v>
      </c>
      <c r="W61" s="314">
        <f t="shared" si="45"/>
        <v>0</v>
      </c>
      <c r="X61" s="288">
        <v>0</v>
      </c>
      <c r="Y61" s="289">
        <v>0</v>
      </c>
      <c r="Z61" s="289">
        <v>0</v>
      </c>
      <c r="AA61" s="562">
        <f t="shared" si="46"/>
        <v>0</v>
      </c>
      <c r="AB61" s="298">
        <v>0</v>
      </c>
      <c r="AC61" s="299">
        <v>0</v>
      </c>
      <c r="AD61" s="299">
        <v>4</v>
      </c>
      <c r="AE61" s="314">
        <f t="shared" si="17"/>
        <v>1</v>
      </c>
      <c r="AF61" s="614"/>
      <c r="AG61" s="611"/>
      <c r="AH61" s="611"/>
      <c r="AI61" s="615">
        <f t="shared" si="18"/>
        <v>0</v>
      </c>
      <c r="AJ61" s="614"/>
      <c r="AK61" s="611"/>
      <c r="AL61" s="611"/>
      <c r="AM61" s="615">
        <f t="shared" si="19"/>
        <v>0</v>
      </c>
      <c r="AN61" s="418">
        <f t="shared" si="1"/>
        <v>0</v>
      </c>
      <c r="AO61" s="419">
        <f t="shared" si="2"/>
        <v>0</v>
      </c>
      <c r="AP61" s="420">
        <f>F61+J61+N61+R61+V61+Z61+AD61+AH61+AL61</f>
        <v>4</v>
      </c>
      <c r="AQ61" s="421">
        <f t="shared" si="13"/>
        <v>0.14285714285714285</v>
      </c>
      <c r="AR61" s="422">
        <f t="shared" si="47"/>
        <v>0.2060682680151705</v>
      </c>
      <c r="AS61" s="421">
        <f t="shared" si="48"/>
        <v>0.60668860767649035</v>
      </c>
      <c r="AT61" s="423">
        <f t="shared" si="49"/>
        <v>1.0000000000000002</v>
      </c>
      <c r="AU61" s="421">
        <f t="shared" si="5"/>
        <v>0</v>
      </c>
      <c r="AV61" s="422">
        <f t="shared" si="50"/>
        <v>0.18427100584397052</v>
      </c>
    </row>
    <row r="62" spans="1:48" ht="16.5" customHeight="1" x14ac:dyDescent="0.25">
      <c r="A62" s="400">
        <v>11</v>
      </c>
      <c r="B62" s="392">
        <v>40360</v>
      </c>
      <c r="C62" s="393" t="s">
        <v>36</v>
      </c>
      <c r="D62" s="288">
        <v>0</v>
      </c>
      <c r="E62" s="289">
        <v>0</v>
      </c>
      <c r="F62" s="289">
        <v>0</v>
      </c>
      <c r="G62" s="314">
        <f t="shared" si="42"/>
        <v>0</v>
      </c>
      <c r="H62" s="298">
        <v>0</v>
      </c>
      <c r="I62" s="299">
        <v>0</v>
      </c>
      <c r="J62" s="299">
        <v>0</v>
      </c>
      <c r="K62" s="314">
        <f t="shared" si="16"/>
        <v>0</v>
      </c>
      <c r="L62" s="298">
        <v>0</v>
      </c>
      <c r="M62" s="299">
        <v>0</v>
      </c>
      <c r="N62" s="299">
        <v>0</v>
      </c>
      <c r="O62" s="314">
        <f t="shared" si="43"/>
        <v>0</v>
      </c>
      <c r="P62" s="298">
        <v>0</v>
      </c>
      <c r="Q62" s="299">
        <v>0</v>
      </c>
      <c r="R62" s="299">
        <v>0</v>
      </c>
      <c r="S62" s="314">
        <f t="shared" si="44"/>
        <v>0</v>
      </c>
      <c r="T62" s="298">
        <v>0</v>
      </c>
      <c r="U62" s="299">
        <v>0</v>
      </c>
      <c r="V62" s="299">
        <v>0</v>
      </c>
      <c r="W62" s="314">
        <f t="shared" si="45"/>
        <v>0</v>
      </c>
      <c r="X62" s="288">
        <v>0</v>
      </c>
      <c r="Y62" s="289">
        <v>0</v>
      </c>
      <c r="Z62" s="289">
        <v>0</v>
      </c>
      <c r="AA62" s="562">
        <f t="shared" si="46"/>
        <v>0</v>
      </c>
      <c r="AB62" s="298">
        <v>0</v>
      </c>
      <c r="AC62" s="299">
        <v>0</v>
      </c>
      <c r="AD62" s="299">
        <v>0</v>
      </c>
      <c r="AE62" s="314">
        <f t="shared" si="17"/>
        <v>0</v>
      </c>
      <c r="AF62" s="614"/>
      <c r="AG62" s="611"/>
      <c r="AH62" s="611"/>
      <c r="AI62" s="615">
        <f t="shared" si="18"/>
        <v>0</v>
      </c>
      <c r="AJ62" s="614"/>
      <c r="AK62" s="611"/>
      <c r="AL62" s="611"/>
      <c r="AM62" s="615">
        <f t="shared" si="19"/>
        <v>0</v>
      </c>
      <c r="AN62" s="418">
        <f t="shared" si="1"/>
        <v>0</v>
      </c>
      <c r="AO62" s="419">
        <f t="shared" si="2"/>
        <v>0</v>
      </c>
      <c r="AP62" s="420">
        <f>F62+J62+N62+R62+V62+Z62+AD62+AH62+AL62+0.001</f>
        <v>1E-3</v>
      </c>
      <c r="AQ62" s="421">
        <f t="shared" si="13"/>
        <v>0</v>
      </c>
      <c r="AR62" s="422">
        <f t="shared" si="47"/>
        <v>0.2060682680151705</v>
      </c>
      <c r="AS62" s="421">
        <f t="shared" si="48"/>
        <v>1.5167215191912259E-4</v>
      </c>
      <c r="AT62" s="423">
        <f t="shared" si="49"/>
        <v>1.0000000000000002</v>
      </c>
      <c r="AU62" s="421">
        <f t="shared" si="5"/>
        <v>0</v>
      </c>
      <c r="AV62" s="422">
        <f t="shared" si="50"/>
        <v>0.18427100584397052</v>
      </c>
    </row>
    <row r="63" spans="1:48" ht="16.5" customHeight="1" x14ac:dyDescent="0.25">
      <c r="A63" s="400">
        <v>12</v>
      </c>
      <c r="B63" s="392">
        <v>40390</v>
      </c>
      <c r="C63" s="393" t="s">
        <v>37</v>
      </c>
      <c r="D63" s="288">
        <v>0</v>
      </c>
      <c r="E63" s="289">
        <v>0</v>
      </c>
      <c r="F63" s="289">
        <v>0</v>
      </c>
      <c r="G63" s="314">
        <f t="shared" si="42"/>
        <v>0</v>
      </c>
      <c r="H63" s="298">
        <v>0</v>
      </c>
      <c r="I63" s="299">
        <v>0</v>
      </c>
      <c r="J63" s="299">
        <v>0</v>
      </c>
      <c r="K63" s="314">
        <f t="shared" si="16"/>
        <v>0</v>
      </c>
      <c r="L63" s="298">
        <v>0</v>
      </c>
      <c r="M63" s="299">
        <v>0</v>
      </c>
      <c r="N63" s="299">
        <v>0</v>
      </c>
      <c r="O63" s="314">
        <f t="shared" si="43"/>
        <v>0</v>
      </c>
      <c r="P63" s="298">
        <v>0</v>
      </c>
      <c r="Q63" s="299">
        <v>0</v>
      </c>
      <c r="R63" s="299">
        <v>0</v>
      </c>
      <c r="S63" s="314">
        <f t="shared" si="44"/>
        <v>0</v>
      </c>
      <c r="T63" s="298">
        <v>0</v>
      </c>
      <c r="U63" s="299">
        <v>0</v>
      </c>
      <c r="V63" s="299">
        <v>0</v>
      </c>
      <c r="W63" s="314">
        <f t="shared" si="45"/>
        <v>0</v>
      </c>
      <c r="X63" s="288">
        <v>0</v>
      </c>
      <c r="Y63" s="289">
        <v>0</v>
      </c>
      <c r="Z63" s="289">
        <v>0</v>
      </c>
      <c r="AA63" s="562">
        <f t="shared" si="46"/>
        <v>0</v>
      </c>
      <c r="AB63" s="298">
        <v>0</v>
      </c>
      <c r="AC63" s="299">
        <v>0</v>
      </c>
      <c r="AD63" s="299">
        <v>0</v>
      </c>
      <c r="AE63" s="314">
        <f t="shared" si="17"/>
        <v>0</v>
      </c>
      <c r="AF63" s="614"/>
      <c r="AG63" s="611"/>
      <c r="AH63" s="611"/>
      <c r="AI63" s="615">
        <f t="shared" si="18"/>
        <v>0</v>
      </c>
      <c r="AJ63" s="614"/>
      <c r="AK63" s="611"/>
      <c r="AL63" s="611"/>
      <c r="AM63" s="615">
        <f t="shared" si="19"/>
        <v>0</v>
      </c>
      <c r="AN63" s="418">
        <f t="shared" si="1"/>
        <v>0</v>
      </c>
      <c r="AO63" s="419">
        <f t="shared" si="2"/>
        <v>0</v>
      </c>
      <c r="AP63" s="420">
        <f>F63+J63+N63+R63+V63+Z63+AD63+AH63+AL63+0.001</f>
        <v>1E-3</v>
      </c>
      <c r="AQ63" s="421">
        <f t="shared" si="13"/>
        <v>0</v>
      </c>
      <c r="AR63" s="422">
        <f t="shared" si="47"/>
        <v>0.2060682680151705</v>
      </c>
      <c r="AS63" s="421">
        <f t="shared" si="48"/>
        <v>1.5167215191912259E-4</v>
      </c>
      <c r="AT63" s="423">
        <f t="shared" si="49"/>
        <v>1.0000000000000002</v>
      </c>
      <c r="AU63" s="421">
        <f t="shared" si="5"/>
        <v>0</v>
      </c>
      <c r="AV63" s="422">
        <f t="shared" si="50"/>
        <v>0.18427100584397052</v>
      </c>
    </row>
    <row r="64" spans="1:48" ht="16.5" customHeight="1" x14ac:dyDescent="0.25">
      <c r="A64" s="400">
        <v>13</v>
      </c>
      <c r="B64" s="392">
        <v>40720</v>
      </c>
      <c r="C64" s="393" t="s">
        <v>123</v>
      </c>
      <c r="D64" s="288">
        <v>0</v>
      </c>
      <c r="E64" s="289">
        <v>0</v>
      </c>
      <c r="F64" s="289">
        <v>1</v>
      </c>
      <c r="G64" s="314">
        <f t="shared" si="42"/>
        <v>1</v>
      </c>
      <c r="H64" s="298">
        <v>0</v>
      </c>
      <c r="I64" s="299">
        <v>0</v>
      </c>
      <c r="J64" s="299">
        <v>0</v>
      </c>
      <c r="K64" s="314">
        <f t="shared" si="16"/>
        <v>0</v>
      </c>
      <c r="L64" s="298">
        <v>0</v>
      </c>
      <c r="M64" s="299">
        <v>0</v>
      </c>
      <c r="N64" s="299">
        <v>0</v>
      </c>
      <c r="O64" s="314">
        <f t="shared" si="43"/>
        <v>0</v>
      </c>
      <c r="P64" s="298">
        <v>0</v>
      </c>
      <c r="Q64" s="299">
        <v>0</v>
      </c>
      <c r="R64" s="299">
        <v>0</v>
      </c>
      <c r="S64" s="314">
        <f t="shared" si="44"/>
        <v>0</v>
      </c>
      <c r="T64" s="298">
        <v>0</v>
      </c>
      <c r="U64" s="299">
        <v>0</v>
      </c>
      <c r="V64" s="299">
        <v>0</v>
      </c>
      <c r="W64" s="314">
        <f t="shared" si="45"/>
        <v>0</v>
      </c>
      <c r="X64" s="288">
        <v>0</v>
      </c>
      <c r="Y64" s="289">
        <v>0</v>
      </c>
      <c r="Z64" s="289">
        <v>0</v>
      </c>
      <c r="AA64" s="562">
        <f t="shared" si="46"/>
        <v>0</v>
      </c>
      <c r="AB64" s="298">
        <v>0</v>
      </c>
      <c r="AC64" s="299">
        <v>0</v>
      </c>
      <c r="AD64" s="299">
        <v>1</v>
      </c>
      <c r="AE64" s="314">
        <f t="shared" si="17"/>
        <v>1</v>
      </c>
      <c r="AF64" s="614"/>
      <c r="AG64" s="611"/>
      <c r="AH64" s="611"/>
      <c r="AI64" s="615">
        <f t="shared" si="18"/>
        <v>0</v>
      </c>
      <c r="AJ64" s="614"/>
      <c r="AK64" s="611"/>
      <c r="AL64" s="611"/>
      <c r="AM64" s="615">
        <f t="shared" si="19"/>
        <v>0</v>
      </c>
      <c r="AN64" s="418">
        <f t="shared" si="1"/>
        <v>0</v>
      </c>
      <c r="AO64" s="419">
        <f t="shared" si="2"/>
        <v>0</v>
      </c>
      <c r="AP64" s="420">
        <f t="shared" si="4"/>
        <v>2</v>
      </c>
      <c r="AQ64" s="421">
        <f t="shared" si="13"/>
        <v>0.2857142857142857</v>
      </c>
      <c r="AR64" s="422">
        <f t="shared" si="47"/>
        <v>0.2060682680151705</v>
      </c>
      <c r="AS64" s="421">
        <f t="shared" si="48"/>
        <v>0.30334430383824518</v>
      </c>
      <c r="AT64" s="423">
        <f t="shared" si="49"/>
        <v>1.0000000000000002</v>
      </c>
      <c r="AU64" s="421">
        <f t="shared" si="5"/>
        <v>0</v>
      </c>
      <c r="AV64" s="422">
        <f t="shared" si="50"/>
        <v>0.18427100584397052</v>
      </c>
    </row>
    <row r="65" spans="1:48" ht="16.5" customHeight="1" x14ac:dyDescent="0.25">
      <c r="A65" s="400">
        <v>14</v>
      </c>
      <c r="B65" s="392">
        <v>40730</v>
      </c>
      <c r="C65" s="393" t="s">
        <v>38</v>
      </c>
      <c r="D65" s="288">
        <v>0</v>
      </c>
      <c r="E65" s="289">
        <v>0</v>
      </c>
      <c r="F65" s="289">
        <v>0</v>
      </c>
      <c r="G65" s="314">
        <f t="shared" si="42"/>
        <v>0</v>
      </c>
      <c r="H65" s="298">
        <v>0</v>
      </c>
      <c r="I65" s="299">
        <v>0</v>
      </c>
      <c r="J65" s="299">
        <v>0</v>
      </c>
      <c r="K65" s="314">
        <f t="shared" si="16"/>
        <v>0</v>
      </c>
      <c r="L65" s="298">
        <v>0</v>
      </c>
      <c r="M65" s="299">
        <v>0</v>
      </c>
      <c r="N65" s="299">
        <v>0</v>
      </c>
      <c r="O65" s="314">
        <f t="shared" si="43"/>
        <v>0</v>
      </c>
      <c r="P65" s="298">
        <v>0</v>
      </c>
      <c r="Q65" s="299">
        <v>0</v>
      </c>
      <c r="R65" s="299">
        <v>0</v>
      </c>
      <c r="S65" s="314">
        <f t="shared" si="44"/>
        <v>0</v>
      </c>
      <c r="T65" s="298">
        <v>0</v>
      </c>
      <c r="U65" s="299">
        <v>0</v>
      </c>
      <c r="V65" s="299">
        <v>0</v>
      </c>
      <c r="W65" s="314">
        <f t="shared" si="45"/>
        <v>0</v>
      </c>
      <c r="X65" s="288">
        <v>0</v>
      </c>
      <c r="Y65" s="289">
        <v>0</v>
      </c>
      <c r="Z65" s="289">
        <v>0</v>
      </c>
      <c r="AA65" s="562">
        <f t="shared" si="46"/>
        <v>0</v>
      </c>
      <c r="AB65" s="298">
        <v>0</v>
      </c>
      <c r="AC65" s="299">
        <v>0</v>
      </c>
      <c r="AD65" s="299">
        <v>0</v>
      </c>
      <c r="AE65" s="314">
        <f t="shared" si="17"/>
        <v>0</v>
      </c>
      <c r="AF65" s="614"/>
      <c r="AG65" s="611"/>
      <c r="AH65" s="611"/>
      <c r="AI65" s="615">
        <f t="shared" si="18"/>
        <v>0</v>
      </c>
      <c r="AJ65" s="614"/>
      <c r="AK65" s="611"/>
      <c r="AL65" s="611"/>
      <c r="AM65" s="615">
        <f t="shared" si="19"/>
        <v>0</v>
      </c>
      <c r="AN65" s="418">
        <f t="shared" si="1"/>
        <v>0</v>
      </c>
      <c r="AO65" s="419">
        <f t="shared" si="2"/>
        <v>0</v>
      </c>
      <c r="AP65" s="420">
        <f>F65+J65+N65+R65+V65+Z65+AD65+AH65+AL65+0.001</f>
        <v>1E-3</v>
      </c>
      <c r="AQ65" s="421">
        <f t="shared" si="13"/>
        <v>0</v>
      </c>
      <c r="AR65" s="422">
        <f t="shared" si="47"/>
        <v>0.2060682680151705</v>
      </c>
      <c r="AS65" s="421">
        <f t="shared" si="48"/>
        <v>1.5167215191912259E-4</v>
      </c>
      <c r="AT65" s="423">
        <f t="shared" si="49"/>
        <v>1.0000000000000002</v>
      </c>
      <c r="AU65" s="421">
        <f t="shared" si="5"/>
        <v>0</v>
      </c>
      <c r="AV65" s="422">
        <f t="shared" si="50"/>
        <v>0.18427100584397052</v>
      </c>
    </row>
    <row r="66" spans="1:48" ht="16.5" customHeight="1" x14ac:dyDescent="0.25">
      <c r="A66" s="400">
        <v>15</v>
      </c>
      <c r="B66" s="392">
        <v>40820</v>
      </c>
      <c r="C66" s="393" t="s">
        <v>39</v>
      </c>
      <c r="D66" s="288">
        <v>0</v>
      </c>
      <c r="E66" s="289">
        <v>0</v>
      </c>
      <c r="F66" s="289">
        <v>3</v>
      </c>
      <c r="G66" s="314">
        <f t="shared" si="42"/>
        <v>1</v>
      </c>
      <c r="H66" s="298">
        <v>0</v>
      </c>
      <c r="I66" s="299">
        <v>0</v>
      </c>
      <c r="J66" s="299">
        <v>0</v>
      </c>
      <c r="K66" s="314">
        <f t="shared" si="16"/>
        <v>0</v>
      </c>
      <c r="L66" s="298">
        <v>0</v>
      </c>
      <c r="M66" s="299">
        <v>0</v>
      </c>
      <c r="N66" s="299">
        <v>0</v>
      </c>
      <c r="O66" s="314">
        <f t="shared" si="43"/>
        <v>0</v>
      </c>
      <c r="P66" s="298">
        <v>0</v>
      </c>
      <c r="Q66" s="299">
        <v>0</v>
      </c>
      <c r="R66" s="299">
        <v>0</v>
      </c>
      <c r="S66" s="314">
        <f t="shared" si="44"/>
        <v>0</v>
      </c>
      <c r="T66" s="298">
        <v>0</v>
      </c>
      <c r="U66" s="299">
        <v>0</v>
      </c>
      <c r="V66" s="299">
        <v>0</v>
      </c>
      <c r="W66" s="314">
        <f t="shared" si="45"/>
        <v>0</v>
      </c>
      <c r="X66" s="288">
        <v>0</v>
      </c>
      <c r="Y66" s="289">
        <v>1</v>
      </c>
      <c r="Z66" s="289">
        <v>3</v>
      </c>
      <c r="AA66" s="562">
        <f t="shared" si="46"/>
        <v>1</v>
      </c>
      <c r="AB66" s="298">
        <v>0</v>
      </c>
      <c r="AC66" s="299">
        <v>0</v>
      </c>
      <c r="AD66" s="299">
        <v>5</v>
      </c>
      <c r="AE66" s="314">
        <f t="shared" si="17"/>
        <v>1</v>
      </c>
      <c r="AF66" s="614"/>
      <c r="AG66" s="611"/>
      <c r="AH66" s="611"/>
      <c r="AI66" s="615">
        <f t="shared" si="18"/>
        <v>0</v>
      </c>
      <c r="AJ66" s="614"/>
      <c r="AK66" s="611"/>
      <c r="AL66" s="611"/>
      <c r="AM66" s="615">
        <f t="shared" si="19"/>
        <v>0</v>
      </c>
      <c r="AN66" s="418">
        <f t="shared" si="1"/>
        <v>0</v>
      </c>
      <c r="AO66" s="419">
        <f t="shared" si="2"/>
        <v>1</v>
      </c>
      <c r="AP66" s="420">
        <f t="shared" si="4"/>
        <v>11</v>
      </c>
      <c r="AQ66" s="421">
        <f t="shared" si="13"/>
        <v>0.42857142857142855</v>
      </c>
      <c r="AR66" s="422">
        <f t="shared" si="47"/>
        <v>0.2060682680151705</v>
      </c>
      <c r="AS66" s="421">
        <f t="shared" si="48"/>
        <v>1.6683936711103484</v>
      </c>
      <c r="AT66" s="423">
        <f t="shared" si="49"/>
        <v>1.0000000000000002</v>
      </c>
      <c r="AU66" s="421">
        <f t="shared" si="5"/>
        <v>9.0909090909090912E-2</v>
      </c>
      <c r="AV66" s="422">
        <f t="shared" si="50"/>
        <v>0.18427100584397052</v>
      </c>
    </row>
    <row r="67" spans="1:48" ht="16.5" customHeight="1" x14ac:dyDescent="0.25">
      <c r="A67" s="400">
        <v>16</v>
      </c>
      <c r="B67" s="392">
        <v>40840</v>
      </c>
      <c r="C67" s="393" t="s">
        <v>40</v>
      </c>
      <c r="D67" s="288">
        <v>0</v>
      </c>
      <c r="E67" s="289">
        <v>0</v>
      </c>
      <c r="F67" s="289">
        <v>0</v>
      </c>
      <c r="G67" s="314">
        <f t="shared" si="42"/>
        <v>0</v>
      </c>
      <c r="H67" s="298">
        <v>0</v>
      </c>
      <c r="I67" s="299">
        <v>0</v>
      </c>
      <c r="J67" s="299">
        <v>0</v>
      </c>
      <c r="K67" s="314">
        <f t="shared" si="16"/>
        <v>0</v>
      </c>
      <c r="L67" s="298">
        <v>0</v>
      </c>
      <c r="M67" s="299">
        <v>0</v>
      </c>
      <c r="N67" s="299">
        <v>0</v>
      </c>
      <c r="O67" s="314">
        <f t="shared" si="43"/>
        <v>0</v>
      </c>
      <c r="P67" s="298">
        <v>0</v>
      </c>
      <c r="Q67" s="299">
        <v>0</v>
      </c>
      <c r="R67" s="299">
        <v>0</v>
      </c>
      <c r="S67" s="314">
        <f t="shared" si="44"/>
        <v>0</v>
      </c>
      <c r="T67" s="298">
        <v>0</v>
      </c>
      <c r="U67" s="299">
        <v>0</v>
      </c>
      <c r="V67" s="299">
        <v>0</v>
      </c>
      <c r="W67" s="314">
        <f t="shared" si="45"/>
        <v>0</v>
      </c>
      <c r="X67" s="288">
        <v>0</v>
      </c>
      <c r="Y67" s="289">
        <v>0</v>
      </c>
      <c r="Z67" s="289">
        <v>0</v>
      </c>
      <c r="AA67" s="562">
        <f t="shared" si="46"/>
        <v>0</v>
      </c>
      <c r="AB67" s="298">
        <v>0</v>
      </c>
      <c r="AC67" s="299">
        <v>0</v>
      </c>
      <c r="AD67" s="299">
        <v>2</v>
      </c>
      <c r="AE67" s="314">
        <f t="shared" si="17"/>
        <v>1</v>
      </c>
      <c r="AF67" s="614"/>
      <c r="AG67" s="611"/>
      <c r="AH67" s="611"/>
      <c r="AI67" s="615">
        <f t="shared" si="18"/>
        <v>0</v>
      </c>
      <c r="AJ67" s="614"/>
      <c r="AK67" s="611"/>
      <c r="AL67" s="611"/>
      <c r="AM67" s="615">
        <f t="shared" si="19"/>
        <v>0</v>
      </c>
      <c r="AN67" s="418">
        <f t="shared" si="1"/>
        <v>0</v>
      </c>
      <c r="AO67" s="419">
        <f t="shared" si="2"/>
        <v>0</v>
      </c>
      <c r="AP67" s="420">
        <f>F67+J67+N67+R67+V67+Z67+AD67+AH67+AL67</f>
        <v>2</v>
      </c>
      <c r="AQ67" s="421">
        <f t="shared" si="13"/>
        <v>0.14285714285714285</v>
      </c>
      <c r="AR67" s="422">
        <f t="shared" si="47"/>
        <v>0.2060682680151705</v>
      </c>
      <c r="AS67" s="421">
        <f t="shared" si="48"/>
        <v>0.30334430383824518</v>
      </c>
      <c r="AT67" s="423">
        <f t="shared" si="49"/>
        <v>1.0000000000000002</v>
      </c>
      <c r="AU67" s="421">
        <f t="shared" si="5"/>
        <v>0</v>
      </c>
      <c r="AV67" s="422">
        <f t="shared" si="50"/>
        <v>0.18427100584397052</v>
      </c>
    </row>
    <row r="68" spans="1:48" ht="16.5" customHeight="1" x14ac:dyDescent="0.25">
      <c r="A68" s="400">
        <v>17</v>
      </c>
      <c r="B68" s="392">
        <v>40950</v>
      </c>
      <c r="C68" s="393" t="s">
        <v>14</v>
      </c>
      <c r="D68" s="288">
        <v>0</v>
      </c>
      <c r="E68" s="289">
        <v>0</v>
      </c>
      <c r="F68" s="289">
        <v>0</v>
      </c>
      <c r="G68" s="314">
        <f t="shared" si="42"/>
        <v>0</v>
      </c>
      <c r="H68" s="298">
        <v>0</v>
      </c>
      <c r="I68" s="299">
        <v>1</v>
      </c>
      <c r="J68" s="299">
        <v>1</v>
      </c>
      <c r="K68" s="314">
        <f t="shared" si="16"/>
        <v>1</v>
      </c>
      <c r="L68" s="298">
        <v>0</v>
      </c>
      <c r="M68" s="299">
        <v>0</v>
      </c>
      <c r="N68" s="299">
        <v>0</v>
      </c>
      <c r="O68" s="314">
        <f t="shared" si="43"/>
        <v>0</v>
      </c>
      <c r="P68" s="298">
        <v>0</v>
      </c>
      <c r="Q68" s="299">
        <v>0</v>
      </c>
      <c r="R68" s="299">
        <v>0</v>
      </c>
      <c r="S68" s="314">
        <f t="shared" si="44"/>
        <v>0</v>
      </c>
      <c r="T68" s="298">
        <v>0</v>
      </c>
      <c r="U68" s="299">
        <v>0</v>
      </c>
      <c r="V68" s="299">
        <v>0</v>
      </c>
      <c r="W68" s="314">
        <f t="shared" si="45"/>
        <v>0</v>
      </c>
      <c r="X68" s="288">
        <v>0</v>
      </c>
      <c r="Y68" s="289">
        <v>0</v>
      </c>
      <c r="Z68" s="289">
        <v>0</v>
      </c>
      <c r="AA68" s="562">
        <f t="shared" si="46"/>
        <v>0</v>
      </c>
      <c r="AB68" s="298">
        <v>0</v>
      </c>
      <c r="AC68" s="299">
        <v>0</v>
      </c>
      <c r="AD68" s="299">
        <v>2</v>
      </c>
      <c r="AE68" s="314">
        <f t="shared" si="17"/>
        <v>1</v>
      </c>
      <c r="AF68" s="614"/>
      <c r="AG68" s="611"/>
      <c r="AH68" s="611"/>
      <c r="AI68" s="615">
        <f t="shared" si="18"/>
        <v>0</v>
      </c>
      <c r="AJ68" s="614"/>
      <c r="AK68" s="611"/>
      <c r="AL68" s="611"/>
      <c r="AM68" s="615">
        <f t="shared" si="19"/>
        <v>0</v>
      </c>
      <c r="AN68" s="418">
        <f t="shared" si="1"/>
        <v>0</v>
      </c>
      <c r="AO68" s="419">
        <f t="shared" si="2"/>
        <v>1</v>
      </c>
      <c r="AP68" s="420">
        <f t="shared" si="4"/>
        <v>3</v>
      </c>
      <c r="AQ68" s="421">
        <f t="shared" si="13"/>
        <v>0.2857142857142857</v>
      </c>
      <c r="AR68" s="422">
        <f t="shared" si="47"/>
        <v>0.2060682680151705</v>
      </c>
      <c r="AS68" s="421">
        <f t="shared" si="48"/>
        <v>0.45501645575736777</v>
      </c>
      <c r="AT68" s="423">
        <f t="shared" si="49"/>
        <v>1.0000000000000002</v>
      </c>
      <c r="AU68" s="421">
        <f t="shared" si="5"/>
        <v>0.33333333333333331</v>
      </c>
      <c r="AV68" s="422">
        <f t="shared" si="50"/>
        <v>0.18427100584397052</v>
      </c>
    </row>
    <row r="69" spans="1:48" ht="16.5" customHeight="1" x14ac:dyDescent="0.25">
      <c r="A69" s="400">
        <v>18</v>
      </c>
      <c r="B69" s="396">
        <v>40990</v>
      </c>
      <c r="C69" s="397" t="s">
        <v>41</v>
      </c>
      <c r="D69" s="288">
        <v>0</v>
      </c>
      <c r="E69" s="289">
        <v>1</v>
      </c>
      <c r="F69" s="289">
        <v>7</v>
      </c>
      <c r="G69" s="314">
        <f>IF(F69&gt;0,1,0)</f>
        <v>1</v>
      </c>
      <c r="H69" s="298">
        <v>0</v>
      </c>
      <c r="I69" s="299">
        <v>0</v>
      </c>
      <c r="J69" s="299">
        <v>0</v>
      </c>
      <c r="K69" s="314">
        <f>IF(J69&gt;0,1,0)</f>
        <v>0</v>
      </c>
      <c r="L69" s="298">
        <v>0</v>
      </c>
      <c r="M69" s="299">
        <v>0</v>
      </c>
      <c r="N69" s="299">
        <v>0</v>
      </c>
      <c r="O69" s="314">
        <f t="shared" si="43"/>
        <v>0</v>
      </c>
      <c r="P69" s="298">
        <v>0</v>
      </c>
      <c r="Q69" s="299">
        <v>0</v>
      </c>
      <c r="R69" s="299">
        <v>0</v>
      </c>
      <c r="S69" s="314">
        <f t="shared" si="44"/>
        <v>0</v>
      </c>
      <c r="T69" s="298">
        <v>0</v>
      </c>
      <c r="U69" s="299">
        <v>0</v>
      </c>
      <c r="V69" s="299">
        <v>0</v>
      </c>
      <c r="W69" s="314">
        <f t="shared" si="45"/>
        <v>0</v>
      </c>
      <c r="X69" s="288">
        <v>0</v>
      </c>
      <c r="Y69" s="289">
        <v>0</v>
      </c>
      <c r="Z69" s="289">
        <v>0</v>
      </c>
      <c r="AA69" s="562">
        <f t="shared" si="46"/>
        <v>0</v>
      </c>
      <c r="AB69" s="298">
        <v>0</v>
      </c>
      <c r="AC69" s="299">
        <v>0</v>
      </c>
      <c r="AD69" s="299">
        <v>0</v>
      </c>
      <c r="AE69" s="314">
        <f>IF(AD69&gt;0,1,0)</f>
        <v>0</v>
      </c>
      <c r="AF69" s="614"/>
      <c r="AG69" s="611"/>
      <c r="AH69" s="611"/>
      <c r="AI69" s="615">
        <f>IF(AH69&gt;0,1,0)</f>
        <v>0</v>
      </c>
      <c r="AJ69" s="614"/>
      <c r="AK69" s="611"/>
      <c r="AL69" s="611"/>
      <c r="AM69" s="615">
        <f>IF(AL69&gt;0,1,0)</f>
        <v>0</v>
      </c>
      <c r="AN69" s="418">
        <f t="shared" ref="AN69:AN124" si="51">D69+H69+L69+P69+T69+X69+AB69+AF69+AJ69</f>
        <v>0</v>
      </c>
      <c r="AO69" s="419">
        <f t="shared" ref="AO69:AP124" si="52">E69+I69+M69+Q69+U69+Y69+AC69+AG69+AK69</f>
        <v>1</v>
      </c>
      <c r="AP69" s="420">
        <f t="shared" si="4"/>
        <v>7</v>
      </c>
      <c r="AQ69" s="421">
        <f t="shared" si="13"/>
        <v>0.14285714285714285</v>
      </c>
      <c r="AR69" s="436">
        <f t="shared" si="47"/>
        <v>0.2060682680151705</v>
      </c>
      <c r="AS69" s="435">
        <f t="shared" si="48"/>
        <v>1.0617050634338581</v>
      </c>
      <c r="AT69" s="437">
        <f t="shared" si="49"/>
        <v>1.0000000000000002</v>
      </c>
      <c r="AU69" s="435">
        <f>(AN69+AO69)/AP69</f>
        <v>0.14285714285714285</v>
      </c>
      <c r="AV69" s="436">
        <f t="shared" si="50"/>
        <v>0.18427100584397052</v>
      </c>
    </row>
    <row r="70" spans="1:48" ht="16.5" customHeight="1" thickBot="1" x14ac:dyDescent="0.3">
      <c r="A70" s="400">
        <v>19</v>
      </c>
      <c r="B70" s="392">
        <v>40133</v>
      </c>
      <c r="C70" s="393" t="s">
        <v>42</v>
      </c>
      <c r="D70" s="288">
        <v>0</v>
      </c>
      <c r="E70" s="289">
        <v>0</v>
      </c>
      <c r="F70" s="289">
        <v>2</v>
      </c>
      <c r="G70" s="314">
        <f>IF(F70&gt;0,1,0)</f>
        <v>1</v>
      </c>
      <c r="H70" s="298">
        <v>0</v>
      </c>
      <c r="I70" s="299">
        <v>0</v>
      </c>
      <c r="J70" s="299">
        <v>0</v>
      </c>
      <c r="K70" s="314">
        <f>IF(J70&gt;0,1,0)</f>
        <v>0</v>
      </c>
      <c r="L70" s="298">
        <v>0</v>
      </c>
      <c r="M70" s="299">
        <v>0</v>
      </c>
      <c r="N70" s="299">
        <v>0</v>
      </c>
      <c r="O70" s="314">
        <f t="shared" si="43"/>
        <v>0</v>
      </c>
      <c r="P70" s="298">
        <v>0</v>
      </c>
      <c r="Q70" s="299">
        <v>0</v>
      </c>
      <c r="R70" s="299">
        <v>0</v>
      </c>
      <c r="S70" s="314">
        <f t="shared" si="44"/>
        <v>0</v>
      </c>
      <c r="T70" s="298">
        <v>0</v>
      </c>
      <c r="U70" s="299">
        <v>0</v>
      </c>
      <c r="V70" s="299">
        <v>0</v>
      </c>
      <c r="W70" s="314">
        <f t="shared" si="45"/>
        <v>0</v>
      </c>
      <c r="X70" s="288">
        <v>0</v>
      </c>
      <c r="Y70" s="289">
        <v>0</v>
      </c>
      <c r="Z70" s="289">
        <v>0</v>
      </c>
      <c r="AA70" s="562">
        <f t="shared" si="46"/>
        <v>0</v>
      </c>
      <c r="AB70" s="298">
        <v>0</v>
      </c>
      <c r="AC70" s="299">
        <v>0</v>
      </c>
      <c r="AD70" s="299">
        <v>2</v>
      </c>
      <c r="AE70" s="314">
        <f>IF(AD70&gt;0,1,0)</f>
        <v>1</v>
      </c>
      <c r="AF70" s="614"/>
      <c r="AG70" s="611"/>
      <c r="AH70" s="611"/>
      <c r="AI70" s="615">
        <f>IF(AH70&gt;0,1,0)</f>
        <v>0</v>
      </c>
      <c r="AJ70" s="614"/>
      <c r="AK70" s="611"/>
      <c r="AL70" s="611"/>
      <c r="AM70" s="615">
        <f>IF(AL70&gt;0,1,0)</f>
        <v>0</v>
      </c>
      <c r="AN70" s="432">
        <f t="shared" si="51"/>
        <v>0</v>
      </c>
      <c r="AO70" s="433">
        <f t="shared" si="52"/>
        <v>0</v>
      </c>
      <c r="AP70" s="434">
        <f t="shared" si="52"/>
        <v>4</v>
      </c>
      <c r="AQ70" s="435">
        <f t="shared" si="13"/>
        <v>0.2857142857142857</v>
      </c>
      <c r="AR70" s="422">
        <f t="shared" si="47"/>
        <v>0.2060682680151705</v>
      </c>
      <c r="AS70" s="421">
        <f t="shared" si="48"/>
        <v>0.60668860767649035</v>
      </c>
      <c r="AT70" s="423">
        <f t="shared" si="49"/>
        <v>1.0000000000000002</v>
      </c>
      <c r="AU70" s="421">
        <f>(AN70+AO70)/AP70</f>
        <v>0</v>
      </c>
      <c r="AV70" s="422">
        <f t="shared" si="50"/>
        <v>0.18427100584397052</v>
      </c>
    </row>
    <row r="71" spans="1:48" ht="16.5" customHeight="1" thickBot="1" x14ac:dyDescent="0.3">
      <c r="A71" s="411"/>
      <c r="B71" s="390"/>
      <c r="C71" s="378" t="s">
        <v>43</v>
      </c>
      <c r="D71" s="375">
        <f t="shared" ref="D71:AM71" si="53">SUM(D72:D85)</f>
        <v>0</v>
      </c>
      <c r="E71" s="376">
        <f t="shared" si="53"/>
        <v>5</v>
      </c>
      <c r="F71" s="376">
        <f t="shared" si="53"/>
        <v>39</v>
      </c>
      <c r="G71" s="377">
        <f t="shared" si="53"/>
        <v>8</v>
      </c>
      <c r="H71" s="375">
        <f t="shared" si="53"/>
        <v>0</v>
      </c>
      <c r="I71" s="376">
        <f t="shared" si="53"/>
        <v>0</v>
      </c>
      <c r="J71" s="376">
        <f t="shared" si="53"/>
        <v>3</v>
      </c>
      <c r="K71" s="377">
        <f t="shared" si="53"/>
        <v>2</v>
      </c>
      <c r="L71" s="375">
        <f t="shared" si="53"/>
        <v>0</v>
      </c>
      <c r="M71" s="376">
        <f t="shared" si="53"/>
        <v>0</v>
      </c>
      <c r="N71" s="376">
        <f t="shared" si="53"/>
        <v>3</v>
      </c>
      <c r="O71" s="377">
        <f t="shared" si="53"/>
        <v>3</v>
      </c>
      <c r="P71" s="375">
        <f t="shared" si="53"/>
        <v>0</v>
      </c>
      <c r="Q71" s="376">
        <f t="shared" si="53"/>
        <v>1</v>
      </c>
      <c r="R71" s="376">
        <f t="shared" si="53"/>
        <v>4</v>
      </c>
      <c r="S71" s="377">
        <f t="shared" si="53"/>
        <v>3</v>
      </c>
      <c r="T71" s="375">
        <f t="shared" si="53"/>
        <v>0</v>
      </c>
      <c r="U71" s="376">
        <f t="shared" si="53"/>
        <v>0</v>
      </c>
      <c r="V71" s="376">
        <f t="shared" si="53"/>
        <v>0</v>
      </c>
      <c r="W71" s="377">
        <f t="shared" si="53"/>
        <v>0</v>
      </c>
      <c r="X71" s="761">
        <f t="shared" si="53"/>
        <v>0</v>
      </c>
      <c r="Y71" s="763">
        <f t="shared" si="53"/>
        <v>1</v>
      </c>
      <c r="Z71" s="763">
        <f t="shared" si="53"/>
        <v>2</v>
      </c>
      <c r="AA71" s="767">
        <f t="shared" si="53"/>
        <v>2</v>
      </c>
      <c r="AB71" s="375">
        <f t="shared" si="53"/>
        <v>1</v>
      </c>
      <c r="AC71" s="376">
        <f t="shared" si="53"/>
        <v>0</v>
      </c>
      <c r="AD71" s="376">
        <f t="shared" si="53"/>
        <v>14</v>
      </c>
      <c r="AE71" s="377">
        <f t="shared" si="53"/>
        <v>2</v>
      </c>
      <c r="AF71" s="634">
        <f t="shared" si="53"/>
        <v>0</v>
      </c>
      <c r="AG71" s="635">
        <f t="shared" si="53"/>
        <v>0</v>
      </c>
      <c r="AH71" s="635">
        <f t="shared" si="53"/>
        <v>0</v>
      </c>
      <c r="AI71" s="636">
        <f t="shared" si="53"/>
        <v>0</v>
      </c>
      <c r="AJ71" s="634">
        <f t="shared" si="53"/>
        <v>0</v>
      </c>
      <c r="AK71" s="635">
        <f t="shared" si="53"/>
        <v>0</v>
      </c>
      <c r="AL71" s="635">
        <f t="shared" si="53"/>
        <v>0</v>
      </c>
      <c r="AM71" s="636">
        <f t="shared" si="53"/>
        <v>0</v>
      </c>
      <c r="AN71" s="101">
        <f t="shared" si="51"/>
        <v>1</v>
      </c>
      <c r="AO71" s="102">
        <f t="shared" si="52"/>
        <v>7</v>
      </c>
      <c r="AP71" s="207">
        <f t="shared" ref="AP71:AP122" si="54">F71+J71+N71+R71+V71+Z71+AD71+AH71+AL71</f>
        <v>65</v>
      </c>
      <c r="AQ71" s="69">
        <f>(G71+K71+O71+S71+W71+AA71+AE71+AI71+AM71)/$B$2/A85</f>
        <v>0.20408163265306123</v>
      </c>
      <c r="AR71" s="100"/>
      <c r="AS71" s="69">
        <f>AP71/$AP$127/A85</f>
        <v>0.70419213391021196</v>
      </c>
      <c r="AT71" s="74"/>
      <c r="AU71" s="69">
        <f t="shared" ref="AU71:AU124" si="55">(AN71+AO71)/AP71</f>
        <v>0.12307692307692308</v>
      </c>
      <c r="AV71" s="100"/>
    </row>
    <row r="72" spans="1:48" ht="16.5" customHeight="1" x14ac:dyDescent="0.25">
      <c r="A72" s="400">
        <v>1</v>
      </c>
      <c r="B72" s="392">
        <v>50040</v>
      </c>
      <c r="C72" s="393" t="s">
        <v>106</v>
      </c>
      <c r="D72" s="288">
        <v>0</v>
      </c>
      <c r="E72" s="289">
        <v>1</v>
      </c>
      <c r="F72" s="289">
        <v>5</v>
      </c>
      <c r="G72" s="300">
        <f>IF(F72&gt;0,1,0)</f>
        <v>1</v>
      </c>
      <c r="H72" s="298">
        <v>0</v>
      </c>
      <c r="I72" s="299">
        <v>0</v>
      </c>
      <c r="J72" s="299">
        <v>0</v>
      </c>
      <c r="K72" s="300">
        <f>IF(J72&gt;0,1,0)</f>
        <v>0</v>
      </c>
      <c r="L72" s="298">
        <v>0</v>
      </c>
      <c r="M72" s="299">
        <v>0</v>
      </c>
      <c r="N72" s="299">
        <v>0</v>
      </c>
      <c r="O72" s="300">
        <f t="shared" ref="O72:O85" si="56">IF(N72&gt;0,1,0)</f>
        <v>0</v>
      </c>
      <c r="P72" s="298">
        <v>0</v>
      </c>
      <c r="Q72" s="299">
        <v>0</v>
      </c>
      <c r="R72" s="299">
        <v>1</v>
      </c>
      <c r="S72" s="300">
        <f>IF(R72&gt;0,1,0)</f>
        <v>1</v>
      </c>
      <c r="T72" s="298">
        <v>0</v>
      </c>
      <c r="U72" s="299">
        <v>0</v>
      </c>
      <c r="V72" s="299">
        <v>0</v>
      </c>
      <c r="W72" s="300">
        <f t="shared" ref="W72:W85" si="57">IF(V72&gt;0,1,0)</f>
        <v>0</v>
      </c>
      <c r="X72" s="288">
        <v>0</v>
      </c>
      <c r="Y72" s="289">
        <v>1</v>
      </c>
      <c r="Z72" s="289">
        <v>1</v>
      </c>
      <c r="AA72" s="561">
        <f t="shared" ref="AA72:AA85" si="58">IF(Z72&gt;0,1,0)</f>
        <v>1</v>
      </c>
      <c r="AB72" s="298">
        <v>0</v>
      </c>
      <c r="AC72" s="299">
        <v>0</v>
      </c>
      <c r="AD72" s="299">
        <v>1</v>
      </c>
      <c r="AE72" s="300">
        <f>IF(AD72&gt;0,1,0)</f>
        <v>1</v>
      </c>
      <c r="AF72" s="614"/>
      <c r="AG72" s="611"/>
      <c r="AH72" s="611"/>
      <c r="AI72" s="637">
        <f>IF(AH72&gt;0,1,0)</f>
        <v>0</v>
      </c>
      <c r="AJ72" s="614"/>
      <c r="AK72" s="611"/>
      <c r="AL72" s="611"/>
      <c r="AM72" s="637">
        <f>IF(AL72&gt;0,1,0)</f>
        <v>0</v>
      </c>
      <c r="AN72" s="412">
        <f t="shared" si="51"/>
        <v>0</v>
      </c>
      <c r="AO72" s="413">
        <f t="shared" si="52"/>
        <v>2</v>
      </c>
      <c r="AP72" s="414">
        <f t="shared" si="54"/>
        <v>8</v>
      </c>
      <c r="AQ72" s="430">
        <f t="shared" ref="AQ72:AQ123" si="59">(G72+K72+O72+S72+W72+AA72+AE72+AI72+AM72)/$B$2</f>
        <v>0.5714285714285714</v>
      </c>
      <c r="AR72" s="429">
        <f t="shared" ref="AR72:AR85" si="60">$AQ$127</f>
        <v>0.2060682680151705</v>
      </c>
      <c r="AS72" s="430">
        <f t="shared" ref="AS72:AS85" si="61">AP72/$AP$127</f>
        <v>1.2133772153529807</v>
      </c>
      <c r="AT72" s="431">
        <f t="shared" ref="AT72:AT85" si="62">$AS$127</f>
        <v>1.0000000000000002</v>
      </c>
      <c r="AU72" s="430">
        <f>(AN72+AO72)/AP72</f>
        <v>0.25</v>
      </c>
      <c r="AV72" s="429">
        <f t="shared" ref="AV72:AV85" si="63">$AU$127</f>
        <v>0.18427100584397052</v>
      </c>
    </row>
    <row r="73" spans="1:48" ht="16.5" customHeight="1" x14ac:dyDescent="0.25">
      <c r="A73" s="400">
        <v>2</v>
      </c>
      <c r="B73" s="392">
        <v>50003</v>
      </c>
      <c r="C73" s="393" t="s">
        <v>105</v>
      </c>
      <c r="D73" s="288">
        <v>0</v>
      </c>
      <c r="E73" s="289">
        <v>1</v>
      </c>
      <c r="F73" s="289">
        <v>14</v>
      </c>
      <c r="G73" s="314">
        <f>IF(F73&gt;0,1,0)</f>
        <v>1</v>
      </c>
      <c r="H73" s="298">
        <v>0</v>
      </c>
      <c r="I73" s="299">
        <v>0</v>
      </c>
      <c r="J73" s="299">
        <v>0</v>
      </c>
      <c r="K73" s="314">
        <f>IF(J73&gt;0,1,0)</f>
        <v>0</v>
      </c>
      <c r="L73" s="298">
        <v>0</v>
      </c>
      <c r="M73" s="299">
        <v>0</v>
      </c>
      <c r="N73" s="299">
        <v>0</v>
      </c>
      <c r="O73" s="314">
        <f t="shared" si="56"/>
        <v>0</v>
      </c>
      <c r="P73" s="298">
        <v>0</v>
      </c>
      <c r="Q73" s="299">
        <v>0</v>
      </c>
      <c r="R73" s="299">
        <v>0</v>
      </c>
      <c r="S73" s="314">
        <f>IF(R73&gt;0,1,0)</f>
        <v>0</v>
      </c>
      <c r="T73" s="298">
        <v>0</v>
      </c>
      <c r="U73" s="299">
        <v>0</v>
      </c>
      <c r="V73" s="299">
        <v>0</v>
      </c>
      <c r="W73" s="314">
        <f t="shared" si="57"/>
        <v>0</v>
      </c>
      <c r="X73" s="288">
        <v>0</v>
      </c>
      <c r="Y73" s="289">
        <v>0</v>
      </c>
      <c r="Z73" s="289">
        <v>0</v>
      </c>
      <c r="AA73" s="562">
        <f t="shared" si="58"/>
        <v>0</v>
      </c>
      <c r="AB73" s="298">
        <v>0</v>
      </c>
      <c r="AC73" s="299">
        <v>0</v>
      </c>
      <c r="AD73" s="299">
        <v>0</v>
      </c>
      <c r="AE73" s="314">
        <f>IF(AD73&gt;0,1,0)</f>
        <v>0</v>
      </c>
      <c r="AF73" s="614"/>
      <c r="AG73" s="611"/>
      <c r="AH73" s="611"/>
      <c r="AI73" s="615">
        <f>IF(AH73&gt;0,1,0)</f>
        <v>0</v>
      </c>
      <c r="AJ73" s="614"/>
      <c r="AK73" s="611"/>
      <c r="AL73" s="611"/>
      <c r="AM73" s="615">
        <f>IF(AL73&gt;0,1,0)</f>
        <v>0</v>
      </c>
      <c r="AN73" s="418">
        <f t="shared" si="51"/>
        <v>0</v>
      </c>
      <c r="AO73" s="419">
        <f t="shared" si="52"/>
        <v>1</v>
      </c>
      <c r="AP73" s="420">
        <f t="shared" si="54"/>
        <v>14</v>
      </c>
      <c r="AQ73" s="421">
        <f t="shared" si="59"/>
        <v>0.14285714285714285</v>
      </c>
      <c r="AR73" s="422">
        <f t="shared" si="60"/>
        <v>0.2060682680151705</v>
      </c>
      <c r="AS73" s="421">
        <f t="shared" si="61"/>
        <v>2.1234101268677161</v>
      </c>
      <c r="AT73" s="423">
        <f t="shared" si="62"/>
        <v>1.0000000000000002</v>
      </c>
      <c r="AU73" s="421">
        <f>(AN73+AO73)/AP73</f>
        <v>7.1428571428571425E-2</v>
      </c>
      <c r="AV73" s="422">
        <f t="shared" si="63"/>
        <v>0.18427100584397052</v>
      </c>
    </row>
    <row r="74" spans="1:48" ht="16.5" customHeight="1" x14ac:dyDescent="0.25">
      <c r="A74" s="400">
        <v>3</v>
      </c>
      <c r="B74" s="392">
        <v>50060</v>
      </c>
      <c r="C74" s="393" t="s">
        <v>44</v>
      </c>
      <c r="D74" s="288">
        <v>0</v>
      </c>
      <c r="E74" s="289">
        <v>1</v>
      </c>
      <c r="F74" s="289">
        <v>5</v>
      </c>
      <c r="G74" s="314">
        <f t="shared" ref="G74:G85" si="64">IF(F74&gt;0,1,0)</f>
        <v>1</v>
      </c>
      <c r="H74" s="298">
        <v>0</v>
      </c>
      <c r="I74" s="299">
        <v>0</v>
      </c>
      <c r="J74" s="299">
        <v>0</v>
      </c>
      <c r="K74" s="314">
        <f t="shared" ref="K74:K124" si="65">IF(J74&gt;0,1,0)</f>
        <v>0</v>
      </c>
      <c r="L74" s="298">
        <v>0</v>
      </c>
      <c r="M74" s="299">
        <v>0</v>
      </c>
      <c r="N74" s="299">
        <v>0</v>
      </c>
      <c r="O74" s="314">
        <f t="shared" si="56"/>
        <v>0</v>
      </c>
      <c r="P74" s="298">
        <v>0</v>
      </c>
      <c r="Q74" s="299">
        <v>0</v>
      </c>
      <c r="R74" s="299">
        <v>0</v>
      </c>
      <c r="S74" s="314">
        <f t="shared" ref="S74:S124" si="66">IF(R74&gt;0,1,0)</f>
        <v>0</v>
      </c>
      <c r="T74" s="298">
        <v>0</v>
      </c>
      <c r="U74" s="299">
        <v>0</v>
      </c>
      <c r="V74" s="299">
        <v>0</v>
      </c>
      <c r="W74" s="314">
        <f t="shared" si="57"/>
        <v>0</v>
      </c>
      <c r="X74" s="288">
        <v>0</v>
      </c>
      <c r="Y74" s="289">
        <v>0</v>
      </c>
      <c r="Z74" s="289">
        <v>0</v>
      </c>
      <c r="AA74" s="562">
        <f t="shared" si="58"/>
        <v>0</v>
      </c>
      <c r="AB74" s="298">
        <v>0</v>
      </c>
      <c r="AC74" s="299">
        <v>0</v>
      </c>
      <c r="AD74" s="299">
        <v>0</v>
      </c>
      <c r="AE74" s="314">
        <f t="shared" ref="AE74:AE124" si="67">IF(AD74&gt;0,1,0)</f>
        <v>0</v>
      </c>
      <c r="AF74" s="614"/>
      <c r="AG74" s="611"/>
      <c r="AH74" s="611"/>
      <c r="AI74" s="615">
        <f t="shared" ref="AI74:AI124" si="68">IF(AH74&gt;0,1,0)</f>
        <v>0</v>
      </c>
      <c r="AJ74" s="614"/>
      <c r="AK74" s="611"/>
      <c r="AL74" s="611"/>
      <c r="AM74" s="615">
        <f t="shared" ref="AM74:AM124" si="69">IF(AL74&gt;0,1,0)</f>
        <v>0</v>
      </c>
      <c r="AN74" s="418">
        <f t="shared" si="51"/>
        <v>0</v>
      </c>
      <c r="AO74" s="419">
        <f t="shared" si="52"/>
        <v>1</v>
      </c>
      <c r="AP74" s="420">
        <f t="shared" si="54"/>
        <v>5</v>
      </c>
      <c r="AQ74" s="421">
        <f t="shared" si="59"/>
        <v>0.14285714285714285</v>
      </c>
      <c r="AR74" s="422">
        <f t="shared" si="60"/>
        <v>0.2060682680151705</v>
      </c>
      <c r="AS74" s="421">
        <f t="shared" si="61"/>
        <v>0.758360759595613</v>
      </c>
      <c r="AT74" s="423">
        <f t="shared" si="62"/>
        <v>1.0000000000000002</v>
      </c>
      <c r="AU74" s="421">
        <f t="shared" si="55"/>
        <v>0.2</v>
      </c>
      <c r="AV74" s="422">
        <f t="shared" si="63"/>
        <v>0.18427100584397052</v>
      </c>
    </row>
    <row r="75" spans="1:48" ht="16.5" customHeight="1" x14ac:dyDescent="0.25">
      <c r="A75" s="400">
        <v>4</v>
      </c>
      <c r="B75" s="392">
        <v>50170</v>
      </c>
      <c r="C75" s="393" t="s">
        <v>3</v>
      </c>
      <c r="D75" s="288">
        <v>0</v>
      </c>
      <c r="E75" s="289">
        <v>0</v>
      </c>
      <c r="F75" s="289">
        <v>0</v>
      </c>
      <c r="G75" s="314">
        <f t="shared" si="64"/>
        <v>0</v>
      </c>
      <c r="H75" s="298">
        <v>0</v>
      </c>
      <c r="I75" s="299">
        <v>0</v>
      </c>
      <c r="J75" s="299">
        <v>0</v>
      </c>
      <c r="K75" s="314">
        <f t="shared" si="65"/>
        <v>0</v>
      </c>
      <c r="L75" s="298">
        <v>0</v>
      </c>
      <c r="M75" s="299">
        <v>0</v>
      </c>
      <c r="N75" s="299">
        <v>1</v>
      </c>
      <c r="O75" s="314">
        <f t="shared" si="56"/>
        <v>1</v>
      </c>
      <c r="P75" s="298">
        <v>0</v>
      </c>
      <c r="Q75" s="299">
        <v>0</v>
      </c>
      <c r="R75" s="299">
        <v>2</v>
      </c>
      <c r="S75" s="314">
        <f t="shared" si="66"/>
        <v>1</v>
      </c>
      <c r="T75" s="298">
        <v>0</v>
      </c>
      <c r="U75" s="299">
        <v>0</v>
      </c>
      <c r="V75" s="299">
        <v>0</v>
      </c>
      <c r="W75" s="314">
        <f t="shared" si="57"/>
        <v>0</v>
      </c>
      <c r="X75" s="288">
        <v>0</v>
      </c>
      <c r="Y75" s="289">
        <v>0</v>
      </c>
      <c r="Z75" s="289">
        <v>0</v>
      </c>
      <c r="AA75" s="562">
        <f t="shared" si="58"/>
        <v>0</v>
      </c>
      <c r="AB75" s="298">
        <v>1</v>
      </c>
      <c r="AC75" s="299">
        <v>0</v>
      </c>
      <c r="AD75" s="299">
        <v>13</v>
      </c>
      <c r="AE75" s="314">
        <f t="shared" si="67"/>
        <v>1</v>
      </c>
      <c r="AF75" s="614"/>
      <c r="AG75" s="611"/>
      <c r="AH75" s="611"/>
      <c r="AI75" s="615">
        <f t="shared" si="68"/>
        <v>0</v>
      </c>
      <c r="AJ75" s="614"/>
      <c r="AK75" s="611"/>
      <c r="AL75" s="611"/>
      <c r="AM75" s="615">
        <f t="shared" si="69"/>
        <v>0</v>
      </c>
      <c r="AN75" s="418">
        <f t="shared" si="51"/>
        <v>1</v>
      </c>
      <c r="AO75" s="419">
        <f t="shared" si="52"/>
        <v>0</v>
      </c>
      <c r="AP75" s="420">
        <f t="shared" si="54"/>
        <v>16</v>
      </c>
      <c r="AQ75" s="421">
        <f t="shared" si="59"/>
        <v>0.42857142857142855</v>
      </c>
      <c r="AR75" s="422">
        <f t="shared" si="60"/>
        <v>0.2060682680151705</v>
      </c>
      <c r="AS75" s="421">
        <f t="shared" si="61"/>
        <v>2.4267544307059614</v>
      </c>
      <c r="AT75" s="423">
        <f t="shared" si="62"/>
        <v>1.0000000000000002</v>
      </c>
      <c r="AU75" s="421">
        <f t="shared" si="55"/>
        <v>6.25E-2</v>
      </c>
      <c r="AV75" s="422">
        <f t="shared" si="63"/>
        <v>0.18427100584397052</v>
      </c>
    </row>
    <row r="76" spans="1:48" ht="16.5" customHeight="1" x14ac:dyDescent="0.25">
      <c r="A76" s="400">
        <v>5</v>
      </c>
      <c r="B76" s="392">
        <v>50230</v>
      </c>
      <c r="C76" s="393" t="s">
        <v>103</v>
      </c>
      <c r="D76" s="288">
        <v>0</v>
      </c>
      <c r="E76" s="289">
        <v>0</v>
      </c>
      <c r="F76" s="289">
        <v>5</v>
      </c>
      <c r="G76" s="314">
        <f t="shared" si="64"/>
        <v>1</v>
      </c>
      <c r="H76" s="298">
        <v>0</v>
      </c>
      <c r="I76" s="299">
        <v>0</v>
      </c>
      <c r="J76" s="299">
        <v>0</v>
      </c>
      <c r="K76" s="314">
        <f t="shared" si="65"/>
        <v>0</v>
      </c>
      <c r="L76" s="298">
        <v>0</v>
      </c>
      <c r="M76" s="299">
        <v>0</v>
      </c>
      <c r="N76" s="299">
        <v>0</v>
      </c>
      <c r="O76" s="314">
        <f t="shared" si="56"/>
        <v>0</v>
      </c>
      <c r="P76" s="298">
        <v>0</v>
      </c>
      <c r="Q76" s="299">
        <v>1</v>
      </c>
      <c r="R76" s="299">
        <v>1</v>
      </c>
      <c r="S76" s="314">
        <f t="shared" si="66"/>
        <v>1</v>
      </c>
      <c r="T76" s="298">
        <v>0</v>
      </c>
      <c r="U76" s="299">
        <v>0</v>
      </c>
      <c r="V76" s="299">
        <v>0</v>
      </c>
      <c r="W76" s="314">
        <f t="shared" si="57"/>
        <v>0</v>
      </c>
      <c r="X76" s="288">
        <v>0</v>
      </c>
      <c r="Y76" s="289">
        <v>0</v>
      </c>
      <c r="Z76" s="289">
        <v>0</v>
      </c>
      <c r="AA76" s="562">
        <f t="shared" si="58"/>
        <v>0</v>
      </c>
      <c r="AB76" s="298">
        <v>0</v>
      </c>
      <c r="AC76" s="299">
        <v>0</v>
      </c>
      <c r="AD76" s="299">
        <v>0</v>
      </c>
      <c r="AE76" s="314">
        <f t="shared" si="67"/>
        <v>0</v>
      </c>
      <c r="AF76" s="614"/>
      <c r="AG76" s="611"/>
      <c r="AH76" s="611"/>
      <c r="AI76" s="615">
        <f t="shared" si="68"/>
        <v>0</v>
      </c>
      <c r="AJ76" s="614"/>
      <c r="AK76" s="611"/>
      <c r="AL76" s="611"/>
      <c r="AM76" s="615">
        <f t="shared" si="69"/>
        <v>0</v>
      </c>
      <c r="AN76" s="418">
        <f t="shared" si="51"/>
        <v>0</v>
      </c>
      <c r="AO76" s="419">
        <f t="shared" si="52"/>
        <v>1</v>
      </c>
      <c r="AP76" s="420">
        <f t="shared" si="54"/>
        <v>6</v>
      </c>
      <c r="AQ76" s="421">
        <f t="shared" si="59"/>
        <v>0.2857142857142857</v>
      </c>
      <c r="AR76" s="422">
        <f t="shared" si="60"/>
        <v>0.2060682680151705</v>
      </c>
      <c r="AS76" s="421">
        <f t="shared" si="61"/>
        <v>0.91003291151473553</v>
      </c>
      <c r="AT76" s="423">
        <f t="shared" si="62"/>
        <v>1.0000000000000002</v>
      </c>
      <c r="AU76" s="421">
        <f t="shared" si="55"/>
        <v>0.16666666666666666</v>
      </c>
      <c r="AV76" s="422">
        <f t="shared" si="63"/>
        <v>0.18427100584397052</v>
      </c>
    </row>
    <row r="77" spans="1:48" ht="16.5" customHeight="1" x14ac:dyDescent="0.25">
      <c r="A77" s="400">
        <v>6</v>
      </c>
      <c r="B77" s="392">
        <v>50340</v>
      </c>
      <c r="C77" s="393" t="s">
        <v>47</v>
      </c>
      <c r="D77" s="288">
        <v>0</v>
      </c>
      <c r="E77" s="289">
        <v>0</v>
      </c>
      <c r="F77" s="289">
        <v>0</v>
      </c>
      <c r="G77" s="314">
        <f t="shared" si="64"/>
        <v>0</v>
      </c>
      <c r="H77" s="298">
        <v>0</v>
      </c>
      <c r="I77" s="299">
        <v>0</v>
      </c>
      <c r="J77" s="299">
        <v>0</v>
      </c>
      <c r="K77" s="314">
        <f t="shared" si="65"/>
        <v>0</v>
      </c>
      <c r="L77" s="298">
        <v>0</v>
      </c>
      <c r="M77" s="299">
        <v>0</v>
      </c>
      <c r="N77" s="299">
        <v>0</v>
      </c>
      <c r="O77" s="314">
        <f t="shared" si="56"/>
        <v>0</v>
      </c>
      <c r="P77" s="298">
        <v>0</v>
      </c>
      <c r="Q77" s="299">
        <v>0</v>
      </c>
      <c r="R77" s="299">
        <v>0</v>
      </c>
      <c r="S77" s="314">
        <f t="shared" si="66"/>
        <v>0</v>
      </c>
      <c r="T77" s="298">
        <v>0</v>
      </c>
      <c r="U77" s="299">
        <v>0</v>
      </c>
      <c r="V77" s="299">
        <v>0</v>
      </c>
      <c r="W77" s="314">
        <f t="shared" si="57"/>
        <v>0</v>
      </c>
      <c r="X77" s="288">
        <v>0</v>
      </c>
      <c r="Y77" s="289">
        <v>0</v>
      </c>
      <c r="Z77" s="289">
        <v>0</v>
      </c>
      <c r="AA77" s="562">
        <f t="shared" si="58"/>
        <v>0</v>
      </c>
      <c r="AB77" s="298">
        <v>0</v>
      </c>
      <c r="AC77" s="299">
        <v>0</v>
      </c>
      <c r="AD77" s="299">
        <v>0</v>
      </c>
      <c r="AE77" s="314">
        <f t="shared" si="67"/>
        <v>0</v>
      </c>
      <c r="AF77" s="614"/>
      <c r="AG77" s="611"/>
      <c r="AH77" s="611"/>
      <c r="AI77" s="615">
        <f t="shared" si="68"/>
        <v>0</v>
      </c>
      <c r="AJ77" s="614"/>
      <c r="AK77" s="611"/>
      <c r="AL77" s="611"/>
      <c r="AM77" s="615">
        <f t="shared" si="69"/>
        <v>0</v>
      </c>
      <c r="AN77" s="418">
        <f t="shared" si="51"/>
        <v>0</v>
      </c>
      <c r="AO77" s="419">
        <f t="shared" si="52"/>
        <v>0</v>
      </c>
      <c r="AP77" s="420">
        <f>F77+J77+N77+R77+V77+Z77+AD77+AH77+AL77+0.001</f>
        <v>1E-3</v>
      </c>
      <c r="AQ77" s="421">
        <f t="shared" si="59"/>
        <v>0</v>
      </c>
      <c r="AR77" s="422">
        <f t="shared" si="60"/>
        <v>0.2060682680151705</v>
      </c>
      <c r="AS77" s="421">
        <f t="shared" si="61"/>
        <v>1.5167215191912259E-4</v>
      </c>
      <c r="AT77" s="423">
        <f t="shared" si="62"/>
        <v>1.0000000000000002</v>
      </c>
      <c r="AU77" s="421">
        <f t="shared" si="55"/>
        <v>0</v>
      </c>
      <c r="AV77" s="422">
        <f t="shared" si="63"/>
        <v>0.18427100584397052</v>
      </c>
    </row>
    <row r="78" spans="1:48" ht="16.5" customHeight="1" x14ac:dyDescent="0.25">
      <c r="A78" s="400">
        <v>7</v>
      </c>
      <c r="B78" s="392">
        <v>50420</v>
      </c>
      <c r="C78" s="393" t="s">
        <v>48</v>
      </c>
      <c r="D78" s="288">
        <v>0</v>
      </c>
      <c r="E78" s="289">
        <v>1</v>
      </c>
      <c r="F78" s="289">
        <v>3</v>
      </c>
      <c r="G78" s="314">
        <f t="shared" si="64"/>
        <v>1</v>
      </c>
      <c r="H78" s="298">
        <v>0</v>
      </c>
      <c r="I78" s="299">
        <v>0</v>
      </c>
      <c r="J78" s="299">
        <v>2</v>
      </c>
      <c r="K78" s="314">
        <f t="shared" si="65"/>
        <v>1</v>
      </c>
      <c r="L78" s="298">
        <v>0</v>
      </c>
      <c r="M78" s="299">
        <v>0</v>
      </c>
      <c r="N78" s="299">
        <v>0</v>
      </c>
      <c r="O78" s="314">
        <f t="shared" si="56"/>
        <v>0</v>
      </c>
      <c r="P78" s="298">
        <v>0</v>
      </c>
      <c r="Q78" s="299">
        <v>0</v>
      </c>
      <c r="R78" s="299">
        <v>0</v>
      </c>
      <c r="S78" s="314">
        <f t="shared" si="66"/>
        <v>0</v>
      </c>
      <c r="T78" s="298">
        <v>0</v>
      </c>
      <c r="U78" s="299">
        <v>0</v>
      </c>
      <c r="V78" s="299">
        <v>0</v>
      </c>
      <c r="W78" s="314">
        <f t="shared" si="57"/>
        <v>0</v>
      </c>
      <c r="X78" s="288">
        <v>0</v>
      </c>
      <c r="Y78" s="289">
        <v>0</v>
      </c>
      <c r="Z78" s="289">
        <v>0</v>
      </c>
      <c r="AA78" s="562">
        <f t="shared" si="58"/>
        <v>0</v>
      </c>
      <c r="AB78" s="298">
        <v>0</v>
      </c>
      <c r="AC78" s="299">
        <v>0</v>
      </c>
      <c r="AD78" s="299">
        <v>0</v>
      </c>
      <c r="AE78" s="314">
        <f t="shared" si="67"/>
        <v>0</v>
      </c>
      <c r="AF78" s="614"/>
      <c r="AG78" s="611"/>
      <c r="AH78" s="611"/>
      <c r="AI78" s="615">
        <f t="shared" si="68"/>
        <v>0</v>
      </c>
      <c r="AJ78" s="614"/>
      <c r="AK78" s="611"/>
      <c r="AL78" s="611"/>
      <c r="AM78" s="615">
        <f t="shared" si="69"/>
        <v>0</v>
      </c>
      <c r="AN78" s="418">
        <f t="shared" si="51"/>
        <v>0</v>
      </c>
      <c r="AO78" s="419">
        <f t="shared" si="52"/>
        <v>1</v>
      </c>
      <c r="AP78" s="420">
        <f t="shared" si="54"/>
        <v>5</v>
      </c>
      <c r="AQ78" s="421">
        <f t="shared" si="59"/>
        <v>0.2857142857142857</v>
      </c>
      <c r="AR78" s="422">
        <f t="shared" si="60"/>
        <v>0.2060682680151705</v>
      </c>
      <c r="AS78" s="421">
        <f t="shared" si="61"/>
        <v>0.758360759595613</v>
      </c>
      <c r="AT78" s="423">
        <f t="shared" si="62"/>
        <v>1.0000000000000002</v>
      </c>
      <c r="AU78" s="421">
        <f t="shared" si="55"/>
        <v>0.2</v>
      </c>
      <c r="AV78" s="422">
        <f t="shared" si="63"/>
        <v>0.18427100584397052</v>
      </c>
    </row>
    <row r="79" spans="1:48" ht="16.5" customHeight="1" x14ac:dyDescent="0.25">
      <c r="A79" s="400">
        <v>8</v>
      </c>
      <c r="B79" s="392">
        <v>50450</v>
      </c>
      <c r="C79" s="393" t="s">
        <v>49</v>
      </c>
      <c r="D79" s="288">
        <v>0</v>
      </c>
      <c r="E79" s="289">
        <v>0</v>
      </c>
      <c r="F79" s="289">
        <v>0</v>
      </c>
      <c r="G79" s="314">
        <f t="shared" si="64"/>
        <v>0</v>
      </c>
      <c r="H79" s="298">
        <v>0</v>
      </c>
      <c r="I79" s="299">
        <v>0</v>
      </c>
      <c r="J79" s="299">
        <v>0</v>
      </c>
      <c r="K79" s="314">
        <f t="shared" si="65"/>
        <v>0</v>
      </c>
      <c r="L79" s="298">
        <v>0</v>
      </c>
      <c r="M79" s="299">
        <v>0</v>
      </c>
      <c r="N79" s="299">
        <v>1</v>
      </c>
      <c r="O79" s="314">
        <f t="shared" si="56"/>
        <v>1</v>
      </c>
      <c r="P79" s="298">
        <v>0</v>
      </c>
      <c r="Q79" s="299">
        <v>0</v>
      </c>
      <c r="R79" s="299">
        <v>0</v>
      </c>
      <c r="S79" s="314">
        <f t="shared" si="66"/>
        <v>0</v>
      </c>
      <c r="T79" s="298">
        <v>0</v>
      </c>
      <c r="U79" s="299">
        <v>0</v>
      </c>
      <c r="V79" s="299">
        <v>0</v>
      </c>
      <c r="W79" s="314">
        <f t="shared" si="57"/>
        <v>0</v>
      </c>
      <c r="X79" s="288">
        <v>0</v>
      </c>
      <c r="Y79" s="289">
        <v>0</v>
      </c>
      <c r="Z79" s="289">
        <v>0</v>
      </c>
      <c r="AA79" s="562">
        <f t="shared" si="58"/>
        <v>0</v>
      </c>
      <c r="AB79" s="298">
        <v>0</v>
      </c>
      <c r="AC79" s="299">
        <v>0</v>
      </c>
      <c r="AD79" s="299">
        <v>0</v>
      </c>
      <c r="AE79" s="314">
        <f t="shared" si="67"/>
        <v>0</v>
      </c>
      <c r="AF79" s="614"/>
      <c r="AG79" s="611"/>
      <c r="AH79" s="611"/>
      <c r="AI79" s="615">
        <f t="shared" si="68"/>
        <v>0</v>
      </c>
      <c r="AJ79" s="614"/>
      <c r="AK79" s="611"/>
      <c r="AL79" s="611"/>
      <c r="AM79" s="615">
        <f t="shared" si="69"/>
        <v>0</v>
      </c>
      <c r="AN79" s="418">
        <f t="shared" si="51"/>
        <v>0</v>
      </c>
      <c r="AO79" s="419">
        <f t="shared" si="52"/>
        <v>0</v>
      </c>
      <c r="AP79" s="420">
        <f t="shared" si="54"/>
        <v>1</v>
      </c>
      <c r="AQ79" s="421">
        <f t="shared" si="59"/>
        <v>0.14285714285714285</v>
      </c>
      <c r="AR79" s="422">
        <f t="shared" si="60"/>
        <v>0.2060682680151705</v>
      </c>
      <c r="AS79" s="421">
        <f t="shared" si="61"/>
        <v>0.15167215191912259</v>
      </c>
      <c r="AT79" s="423">
        <f t="shared" si="62"/>
        <v>1.0000000000000002</v>
      </c>
      <c r="AU79" s="421">
        <f t="shared" si="55"/>
        <v>0</v>
      </c>
      <c r="AV79" s="422">
        <f t="shared" si="63"/>
        <v>0.18427100584397052</v>
      </c>
    </row>
    <row r="80" spans="1:48" ht="16.5" customHeight="1" x14ac:dyDescent="0.25">
      <c r="A80" s="400">
        <v>9</v>
      </c>
      <c r="B80" s="392">
        <v>50620</v>
      </c>
      <c r="C80" s="393" t="s">
        <v>28</v>
      </c>
      <c r="D80" s="288">
        <v>0</v>
      </c>
      <c r="E80" s="289">
        <v>0</v>
      </c>
      <c r="F80" s="289">
        <v>1</v>
      </c>
      <c r="G80" s="314">
        <f t="shared" si="64"/>
        <v>1</v>
      </c>
      <c r="H80" s="298">
        <v>0</v>
      </c>
      <c r="I80" s="299">
        <v>0</v>
      </c>
      <c r="J80" s="299">
        <v>0</v>
      </c>
      <c r="K80" s="314">
        <f t="shared" si="65"/>
        <v>0</v>
      </c>
      <c r="L80" s="298">
        <v>0</v>
      </c>
      <c r="M80" s="299">
        <v>0</v>
      </c>
      <c r="N80" s="299">
        <v>0</v>
      </c>
      <c r="O80" s="314">
        <f t="shared" si="56"/>
        <v>0</v>
      </c>
      <c r="P80" s="298">
        <v>0</v>
      </c>
      <c r="Q80" s="299">
        <v>0</v>
      </c>
      <c r="R80" s="299">
        <v>0</v>
      </c>
      <c r="S80" s="314">
        <f t="shared" si="66"/>
        <v>0</v>
      </c>
      <c r="T80" s="298">
        <v>0</v>
      </c>
      <c r="U80" s="299">
        <v>0</v>
      </c>
      <c r="V80" s="299">
        <v>0</v>
      </c>
      <c r="W80" s="314">
        <f t="shared" si="57"/>
        <v>0</v>
      </c>
      <c r="X80" s="288">
        <v>0</v>
      </c>
      <c r="Y80" s="289">
        <v>0</v>
      </c>
      <c r="Z80" s="289">
        <v>0</v>
      </c>
      <c r="AA80" s="562">
        <f t="shared" si="58"/>
        <v>0</v>
      </c>
      <c r="AB80" s="298">
        <v>0</v>
      </c>
      <c r="AC80" s="299">
        <v>0</v>
      </c>
      <c r="AD80" s="299">
        <v>0</v>
      </c>
      <c r="AE80" s="314">
        <f t="shared" si="67"/>
        <v>0</v>
      </c>
      <c r="AF80" s="614"/>
      <c r="AG80" s="611"/>
      <c r="AH80" s="611"/>
      <c r="AI80" s="615">
        <f t="shared" si="68"/>
        <v>0</v>
      </c>
      <c r="AJ80" s="614"/>
      <c r="AK80" s="611"/>
      <c r="AL80" s="611"/>
      <c r="AM80" s="615">
        <f t="shared" si="69"/>
        <v>0</v>
      </c>
      <c r="AN80" s="418">
        <f t="shared" si="51"/>
        <v>0</v>
      </c>
      <c r="AO80" s="419">
        <f t="shared" si="52"/>
        <v>0</v>
      </c>
      <c r="AP80" s="420">
        <f t="shared" si="54"/>
        <v>1</v>
      </c>
      <c r="AQ80" s="421">
        <f t="shared" si="59"/>
        <v>0.14285714285714285</v>
      </c>
      <c r="AR80" s="422">
        <f t="shared" si="60"/>
        <v>0.2060682680151705</v>
      </c>
      <c r="AS80" s="421">
        <f t="shared" si="61"/>
        <v>0.15167215191912259</v>
      </c>
      <c r="AT80" s="423">
        <f t="shared" si="62"/>
        <v>1.0000000000000002</v>
      </c>
      <c r="AU80" s="421">
        <f t="shared" si="55"/>
        <v>0</v>
      </c>
      <c r="AV80" s="422">
        <f t="shared" si="63"/>
        <v>0.18427100584397052</v>
      </c>
    </row>
    <row r="81" spans="1:48" ht="16.5" customHeight="1" x14ac:dyDescent="0.25">
      <c r="A81" s="400">
        <v>10</v>
      </c>
      <c r="B81" s="392">
        <v>50760</v>
      </c>
      <c r="C81" s="393" t="s">
        <v>50</v>
      </c>
      <c r="D81" s="288">
        <v>0</v>
      </c>
      <c r="E81" s="289">
        <v>0</v>
      </c>
      <c r="F81" s="289">
        <v>4</v>
      </c>
      <c r="G81" s="314">
        <f t="shared" si="64"/>
        <v>1</v>
      </c>
      <c r="H81" s="298">
        <v>0</v>
      </c>
      <c r="I81" s="299">
        <v>0</v>
      </c>
      <c r="J81" s="299">
        <v>1</v>
      </c>
      <c r="K81" s="314">
        <f t="shared" si="65"/>
        <v>1</v>
      </c>
      <c r="L81" s="298">
        <v>0</v>
      </c>
      <c r="M81" s="299">
        <v>0</v>
      </c>
      <c r="N81" s="299">
        <v>1</v>
      </c>
      <c r="O81" s="314">
        <f t="shared" si="56"/>
        <v>1</v>
      </c>
      <c r="P81" s="298">
        <v>0</v>
      </c>
      <c r="Q81" s="299">
        <v>0</v>
      </c>
      <c r="R81" s="299">
        <v>0</v>
      </c>
      <c r="S81" s="314">
        <f t="shared" si="66"/>
        <v>0</v>
      </c>
      <c r="T81" s="298">
        <v>0</v>
      </c>
      <c r="U81" s="299">
        <v>0</v>
      </c>
      <c r="V81" s="299">
        <v>0</v>
      </c>
      <c r="W81" s="314">
        <f t="shared" si="57"/>
        <v>0</v>
      </c>
      <c r="X81" s="288">
        <v>0</v>
      </c>
      <c r="Y81" s="289">
        <v>0</v>
      </c>
      <c r="Z81" s="289">
        <v>1</v>
      </c>
      <c r="AA81" s="562">
        <f t="shared" si="58"/>
        <v>1</v>
      </c>
      <c r="AB81" s="298">
        <v>0</v>
      </c>
      <c r="AC81" s="299">
        <v>0</v>
      </c>
      <c r="AD81" s="299">
        <v>0</v>
      </c>
      <c r="AE81" s="314">
        <f t="shared" si="67"/>
        <v>0</v>
      </c>
      <c r="AF81" s="614"/>
      <c r="AG81" s="611"/>
      <c r="AH81" s="611"/>
      <c r="AI81" s="615">
        <f t="shared" si="68"/>
        <v>0</v>
      </c>
      <c r="AJ81" s="614"/>
      <c r="AK81" s="611"/>
      <c r="AL81" s="611"/>
      <c r="AM81" s="615">
        <f t="shared" si="69"/>
        <v>0</v>
      </c>
      <c r="AN81" s="418">
        <f t="shared" si="51"/>
        <v>0</v>
      </c>
      <c r="AO81" s="419">
        <f t="shared" si="52"/>
        <v>0</v>
      </c>
      <c r="AP81" s="420">
        <f t="shared" si="54"/>
        <v>7</v>
      </c>
      <c r="AQ81" s="421">
        <f t="shared" si="59"/>
        <v>0.5714285714285714</v>
      </c>
      <c r="AR81" s="422">
        <f t="shared" si="60"/>
        <v>0.2060682680151705</v>
      </c>
      <c r="AS81" s="421">
        <f t="shared" si="61"/>
        <v>1.0617050634338581</v>
      </c>
      <c r="AT81" s="423">
        <f t="shared" si="62"/>
        <v>1.0000000000000002</v>
      </c>
      <c r="AU81" s="421">
        <f t="shared" si="55"/>
        <v>0</v>
      </c>
      <c r="AV81" s="422">
        <f t="shared" si="63"/>
        <v>0.18427100584397052</v>
      </c>
    </row>
    <row r="82" spans="1:48" ht="16.5" customHeight="1" x14ac:dyDescent="0.25">
      <c r="A82" s="400">
        <v>11</v>
      </c>
      <c r="B82" s="392">
        <v>50780</v>
      </c>
      <c r="C82" s="393" t="s">
        <v>51</v>
      </c>
      <c r="D82" s="288">
        <v>0</v>
      </c>
      <c r="E82" s="289">
        <v>0</v>
      </c>
      <c r="F82" s="289">
        <v>0</v>
      </c>
      <c r="G82" s="314">
        <f t="shared" si="64"/>
        <v>0</v>
      </c>
      <c r="H82" s="298">
        <v>0</v>
      </c>
      <c r="I82" s="299">
        <v>0</v>
      </c>
      <c r="J82" s="299">
        <v>0</v>
      </c>
      <c r="K82" s="314">
        <f t="shared" si="65"/>
        <v>0</v>
      </c>
      <c r="L82" s="298">
        <v>0</v>
      </c>
      <c r="M82" s="299">
        <v>0</v>
      </c>
      <c r="N82" s="299">
        <v>0</v>
      </c>
      <c r="O82" s="314">
        <f t="shared" si="56"/>
        <v>0</v>
      </c>
      <c r="P82" s="298">
        <v>0</v>
      </c>
      <c r="Q82" s="299">
        <v>0</v>
      </c>
      <c r="R82" s="299">
        <v>0</v>
      </c>
      <c r="S82" s="314">
        <f t="shared" si="66"/>
        <v>0</v>
      </c>
      <c r="T82" s="298">
        <v>0</v>
      </c>
      <c r="U82" s="299">
        <v>0</v>
      </c>
      <c r="V82" s="299">
        <v>0</v>
      </c>
      <c r="W82" s="314">
        <f t="shared" si="57"/>
        <v>0</v>
      </c>
      <c r="X82" s="288">
        <v>0</v>
      </c>
      <c r="Y82" s="289">
        <v>0</v>
      </c>
      <c r="Z82" s="289">
        <v>0</v>
      </c>
      <c r="AA82" s="562">
        <f t="shared" si="58"/>
        <v>0</v>
      </c>
      <c r="AB82" s="298">
        <v>0</v>
      </c>
      <c r="AC82" s="299">
        <v>0</v>
      </c>
      <c r="AD82" s="299">
        <v>0</v>
      </c>
      <c r="AE82" s="314">
        <f t="shared" si="67"/>
        <v>0</v>
      </c>
      <c r="AF82" s="614"/>
      <c r="AG82" s="611"/>
      <c r="AH82" s="611"/>
      <c r="AI82" s="615">
        <f t="shared" si="68"/>
        <v>0</v>
      </c>
      <c r="AJ82" s="614"/>
      <c r="AK82" s="611"/>
      <c r="AL82" s="611"/>
      <c r="AM82" s="615">
        <f t="shared" si="69"/>
        <v>0</v>
      </c>
      <c r="AN82" s="418">
        <f t="shared" si="51"/>
        <v>0</v>
      </c>
      <c r="AO82" s="419">
        <f t="shared" si="52"/>
        <v>0</v>
      </c>
      <c r="AP82" s="420">
        <f>F82+J82+N82+R82+V82+Z82+AD82+AH82+AL82+0.001</f>
        <v>1E-3</v>
      </c>
      <c r="AQ82" s="421">
        <f t="shared" si="59"/>
        <v>0</v>
      </c>
      <c r="AR82" s="422">
        <f t="shared" si="60"/>
        <v>0.2060682680151705</v>
      </c>
      <c r="AS82" s="421">
        <f t="shared" si="61"/>
        <v>1.5167215191912259E-4</v>
      </c>
      <c r="AT82" s="423">
        <f t="shared" si="62"/>
        <v>1.0000000000000002</v>
      </c>
      <c r="AU82" s="421">
        <f t="shared" si="55"/>
        <v>0</v>
      </c>
      <c r="AV82" s="422">
        <f t="shared" si="63"/>
        <v>0.18427100584397052</v>
      </c>
    </row>
    <row r="83" spans="1:48" ht="16.5" customHeight="1" x14ac:dyDescent="0.25">
      <c r="A83" s="400">
        <v>12</v>
      </c>
      <c r="B83" s="394">
        <v>50001</v>
      </c>
      <c r="C83" s="395" t="s">
        <v>11</v>
      </c>
      <c r="D83" s="288">
        <v>0</v>
      </c>
      <c r="E83" s="289">
        <v>0</v>
      </c>
      <c r="F83" s="289">
        <v>0</v>
      </c>
      <c r="G83" s="314">
        <f>IF(F83&gt;0,1,0)</f>
        <v>0</v>
      </c>
      <c r="H83" s="298">
        <v>0</v>
      </c>
      <c r="I83" s="299">
        <v>0</v>
      </c>
      <c r="J83" s="299">
        <v>0</v>
      </c>
      <c r="K83" s="314">
        <f>IF(J83&gt;0,1,0)</f>
        <v>0</v>
      </c>
      <c r="L83" s="298">
        <v>0</v>
      </c>
      <c r="M83" s="299">
        <v>0</v>
      </c>
      <c r="N83" s="299">
        <v>0</v>
      </c>
      <c r="O83" s="314">
        <f t="shared" si="56"/>
        <v>0</v>
      </c>
      <c r="P83" s="298">
        <v>0</v>
      </c>
      <c r="Q83" s="299">
        <v>0</v>
      </c>
      <c r="R83" s="299">
        <v>0</v>
      </c>
      <c r="S83" s="314">
        <f>IF(R83&gt;0,1,0)</f>
        <v>0</v>
      </c>
      <c r="T83" s="298">
        <v>0</v>
      </c>
      <c r="U83" s="299">
        <v>0</v>
      </c>
      <c r="V83" s="299">
        <v>0</v>
      </c>
      <c r="W83" s="314">
        <f t="shared" si="57"/>
        <v>0</v>
      </c>
      <c r="X83" s="288">
        <v>0</v>
      </c>
      <c r="Y83" s="289">
        <v>0</v>
      </c>
      <c r="Z83" s="289">
        <v>0</v>
      </c>
      <c r="AA83" s="562">
        <f t="shared" si="58"/>
        <v>0</v>
      </c>
      <c r="AB83" s="298">
        <v>0</v>
      </c>
      <c r="AC83" s="299">
        <v>0</v>
      </c>
      <c r="AD83" s="299">
        <v>0</v>
      </c>
      <c r="AE83" s="314">
        <f>IF(AD83&gt;0,1,0)</f>
        <v>0</v>
      </c>
      <c r="AF83" s="614"/>
      <c r="AG83" s="611"/>
      <c r="AH83" s="611"/>
      <c r="AI83" s="615">
        <f>IF(AH83&gt;0,1,0)</f>
        <v>0</v>
      </c>
      <c r="AJ83" s="614"/>
      <c r="AK83" s="611"/>
      <c r="AL83" s="611"/>
      <c r="AM83" s="615">
        <f>IF(AL83&gt;0,1,0)</f>
        <v>0</v>
      </c>
      <c r="AN83" s="418">
        <f t="shared" si="51"/>
        <v>0</v>
      </c>
      <c r="AO83" s="419">
        <f t="shared" si="52"/>
        <v>0</v>
      </c>
      <c r="AP83" s="420">
        <f>F83+J83+N83+R83+V83+Z83+AD83+AH83+AL83+0.001</f>
        <v>1E-3</v>
      </c>
      <c r="AQ83" s="421">
        <f t="shared" si="59"/>
        <v>0</v>
      </c>
      <c r="AR83" s="429">
        <f t="shared" si="60"/>
        <v>0.2060682680151705</v>
      </c>
      <c r="AS83" s="430">
        <f t="shared" si="61"/>
        <v>1.5167215191912259E-4</v>
      </c>
      <c r="AT83" s="431">
        <f t="shared" si="62"/>
        <v>1.0000000000000002</v>
      </c>
      <c r="AU83" s="430">
        <f>(AN83+AO83)/AP83</f>
        <v>0</v>
      </c>
      <c r="AV83" s="429">
        <f t="shared" si="63"/>
        <v>0.18427100584397052</v>
      </c>
    </row>
    <row r="84" spans="1:48" ht="16.5" customHeight="1" x14ac:dyDescent="0.25">
      <c r="A84" s="400">
        <v>13</v>
      </c>
      <c r="B84" s="392">
        <v>50930</v>
      </c>
      <c r="C84" s="393" t="s">
        <v>12</v>
      </c>
      <c r="D84" s="288">
        <v>0</v>
      </c>
      <c r="E84" s="289">
        <v>0</v>
      </c>
      <c r="F84" s="289">
        <v>0</v>
      </c>
      <c r="G84" s="314">
        <f t="shared" si="64"/>
        <v>0</v>
      </c>
      <c r="H84" s="298">
        <v>0</v>
      </c>
      <c r="I84" s="299">
        <v>0</v>
      </c>
      <c r="J84" s="299">
        <v>0</v>
      </c>
      <c r="K84" s="314">
        <f t="shared" si="65"/>
        <v>0</v>
      </c>
      <c r="L84" s="298">
        <v>0</v>
      </c>
      <c r="M84" s="299">
        <v>0</v>
      </c>
      <c r="N84" s="299">
        <v>0</v>
      </c>
      <c r="O84" s="314">
        <f t="shared" si="56"/>
        <v>0</v>
      </c>
      <c r="P84" s="298">
        <v>0</v>
      </c>
      <c r="Q84" s="299">
        <v>0</v>
      </c>
      <c r="R84" s="299">
        <v>0</v>
      </c>
      <c r="S84" s="314">
        <f t="shared" si="66"/>
        <v>0</v>
      </c>
      <c r="T84" s="298">
        <v>0</v>
      </c>
      <c r="U84" s="299">
        <v>0</v>
      </c>
      <c r="V84" s="299">
        <v>0</v>
      </c>
      <c r="W84" s="314">
        <f t="shared" si="57"/>
        <v>0</v>
      </c>
      <c r="X84" s="288">
        <v>0</v>
      </c>
      <c r="Y84" s="289">
        <v>0</v>
      </c>
      <c r="Z84" s="289">
        <v>0</v>
      </c>
      <c r="AA84" s="562">
        <f t="shared" si="58"/>
        <v>0</v>
      </c>
      <c r="AB84" s="298">
        <v>0</v>
      </c>
      <c r="AC84" s="299">
        <v>0</v>
      </c>
      <c r="AD84" s="299">
        <v>0</v>
      </c>
      <c r="AE84" s="314">
        <f t="shared" si="67"/>
        <v>0</v>
      </c>
      <c r="AF84" s="614"/>
      <c r="AG84" s="611"/>
      <c r="AH84" s="611"/>
      <c r="AI84" s="615">
        <f t="shared" si="68"/>
        <v>0</v>
      </c>
      <c r="AJ84" s="614"/>
      <c r="AK84" s="611"/>
      <c r="AL84" s="611"/>
      <c r="AM84" s="615">
        <f t="shared" si="69"/>
        <v>0</v>
      </c>
      <c r="AN84" s="418">
        <f t="shared" si="51"/>
        <v>0</v>
      </c>
      <c r="AO84" s="419">
        <f t="shared" si="52"/>
        <v>0</v>
      </c>
      <c r="AP84" s="420">
        <f>F84+J84+N84+R84+V84+Z84+AD84+AH84+AL84+0.001</f>
        <v>1E-3</v>
      </c>
      <c r="AQ84" s="421">
        <f t="shared" si="59"/>
        <v>0</v>
      </c>
      <c r="AR84" s="422">
        <f t="shared" si="60"/>
        <v>0.2060682680151705</v>
      </c>
      <c r="AS84" s="421">
        <f t="shared" si="61"/>
        <v>1.5167215191912259E-4</v>
      </c>
      <c r="AT84" s="423">
        <f t="shared" si="62"/>
        <v>1.0000000000000002</v>
      </c>
      <c r="AU84" s="421">
        <f t="shared" si="55"/>
        <v>0</v>
      </c>
      <c r="AV84" s="422">
        <f t="shared" si="63"/>
        <v>0.18427100584397052</v>
      </c>
    </row>
    <row r="85" spans="1:48" ht="16.5" customHeight="1" thickBot="1" x14ac:dyDescent="0.3">
      <c r="A85" s="400">
        <v>14</v>
      </c>
      <c r="B85" s="396">
        <v>51370</v>
      </c>
      <c r="C85" s="397" t="s">
        <v>104</v>
      </c>
      <c r="D85" s="288">
        <v>0</v>
      </c>
      <c r="E85" s="289">
        <v>1</v>
      </c>
      <c r="F85" s="289">
        <v>2</v>
      </c>
      <c r="G85" s="326">
        <f t="shared" si="64"/>
        <v>1</v>
      </c>
      <c r="H85" s="298">
        <v>0</v>
      </c>
      <c r="I85" s="299">
        <v>0</v>
      </c>
      <c r="J85" s="299">
        <v>0</v>
      </c>
      <c r="K85" s="326">
        <f t="shared" si="65"/>
        <v>0</v>
      </c>
      <c r="L85" s="298">
        <v>0</v>
      </c>
      <c r="M85" s="299">
        <v>0</v>
      </c>
      <c r="N85" s="299">
        <v>0</v>
      </c>
      <c r="O85" s="326">
        <f t="shared" si="56"/>
        <v>0</v>
      </c>
      <c r="P85" s="298">
        <v>0</v>
      </c>
      <c r="Q85" s="299">
        <v>0</v>
      </c>
      <c r="R85" s="299">
        <v>0</v>
      </c>
      <c r="S85" s="326">
        <f t="shared" si="66"/>
        <v>0</v>
      </c>
      <c r="T85" s="298">
        <v>0</v>
      </c>
      <c r="U85" s="299">
        <v>0</v>
      </c>
      <c r="V85" s="299">
        <v>0</v>
      </c>
      <c r="W85" s="326">
        <f t="shared" si="57"/>
        <v>0</v>
      </c>
      <c r="X85" s="288">
        <v>0</v>
      </c>
      <c r="Y85" s="289">
        <v>0</v>
      </c>
      <c r="Z85" s="289">
        <v>0</v>
      </c>
      <c r="AA85" s="563">
        <f t="shared" si="58"/>
        <v>0</v>
      </c>
      <c r="AB85" s="298">
        <v>0</v>
      </c>
      <c r="AC85" s="299">
        <v>0</v>
      </c>
      <c r="AD85" s="299">
        <v>0</v>
      </c>
      <c r="AE85" s="326">
        <f t="shared" si="67"/>
        <v>0</v>
      </c>
      <c r="AF85" s="614"/>
      <c r="AG85" s="611"/>
      <c r="AH85" s="611"/>
      <c r="AI85" s="643">
        <f t="shared" si="68"/>
        <v>0</v>
      </c>
      <c r="AJ85" s="614"/>
      <c r="AK85" s="611"/>
      <c r="AL85" s="611"/>
      <c r="AM85" s="643">
        <f t="shared" si="69"/>
        <v>0</v>
      </c>
      <c r="AN85" s="432">
        <f t="shared" si="51"/>
        <v>0</v>
      </c>
      <c r="AO85" s="433">
        <f t="shared" si="52"/>
        <v>1</v>
      </c>
      <c r="AP85" s="420">
        <f t="shared" si="54"/>
        <v>2</v>
      </c>
      <c r="AQ85" s="435">
        <f t="shared" si="59"/>
        <v>0.14285714285714285</v>
      </c>
      <c r="AR85" s="436">
        <f t="shared" si="60"/>
        <v>0.2060682680151705</v>
      </c>
      <c r="AS85" s="435">
        <f t="shared" si="61"/>
        <v>0.30334430383824518</v>
      </c>
      <c r="AT85" s="437">
        <f t="shared" si="62"/>
        <v>1.0000000000000002</v>
      </c>
      <c r="AU85" s="435">
        <f t="shared" si="55"/>
        <v>0.5</v>
      </c>
      <c r="AV85" s="436">
        <f t="shared" si="63"/>
        <v>0.18427100584397052</v>
      </c>
    </row>
    <row r="86" spans="1:48" ht="16.5" customHeight="1" thickBot="1" x14ac:dyDescent="0.3">
      <c r="A86" s="387"/>
      <c r="B86" s="380"/>
      <c r="C86" s="381" t="s">
        <v>53</v>
      </c>
      <c r="D86" s="382">
        <f t="shared" ref="D86:AM86" si="70">SUM(D87:D116)</f>
        <v>14</v>
      </c>
      <c r="E86" s="383">
        <f t="shared" si="70"/>
        <v>44</v>
      </c>
      <c r="F86" s="383">
        <f t="shared" si="70"/>
        <v>150</v>
      </c>
      <c r="G86" s="384">
        <f t="shared" si="70"/>
        <v>20</v>
      </c>
      <c r="H86" s="382">
        <f t="shared" si="70"/>
        <v>0</v>
      </c>
      <c r="I86" s="383">
        <f t="shared" si="70"/>
        <v>0</v>
      </c>
      <c r="J86" s="383">
        <f t="shared" si="70"/>
        <v>1</v>
      </c>
      <c r="K86" s="384">
        <f t="shared" si="70"/>
        <v>1</v>
      </c>
      <c r="L86" s="382">
        <f t="shared" si="70"/>
        <v>0</v>
      </c>
      <c r="M86" s="383">
        <f t="shared" si="70"/>
        <v>0</v>
      </c>
      <c r="N86" s="383">
        <f t="shared" si="70"/>
        <v>3</v>
      </c>
      <c r="O86" s="384">
        <f t="shared" si="70"/>
        <v>3</v>
      </c>
      <c r="P86" s="382">
        <f t="shared" si="70"/>
        <v>0</v>
      </c>
      <c r="Q86" s="383">
        <f t="shared" si="70"/>
        <v>1</v>
      </c>
      <c r="R86" s="383">
        <f t="shared" si="70"/>
        <v>1</v>
      </c>
      <c r="S86" s="384">
        <f t="shared" si="70"/>
        <v>1</v>
      </c>
      <c r="T86" s="382">
        <f t="shared" si="70"/>
        <v>0</v>
      </c>
      <c r="U86" s="383">
        <f t="shared" si="70"/>
        <v>1</v>
      </c>
      <c r="V86" s="383">
        <f t="shared" si="70"/>
        <v>1</v>
      </c>
      <c r="W86" s="384">
        <f t="shared" si="70"/>
        <v>1</v>
      </c>
      <c r="X86" s="764">
        <f t="shared" si="70"/>
        <v>2</v>
      </c>
      <c r="Y86" s="765">
        <f t="shared" si="70"/>
        <v>3</v>
      </c>
      <c r="Z86" s="765">
        <f t="shared" si="70"/>
        <v>17</v>
      </c>
      <c r="AA86" s="766">
        <f t="shared" si="70"/>
        <v>9</v>
      </c>
      <c r="AB86" s="382">
        <f t="shared" si="70"/>
        <v>2</v>
      </c>
      <c r="AC86" s="383">
        <f t="shared" si="70"/>
        <v>0</v>
      </c>
      <c r="AD86" s="383">
        <f t="shared" si="70"/>
        <v>14</v>
      </c>
      <c r="AE86" s="384">
        <f t="shared" si="70"/>
        <v>5</v>
      </c>
      <c r="AF86" s="650">
        <f t="shared" si="70"/>
        <v>0</v>
      </c>
      <c r="AG86" s="651">
        <f t="shared" si="70"/>
        <v>0</v>
      </c>
      <c r="AH86" s="651">
        <f t="shared" si="70"/>
        <v>0</v>
      </c>
      <c r="AI86" s="652">
        <f t="shared" si="70"/>
        <v>0</v>
      </c>
      <c r="AJ86" s="650">
        <f t="shared" si="70"/>
        <v>0</v>
      </c>
      <c r="AK86" s="651">
        <f t="shared" si="70"/>
        <v>0</v>
      </c>
      <c r="AL86" s="651">
        <f t="shared" si="70"/>
        <v>0</v>
      </c>
      <c r="AM86" s="652">
        <f t="shared" si="70"/>
        <v>0</v>
      </c>
      <c r="AN86" s="101">
        <f t="shared" si="51"/>
        <v>18</v>
      </c>
      <c r="AO86" s="102">
        <f t="shared" si="52"/>
        <v>49</v>
      </c>
      <c r="AP86" s="207">
        <f t="shared" si="54"/>
        <v>187</v>
      </c>
      <c r="AQ86" s="69">
        <f>(G86+K86+O86+S86+W86+AA86+AE86+AI86+AM86)/$B$2/A116</f>
        <v>0.19047619047619049</v>
      </c>
      <c r="AR86" s="100"/>
      <c r="AS86" s="69">
        <f>AP86/$AP$127/A116</f>
        <v>0.94542308029586419</v>
      </c>
      <c r="AT86" s="74"/>
      <c r="AU86" s="69">
        <f t="shared" si="55"/>
        <v>0.35828877005347592</v>
      </c>
      <c r="AV86" s="100"/>
    </row>
    <row r="87" spans="1:48" ht="16.5" customHeight="1" x14ac:dyDescent="0.25">
      <c r="A87" s="400">
        <v>1</v>
      </c>
      <c r="B87" s="392">
        <v>60010</v>
      </c>
      <c r="C87" s="393" t="s">
        <v>54</v>
      </c>
      <c r="D87" s="288">
        <v>0</v>
      </c>
      <c r="E87" s="289">
        <v>2</v>
      </c>
      <c r="F87" s="289">
        <v>2</v>
      </c>
      <c r="G87" s="300">
        <f t="shared" ref="G87" si="71">IF(F87&gt;0,1,0)</f>
        <v>1</v>
      </c>
      <c r="H87" s="298">
        <v>0</v>
      </c>
      <c r="I87" s="299">
        <v>0</v>
      </c>
      <c r="J87" s="299">
        <v>0</v>
      </c>
      <c r="K87" s="300">
        <f t="shared" si="65"/>
        <v>0</v>
      </c>
      <c r="L87" s="298">
        <v>0</v>
      </c>
      <c r="M87" s="299">
        <v>0</v>
      </c>
      <c r="N87" s="299">
        <v>0</v>
      </c>
      <c r="O87" s="300">
        <f t="shared" ref="O87:O115" si="72">IF(N87&gt;0,1,0)</f>
        <v>0</v>
      </c>
      <c r="P87" s="298">
        <v>0</v>
      </c>
      <c r="Q87" s="299">
        <v>0</v>
      </c>
      <c r="R87" s="299">
        <v>0</v>
      </c>
      <c r="S87" s="300">
        <f t="shared" si="66"/>
        <v>0</v>
      </c>
      <c r="T87" s="298">
        <v>0</v>
      </c>
      <c r="U87" s="299">
        <v>0</v>
      </c>
      <c r="V87" s="299">
        <v>0</v>
      </c>
      <c r="W87" s="300">
        <f t="shared" ref="W87:W115" si="73">IF(V87&gt;0,1,0)</f>
        <v>0</v>
      </c>
      <c r="X87" s="288">
        <v>0</v>
      </c>
      <c r="Y87" s="289">
        <v>1</v>
      </c>
      <c r="Z87" s="289">
        <v>1</v>
      </c>
      <c r="AA87" s="561">
        <f t="shared" ref="AA87:AA115" si="74">IF(Z87&gt;0,1,0)</f>
        <v>1</v>
      </c>
      <c r="AB87" s="298">
        <v>0</v>
      </c>
      <c r="AC87" s="299">
        <v>0</v>
      </c>
      <c r="AD87" s="299">
        <v>0</v>
      </c>
      <c r="AE87" s="300">
        <f t="shared" si="67"/>
        <v>0</v>
      </c>
      <c r="AF87" s="614"/>
      <c r="AG87" s="611"/>
      <c r="AH87" s="611"/>
      <c r="AI87" s="637">
        <f t="shared" si="68"/>
        <v>0</v>
      </c>
      <c r="AJ87" s="614"/>
      <c r="AK87" s="611"/>
      <c r="AL87" s="611"/>
      <c r="AM87" s="637">
        <f t="shared" si="69"/>
        <v>0</v>
      </c>
      <c r="AN87" s="412">
        <f t="shared" si="51"/>
        <v>0</v>
      </c>
      <c r="AO87" s="413">
        <f t="shared" si="52"/>
        <v>3</v>
      </c>
      <c r="AP87" s="420">
        <f t="shared" si="54"/>
        <v>3</v>
      </c>
      <c r="AQ87" s="430">
        <f t="shared" si="59"/>
        <v>0.2857142857142857</v>
      </c>
      <c r="AR87" s="429">
        <f t="shared" ref="AR87:AR116" si="75">$AQ$127</f>
        <v>0.2060682680151705</v>
      </c>
      <c r="AS87" s="430">
        <f t="shared" ref="AS87:AS116" si="76">AP87/$AP$127</f>
        <v>0.45501645575736777</v>
      </c>
      <c r="AT87" s="431">
        <f t="shared" ref="AT87:AT116" si="77">$AS$127</f>
        <v>1.0000000000000002</v>
      </c>
      <c r="AU87" s="430">
        <f t="shared" si="55"/>
        <v>1</v>
      </c>
      <c r="AV87" s="429">
        <f t="shared" ref="AV87:AV116" si="78">$AU$127</f>
        <v>0.18427100584397052</v>
      </c>
    </row>
    <row r="88" spans="1:48" ht="16.5" customHeight="1" x14ac:dyDescent="0.25">
      <c r="A88" s="400">
        <v>2</v>
      </c>
      <c r="B88" s="392">
        <v>60020</v>
      </c>
      <c r="C88" s="393" t="s">
        <v>55</v>
      </c>
      <c r="D88" s="288">
        <v>0</v>
      </c>
      <c r="E88" s="289">
        <v>0</v>
      </c>
      <c r="F88" s="289">
        <v>0</v>
      </c>
      <c r="G88" s="300">
        <f t="shared" ref="G88:G115" si="79">IF(F88&gt;0,1,0)</f>
        <v>0</v>
      </c>
      <c r="H88" s="298">
        <v>0</v>
      </c>
      <c r="I88" s="299">
        <v>0</v>
      </c>
      <c r="J88" s="299">
        <v>0</v>
      </c>
      <c r="K88" s="300">
        <f t="shared" si="65"/>
        <v>0</v>
      </c>
      <c r="L88" s="298">
        <v>0</v>
      </c>
      <c r="M88" s="299">
        <v>0</v>
      </c>
      <c r="N88" s="299">
        <v>0</v>
      </c>
      <c r="O88" s="300">
        <f t="shared" si="72"/>
        <v>0</v>
      </c>
      <c r="P88" s="298">
        <v>0</v>
      </c>
      <c r="Q88" s="299">
        <v>0</v>
      </c>
      <c r="R88" s="299">
        <v>0</v>
      </c>
      <c r="S88" s="300">
        <f t="shared" si="66"/>
        <v>0</v>
      </c>
      <c r="T88" s="298">
        <v>0</v>
      </c>
      <c r="U88" s="299">
        <v>0</v>
      </c>
      <c r="V88" s="299">
        <v>0</v>
      </c>
      <c r="W88" s="300">
        <f t="shared" si="73"/>
        <v>0</v>
      </c>
      <c r="X88" s="288">
        <v>0</v>
      </c>
      <c r="Y88" s="289">
        <v>0</v>
      </c>
      <c r="Z88" s="289">
        <v>1</v>
      </c>
      <c r="AA88" s="561">
        <f t="shared" si="74"/>
        <v>1</v>
      </c>
      <c r="AB88" s="298">
        <v>0</v>
      </c>
      <c r="AC88" s="299">
        <v>0</v>
      </c>
      <c r="AD88" s="299">
        <v>2</v>
      </c>
      <c r="AE88" s="300">
        <f t="shared" si="67"/>
        <v>1</v>
      </c>
      <c r="AF88" s="614"/>
      <c r="AG88" s="611"/>
      <c r="AH88" s="611"/>
      <c r="AI88" s="637">
        <f t="shared" si="68"/>
        <v>0</v>
      </c>
      <c r="AJ88" s="614"/>
      <c r="AK88" s="611"/>
      <c r="AL88" s="611"/>
      <c r="AM88" s="637">
        <f t="shared" si="69"/>
        <v>0</v>
      </c>
      <c r="AN88" s="418">
        <f t="shared" si="51"/>
        <v>0</v>
      </c>
      <c r="AO88" s="419">
        <f t="shared" si="52"/>
        <v>0</v>
      </c>
      <c r="AP88" s="420">
        <f>F88+J88+N88+R88+V88+Z88+AD88+AH88+AL88</f>
        <v>3</v>
      </c>
      <c r="AQ88" s="421">
        <f t="shared" si="59"/>
        <v>0.2857142857142857</v>
      </c>
      <c r="AR88" s="422">
        <f t="shared" si="75"/>
        <v>0.2060682680151705</v>
      </c>
      <c r="AS88" s="421">
        <f t="shared" si="76"/>
        <v>0.45501645575736777</v>
      </c>
      <c r="AT88" s="423">
        <f t="shared" si="77"/>
        <v>1.0000000000000002</v>
      </c>
      <c r="AU88" s="421">
        <f t="shared" si="55"/>
        <v>0</v>
      </c>
      <c r="AV88" s="422">
        <f t="shared" si="78"/>
        <v>0.18427100584397052</v>
      </c>
    </row>
    <row r="89" spans="1:48" ht="16.5" customHeight="1" x14ac:dyDescent="0.25">
      <c r="A89" s="400">
        <v>3</v>
      </c>
      <c r="B89" s="392">
        <v>60050</v>
      </c>
      <c r="C89" s="393" t="s">
        <v>57</v>
      </c>
      <c r="D89" s="288">
        <v>0</v>
      </c>
      <c r="E89" s="289">
        <v>0</v>
      </c>
      <c r="F89" s="289">
        <v>2</v>
      </c>
      <c r="G89" s="300">
        <f t="shared" si="79"/>
        <v>1</v>
      </c>
      <c r="H89" s="298">
        <v>0</v>
      </c>
      <c r="I89" s="299">
        <v>0</v>
      </c>
      <c r="J89" s="299">
        <v>0</v>
      </c>
      <c r="K89" s="300">
        <f t="shared" si="65"/>
        <v>0</v>
      </c>
      <c r="L89" s="298">
        <v>0</v>
      </c>
      <c r="M89" s="299">
        <v>0</v>
      </c>
      <c r="N89" s="299">
        <v>0</v>
      </c>
      <c r="O89" s="300">
        <f t="shared" si="72"/>
        <v>0</v>
      </c>
      <c r="P89" s="298">
        <v>0</v>
      </c>
      <c r="Q89" s="299">
        <v>0</v>
      </c>
      <c r="R89" s="299">
        <v>0</v>
      </c>
      <c r="S89" s="300">
        <f t="shared" si="66"/>
        <v>0</v>
      </c>
      <c r="T89" s="298">
        <v>0</v>
      </c>
      <c r="U89" s="299">
        <v>0</v>
      </c>
      <c r="V89" s="299">
        <v>0</v>
      </c>
      <c r="W89" s="300">
        <f t="shared" si="73"/>
        <v>0</v>
      </c>
      <c r="X89" s="288">
        <v>0</v>
      </c>
      <c r="Y89" s="289">
        <v>0</v>
      </c>
      <c r="Z89" s="289">
        <v>1</v>
      </c>
      <c r="AA89" s="561">
        <f t="shared" si="74"/>
        <v>1</v>
      </c>
      <c r="AB89" s="298">
        <v>0</v>
      </c>
      <c r="AC89" s="299">
        <v>0</v>
      </c>
      <c r="AD89" s="299">
        <v>1</v>
      </c>
      <c r="AE89" s="300">
        <f t="shared" si="67"/>
        <v>1</v>
      </c>
      <c r="AF89" s="614"/>
      <c r="AG89" s="611"/>
      <c r="AH89" s="611"/>
      <c r="AI89" s="637">
        <f t="shared" si="68"/>
        <v>0</v>
      </c>
      <c r="AJ89" s="614"/>
      <c r="AK89" s="611"/>
      <c r="AL89" s="611"/>
      <c r="AM89" s="637">
        <f t="shared" si="69"/>
        <v>0</v>
      </c>
      <c r="AN89" s="418">
        <f t="shared" si="51"/>
        <v>0</v>
      </c>
      <c r="AO89" s="419">
        <f t="shared" si="52"/>
        <v>0</v>
      </c>
      <c r="AP89" s="420">
        <f t="shared" si="54"/>
        <v>4</v>
      </c>
      <c r="AQ89" s="421">
        <f t="shared" si="59"/>
        <v>0.42857142857142855</v>
      </c>
      <c r="AR89" s="422">
        <f t="shared" si="75"/>
        <v>0.2060682680151705</v>
      </c>
      <c r="AS89" s="421">
        <f t="shared" si="76"/>
        <v>0.60668860767649035</v>
      </c>
      <c r="AT89" s="423">
        <f t="shared" si="77"/>
        <v>1.0000000000000002</v>
      </c>
      <c r="AU89" s="421">
        <f t="shared" si="55"/>
        <v>0</v>
      </c>
      <c r="AV89" s="422">
        <f t="shared" si="78"/>
        <v>0.18427100584397052</v>
      </c>
    </row>
    <row r="90" spans="1:48" ht="16.5" customHeight="1" x14ac:dyDescent="0.25">
      <c r="A90" s="400">
        <v>4</v>
      </c>
      <c r="B90" s="392">
        <v>60070</v>
      </c>
      <c r="C90" s="393" t="s">
        <v>45</v>
      </c>
      <c r="D90" s="288">
        <v>1</v>
      </c>
      <c r="E90" s="289">
        <v>5</v>
      </c>
      <c r="F90" s="289">
        <v>10</v>
      </c>
      <c r="G90" s="300">
        <f t="shared" si="79"/>
        <v>1</v>
      </c>
      <c r="H90" s="298">
        <v>0</v>
      </c>
      <c r="I90" s="299">
        <v>0</v>
      </c>
      <c r="J90" s="299">
        <v>0</v>
      </c>
      <c r="K90" s="300">
        <f t="shared" si="65"/>
        <v>0</v>
      </c>
      <c r="L90" s="298">
        <v>0</v>
      </c>
      <c r="M90" s="299">
        <v>0</v>
      </c>
      <c r="N90" s="299">
        <v>0</v>
      </c>
      <c r="O90" s="300">
        <f t="shared" si="72"/>
        <v>0</v>
      </c>
      <c r="P90" s="298">
        <v>0</v>
      </c>
      <c r="Q90" s="299">
        <v>0</v>
      </c>
      <c r="R90" s="299">
        <v>0</v>
      </c>
      <c r="S90" s="300">
        <f t="shared" si="66"/>
        <v>0</v>
      </c>
      <c r="T90" s="298">
        <v>0</v>
      </c>
      <c r="U90" s="299">
        <v>0</v>
      </c>
      <c r="V90" s="299">
        <v>0</v>
      </c>
      <c r="W90" s="300">
        <f t="shared" si="73"/>
        <v>0</v>
      </c>
      <c r="X90" s="288">
        <v>0</v>
      </c>
      <c r="Y90" s="289">
        <v>0</v>
      </c>
      <c r="Z90" s="289">
        <v>0</v>
      </c>
      <c r="AA90" s="561">
        <f t="shared" si="74"/>
        <v>0</v>
      </c>
      <c r="AB90" s="298">
        <v>0</v>
      </c>
      <c r="AC90" s="299">
        <v>0</v>
      </c>
      <c r="AD90" s="299">
        <v>0</v>
      </c>
      <c r="AE90" s="300">
        <f t="shared" si="67"/>
        <v>0</v>
      </c>
      <c r="AF90" s="614"/>
      <c r="AG90" s="611"/>
      <c r="AH90" s="611"/>
      <c r="AI90" s="637">
        <f t="shared" si="68"/>
        <v>0</v>
      </c>
      <c r="AJ90" s="614"/>
      <c r="AK90" s="611"/>
      <c r="AL90" s="611"/>
      <c r="AM90" s="637">
        <f t="shared" si="69"/>
        <v>0</v>
      </c>
      <c r="AN90" s="418">
        <f t="shared" si="51"/>
        <v>1</v>
      </c>
      <c r="AO90" s="419">
        <f t="shared" si="52"/>
        <v>5</v>
      </c>
      <c r="AP90" s="420">
        <f t="shared" si="54"/>
        <v>10</v>
      </c>
      <c r="AQ90" s="421">
        <f t="shared" si="59"/>
        <v>0.14285714285714285</v>
      </c>
      <c r="AR90" s="422">
        <f t="shared" si="75"/>
        <v>0.2060682680151705</v>
      </c>
      <c r="AS90" s="421">
        <f t="shared" si="76"/>
        <v>1.516721519191226</v>
      </c>
      <c r="AT90" s="423">
        <f t="shared" si="77"/>
        <v>1.0000000000000002</v>
      </c>
      <c r="AU90" s="421">
        <f t="shared" si="55"/>
        <v>0.6</v>
      </c>
      <c r="AV90" s="422">
        <f t="shared" si="78"/>
        <v>0.18427100584397052</v>
      </c>
    </row>
    <row r="91" spans="1:48" ht="16.5" customHeight="1" x14ac:dyDescent="0.25">
      <c r="A91" s="400">
        <v>5</v>
      </c>
      <c r="B91" s="392">
        <v>60180</v>
      </c>
      <c r="C91" s="393" t="s">
        <v>4</v>
      </c>
      <c r="D91" s="288">
        <v>0</v>
      </c>
      <c r="E91" s="289">
        <v>2</v>
      </c>
      <c r="F91" s="289">
        <v>3</v>
      </c>
      <c r="G91" s="300">
        <f t="shared" si="79"/>
        <v>1</v>
      </c>
      <c r="H91" s="298">
        <v>0</v>
      </c>
      <c r="I91" s="299">
        <v>0</v>
      </c>
      <c r="J91" s="299">
        <v>0</v>
      </c>
      <c r="K91" s="300">
        <f t="shared" si="65"/>
        <v>0</v>
      </c>
      <c r="L91" s="298">
        <v>0</v>
      </c>
      <c r="M91" s="299">
        <v>0</v>
      </c>
      <c r="N91" s="299">
        <v>0</v>
      </c>
      <c r="O91" s="300">
        <f t="shared" si="72"/>
        <v>0</v>
      </c>
      <c r="P91" s="298">
        <v>0</v>
      </c>
      <c r="Q91" s="299">
        <v>0</v>
      </c>
      <c r="R91" s="299">
        <v>0</v>
      </c>
      <c r="S91" s="300">
        <f t="shared" si="66"/>
        <v>0</v>
      </c>
      <c r="T91" s="298">
        <v>0</v>
      </c>
      <c r="U91" s="299">
        <v>0</v>
      </c>
      <c r="V91" s="299">
        <v>0</v>
      </c>
      <c r="W91" s="300">
        <f t="shared" si="73"/>
        <v>0</v>
      </c>
      <c r="X91" s="288">
        <v>0</v>
      </c>
      <c r="Y91" s="289">
        <v>0</v>
      </c>
      <c r="Z91" s="289">
        <v>1</v>
      </c>
      <c r="AA91" s="561">
        <f t="shared" si="74"/>
        <v>1</v>
      </c>
      <c r="AB91" s="298">
        <v>0</v>
      </c>
      <c r="AC91" s="299">
        <v>0</v>
      </c>
      <c r="AD91" s="299">
        <v>0</v>
      </c>
      <c r="AE91" s="300">
        <f t="shared" si="67"/>
        <v>0</v>
      </c>
      <c r="AF91" s="614"/>
      <c r="AG91" s="611"/>
      <c r="AH91" s="611"/>
      <c r="AI91" s="637">
        <f t="shared" si="68"/>
        <v>0</v>
      </c>
      <c r="AJ91" s="614"/>
      <c r="AK91" s="611"/>
      <c r="AL91" s="611"/>
      <c r="AM91" s="637">
        <f t="shared" si="69"/>
        <v>0</v>
      </c>
      <c r="AN91" s="418">
        <f t="shared" si="51"/>
        <v>0</v>
      </c>
      <c r="AO91" s="419">
        <f t="shared" si="52"/>
        <v>2</v>
      </c>
      <c r="AP91" s="420">
        <f t="shared" si="54"/>
        <v>4</v>
      </c>
      <c r="AQ91" s="421">
        <f t="shared" si="59"/>
        <v>0.2857142857142857</v>
      </c>
      <c r="AR91" s="422">
        <f t="shared" si="75"/>
        <v>0.2060682680151705</v>
      </c>
      <c r="AS91" s="421">
        <f t="shared" si="76"/>
        <v>0.60668860767649035</v>
      </c>
      <c r="AT91" s="423">
        <f t="shared" si="77"/>
        <v>1.0000000000000002</v>
      </c>
      <c r="AU91" s="421">
        <f t="shared" si="55"/>
        <v>0.5</v>
      </c>
      <c r="AV91" s="422">
        <f t="shared" si="78"/>
        <v>0.18427100584397052</v>
      </c>
    </row>
    <row r="92" spans="1:48" ht="16.5" customHeight="1" x14ac:dyDescent="0.25">
      <c r="A92" s="400">
        <v>6</v>
      </c>
      <c r="B92" s="392">
        <v>60240</v>
      </c>
      <c r="C92" s="393" t="s">
        <v>46</v>
      </c>
      <c r="D92" s="564">
        <v>0</v>
      </c>
      <c r="E92" s="565">
        <v>5</v>
      </c>
      <c r="F92" s="565">
        <v>10</v>
      </c>
      <c r="G92" s="300">
        <f t="shared" si="79"/>
        <v>1</v>
      </c>
      <c r="H92" s="298">
        <v>0</v>
      </c>
      <c r="I92" s="299">
        <v>0</v>
      </c>
      <c r="J92" s="299">
        <v>0</v>
      </c>
      <c r="K92" s="300">
        <f t="shared" si="65"/>
        <v>0</v>
      </c>
      <c r="L92" s="298">
        <v>0</v>
      </c>
      <c r="M92" s="299">
        <v>0</v>
      </c>
      <c r="N92" s="299">
        <v>0</v>
      </c>
      <c r="O92" s="300">
        <f t="shared" si="72"/>
        <v>0</v>
      </c>
      <c r="P92" s="298">
        <v>0</v>
      </c>
      <c r="Q92" s="299">
        <v>0</v>
      </c>
      <c r="R92" s="299">
        <v>0</v>
      </c>
      <c r="S92" s="300">
        <f t="shared" si="66"/>
        <v>0</v>
      </c>
      <c r="T92" s="298">
        <v>0</v>
      </c>
      <c r="U92" s="299">
        <v>0</v>
      </c>
      <c r="V92" s="299">
        <v>0</v>
      </c>
      <c r="W92" s="300">
        <f t="shared" si="73"/>
        <v>0</v>
      </c>
      <c r="X92" s="288">
        <v>0</v>
      </c>
      <c r="Y92" s="289">
        <v>0</v>
      </c>
      <c r="Z92" s="289">
        <v>0</v>
      </c>
      <c r="AA92" s="561">
        <f t="shared" si="74"/>
        <v>0</v>
      </c>
      <c r="AB92" s="298">
        <v>0</v>
      </c>
      <c r="AC92" s="299">
        <v>0</v>
      </c>
      <c r="AD92" s="299">
        <v>0</v>
      </c>
      <c r="AE92" s="300">
        <f t="shared" si="67"/>
        <v>0</v>
      </c>
      <c r="AF92" s="614"/>
      <c r="AG92" s="611"/>
      <c r="AH92" s="611"/>
      <c r="AI92" s="637">
        <f t="shared" si="68"/>
        <v>0</v>
      </c>
      <c r="AJ92" s="614"/>
      <c r="AK92" s="611"/>
      <c r="AL92" s="611"/>
      <c r="AM92" s="637">
        <f t="shared" si="69"/>
        <v>0</v>
      </c>
      <c r="AN92" s="418">
        <f t="shared" si="51"/>
        <v>0</v>
      </c>
      <c r="AO92" s="419">
        <f t="shared" si="52"/>
        <v>5</v>
      </c>
      <c r="AP92" s="420">
        <f t="shared" si="54"/>
        <v>10</v>
      </c>
      <c r="AQ92" s="421">
        <f t="shared" si="59"/>
        <v>0.14285714285714285</v>
      </c>
      <c r="AR92" s="422">
        <f t="shared" si="75"/>
        <v>0.2060682680151705</v>
      </c>
      <c r="AS92" s="421">
        <f t="shared" si="76"/>
        <v>1.516721519191226</v>
      </c>
      <c r="AT92" s="423">
        <f t="shared" si="77"/>
        <v>1.0000000000000002</v>
      </c>
      <c r="AU92" s="421">
        <f t="shared" si="55"/>
        <v>0.5</v>
      </c>
      <c r="AV92" s="422">
        <f t="shared" si="78"/>
        <v>0.18427100584397052</v>
      </c>
    </row>
    <row r="93" spans="1:48" ht="16.5" customHeight="1" x14ac:dyDescent="0.25">
      <c r="A93" s="400">
        <v>7</v>
      </c>
      <c r="B93" s="392">
        <v>60560</v>
      </c>
      <c r="C93" s="393" t="s">
        <v>27</v>
      </c>
      <c r="D93" s="288">
        <v>0</v>
      </c>
      <c r="E93" s="289">
        <v>0</v>
      </c>
      <c r="F93" s="289">
        <v>0</v>
      </c>
      <c r="G93" s="300">
        <f t="shared" si="79"/>
        <v>0</v>
      </c>
      <c r="H93" s="298">
        <v>0</v>
      </c>
      <c r="I93" s="299">
        <v>0</v>
      </c>
      <c r="J93" s="299">
        <v>0</v>
      </c>
      <c r="K93" s="300">
        <f t="shared" si="65"/>
        <v>0</v>
      </c>
      <c r="L93" s="298">
        <v>0</v>
      </c>
      <c r="M93" s="299">
        <v>0</v>
      </c>
      <c r="N93" s="299">
        <v>0</v>
      </c>
      <c r="O93" s="300">
        <f t="shared" si="72"/>
        <v>0</v>
      </c>
      <c r="P93" s="298">
        <v>0</v>
      </c>
      <c r="Q93" s="299">
        <v>0</v>
      </c>
      <c r="R93" s="299">
        <v>0</v>
      </c>
      <c r="S93" s="300">
        <f t="shared" si="66"/>
        <v>0</v>
      </c>
      <c r="T93" s="298">
        <v>0</v>
      </c>
      <c r="U93" s="299">
        <v>0</v>
      </c>
      <c r="V93" s="299">
        <v>0</v>
      </c>
      <c r="W93" s="300">
        <f t="shared" si="73"/>
        <v>0</v>
      </c>
      <c r="X93" s="288">
        <v>0</v>
      </c>
      <c r="Y93" s="289">
        <v>0</v>
      </c>
      <c r="Z93" s="289">
        <v>0</v>
      </c>
      <c r="AA93" s="561">
        <f t="shared" si="74"/>
        <v>0</v>
      </c>
      <c r="AB93" s="298">
        <v>0</v>
      </c>
      <c r="AC93" s="299">
        <v>0</v>
      </c>
      <c r="AD93" s="299">
        <v>0</v>
      </c>
      <c r="AE93" s="300">
        <f t="shared" si="67"/>
        <v>0</v>
      </c>
      <c r="AF93" s="614"/>
      <c r="AG93" s="611"/>
      <c r="AH93" s="611"/>
      <c r="AI93" s="637">
        <f t="shared" si="68"/>
        <v>0</v>
      </c>
      <c r="AJ93" s="614"/>
      <c r="AK93" s="611"/>
      <c r="AL93" s="611"/>
      <c r="AM93" s="637">
        <f t="shared" si="69"/>
        <v>0</v>
      </c>
      <c r="AN93" s="418">
        <f t="shared" si="51"/>
        <v>0</v>
      </c>
      <c r="AO93" s="419">
        <f t="shared" si="52"/>
        <v>0</v>
      </c>
      <c r="AP93" s="420">
        <f>F93+J93+N93+R93+V93+Z93+AD93+AH93+AL93+0.001</f>
        <v>1E-3</v>
      </c>
      <c r="AQ93" s="421">
        <f t="shared" si="59"/>
        <v>0</v>
      </c>
      <c r="AR93" s="422">
        <f t="shared" si="75"/>
        <v>0.2060682680151705</v>
      </c>
      <c r="AS93" s="421">
        <f t="shared" si="76"/>
        <v>1.5167215191912259E-4</v>
      </c>
      <c r="AT93" s="423">
        <f t="shared" si="77"/>
        <v>1.0000000000000002</v>
      </c>
      <c r="AU93" s="421">
        <f t="shared" si="55"/>
        <v>0</v>
      </c>
      <c r="AV93" s="422">
        <f t="shared" si="78"/>
        <v>0.18427100584397052</v>
      </c>
    </row>
    <row r="94" spans="1:48" ht="16.5" customHeight="1" x14ac:dyDescent="0.25">
      <c r="A94" s="400">
        <v>8</v>
      </c>
      <c r="B94" s="392">
        <v>60660</v>
      </c>
      <c r="C94" s="393" t="s">
        <v>59</v>
      </c>
      <c r="D94" s="288">
        <v>0</v>
      </c>
      <c r="E94" s="289">
        <v>0</v>
      </c>
      <c r="F94" s="289">
        <v>0</v>
      </c>
      <c r="G94" s="300">
        <f t="shared" si="79"/>
        <v>0</v>
      </c>
      <c r="H94" s="298">
        <v>0</v>
      </c>
      <c r="I94" s="299">
        <v>0</v>
      </c>
      <c r="J94" s="299">
        <v>0</v>
      </c>
      <c r="K94" s="300">
        <f t="shared" si="65"/>
        <v>0</v>
      </c>
      <c r="L94" s="298">
        <v>0</v>
      </c>
      <c r="M94" s="299">
        <v>0</v>
      </c>
      <c r="N94" s="299">
        <v>0</v>
      </c>
      <c r="O94" s="300">
        <f t="shared" si="72"/>
        <v>0</v>
      </c>
      <c r="P94" s="298">
        <v>0</v>
      </c>
      <c r="Q94" s="299">
        <v>0</v>
      </c>
      <c r="R94" s="299">
        <v>0</v>
      </c>
      <c r="S94" s="300">
        <f t="shared" si="66"/>
        <v>0</v>
      </c>
      <c r="T94" s="298">
        <v>0</v>
      </c>
      <c r="U94" s="299">
        <v>0</v>
      </c>
      <c r="V94" s="299">
        <v>0</v>
      </c>
      <c r="W94" s="300">
        <f t="shared" si="73"/>
        <v>0</v>
      </c>
      <c r="X94" s="288">
        <v>0</v>
      </c>
      <c r="Y94" s="289">
        <v>0</v>
      </c>
      <c r="Z94" s="289">
        <v>0</v>
      </c>
      <c r="AA94" s="561">
        <f t="shared" si="74"/>
        <v>0</v>
      </c>
      <c r="AB94" s="298">
        <v>0</v>
      </c>
      <c r="AC94" s="299">
        <v>0</v>
      </c>
      <c r="AD94" s="299">
        <v>0</v>
      </c>
      <c r="AE94" s="300">
        <f t="shared" si="67"/>
        <v>0</v>
      </c>
      <c r="AF94" s="614"/>
      <c r="AG94" s="611"/>
      <c r="AH94" s="611"/>
      <c r="AI94" s="637">
        <f t="shared" si="68"/>
        <v>0</v>
      </c>
      <c r="AJ94" s="614"/>
      <c r="AK94" s="611"/>
      <c r="AL94" s="611"/>
      <c r="AM94" s="637">
        <f t="shared" si="69"/>
        <v>0</v>
      </c>
      <c r="AN94" s="418">
        <f t="shared" si="51"/>
        <v>0</v>
      </c>
      <c r="AO94" s="419">
        <f t="shared" si="52"/>
        <v>0</v>
      </c>
      <c r="AP94" s="420">
        <f>F94+J94+N94+R94+V94+Z94+AD94+AH94+AL94+0.001</f>
        <v>1E-3</v>
      </c>
      <c r="AQ94" s="421">
        <f t="shared" si="59"/>
        <v>0</v>
      </c>
      <c r="AR94" s="422">
        <f t="shared" si="75"/>
        <v>0.2060682680151705</v>
      </c>
      <c r="AS94" s="421">
        <f t="shared" si="76"/>
        <v>1.5167215191912259E-4</v>
      </c>
      <c r="AT94" s="423">
        <f t="shared" si="77"/>
        <v>1.0000000000000002</v>
      </c>
      <c r="AU94" s="421">
        <f t="shared" si="55"/>
        <v>0</v>
      </c>
      <c r="AV94" s="422">
        <f t="shared" si="78"/>
        <v>0.18427100584397052</v>
      </c>
    </row>
    <row r="95" spans="1:48" ht="16.5" customHeight="1" x14ac:dyDescent="0.25">
      <c r="A95" s="400">
        <v>9</v>
      </c>
      <c r="B95" s="401">
        <v>60001</v>
      </c>
      <c r="C95" s="395" t="s">
        <v>60</v>
      </c>
      <c r="D95" s="288">
        <v>0</v>
      </c>
      <c r="E95" s="289">
        <v>0</v>
      </c>
      <c r="F95" s="289">
        <v>0</v>
      </c>
      <c r="G95" s="300">
        <f t="shared" si="79"/>
        <v>0</v>
      </c>
      <c r="H95" s="298">
        <v>0</v>
      </c>
      <c r="I95" s="299">
        <v>0</v>
      </c>
      <c r="J95" s="299">
        <v>0</v>
      </c>
      <c r="K95" s="300">
        <f>IF(J95&gt;0,1,0)</f>
        <v>0</v>
      </c>
      <c r="L95" s="298">
        <v>0</v>
      </c>
      <c r="M95" s="299">
        <v>0</v>
      </c>
      <c r="N95" s="299">
        <v>0</v>
      </c>
      <c r="O95" s="300">
        <f t="shared" si="72"/>
        <v>0</v>
      </c>
      <c r="P95" s="298">
        <v>0</v>
      </c>
      <c r="Q95" s="299">
        <v>0</v>
      </c>
      <c r="R95" s="299">
        <v>0</v>
      </c>
      <c r="S95" s="300">
        <f>IF(R95&gt;0,1,0)</f>
        <v>0</v>
      </c>
      <c r="T95" s="298">
        <v>0</v>
      </c>
      <c r="U95" s="299">
        <v>0</v>
      </c>
      <c r="V95" s="299">
        <v>0</v>
      </c>
      <c r="W95" s="300">
        <f t="shared" si="73"/>
        <v>0</v>
      </c>
      <c r="X95" s="288">
        <v>0</v>
      </c>
      <c r="Y95" s="289">
        <v>0</v>
      </c>
      <c r="Z95" s="289">
        <v>0</v>
      </c>
      <c r="AA95" s="561">
        <f t="shared" si="74"/>
        <v>0</v>
      </c>
      <c r="AB95" s="298">
        <v>0</v>
      </c>
      <c r="AC95" s="299">
        <v>0</v>
      </c>
      <c r="AD95" s="299">
        <v>0</v>
      </c>
      <c r="AE95" s="300">
        <f>IF(AD95&gt;0,1,0)</f>
        <v>0</v>
      </c>
      <c r="AF95" s="614"/>
      <c r="AG95" s="611"/>
      <c r="AH95" s="611"/>
      <c r="AI95" s="637">
        <f>IF(AH95&gt;0,1,0)</f>
        <v>0</v>
      </c>
      <c r="AJ95" s="614"/>
      <c r="AK95" s="611"/>
      <c r="AL95" s="611"/>
      <c r="AM95" s="637">
        <f>IF(AL95&gt;0,1,0)</f>
        <v>0</v>
      </c>
      <c r="AN95" s="418">
        <f t="shared" si="51"/>
        <v>0</v>
      </c>
      <c r="AO95" s="419">
        <f t="shared" si="52"/>
        <v>0</v>
      </c>
      <c r="AP95" s="420">
        <f>F95+J95+N95+R95+V95+Z95+AD95+AH95+AL95+0.001</f>
        <v>1E-3</v>
      </c>
      <c r="AQ95" s="421">
        <f t="shared" si="59"/>
        <v>0</v>
      </c>
      <c r="AR95" s="429">
        <f t="shared" si="75"/>
        <v>0.2060682680151705</v>
      </c>
      <c r="AS95" s="430">
        <f t="shared" si="76"/>
        <v>1.5167215191912259E-4</v>
      </c>
      <c r="AT95" s="431">
        <f t="shared" si="77"/>
        <v>1.0000000000000002</v>
      </c>
      <c r="AU95" s="430">
        <f>(AN95+AO95)/AP95</f>
        <v>0</v>
      </c>
      <c r="AV95" s="429">
        <f t="shared" si="78"/>
        <v>0.18427100584397052</v>
      </c>
    </row>
    <row r="96" spans="1:48" ht="16.5" customHeight="1" x14ac:dyDescent="0.25">
      <c r="A96" s="400">
        <v>10</v>
      </c>
      <c r="B96" s="392">
        <v>60701</v>
      </c>
      <c r="C96" s="393" t="s">
        <v>61</v>
      </c>
      <c r="D96" s="288">
        <v>0</v>
      </c>
      <c r="E96" s="289">
        <v>0</v>
      </c>
      <c r="F96" s="289">
        <v>2</v>
      </c>
      <c r="G96" s="300">
        <f t="shared" si="79"/>
        <v>1</v>
      </c>
      <c r="H96" s="298">
        <v>0</v>
      </c>
      <c r="I96" s="299">
        <v>0</v>
      </c>
      <c r="J96" s="299">
        <v>0</v>
      </c>
      <c r="K96" s="300">
        <f t="shared" si="65"/>
        <v>0</v>
      </c>
      <c r="L96" s="298">
        <v>0</v>
      </c>
      <c r="M96" s="299">
        <v>0</v>
      </c>
      <c r="N96" s="299">
        <v>1</v>
      </c>
      <c r="O96" s="300">
        <f t="shared" si="72"/>
        <v>1</v>
      </c>
      <c r="P96" s="298">
        <v>0</v>
      </c>
      <c r="Q96" s="299">
        <v>0</v>
      </c>
      <c r="R96" s="299">
        <v>0</v>
      </c>
      <c r="S96" s="300">
        <f t="shared" si="66"/>
        <v>0</v>
      </c>
      <c r="T96" s="298">
        <v>0</v>
      </c>
      <c r="U96" s="299">
        <v>0</v>
      </c>
      <c r="V96" s="299">
        <v>0</v>
      </c>
      <c r="W96" s="300">
        <f t="shared" si="73"/>
        <v>0</v>
      </c>
      <c r="X96" s="288">
        <v>0</v>
      </c>
      <c r="Y96" s="289">
        <v>0</v>
      </c>
      <c r="Z96" s="289">
        <v>0</v>
      </c>
      <c r="AA96" s="561">
        <f t="shared" si="74"/>
        <v>0</v>
      </c>
      <c r="AB96" s="298">
        <v>0</v>
      </c>
      <c r="AC96" s="299">
        <v>0</v>
      </c>
      <c r="AD96" s="299">
        <v>0</v>
      </c>
      <c r="AE96" s="300">
        <f t="shared" si="67"/>
        <v>0</v>
      </c>
      <c r="AF96" s="614"/>
      <c r="AG96" s="611"/>
      <c r="AH96" s="611"/>
      <c r="AI96" s="637">
        <f t="shared" si="68"/>
        <v>0</v>
      </c>
      <c r="AJ96" s="614"/>
      <c r="AK96" s="611"/>
      <c r="AL96" s="611"/>
      <c r="AM96" s="637">
        <f t="shared" si="69"/>
        <v>0</v>
      </c>
      <c r="AN96" s="418">
        <f t="shared" si="51"/>
        <v>0</v>
      </c>
      <c r="AO96" s="419">
        <f t="shared" si="52"/>
        <v>0</v>
      </c>
      <c r="AP96" s="420">
        <f t="shared" si="54"/>
        <v>3</v>
      </c>
      <c r="AQ96" s="421">
        <f t="shared" si="59"/>
        <v>0.2857142857142857</v>
      </c>
      <c r="AR96" s="422">
        <f t="shared" si="75"/>
        <v>0.2060682680151705</v>
      </c>
      <c r="AS96" s="421">
        <f t="shared" si="76"/>
        <v>0.45501645575736777</v>
      </c>
      <c r="AT96" s="423">
        <f t="shared" si="77"/>
        <v>1.0000000000000002</v>
      </c>
      <c r="AU96" s="421">
        <f t="shared" si="55"/>
        <v>0</v>
      </c>
      <c r="AV96" s="422">
        <f t="shared" si="78"/>
        <v>0.18427100584397052</v>
      </c>
    </row>
    <row r="97" spans="1:48" ht="16.5" customHeight="1" x14ac:dyDescent="0.25">
      <c r="A97" s="400">
        <v>11</v>
      </c>
      <c r="B97" s="392">
        <v>60850</v>
      </c>
      <c r="C97" s="393" t="s">
        <v>62</v>
      </c>
      <c r="D97" s="288">
        <v>0</v>
      </c>
      <c r="E97" s="289">
        <v>0</v>
      </c>
      <c r="F97" s="289">
        <v>1</v>
      </c>
      <c r="G97" s="300">
        <f t="shared" si="79"/>
        <v>1</v>
      </c>
      <c r="H97" s="298">
        <v>0</v>
      </c>
      <c r="I97" s="299">
        <v>0</v>
      </c>
      <c r="J97" s="299">
        <v>0</v>
      </c>
      <c r="K97" s="300">
        <f t="shared" si="65"/>
        <v>0</v>
      </c>
      <c r="L97" s="298">
        <v>0</v>
      </c>
      <c r="M97" s="299">
        <v>0</v>
      </c>
      <c r="N97" s="299">
        <v>0</v>
      </c>
      <c r="O97" s="300">
        <f t="shared" si="72"/>
        <v>0</v>
      </c>
      <c r="P97" s="298">
        <v>0</v>
      </c>
      <c r="Q97" s="299">
        <v>0</v>
      </c>
      <c r="R97" s="299">
        <v>0</v>
      </c>
      <c r="S97" s="300">
        <f t="shared" si="66"/>
        <v>0</v>
      </c>
      <c r="T97" s="298">
        <v>0</v>
      </c>
      <c r="U97" s="299">
        <v>0</v>
      </c>
      <c r="V97" s="299">
        <v>0</v>
      </c>
      <c r="W97" s="300">
        <f t="shared" si="73"/>
        <v>0</v>
      </c>
      <c r="X97" s="288">
        <v>0</v>
      </c>
      <c r="Y97" s="289">
        <v>0</v>
      </c>
      <c r="Z97" s="289">
        <v>0</v>
      </c>
      <c r="AA97" s="561">
        <f t="shared" si="74"/>
        <v>0</v>
      </c>
      <c r="AB97" s="298">
        <v>0</v>
      </c>
      <c r="AC97" s="299">
        <v>0</v>
      </c>
      <c r="AD97" s="299">
        <v>0</v>
      </c>
      <c r="AE97" s="300">
        <f t="shared" si="67"/>
        <v>0</v>
      </c>
      <c r="AF97" s="614"/>
      <c r="AG97" s="611"/>
      <c r="AH97" s="611"/>
      <c r="AI97" s="637">
        <f t="shared" si="68"/>
        <v>0</v>
      </c>
      <c r="AJ97" s="614"/>
      <c r="AK97" s="611"/>
      <c r="AL97" s="611"/>
      <c r="AM97" s="637">
        <f t="shared" si="69"/>
        <v>0</v>
      </c>
      <c r="AN97" s="418">
        <f t="shared" si="51"/>
        <v>0</v>
      </c>
      <c r="AO97" s="419">
        <f t="shared" si="52"/>
        <v>0</v>
      </c>
      <c r="AP97" s="420">
        <f t="shared" si="54"/>
        <v>1</v>
      </c>
      <c r="AQ97" s="421">
        <f t="shared" si="59"/>
        <v>0.14285714285714285</v>
      </c>
      <c r="AR97" s="422">
        <f t="shared" si="75"/>
        <v>0.2060682680151705</v>
      </c>
      <c r="AS97" s="421">
        <f t="shared" si="76"/>
        <v>0.15167215191912259</v>
      </c>
      <c r="AT97" s="423">
        <f t="shared" si="77"/>
        <v>1.0000000000000002</v>
      </c>
      <c r="AU97" s="421">
        <f t="shared" si="55"/>
        <v>0</v>
      </c>
      <c r="AV97" s="422">
        <f t="shared" si="78"/>
        <v>0.18427100584397052</v>
      </c>
    </row>
    <row r="98" spans="1:48" ht="16.5" customHeight="1" x14ac:dyDescent="0.25">
      <c r="A98" s="400">
        <v>12</v>
      </c>
      <c r="B98" s="392">
        <v>60910</v>
      </c>
      <c r="C98" s="393" t="s">
        <v>10</v>
      </c>
      <c r="D98" s="288">
        <v>0</v>
      </c>
      <c r="E98" s="289">
        <v>0</v>
      </c>
      <c r="F98" s="289">
        <v>2</v>
      </c>
      <c r="G98" s="300">
        <f t="shared" si="79"/>
        <v>1</v>
      </c>
      <c r="H98" s="298">
        <v>0</v>
      </c>
      <c r="I98" s="299">
        <v>0</v>
      </c>
      <c r="J98" s="299">
        <v>0</v>
      </c>
      <c r="K98" s="300">
        <f t="shared" si="65"/>
        <v>0</v>
      </c>
      <c r="L98" s="298">
        <v>0</v>
      </c>
      <c r="M98" s="299">
        <v>0</v>
      </c>
      <c r="N98" s="299">
        <v>1</v>
      </c>
      <c r="O98" s="300">
        <f t="shared" si="72"/>
        <v>1</v>
      </c>
      <c r="P98" s="298">
        <v>0</v>
      </c>
      <c r="Q98" s="299">
        <v>0</v>
      </c>
      <c r="R98" s="299">
        <v>0</v>
      </c>
      <c r="S98" s="300">
        <f t="shared" si="66"/>
        <v>0</v>
      </c>
      <c r="T98" s="298">
        <v>0</v>
      </c>
      <c r="U98" s="299">
        <v>0</v>
      </c>
      <c r="V98" s="299">
        <v>0</v>
      </c>
      <c r="W98" s="300">
        <f t="shared" si="73"/>
        <v>0</v>
      </c>
      <c r="X98" s="288">
        <v>0</v>
      </c>
      <c r="Y98" s="289">
        <v>0</v>
      </c>
      <c r="Z98" s="289">
        <v>0</v>
      </c>
      <c r="AA98" s="561">
        <f t="shared" si="74"/>
        <v>0</v>
      </c>
      <c r="AB98" s="298">
        <v>0</v>
      </c>
      <c r="AC98" s="299">
        <v>0</v>
      </c>
      <c r="AD98" s="299">
        <v>0</v>
      </c>
      <c r="AE98" s="300">
        <f t="shared" si="67"/>
        <v>0</v>
      </c>
      <c r="AF98" s="614"/>
      <c r="AG98" s="611"/>
      <c r="AH98" s="611"/>
      <c r="AI98" s="637">
        <f t="shared" si="68"/>
        <v>0</v>
      </c>
      <c r="AJ98" s="614"/>
      <c r="AK98" s="611"/>
      <c r="AL98" s="611"/>
      <c r="AM98" s="637">
        <f t="shared" si="69"/>
        <v>0</v>
      </c>
      <c r="AN98" s="418">
        <f t="shared" si="51"/>
        <v>0</v>
      </c>
      <c r="AO98" s="419">
        <f t="shared" si="52"/>
        <v>0</v>
      </c>
      <c r="AP98" s="420">
        <f t="shared" si="54"/>
        <v>3</v>
      </c>
      <c r="AQ98" s="421">
        <f t="shared" si="59"/>
        <v>0.2857142857142857</v>
      </c>
      <c r="AR98" s="422">
        <f t="shared" si="75"/>
        <v>0.2060682680151705</v>
      </c>
      <c r="AS98" s="421">
        <f t="shared" si="76"/>
        <v>0.45501645575736777</v>
      </c>
      <c r="AT98" s="423">
        <f t="shared" si="77"/>
        <v>1.0000000000000002</v>
      </c>
      <c r="AU98" s="421">
        <f t="shared" si="55"/>
        <v>0</v>
      </c>
      <c r="AV98" s="422">
        <f t="shared" si="78"/>
        <v>0.18427100584397052</v>
      </c>
    </row>
    <row r="99" spans="1:48" ht="16.5" customHeight="1" x14ac:dyDescent="0.25">
      <c r="A99" s="400">
        <v>13</v>
      </c>
      <c r="B99" s="392">
        <v>60980</v>
      </c>
      <c r="C99" s="393" t="s">
        <v>63</v>
      </c>
      <c r="D99" s="288">
        <v>0</v>
      </c>
      <c r="E99" s="289">
        <v>1</v>
      </c>
      <c r="F99" s="289">
        <v>1</v>
      </c>
      <c r="G99" s="300">
        <f t="shared" si="79"/>
        <v>1</v>
      </c>
      <c r="H99" s="298">
        <v>0</v>
      </c>
      <c r="I99" s="299">
        <v>0</v>
      </c>
      <c r="J99" s="299">
        <v>0</v>
      </c>
      <c r="K99" s="300">
        <f t="shared" si="65"/>
        <v>0</v>
      </c>
      <c r="L99" s="298">
        <v>0</v>
      </c>
      <c r="M99" s="299">
        <v>0</v>
      </c>
      <c r="N99" s="299">
        <v>0</v>
      </c>
      <c r="O99" s="300">
        <f t="shared" si="72"/>
        <v>0</v>
      </c>
      <c r="P99" s="298">
        <v>0</v>
      </c>
      <c r="Q99" s="299">
        <v>0</v>
      </c>
      <c r="R99" s="299">
        <v>0</v>
      </c>
      <c r="S99" s="300">
        <f t="shared" si="66"/>
        <v>0</v>
      </c>
      <c r="T99" s="298">
        <v>0</v>
      </c>
      <c r="U99" s="299">
        <v>1</v>
      </c>
      <c r="V99" s="299">
        <v>1</v>
      </c>
      <c r="W99" s="300">
        <f t="shared" si="73"/>
        <v>1</v>
      </c>
      <c r="X99" s="288">
        <v>0</v>
      </c>
      <c r="Y99" s="289">
        <v>0</v>
      </c>
      <c r="Z99" s="289">
        <v>0</v>
      </c>
      <c r="AA99" s="561">
        <f t="shared" si="74"/>
        <v>0</v>
      </c>
      <c r="AB99" s="298">
        <v>0</v>
      </c>
      <c r="AC99" s="299">
        <v>0</v>
      </c>
      <c r="AD99" s="299">
        <v>0</v>
      </c>
      <c r="AE99" s="300">
        <f t="shared" si="67"/>
        <v>0</v>
      </c>
      <c r="AF99" s="614"/>
      <c r="AG99" s="611"/>
      <c r="AH99" s="611"/>
      <c r="AI99" s="637">
        <f t="shared" si="68"/>
        <v>0</v>
      </c>
      <c r="AJ99" s="614"/>
      <c r="AK99" s="611"/>
      <c r="AL99" s="611"/>
      <c r="AM99" s="637">
        <f t="shared" si="69"/>
        <v>0</v>
      </c>
      <c r="AN99" s="418">
        <f t="shared" si="51"/>
        <v>0</v>
      </c>
      <c r="AO99" s="419">
        <f t="shared" si="52"/>
        <v>2</v>
      </c>
      <c r="AP99" s="420">
        <f t="shared" si="54"/>
        <v>2</v>
      </c>
      <c r="AQ99" s="421">
        <f t="shared" si="59"/>
        <v>0.2857142857142857</v>
      </c>
      <c r="AR99" s="422">
        <f t="shared" si="75"/>
        <v>0.2060682680151705</v>
      </c>
      <c r="AS99" s="421">
        <f t="shared" si="76"/>
        <v>0.30334430383824518</v>
      </c>
      <c r="AT99" s="423">
        <f t="shared" si="77"/>
        <v>1.0000000000000002</v>
      </c>
      <c r="AU99" s="421">
        <f t="shared" si="55"/>
        <v>1</v>
      </c>
      <c r="AV99" s="422">
        <f t="shared" si="78"/>
        <v>0.18427100584397052</v>
      </c>
    </row>
    <row r="100" spans="1:48" ht="16.5" customHeight="1" x14ac:dyDescent="0.25">
      <c r="A100" s="400">
        <v>14</v>
      </c>
      <c r="B100" s="392">
        <v>61080</v>
      </c>
      <c r="C100" s="393" t="s">
        <v>64</v>
      </c>
      <c r="D100" s="288">
        <v>0</v>
      </c>
      <c r="E100" s="289">
        <v>0</v>
      </c>
      <c r="F100" s="289">
        <v>1</v>
      </c>
      <c r="G100" s="300">
        <f t="shared" si="79"/>
        <v>1</v>
      </c>
      <c r="H100" s="298">
        <v>0</v>
      </c>
      <c r="I100" s="299">
        <v>0</v>
      </c>
      <c r="J100" s="299">
        <v>0</v>
      </c>
      <c r="K100" s="300">
        <f t="shared" si="65"/>
        <v>0</v>
      </c>
      <c r="L100" s="298">
        <v>0</v>
      </c>
      <c r="M100" s="299">
        <v>0</v>
      </c>
      <c r="N100" s="299">
        <v>0</v>
      </c>
      <c r="O100" s="300">
        <f t="shared" si="72"/>
        <v>0</v>
      </c>
      <c r="P100" s="298">
        <v>0</v>
      </c>
      <c r="Q100" s="299">
        <v>0</v>
      </c>
      <c r="R100" s="299">
        <v>0</v>
      </c>
      <c r="S100" s="300">
        <f t="shared" si="66"/>
        <v>0</v>
      </c>
      <c r="T100" s="298">
        <v>0</v>
      </c>
      <c r="U100" s="299">
        <v>0</v>
      </c>
      <c r="V100" s="299">
        <v>0</v>
      </c>
      <c r="W100" s="300">
        <f t="shared" si="73"/>
        <v>0</v>
      </c>
      <c r="X100" s="288">
        <v>0</v>
      </c>
      <c r="Y100" s="289">
        <v>0</v>
      </c>
      <c r="Z100" s="289">
        <v>0</v>
      </c>
      <c r="AA100" s="561">
        <f t="shared" si="74"/>
        <v>0</v>
      </c>
      <c r="AB100" s="298">
        <v>0</v>
      </c>
      <c r="AC100" s="299">
        <v>0</v>
      </c>
      <c r="AD100" s="299">
        <v>0</v>
      </c>
      <c r="AE100" s="300">
        <f t="shared" si="67"/>
        <v>0</v>
      </c>
      <c r="AF100" s="614"/>
      <c r="AG100" s="611"/>
      <c r="AH100" s="611"/>
      <c r="AI100" s="637">
        <f t="shared" si="68"/>
        <v>0</v>
      </c>
      <c r="AJ100" s="614"/>
      <c r="AK100" s="611"/>
      <c r="AL100" s="611"/>
      <c r="AM100" s="637">
        <f t="shared" si="69"/>
        <v>0</v>
      </c>
      <c r="AN100" s="418">
        <f t="shared" si="51"/>
        <v>0</v>
      </c>
      <c r="AO100" s="419">
        <f t="shared" si="52"/>
        <v>0</v>
      </c>
      <c r="AP100" s="420">
        <f t="shared" si="54"/>
        <v>1</v>
      </c>
      <c r="AQ100" s="421">
        <f t="shared" si="59"/>
        <v>0.14285714285714285</v>
      </c>
      <c r="AR100" s="422">
        <f t="shared" si="75"/>
        <v>0.2060682680151705</v>
      </c>
      <c r="AS100" s="421">
        <f t="shared" si="76"/>
        <v>0.15167215191912259</v>
      </c>
      <c r="AT100" s="423">
        <f t="shared" si="77"/>
        <v>1.0000000000000002</v>
      </c>
      <c r="AU100" s="421">
        <f t="shared" si="55"/>
        <v>0</v>
      </c>
      <c r="AV100" s="422">
        <f t="shared" si="78"/>
        <v>0.18427100584397052</v>
      </c>
    </row>
    <row r="101" spans="1:48" ht="16.5" customHeight="1" x14ac:dyDescent="0.25">
      <c r="A101" s="400">
        <v>15</v>
      </c>
      <c r="B101" s="392">
        <v>61150</v>
      </c>
      <c r="C101" s="393" t="s">
        <v>65</v>
      </c>
      <c r="D101" s="288">
        <v>0</v>
      </c>
      <c r="E101" s="289">
        <v>0</v>
      </c>
      <c r="F101" s="289">
        <v>0</v>
      </c>
      <c r="G101" s="300">
        <f t="shared" si="79"/>
        <v>0</v>
      </c>
      <c r="H101" s="298">
        <v>0</v>
      </c>
      <c r="I101" s="299">
        <v>0</v>
      </c>
      <c r="J101" s="299">
        <v>0</v>
      </c>
      <c r="K101" s="300">
        <f t="shared" si="65"/>
        <v>0</v>
      </c>
      <c r="L101" s="298">
        <v>0</v>
      </c>
      <c r="M101" s="299">
        <v>0</v>
      </c>
      <c r="N101" s="299">
        <v>0</v>
      </c>
      <c r="O101" s="300">
        <f t="shared" si="72"/>
        <v>0</v>
      </c>
      <c r="P101" s="298">
        <v>0</v>
      </c>
      <c r="Q101" s="299">
        <v>0</v>
      </c>
      <c r="R101" s="299">
        <v>0</v>
      </c>
      <c r="S101" s="300">
        <f t="shared" si="66"/>
        <v>0</v>
      </c>
      <c r="T101" s="298">
        <v>0</v>
      </c>
      <c r="U101" s="299">
        <v>0</v>
      </c>
      <c r="V101" s="299">
        <v>0</v>
      </c>
      <c r="W101" s="300">
        <f t="shared" si="73"/>
        <v>0</v>
      </c>
      <c r="X101" s="288">
        <v>0</v>
      </c>
      <c r="Y101" s="289">
        <v>0</v>
      </c>
      <c r="Z101" s="289">
        <v>0</v>
      </c>
      <c r="AA101" s="561">
        <f t="shared" si="74"/>
        <v>0</v>
      </c>
      <c r="AB101" s="298">
        <v>0</v>
      </c>
      <c r="AC101" s="299">
        <v>0</v>
      </c>
      <c r="AD101" s="299">
        <v>0</v>
      </c>
      <c r="AE101" s="300">
        <f t="shared" si="67"/>
        <v>0</v>
      </c>
      <c r="AF101" s="614"/>
      <c r="AG101" s="611"/>
      <c r="AH101" s="611"/>
      <c r="AI101" s="637">
        <f t="shared" si="68"/>
        <v>0</v>
      </c>
      <c r="AJ101" s="614"/>
      <c r="AK101" s="611"/>
      <c r="AL101" s="611"/>
      <c r="AM101" s="637">
        <f t="shared" si="69"/>
        <v>0</v>
      </c>
      <c r="AN101" s="418">
        <f t="shared" si="51"/>
        <v>0</v>
      </c>
      <c r="AO101" s="419">
        <f t="shared" si="52"/>
        <v>0</v>
      </c>
      <c r="AP101" s="420">
        <f>F101+J101+N101+R101+V101+Z101+AD101+AH101+AL101+0.001</f>
        <v>1E-3</v>
      </c>
      <c r="AQ101" s="421">
        <f t="shared" si="59"/>
        <v>0</v>
      </c>
      <c r="AR101" s="422">
        <f t="shared" si="75"/>
        <v>0.2060682680151705</v>
      </c>
      <c r="AS101" s="421">
        <f t="shared" si="76"/>
        <v>1.5167215191912259E-4</v>
      </c>
      <c r="AT101" s="423">
        <f t="shared" si="77"/>
        <v>1.0000000000000002</v>
      </c>
      <c r="AU101" s="421">
        <f t="shared" si="55"/>
        <v>0</v>
      </c>
      <c r="AV101" s="422">
        <f t="shared" si="78"/>
        <v>0.18427100584397052</v>
      </c>
    </row>
    <row r="102" spans="1:48" ht="16.5" customHeight="1" x14ac:dyDescent="0.25">
      <c r="A102" s="400">
        <v>16</v>
      </c>
      <c r="B102" s="392">
        <v>61210</v>
      </c>
      <c r="C102" s="393" t="s">
        <v>66</v>
      </c>
      <c r="D102" s="288">
        <v>0</v>
      </c>
      <c r="E102" s="289">
        <v>0</v>
      </c>
      <c r="F102" s="289">
        <v>0</v>
      </c>
      <c r="G102" s="300">
        <f t="shared" si="79"/>
        <v>0</v>
      </c>
      <c r="H102" s="298">
        <v>0</v>
      </c>
      <c r="I102" s="299">
        <v>0</v>
      </c>
      <c r="J102" s="299">
        <v>0</v>
      </c>
      <c r="K102" s="300">
        <f t="shared" si="65"/>
        <v>0</v>
      </c>
      <c r="L102" s="298">
        <v>0</v>
      </c>
      <c r="M102" s="299">
        <v>0</v>
      </c>
      <c r="N102" s="299">
        <v>0</v>
      </c>
      <c r="O102" s="300">
        <f t="shared" si="72"/>
        <v>0</v>
      </c>
      <c r="P102" s="298">
        <v>0</v>
      </c>
      <c r="Q102" s="299">
        <v>0</v>
      </c>
      <c r="R102" s="299">
        <v>0</v>
      </c>
      <c r="S102" s="300">
        <f t="shared" si="66"/>
        <v>0</v>
      </c>
      <c r="T102" s="298">
        <v>0</v>
      </c>
      <c r="U102" s="299">
        <v>0</v>
      </c>
      <c r="V102" s="299">
        <v>0</v>
      </c>
      <c r="W102" s="300">
        <f t="shared" si="73"/>
        <v>0</v>
      </c>
      <c r="X102" s="288">
        <v>0</v>
      </c>
      <c r="Y102" s="289">
        <v>0</v>
      </c>
      <c r="Z102" s="289">
        <v>0</v>
      </c>
      <c r="AA102" s="561">
        <f t="shared" si="74"/>
        <v>0</v>
      </c>
      <c r="AB102" s="298">
        <v>0</v>
      </c>
      <c r="AC102" s="299">
        <v>0</v>
      </c>
      <c r="AD102" s="299">
        <v>0</v>
      </c>
      <c r="AE102" s="300">
        <f t="shared" si="67"/>
        <v>0</v>
      </c>
      <c r="AF102" s="614"/>
      <c r="AG102" s="611"/>
      <c r="AH102" s="611"/>
      <c r="AI102" s="637">
        <f t="shared" si="68"/>
        <v>0</v>
      </c>
      <c r="AJ102" s="614"/>
      <c r="AK102" s="611"/>
      <c r="AL102" s="611"/>
      <c r="AM102" s="637">
        <f t="shared" si="69"/>
        <v>0</v>
      </c>
      <c r="AN102" s="418">
        <f t="shared" si="51"/>
        <v>0</v>
      </c>
      <c r="AO102" s="419">
        <f t="shared" si="52"/>
        <v>0</v>
      </c>
      <c r="AP102" s="420">
        <f>F102+J102+N102+R102+V102+Z102+AD102+AH102+AL102+0.001</f>
        <v>1E-3</v>
      </c>
      <c r="AQ102" s="421">
        <f t="shared" si="59"/>
        <v>0</v>
      </c>
      <c r="AR102" s="422">
        <f t="shared" si="75"/>
        <v>0.2060682680151705</v>
      </c>
      <c r="AS102" s="421">
        <f t="shared" si="76"/>
        <v>1.5167215191912259E-4</v>
      </c>
      <c r="AT102" s="423">
        <f t="shared" si="77"/>
        <v>1.0000000000000002</v>
      </c>
      <c r="AU102" s="421">
        <f t="shared" si="55"/>
        <v>0</v>
      </c>
      <c r="AV102" s="422">
        <f t="shared" si="78"/>
        <v>0.18427100584397052</v>
      </c>
    </row>
    <row r="103" spans="1:48" ht="16.5" customHeight="1" x14ac:dyDescent="0.25">
      <c r="A103" s="400">
        <v>17</v>
      </c>
      <c r="B103" s="392">
        <v>61290</v>
      </c>
      <c r="C103" s="393" t="s">
        <v>67</v>
      </c>
      <c r="D103" s="288">
        <v>0</v>
      </c>
      <c r="E103" s="289">
        <v>0</v>
      </c>
      <c r="F103" s="289">
        <v>0</v>
      </c>
      <c r="G103" s="300">
        <f t="shared" si="79"/>
        <v>0</v>
      </c>
      <c r="H103" s="298">
        <v>0</v>
      </c>
      <c r="I103" s="299">
        <v>0</v>
      </c>
      <c r="J103" s="299">
        <v>0</v>
      </c>
      <c r="K103" s="300">
        <f t="shared" si="65"/>
        <v>0</v>
      </c>
      <c r="L103" s="298">
        <v>0</v>
      </c>
      <c r="M103" s="299">
        <v>0</v>
      </c>
      <c r="N103" s="299">
        <v>0</v>
      </c>
      <c r="O103" s="300">
        <f t="shared" si="72"/>
        <v>0</v>
      </c>
      <c r="P103" s="298">
        <v>0</v>
      </c>
      <c r="Q103" s="299">
        <v>0</v>
      </c>
      <c r="R103" s="299">
        <v>0</v>
      </c>
      <c r="S103" s="300">
        <f t="shared" si="66"/>
        <v>0</v>
      </c>
      <c r="T103" s="298">
        <v>0</v>
      </c>
      <c r="U103" s="299">
        <v>0</v>
      </c>
      <c r="V103" s="299">
        <v>0</v>
      </c>
      <c r="W103" s="300">
        <f t="shared" si="73"/>
        <v>0</v>
      </c>
      <c r="X103" s="288">
        <v>0</v>
      </c>
      <c r="Y103" s="289">
        <v>0</v>
      </c>
      <c r="Z103" s="289">
        <v>0</v>
      </c>
      <c r="AA103" s="561">
        <f t="shared" si="74"/>
        <v>0</v>
      </c>
      <c r="AB103" s="298">
        <v>0</v>
      </c>
      <c r="AC103" s="299">
        <v>0</v>
      </c>
      <c r="AD103" s="299">
        <v>0</v>
      </c>
      <c r="AE103" s="300">
        <f t="shared" si="67"/>
        <v>0</v>
      </c>
      <c r="AF103" s="614"/>
      <c r="AG103" s="611"/>
      <c r="AH103" s="611"/>
      <c r="AI103" s="637">
        <f t="shared" si="68"/>
        <v>0</v>
      </c>
      <c r="AJ103" s="614"/>
      <c r="AK103" s="611"/>
      <c r="AL103" s="611"/>
      <c r="AM103" s="637">
        <f t="shared" si="69"/>
        <v>0</v>
      </c>
      <c r="AN103" s="418">
        <f t="shared" si="51"/>
        <v>0</v>
      </c>
      <c r="AO103" s="419">
        <f t="shared" si="52"/>
        <v>0</v>
      </c>
      <c r="AP103" s="420">
        <f>F103+J103+N103+R103+V103+Z103+AD103+AH103+AL103+0.001</f>
        <v>1E-3</v>
      </c>
      <c r="AQ103" s="421">
        <f t="shared" si="59"/>
        <v>0</v>
      </c>
      <c r="AR103" s="422">
        <f t="shared" si="75"/>
        <v>0.2060682680151705</v>
      </c>
      <c r="AS103" s="421">
        <f t="shared" si="76"/>
        <v>1.5167215191912259E-4</v>
      </c>
      <c r="AT103" s="423">
        <f t="shared" si="77"/>
        <v>1.0000000000000002</v>
      </c>
      <c r="AU103" s="421">
        <f t="shared" si="55"/>
        <v>0</v>
      </c>
      <c r="AV103" s="422">
        <f t="shared" si="78"/>
        <v>0.18427100584397052</v>
      </c>
    </row>
    <row r="104" spans="1:48" ht="16.5" customHeight="1" x14ac:dyDescent="0.25">
      <c r="A104" s="400">
        <v>18</v>
      </c>
      <c r="B104" s="392">
        <v>61340</v>
      </c>
      <c r="C104" s="393" t="s">
        <v>68</v>
      </c>
      <c r="D104" s="288">
        <v>0</v>
      </c>
      <c r="E104" s="289">
        <v>0</v>
      </c>
      <c r="F104" s="289">
        <v>1</v>
      </c>
      <c r="G104" s="300">
        <f t="shared" si="79"/>
        <v>1</v>
      </c>
      <c r="H104" s="298">
        <v>0</v>
      </c>
      <c r="I104" s="299">
        <v>0</v>
      </c>
      <c r="J104" s="299">
        <v>0</v>
      </c>
      <c r="K104" s="300">
        <f t="shared" si="65"/>
        <v>0</v>
      </c>
      <c r="L104" s="298">
        <v>0</v>
      </c>
      <c r="M104" s="299">
        <v>0</v>
      </c>
      <c r="N104" s="299">
        <v>0</v>
      </c>
      <c r="O104" s="300">
        <f t="shared" si="72"/>
        <v>0</v>
      </c>
      <c r="P104" s="298">
        <v>0</v>
      </c>
      <c r="Q104" s="299">
        <v>0</v>
      </c>
      <c r="R104" s="299">
        <v>0</v>
      </c>
      <c r="S104" s="300">
        <f t="shared" si="66"/>
        <v>0</v>
      </c>
      <c r="T104" s="298">
        <v>0</v>
      </c>
      <c r="U104" s="299">
        <v>0</v>
      </c>
      <c r="V104" s="299">
        <v>0</v>
      </c>
      <c r="W104" s="300">
        <f t="shared" si="73"/>
        <v>0</v>
      </c>
      <c r="X104" s="288">
        <v>0</v>
      </c>
      <c r="Y104" s="289">
        <v>0</v>
      </c>
      <c r="Z104" s="289">
        <v>1</v>
      </c>
      <c r="AA104" s="561">
        <f t="shared" si="74"/>
        <v>1</v>
      </c>
      <c r="AB104" s="298">
        <v>0</v>
      </c>
      <c r="AC104" s="299">
        <v>0</v>
      </c>
      <c r="AD104" s="299">
        <v>0</v>
      </c>
      <c r="AE104" s="300">
        <f t="shared" si="67"/>
        <v>0</v>
      </c>
      <c r="AF104" s="614"/>
      <c r="AG104" s="611"/>
      <c r="AH104" s="611"/>
      <c r="AI104" s="637">
        <f t="shared" si="68"/>
        <v>0</v>
      </c>
      <c r="AJ104" s="614"/>
      <c r="AK104" s="611"/>
      <c r="AL104" s="611"/>
      <c r="AM104" s="637">
        <f t="shared" si="69"/>
        <v>0</v>
      </c>
      <c r="AN104" s="418">
        <f t="shared" si="51"/>
        <v>0</v>
      </c>
      <c r="AO104" s="419">
        <f t="shared" si="52"/>
        <v>0</v>
      </c>
      <c r="AP104" s="420">
        <f t="shared" si="54"/>
        <v>2</v>
      </c>
      <c r="AQ104" s="421">
        <f t="shared" si="59"/>
        <v>0.2857142857142857</v>
      </c>
      <c r="AR104" s="422">
        <f t="shared" si="75"/>
        <v>0.2060682680151705</v>
      </c>
      <c r="AS104" s="421">
        <f t="shared" si="76"/>
        <v>0.30334430383824518</v>
      </c>
      <c r="AT104" s="423">
        <f t="shared" si="77"/>
        <v>1.0000000000000002</v>
      </c>
      <c r="AU104" s="421">
        <f t="shared" si="55"/>
        <v>0</v>
      </c>
      <c r="AV104" s="422">
        <f t="shared" si="78"/>
        <v>0.18427100584397052</v>
      </c>
    </row>
    <row r="105" spans="1:48" ht="16.5" customHeight="1" x14ac:dyDescent="0.25">
      <c r="A105" s="400">
        <v>19</v>
      </c>
      <c r="B105" s="392">
        <v>61390</v>
      </c>
      <c r="C105" s="393" t="s">
        <v>69</v>
      </c>
      <c r="D105" s="288">
        <v>0</v>
      </c>
      <c r="E105" s="289">
        <v>0</v>
      </c>
      <c r="F105" s="289">
        <v>0</v>
      </c>
      <c r="G105" s="300">
        <f t="shared" si="79"/>
        <v>0</v>
      </c>
      <c r="H105" s="298">
        <v>0</v>
      </c>
      <c r="I105" s="299">
        <v>0</v>
      </c>
      <c r="J105" s="299">
        <v>0</v>
      </c>
      <c r="K105" s="300">
        <f t="shared" si="65"/>
        <v>0</v>
      </c>
      <c r="L105" s="298">
        <v>0</v>
      </c>
      <c r="M105" s="299">
        <v>0</v>
      </c>
      <c r="N105" s="299">
        <v>0</v>
      </c>
      <c r="O105" s="300">
        <f t="shared" si="72"/>
        <v>0</v>
      </c>
      <c r="P105" s="298">
        <v>0</v>
      </c>
      <c r="Q105" s="299">
        <v>0</v>
      </c>
      <c r="R105" s="299">
        <v>0</v>
      </c>
      <c r="S105" s="300">
        <f t="shared" si="66"/>
        <v>0</v>
      </c>
      <c r="T105" s="298">
        <v>0</v>
      </c>
      <c r="U105" s="299">
        <v>0</v>
      </c>
      <c r="V105" s="299">
        <v>0</v>
      </c>
      <c r="W105" s="300">
        <f t="shared" si="73"/>
        <v>0</v>
      </c>
      <c r="X105" s="288">
        <v>0</v>
      </c>
      <c r="Y105" s="289">
        <v>0</v>
      </c>
      <c r="Z105" s="289">
        <v>0</v>
      </c>
      <c r="AA105" s="561">
        <f t="shared" si="74"/>
        <v>0</v>
      </c>
      <c r="AB105" s="298">
        <v>0</v>
      </c>
      <c r="AC105" s="299">
        <v>0</v>
      </c>
      <c r="AD105" s="299">
        <v>0</v>
      </c>
      <c r="AE105" s="300">
        <f t="shared" si="67"/>
        <v>0</v>
      </c>
      <c r="AF105" s="614"/>
      <c r="AG105" s="611"/>
      <c r="AH105" s="611"/>
      <c r="AI105" s="637">
        <f t="shared" si="68"/>
        <v>0</v>
      </c>
      <c r="AJ105" s="614"/>
      <c r="AK105" s="611"/>
      <c r="AL105" s="611"/>
      <c r="AM105" s="637">
        <f t="shared" si="69"/>
        <v>0</v>
      </c>
      <c r="AN105" s="418">
        <f t="shared" si="51"/>
        <v>0</v>
      </c>
      <c r="AO105" s="419">
        <f t="shared" si="52"/>
        <v>0</v>
      </c>
      <c r="AP105" s="420">
        <f>F105+J105+N105+R105+V105+Z105+AD105+AH105+AL105+0.001</f>
        <v>1E-3</v>
      </c>
      <c r="AQ105" s="421">
        <f t="shared" si="59"/>
        <v>0</v>
      </c>
      <c r="AR105" s="422">
        <f t="shared" si="75"/>
        <v>0.2060682680151705</v>
      </c>
      <c r="AS105" s="421">
        <f t="shared" si="76"/>
        <v>1.5167215191912259E-4</v>
      </c>
      <c r="AT105" s="423">
        <f t="shared" si="77"/>
        <v>1.0000000000000002</v>
      </c>
      <c r="AU105" s="421">
        <f t="shared" si="55"/>
        <v>0</v>
      </c>
      <c r="AV105" s="422">
        <f t="shared" si="78"/>
        <v>0.18427100584397052</v>
      </c>
    </row>
    <row r="106" spans="1:48" ht="16.5" customHeight="1" x14ac:dyDescent="0.25">
      <c r="A106" s="400">
        <v>20</v>
      </c>
      <c r="B106" s="392">
        <v>61410</v>
      </c>
      <c r="C106" s="393" t="s">
        <v>70</v>
      </c>
      <c r="D106" s="288">
        <v>0</v>
      </c>
      <c r="E106" s="289">
        <v>1</v>
      </c>
      <c r="F106" s="289">
        <v>2</v>
      </c>
      <c r="G106" s="300">
        <f t="shared" si="79"/>
        <v>1</v>
      </c>
      <c r="H106" s="298">
        <v>0</v>
      </c>
      <c r="I106" s="299">
        <v>0</v>
      </c>
      <c r="J106" s="299">
        <v>0</v>
      </c>
      <c r="K106" s="300">
        <f t="shared" si="65"/>
        <v>0</v>
      </c>
      <c r="L106" s="298">
        <v>0</v>
      </c>
      <c r="M106" s="299">
        <v>0</v>
      </c>
      <c r="N106" s="299">
        <v>0</v>
      </c>
      <c r="O106" s="300">
        <f t="shared" si="72"/>
        <v>0</v>
      </c>
      <c r="P106" s="298">
        <v>0</v>
      </c>
      <c r="Q106" s="299">
        <v>0</v>
      </c>
      <c r="R106" s="299">
        <v>0</v>
      </c>
      <c r="S106" s="300">
        <f t="shared" si="66"/>
        <v>0</v>
      </c>
      <c r="T106" s="298">
        <v>0</v>
      </c>
      <c r="U106" s="299">
        <v>0</v>
      </c>
      <c r="V106" s="299">
        <v>0</v>
      </c>
      <c r="W106" s="300">
        <f t="shared" si="73"/>
        <v>0</v>
      </c>
      <c r="X106" s="288">
        <v>0</v>
      </c>
      <c r="Y106" s="289">
        <v>0</v>
      </c>
      <c r="Z106" s="289">
        <v>0</v>
      </c>
      <c r="AA106" s="561">
        <f t="shared" si="74"/>
        <v>0</v>
      </c>
      <c r="AB106" s="298">
        <v>0</v>
      </c>
      <c r="AC106" s="299">
        <v>0</v>
      </c>
      <c r="AD106" s="299">
        <v>0</v>
      </c>
      <c r="AE106" s="300">
        <f t="shared" si="67"/>
        <v>0</v>
      </c>
      <c r="AF106" s="614"/>
      <c r="AG106" s="611"/>
      <c r="AH106" s="611"/>
      <c r="AI106" s="637">
        <f t="shared" si="68"/>
        <v>0</v>
      </c>
      <c r="AJ106" s="614"/>
      <c r="AK106" s="611"/>
      <c r="AL106" s="611"/>
      <c r="AM106" s="637">
        <f t="shared" si="69"/>
        <v>0</v>
      </c>
      <c r="AN106" s="418">
        <f t="shared" si="51"/>
        <v>0</v>
      </c>
      <c r="AO106" s="419">
        <f t="shared" si="52"/>
        <v>1</v>
      </c>
      <c r="AP106" s="420">
        <f t="shared" si="54"/>
        <v>2</v>
      </c>
      <c r="AQ106" s="421">
        <f t="shared" si="59"/>
        <v>0.14285714285714285</v>
      </c>
      <c r="AR106" s="422">
        <f t="shared" si="75"/>
        <v>0.2060682680151705</v>
      </c>
      <c r="AS106" s="421">
        <f t="shared" si="76"/>
        <v>0.30334430383824518</v>
      </c>
      <c r="AT106" s="423">
        <f t="shared" si="77"/>
        <v>1.0000000000000002</v>
      </c>
      <c r="AU106" s="421">
        <f t="shared" si="55"/>
        <v>0.5</v>
      </c>
      <c r="AV106" s="422">
        <f t="shared" si="78"/>
        <v>0.18427100584397052</v>
      </c>
    </row>
    <row r="107" spans="1:48" ht="16.5" customHeight="1" x14ac:dyDescent="0.25">
      <c r="A107" s="400">
        <v>21</v>
      </c>
      <c r="B107" s="392">
        <v>61430</v>
      </c>
      <c r="C107" s="393" t="s">
        <v>111</v>
      </c>
      <c r="D107" s="288">
        <v>2</v>
      </c>
      <c r="E107" s="289">
        <v>2</v>
      </c>
      <c r="F107" s="289">
        <v>8</v>
      </c>
      <c r="G107" s="300">
        <f t="shared" si="79"/>
        <v>1</v>
      </c>
      <c r="H107" s="298">
        <v>0</v>
      </c>
      <c r="I107" s="299">
        <v>0</v>
      </c>
      <c r="J107" s="299">
        <v>0</v>
      </c>
      <c r="K107" s="300">
        <f t="shared" si="65"/>
        <v>0</v>
      </c>
      <c r="L107" s="298">
        <v>0</v>
      </c>
      <c r="M107" s="299">
        <v>0</v>
      </c>
      <c r="N107" s="299">
        <v>0</v>
      </c>
      <c r="O107" s="300">
        <f t="shared" si="72"/>
        <v>0</v>
      </c>
      <c r="P107" s="298">
        <v>0</v>
      </c>
      <c r="Q107" s="299">
        <v>0</v>
      </c>
      <c r="R107" s="299">
        <v>0</v>
      </c>
      <c r="S107" s="300">
        <f t="shared" si="66"/>
        <v>0</v>
      </c>
      <c r="T107" s="298">
        <v>0</v>
      </c>
      <c r="U107" s="299">
        <v>0</v>
      </c>
      <c r="V107" s="299">
        <v>0</v>
      </c>
      <c r="W107" s="300">
        <f t="shared" si="73"/>
        <v>0</v>
      </c>
      <c r="X107" s="288">
        <v>0</v>
      </c>
      <c r="Y107" s="289">
        <v>0</v>
      </c>
      <c r="Z107" s="289">
        <v>0</v>
      </c>
      <c r="AA107" s="561">
        <f t="shared" si="74"/>
        <v>0</v>
      </c>
      <c r="AB107" s="298">
        <v>0</v>
      </c>
      <c r="AC107" s="299">
        <v>0</v>
      </c>
      <c r="AD107" s="299">
        <v>5</v>
      </c>
      <c r="AE107" s="300">
        <f t="shared" si="67"/>
        <v>1</v>
      </c>
      <c r="AF107" s="614"/>
      <c r="AG107" s="611"/>
      <c r="AH107" s="611"/>
      <c r="AI107" s="637">
        <f t="shared" si="68"/>
        <v>0</v>
      </c>
      <c r="AJ107" s="614"/>
      <c r="AK107" s="611"/>
      <c r="AL107" s="611"/>
      <c r="AM107" s="637">
        <f t="shared" si="69"/>
        <v>0</v>
      </c>
      <c r="AN107" s="418">
        <f t="shared" si="51"/>
        <v>2</v>
      </c>
      <c r="AO107" s="419">
        <f t="shared" si="52"/>
        <v>2</v>
      </c>
      <c r="AP107" s="420">
        <f t="shared" si="54"/>
        <v>13</v>
      </c>
      <c r="AQ107" s="421">
        <f t="shared" si="59"/>
        <v>0.2857142857142857</v>
      </c>
      <c r="AR107" s="422">
        <f t="shared" si="75"/>
        <v>0.2060682680151705</v>
      </c>
      <c r="AS107" s="421">
        <f t="shared" si="76"/>
        <v>1.9717379749485937</v>
      </c>
      <c r="AT107" s="423">
        <f t="shared" si="77"/>
        <v>1.0000000000000002</v>
      </c>
      <c r="AU107" s="421">
        <f t="shared" si="55"/>
        <v>0.30769230769230771</v>
      </c>
      <c r="AV107" s="422">
        <f t="shared" si="78"/>
        <v>0.18427100584397052</v>
      </c>
    </row>
    <row r="108" spans="1:48" ht="16.5" customHeight="1" x14ac:dyDescent="0.25">
      <c r="A108" s="400">
        <v>22</v>
      </c>
      <c r="B108" s="392">
        <v>61440</v>
      </c>
      <c r="C108" s="393" t="s">
        <v>71</v>
      </c>
      <c r="D108" s="288">
        <v>1</v>
      </c>
      <c r="E108" s="289">
        <v>5</v>
      </c>
      <c r="F108" s="289">
        <v>30</v>
      </c>
      <c r="G108" s="300">
        <f t="shared" si="79"/>
        <v>1</v>
      </c>
      <c r="H108" s="298">
        <v>0</v>
      </c>
      <c r="I108" s="299">
        <v>0</v>
      </c>
      <c r="J108" s="299">
        <v>0</v>
      </c>
      <c r="K108" s="300">
        <f t="shared" si="65"/>
        <v>0</v>
      </c>
      <c r="L108" s="298">
        <v>0</v>
      </c>
      <c r="M108" s="299">
        <v>0</v>
      </c>
      <c r="N108" s="299">
        <v>0</v>
      </c>
      <c r="O108" s="300">
        <f t="shared" si="72"/>
        <v>0</v>
      </c>
      <c r="P108" s="298">
        <v>0</v>
      </c>
      <c r="Q108" s="299">
        <v>0</v>
      </c>
      <c r="R108" s="299">
        <v>0</v>
      </c>
      <c r="S108" s="300">
        <f t="shared" si="66"/>
        <v>0</v>
      </c>
      <c r="T108" s="298">
        <v>0</v>
      </c>
      <c r="U108" s="299">
        <v>0</v>
      </c>
      <c r="V108" s="299">
        <v>0</v>
      </c>
      <c r="W108" s="300">
        <f t="shared" si="73"/>
        <v>0</v>
      </c>
      <c r="X108" s="288">
        <v>0</v>
      </c>
      <c r="Y108" s="289">
        <v>0</v>
      </c>
      <c r="Z108" s="289">
        <v>6</v>
      </c>
      <c r="AA108" s="561">
        <f t="shared" si="74"/>
        <v>1</v>
      </c>
      <c r="AB108" s="298">
        <v>0</v>
      </c>
      <c r="AC108" s="299">
        <v>0</v>
      </c>
      <c r="AD108" s="299">
        <v>0</v>
      </c>
      <c r="AE108" s="300">
        <f t="shared" si="67"/>
        <v>0</v>
      </c>
      <c r="AF108" s="614"/>
      <c r="AG108" s="611"/>
      <c r="AH108" s="611"/>
      <c r="AI108" s="637">
        <f t="shared" si="68"/>
        <v>0</v>
      </c>
      <c r="AJ108" s="614"/>
      <c r="AK108" s="611"/>
      <c r="AL108" s="611"/>
      <c r="AM108" s="637">
        <f t="shared" si="69"/>
        <v>0</v>
      </c>
      <c r="AN108" s="418">
        <f t="shared" si="51"/>
        <v>1</v>
      </c>
      <c r="AO108" s="419">
        <f t="shared" si="52"/>
        <v>5</v>
      </c>
      <c r="AP108" s="420">
        <f t="shared" si="54"/>
        <v>36</v>
      </c>
      <c r="AQ108" s="421">
        <f t="shared" si="59"/>
        <v>0.2857142857142857</v>
      </c>
      <c r="AR108" s="422">
        <f t="shared" si="75"/>
        <v>0.2060682680151705</v>
      </c>
      <c r="AS108" s="421">
        <f t="shared" si="76"/>
        <v>5.4601974690884134</v>
      </c>
      <c r="AT108" s="423">
        <f t="shared" si="77"/>
        <v>1.0000000000000002</v>
      </c>
      <c r="AU108" s="421">
        <f t="shared" si="55"/>
        <v>0.16666666666666666</v>
      </c>
      <c r="AV108" s="422">
        <f t="shared" si="78"/>
        <v>0.18427100584397052</v>
      </c>
    </row>
    <row r="109" spans="1:48" ht="16.5" customHeight="1" x14ac:dyDescent="0.25">
      <c r="A109" s="400">
        <v>23</v>
      </c>
      <c r="B109" s="392">
        <v>61450</v>
      </c>
      <c r="C109" s="393" t="s">
        <v>112</v>
      </c>
      <c r="D109" s="288">
        <v>2</v>
      </c>
      <c r="E109" s="289">
        <v>3</v>
      </c>
      <c r="F109" s="289">
        <v>20</v>
      </c>
      <c r="G109" s="300">
        <f t="shared" si="79"/>
        <v>1</v>
      </c>
      <c r="H109" s="298">
        <v>0</v>
      </c>
      <c r="I109" s="299">
        <v>0</v>
      </c>
      <c r="J109" s="299">
        <v>1</v>
      </c>
      <c r="K109" s="300">
        <f t="shared" si="65"/>
        <v>1</v>
      </c>
      <c r="L109" s="298">
        <v>0</v>
      </c>
      <c r="M109" s="299">
        <v>0</v>
      </c>
      <c r="N109" s="299">
        <v>0</v>
      </c>
      <c r="O109" s="300">
        <f t="shared" si="72"/>
        <v>0</v>
      </c>
      <c r="P109" s="298">
        <v>0</v>
      </c>
      <c r="Q109" s="299">
        <v>0</v>
      </c>
      <c r="R109" s="299">
        <v>0</v>
      </c>
      <c r="S109" s="300">
        <f t="shared" si="66"/>
        <v>0</v>
      </c>
      <c r="T109" s="298">
        <v>0</v>
      </c>
      <c r="U109" s="299">
        <v>0</v>
      </c>
      <c r="V109" s="299">
        <v>0</v>
      </c>
      <c r="W109" s="300">
        <f t="shared" si="73"/>
        <v>0</v>
      </c>
      <c r="X109" s="288">
        <v>0</v>
      </c>
      <c r="Y109" s="289">
        <v>0</v>
      </c>
      <c r="Z109" s="289">
        <v>0</v>
      </c>
      <c r="AA109" s="561">
        <f t="shared" si="74"/>
        <v>0</v>
      </c>
      <c r="AB109" s="298">
        <v>0</v>
      </c>
      <c r="AC109" s="299">
        <v>0</v>
      </c>
      <c r="AD109" s="299">
        <v>0</v>
      </c>
      <c r="AE109" s="300">
        <f t="shared" si="67"/>
        <v>0</v>
      </c>
      <c r="AF109" s="614"/>
      <c r="AG109" s="611"/>
      <c r="AH109" s="611"/>
      <c r="AI109" s="637">
        <f t="shared" si="68"/>
        <v>0</v>
      </c>
      <c r="AJ109" s="614"/>
      <c r="AK109" s="611"/>
      <c r="AL109" s="611"/>
      <c r="AM109" s="637">
        <f t="shared" si="69"/>
        <v>0</v>
      </c>
      <c r="AN109" s="418">
        <f t="shared" si="51"/>
        <v>2</v>
      </c>
      <c r="AO109" s="419">
        <f t="shared" si="52"/>
        <v>3</v>
      </c>
      <c r="AP109" s="420">
        <f t="shared" si="54"/>
        <v>21</v>
      </c>
      <c r="AQ109" s="421">
        <f t="shared" si="59"/>
        <v>0.2857142857142857</v>
      </c>
      <c r="AR109" s="422">
        <f t="shared" si="75"/>
        <v>0.2060682680151705</v>
      </c>
      <c r="AS109" s="421">
        <f t="shared" si="76"/>
        <v>3.1851151903015746</v>
      </c>
      <c r="AT109" s="423">
        <f t="shared" si="77"/>
        <v>1.0000000000000002</v>
      </c>
      <c r="AU109" s="421">
        <f t="shared" si="55"/>
        <v>0.23809523809523808</v>
      </c>
      <c r="AV109" s="422">
        <f t="shared" si="78"/>
        <v>0.18427100584397052</v>
      </c>
    </row>
    <row r="110" spans="1:48" ht="16.5" customHeight="1" x14ac:dyDescent="0.25">
      <c r="A110" s="400">
        <v>24</v>
      </c>
      <c r="B110" s="392">
        <v>61470</v>
      </c>
      <c r="C110" s="393" t="s">
        <v>72</v>
      </c>
      <c r="D110" s="288">
        <v>0</v>
      </c>
      <c r="E110" s="289">
        <v>2</v>
      </c>
      <c r="F110" s="289">
        <v>4</v>
      </c>
      <c r="G110" s="300">
        <f t="shared" si="79"/>
        <v>1</v>
      </c>
      <c r="H110" s="298">
        <v>0</v>
      </c>
      <c r="I110" s="299">
        <v>0</v>
      </c>
      <c r="J110" s="299">
        <v>0</v>
      </c>
      <c r="K110" s="300">
        <f t="shared" si="65"/>
        <v>0</v>
      </c>
      <c r="L110" s="298">
        <v>0</v>
      </c>
      <c r="M110" s="299">
        <v>0</v>
      </c>
      <c r="N110" s="299">
        <v>0</v>
      </c>
      <c r="O110" s="300">
        <f t="shared" si="72"/>
        <v>0</v>
      </c>
      <c r="P110" s="298">
        <v>0</v>
      </c>
      <c r="Q110" s="299">
        <v>0</v>
      </c>
      <c r="R110" s="299">
        <v>0</v>
      </c>
      <c r="S110" s="300">
        <f t="shared" si="66"/>
        <v>0</v>
      </c>
      <c r="T110" s="298">
        <v>0</v>
      </c>
      <c r="U110" s="299">
        <v>0</v>
      </c>
      <c r="V110" s="299">
        <v>0</v>
      </c>
      <c r="W110" s="300">
        <f t="shared" si="73"/>
        <v>0</v>
      </c>
      <c r="X110" s="288">
        <v>0</v>
      </c>
      <c r="Y110" s="289">
        <v>0</v>
      </c>
      <c r="Z110" s="289">
        <v>0</v>
      </c>
      <c r="AA110" s="561">
        <f t="shared" si="74"/>
        <v>0</v>
      </c>
      <c r="AB110" s="298">
        <v>0</v>
      </c>
      <c r="AC110" s="299">
        <v>0</v>
      </c>
      <c r="AD110" s="299">
        <v>0</v>
      </c>
      <c r="AE110" s="300">
        <f t="shared" si="67"/>
        <v>0</v>
      </c>
      <c r="AF110" s="614"/>
      <c r="AG110" s="611"/>
      <c r="AH110" s="611"/>
      <c r="AI110" s="637">
        <f t="shared" si="68"/>
        <v>0</v>
      </c>
      <c r="AJ110" s="614"/>
      <c r="AK110" s="611"/>
      <c r="AL110" s="611"/>
      <c r="AM110" s="637">
        <f t="shared" si="69"/>
        <v>0</v>
      </c>
      <c r="AN110" s="418">
        <f t="shared" si="51"/>
        <v>0</v>
      </c>
      <c r="AO110" s="419">
        <f t="shared" si="52"/>
        <v>2</v>
      </c>
      <c r="AP110" s="420">
        <f t="shared" si="54"/>
        <v>4</v>
      </c>
      <c r="AQ110" s="421">
        <f t="shared" si="59"/>
        <v>0.14285714285714285</v>
      </c>
      <c r="AR110" s="422">
        <f t="shared" si="75"/>
        <v>0.2060682680151705</v>
      </c>
      <c r="AS110" s="421">
        <f t="shared" si="76"/>
        <v>0.60668860767649035</v>
      </c>
      <c r="AT110" s="423">
        <f t="shared" si="77"/>
        <v>1.0000000000000002</v>
      </c>
      <c r="AU110" s="421">
        <f t="shared" si="55"/>
        <v>0.5</v>
      </c>
      <c r="AV110" s="422">
        <f t="shared" si="78"/>
        <v>0.18427100584397052</v>
      </c>
    </row>
    <row r="111" spans="1:48" ht="16.5" customHeight="1" x14ac:dyDescent="0.25">
      <c r="A111" s="400">
        <v>25</v>
      </c>
      <c r="B111" s="392">
        <v>61490</v>
      </c>
      <c r="C111" s="393" t="s">
        <v>110</v>
      </c>
      <c r="D111" s="288">
        <v>5</v>
      </c>
      <c r="E111" s="289">
        <v>3</v>
      </c>
      <c r="F111" s="289">
        <v>11</v>
      </c>
      <c r="G111" s="300">
        <f t="shared" si="79"/>
        <v>1</v>
      </c>
      <c r="H111" s="298">
        <v>0</v>
      </c>
      <c r="I111" s="299">
        <v>0</v>
      </c>
      <c r="J111" s="299">
        <v>0</v>
      </c>
      <c r="K111" s="300">
        <f t="shared" si="65"/>
        <v>0</v>
      </c>
      <c r="L111" s="298">
        <v>0</v>
      </c>
      <c r="M111" s="299">
        <v>0</v>
      </c>
      <c r="N111" s="299">
        <v>0</v>
      </c>
      <c r="O111" s="300">
        <f t="shared" si="72"/>
        <v>0</v>
      </c>
      <c r="P111" s="298">
        <v>0</v>
      </c>
      <c r="Q111" s="299">
        <v>0</v>
      </c>
      <c r="R111" s="299">
        <v>0</v>
      </c>
      <c r="S111" s="300">
        <f t="shared" si="66"/>
        <v>0</v>
      </c>
      <c r="T111" s="298">
        <v>0</v>
      </c>
      <c r="U111" s="299">
        <v>0</v>
      </c>
      <c r="V111" s="299">
        <v>0</v>
      </c>
      <c r="W111" s="300">
        <f t="shared" si="73"/>
        <v>0</v>
      </c>
      <c r="X111" s="288">
        <v>0</v>
      </c>
      <c r="Y111" s="289">
        <v>0</v>
      </c>
      <c r="Z111" s="289">
        <v>1</v>
      </c>
      <c r="AA111" s="561">
        <f t="shared" si="74"/>
        <v>1</v>
      </c>
      <c r="AB111" s="298">
        <v>0</v>
      </c>
      <c r="AC111" s="299">
        <v>0</v>
      </c>
      <c r="AD111" s="299">
        <v>0</v>
      </c>
      <c r="AE111" s="300">
        <f t="shared" si="67"/>
        <v>0</v>
      </c>
      <c r="AF111" s="614"/>
      <c r="AG111" s="611"/>
      <c r="AH111" s="611"/>
      <c r="AI111" s="637">
        <f t="shared" si="68"/>
        <v>0</v>
      </c>
      <c r="AJ111" s="614"/>
      <c r="AK111" s="611"/>
      <c r="AL111" s="611"/>
      <c r="AM111" s="637">
        <f t="shared" si="69"/>
        <v>0</v>
      </c>
      <c r="AN111" s="418">
        <f t="shared" si="51"/>
        <v>5</v>
      </c>
      <c r="AO111" s="419">
        <f t="shared" si="52"/>
        <v>3</v>
      </c>
      <c r="AP111" s="420">
        <f t="shared" si="54"/>
        <v>12</v>
      </c>
      <c r="AQ111" s="421">
        <f t="shared" si="59"/>
        <v>0.2857142857142857</v>
      </c>
      <c r="AR111" s="422">
        <f t="shared" si="75"/>
        <v>0.2060682680151705</v>
      </c>
      <c r="AS111" s="421">
        <f t="shared" si="76"/>
        <v>1.8200658230294711</v>
      </c>
      <c r="AT111" s="423">
        <f t="shared" si="77"/>
        <v>1.0000000000000002</v>
      </c>
      <c r="AU111" s="421">
        <f t="shared" si="55"/>
        <v>0.66666666666666663</v>
      </c>
      <c r="AV111" s="422">
        <f t="shared" si="78"/>
        <v>0.18427100584397052</v>
      </c>
    </row>
    <row r="112" spans="1:48" ht="16.5" customHeight="1" x14ac:dyDescent="0.25">
      <c r="A112" s="400">
        <v>26</v>
      </c>
      <c r="B112" s="392">
        <v>61500</v>
      </c>
      <c r="C112" s="393" t="s">
        <v>113</v>
      </c>
      <c r="D112" s="288">
        <v>0</v>
      </c>
      <c r="E112" s="289">
        <v>2</v>
      </c>
      <c r="F112" s="289">
        <v>10</v>
      </c>
      <c r="G112" s="300">
        <f t="shared" si="79"/>
        <v>1</v>
      </c>
      <c r="H112" s="298">
        <v>0</v>
      </c>
      <c r="I112" s="299">
        <v>0</v>
      </c>
      <c r="J112" s="299">
        <v>0</v>
      </c>
      <c r="K112" s="300">
        <f t="shared" si="65"/>
        <v>0</v>
      </c>
      <c r="L112" s="298">
        <v>0</v>
      </c>
      <c r="M112" s="299">
        <v>0</v>
      </c>
      <c r="N112" s="299">
        <v>1</v>
      </c>
      <c r="O112" s="300">
        <f t="shared" si="72"/>
        <v>1</v>
      </c>
      <c r="P112" s="298">
        <v>0</v>
      </c>
      <c r="Q112" s="299">
        <v>1</v>
      </c>
      <c r="R112" s="299">
        <v>1</v>
      </c>
      <c r="S112" s="300">
        <f t="shared" si="66"/>
        <v>1</v>
      </c>
      <c r="T112" s="298">
        <v>0</v>
      </c>
      <c r="U112" s="299">
        <v>0</v>
      </c>
      <c r="V112" s="299">
        <v>0</v>
      </c>
      <c r="W112" s="300">
        <f t="shared" si="73"/>
        <v>0</v>
      </c>
      <c r="X112" s="288">
        <v>2</v>
      </c>
      <c r="Y112" s="289">
        <v>1</v>
      </c>
      <c r="Z112" s="289">
        <v>4</v>
      </c>
      <c r="AA112" s="561">
        <f t="shared" si="74"/>
        <v>1</v>
      </c>
      <c r="AB112" s="298">
        <v>0</v>
      </c>
      <c r="AC112" s="299">
        <v>0</v>
      </c>
      <c r="AD112" s="299">
        <v>0</v>
      </c>
      <c r="AE112" s="300">
        <f t="shared" si="67"/>
        <v>0</v>
      </c>
      <c r="AF112" s="614"/>
      <c r="AG112" s="611"/>
      <c r="AH112" s="611"/>
      <c r="AI112" s="637">
        <f t="shared" si="68"/>
        <v>0</v>
      </c>
      <c r="AJ112" s="614"/>
      <c r="AK112" s="611"/>
      <c r="AL112" s="611"/>
      <c r="AM112" s="637">
        <f t="shared" si="69"/>
        <v>0</v>
      </c>
      <c r="AN112" s="418">
        <f t="shared" si="51"/>
        <v>2</v>
      </c>
      <c r="AO112" s="419">
        <f t="shared" si="52"/>
        <v>4</v>
      </c>
      <c r="AP112" s="420">
        <f t="shared" si="54"/>
        <v>16</v>
      </c>
      <c r="AQ112" s="421">
        <f t="shared" si="59"/>
        <v>0.5714285714285714</v>
      </c>
      <c r="AR112" s="422">
        <f t="shared" si="75"/>
        <v>0.2060682680151705</v>
      </c>
      <c r="AS112" s="421">
        <f t="shared" si="76"/>
        <v>2.4267544307059614</v>
      </c>
      <c r="AT112" s="423">
        <f t="shared" si="77"/>
        <v>1.0000000000000002</v>
      </c>
      <c r="AU112" s="421">
        <f t="shared" si="55"/>
        <v>0.375</v>
      </c>
      <c r="AV112" s="422">
        <f t="shared" si="78"/>
        <v>0.18427100584397052</v>
      </c>
    </row>
    <row r="113" spans="1:48" ht="16.5" customHeight="1" x14ac:dyDescent="0.25">
      <c r="A113" s="400">
        <v>27</v>
      </c>
      <c r="B113" s="392">
        <v>61510</v>
      </c>
      <c r="C113" s="393" t="s">
        <v>73</v>
      </c>
      <c r="D113" s="288">
        <v>0</v>
      </c>
      <c r="E113" s="289">
        <v>3</v>
      </c>
      <c r="F113" s="289">
        <v>5</v>
      </c>
      <c r="G113" s="300">
        <f t="shared" si="79"/>
        <v>1</v>
      </c>
      <c r="H113" s="298">
        <v>0</v>
      </c>
      <c r="I113" s="299">
        <v>0</v>
      </c>
      <c r="J113" s="299">
        <v>0</v>
      </c>
      <c r="K113" s="300">
        <f t="shared" si="65"/>
        <v>0</v>
      </c>
      <c r="L113" s="298">
        <v>0</v>
      </c>
      <c r="M113" s="299">
        <v>0</v>
      </c>
      <c r="N113" s="299">
        <v>0</v>
      </c>
      <c r="O113" s="300">
        <f t="shared" si="72"/>
        <v>0</v>
      </c>
      <c r="P113" s="298">
        <v>0</v>
      </c>
      <c r="Q113" s="299">
        <v>0</v>
      </c>
      <c r="R113" s="299">
        <v>0</v>
      </c>
      <c r="S113" s="300">
        <f t="shared" si="66"/>
        <v>0</v>
      </c>
      <c r="T113" s="298">
        <v>0</v>
      </c>
      <c r="U113" s="299">
        <v>0</v>
      </c>
      <c r="V113" s="299">
        <v>0</v>
      </c>
      <c r="W113" s="300">
        <f t="shared" si="73"/>
        <v>0</v>
      </c>
      <c r="X113" s="288">
        <v>0</v>
      </c>
      <c r="Y113" s="289">
        <v>1</v>
      </c>
      <c r="Z113" s="289">
        <v>1</v>
      </c>
      <c r="AA113" s="561">
        <f t="shared" si="74"/>
        <v>1</v>
      </c>
      <c r="AB113" s="298">
        <v>1</v>
      </c>
      <c r="AC113" s="299">
        <v>0</v>
      </c>
      <c r="AD113" s="299">
        <v>3</v>
      </c>
      <c r="AE113" s="300">
        <f t="shared" si="67"/>
        <v>1</v>
      </c>
      <c r="AF113" s="614"/>
      <c r="AG113" s="611"/>
      <c r="AH113" s="611"/>
      <c r="AI113" s="637">
        <f t="shared" si="68"/>
        <v>0</v>
      </c>
      <c r="AJ113" s="614"/>
      <c r="AK113" s="611"/>
      <c r="AL113" s="611"/>
      <c r="AM113" s="637">
        <f t="shared" si="69"/>
        <v>0</v>
      </c>
      <c r="AN113" s="418">
        <f t="shared" si="51"/>
        <v>1</v>
      </c>
      <c r="AO113" s="419">
        <f t="shared" si="52"/>
        <v>4</v>
      </c>
      <c r="AP113" s="420">
        <f t="shared" si="54"/>
        <v>9</v>
      </c>
      <c r="AQ113" s="421">
        <f t="shared" si="59"/>
        <v>0.42857142857142855</v>
      </c>
      <c r="AR113" s="422">
        <f t="shared" si="75"/>
        <v>0.2060682680151705</v>
      </c>
      <c r="AS113" s="421">
        <f t="shared" si="76"/>
        <v>1.3650493672721034</v>
      </c>
      <c r="AT113" s="423">
        <f t="shared" si="77"/>
        <v>1.0000000000000002</v>
      </c>
      <c r="AU113" s="421">
        <f t="shared" si="55"/>
        <v>0.55555555555555558</v>
      </c>
      <c r="AV113" s="422">
        <f t="shared" si="78"/>
        <v>0.18427100584397052</v>
      </c>
    </row>
    <row r="114" spans="1:48" ht="16.5" customHeight="1" x14ac:dyDescent="0.25">
      <c r="A114" s="400">
        <v>28</v>
      </c>
      <c r="B114" s="392">
        <v>61520</v>
      </c>
      <c r="C114" s="397" t="s">
        <v>138</v>
      </c>
      <c r="D114" s="288">
        <v>3</v>
      </c>
      <c r="E114" s="289">
        <v>8</v>
      </c>
      <c r="F114" s="289">
        <v>25</v>
      </c>
      <c r="G114" s="300">
        <f t="shared" si="79"/>
        <v>1</v>
      </c>
      <c r="H114" s="298">
        <v>0</v>
      </c>
      <c r="I114" s="299">
        <v>0</v>
      </c>
      <c r="J114" s="299">
        <v>0</v>
      </c>
      <c r="K114" s="300">
        <f t="shared" si="65"/>
        <v>0</v>
      </c>
      <c r="L114" s="298">
        <v>0</v>
      </c>
      <c r="M114" s="299">
        <v>0</v>
      </c>
      <c r="N114" s="299">
        <v>0</v>
      </c>
      <c r="O114" s="300">
        <f t="shared" si="72"/>
        <v>0</v>
      </c>
      <c r="P114" s="298">
        <v>0</v>
      </c>
      <c r="Q114" s="299">
        <v>0</v>
      </c>
      <c r="R114" s="299">
        <v>0</v>
      </c>
      <c r="S114" s="300">
        <f t="shared" si="66"/>
        <v>0</v>
      </c>
      <c r="T114" s="298">
        <v>0</v>
      </c>
      <c r="U114" s="299">
        <v>0</v>
      </c>
      <c r="V114" s="299">
        <v>0</v>
      </c>
      <c r="W114" s="300">
        <f t="shared" si="73"/>
        <v>0</v>
      </c>
      <c r="X114" s="288">
        <v>0</v>
      </c>
      <c r="Y114" s="289">
        <v>0</v>
      </c>
      <c r="Z114" s="289">
        <v>0</v>
      </c>
      <c r="AA114" s="561">
        <f t="shared" si="74"/>
        <v>0</v>
      </c>
      <c r="AB114" s="298">
        <v>0</v>
      </c>
      <c r="AC114" s="299">
        <v>0</v>
      </c>
      <c r="AD114" s="299">
        <v>0</v>
      </c>
      <c r="AE114" s="300">
        <f t="shared" si="67"/>
        <v>0</v>
      </c>
      <c r="AF114" s="614"/>
      <c r="AG114" s="611"/>
      <c r="AH114" s="611"/>
      <c r="AI114" s="637">
        <f t="shared" si="68"/>
        <v>0</v>
      </c>
      <c r="AJ114" s="614"/>
      <c r="AK114" s="611"/>
      <c r="AL114" s="611"/>
      <c r="AM114" s="637">
        <f t="shared" si="69"/>
        <v>0</v>
      </c>
      <c r="AN114" s="432">
        <f t="shared" si="51"/>
        <v>3</v>
      </c>
      <c r="AO114" s="433">
        <f t="shared" si="52"/>
        <v>8</v>
      </c>
      <c r="AP114" s="434">
        <f t="shared" si="54"/>
        <v>25</v>
      </c>
      <c r="AQ114" s="435">
        <f t="shared" si="59"/>
        <v>0.14285714285714285</v>
      </c>
      <c r="AR114" s="436">
        <f t="shared" si="75"/>
        <v>0.2060682680151705</v>
      </c>
      <c r="AS114" s="435">
        <f t="shared" si="76"/>
        <v>3.7918037979780648</v>
      </c>
      <c r="AT114" s="437">
        <f t="shared" si="77"/>
        <v>1.0000000000000002</v>
      </c>
      <c r="AU114" s="435">
        <f t="shared" si="55"/>
        <v>0.44</v>
      </c>
      <c r="AV114" s="436">
        <f t="shared" si="78"/>
        <v>0.18427100584397052</v>
      </c>
    </row>
    <row r="115" spans="1:48" ht="16.5" customHeight="1" x14ac:dyDescent="0.25">
      <c r="A115" s="400">
        <v>29</v>
      </c>
      <c r="B115" s="392">
        <v>61540</v>
      </c>
      <c r="C115" s="393" t="s">
        <v>197</v>
      </c>
      <c r="D115" s="288">
        <v>0</v>
      </c>
      <c r="E115" s="289">
        <v>0</v>
      </c>
      <c r="F115" s="289">
        <v>0</v>
      </c>
      <c r="G115" s="314">
        <f t="shared" si="79"/>
        <v>0</v>
      </c>
      <c r="H115" s="312">
        <v>0</v>
      </c>
      <c r="I115" s="313">
        <v>0</v>
      </c>
      <c r="J115" s="313">
        <v>0</v>
      </c>
      <c r="K115" s="314">
        <f t="shared" si="65"/>
        <v>0</v>
      </c>
      <c r="L115" s="312">
        <v>0</v>
      </c>
      <c r="M115" s="313">
        <v>0</v>
      </c>
      <c r="N115" s="313">
        <v>0</v>
      </c>
      <c r="O115" s="314">
        <f t="shared" si="72"/>
        <v>0</v>
      </c>
      <c r="P115" s="312">
        <v>0</v>
      </c>
      <c r="Q115" s="313">
        <v>0</v>
      </c>
      <c r="R115" s="313">
        <v>0</v>
      </c>
      <c r="S115" s="314">
        <f t="shared" si="66"/>
        <v>0</v>
      </c>
      <c r="T115" s="312">
        <v>0</v>
      </c>
      <c r="U115" s="313">
        <v>0</v>
      </c>
      <c r="V115" s="313">
        <v>0</v>
      </c>
      <c r="W115" s="314">
        <f t="shared" si="73"/>
        <v>0</v>
      </c>
      <c r="X115" s="564">
        <v>0</v>
      </c>
      <c r="Y115" s="565">
        <v>0</v>
      </c>
      <c r="Z115" s="565">
        <v>0</v>
      </c>
      <c r="AA115" s="562">
        <f t="shared" si="74"/>
        <v>0</v>
      </c>
      <c r="AB115" s="312">
        <v>0</v>
      </c>
      <c r="AC115" s="313">
        <v>0</v>
      </c>
      <c r="AD115" s="313">
        <v>0</v>
      </c>
      <c r="AE115" s="314">
        <f t="shared" si="67"/>
        <v>0</v>
      </c>
      <c r="AF115" s="609"/>
      <c r="AG115" s="613"/>
      <c r="AH115" s="613"/>
      <c r="AI115" s="615">
        <f t="shared" si="68"/>
        <v>0</v>
      </c>
      <c r="AJ115" s="609"/>
      <c r="AK115" s="613"/>
      <c r="AL115" s="613"/>
      <c r="AM115" s="615">
        <f t="shared" si="69"/>
        <v>0</v>
      </c>
      <c r="AN115" s="418">
        <f t="shared" si="51"/>
        <v>0</v>
      </c>
      <c r="AO115" s="419">
        <f t="shared" si="52"/>
        <v>0</v>
      </c>
      <c r="AP115" s="420">
        <f>F115+J115+N115+R115+V115+Z115+AD115+AH115+AL115+0.001</f>
        <v>1E-3</v>
      </c>
      <c r="AQ115" s="421">
        <f t="shared" si="59"/>
        <v>0</v>
      </c>
      <c r="AR115" s="422">
        <f t="shared" si="75"/>
        <v>0.2060682680151705</v>
      </c>
      <c r="AS115" s="421">
        <f t="shared" si="76"/>
        <v>1.5167215191912259E-4</v>
      </c>
      <c r="AT115" s="423">
        <f t="shared" si="77"/>
        <v>1.0000000000000002</v>
      </c>
      <c r="AU115" s="421">
        <f t="shared" si="55"/>
        <v>0</v>
      </c>
      <c r="AV115" s="422">
        <f t="shared" si="78"/>
        <v>0.18427100584397052</v>
      </c>
    </row>
    <row r="116" spans="1:48" ht="16.5" customHeight="1" thickBot="1" x14ac:dyDescent="0.3">
      <c r="A116" s="555">
        <v>30</v>
      </c>
      <c r="B116" s="402">
        <v>61560</v>
      </c>
      <c r="C116" s="548" t="s">
        <v>210</v>
      </c>
      <c r="D116" s="298">
        <v>0</v>
      </c>
      <c r="E116" s="299">
        <v>0</v>
      </c>
      <c r="F116" s="299">
        <v>0</v>
      </c>
      <c r="G116" s="300">
        <f t="shared" ref="G116" si="80">IF(F116&gt;0,1,0)</f>
        <v>0</v>
      </c>
      <c r="H116" s="298">
        <v>0</v>
      </c>
      <c r="I116" s="299">
        <v>0</v>
      </c>
      <c r="J116" s="299">
        <v>0</v>
      </c>
      <c r="K116" s="300">
        <f t="shared" ref="K116" si="81">IF(J116&gt;0,1,0)</f>
        <v>0</v>
      </c>
      <c r="L116" s="298">
        <v>0</v>
      </c>
      <c r="M116" s="299">
        <v>0</v>
      </c>
      <c r="N116" s="299">
        <v>0</v>
      </c>
      <c r="O116" s="300">
        <f t="shared" ref="O116" si="82">IF(N116&gt;0,1,0)</f>
        <v>0</v>
      </c>
      <c r="P116" s="298">
        <v>0</v>
      </c>
      <c r="Q116" s="299">
        <v>0</v>
      </c>
      <c r="R116" s="299">
        <v>0</v>
      </c>
      <c r="S116" s="300">
        <f t="shared" ref="S116" si="83">IF(R116&gt;0,1,0)</f>
        <v>0</v>
      </c>
      <c r="T116" s="298">
        <v>0</v>
      </c>
      <c r="U116" s="299">
        <v>0</v>
      </c>
      <c r="V116" s="299">
        <v>0</v>
      </c>
      <c r="W116" s="300">
        <f t="shared" ref="W116" si="84">IF(V116&gt;0,1,0)</f>
        <v>0</v>
      </c>
      <c r="X116" s="288">
        <v>0</v>
      </c>
      <c r="Y116" s="289">
        <v>0</v>
      </c>
      <c r="Z116" s="289">
        <v>0</v>
      </c>
      <c r="AA116" s="561">
        <f t="shared" ref="AA116" si="85">IF(Z116&gt;0,1,0)</f>
        <v>0</v>
      </c>
      <c r="AB116" s="298">
        <v>1</v>
      </c>
      <c r="AC116" s="299">
        <v>0</v>
      </c>
      <c r="AD116" s="299">
        <v>3</v>
      </c>
      <c r="AE116" s="300">
        <f t="shared" ref="AE116" si="86">IF(AD116&gt;0,1,0)</f>
        <v>1</v>
      </c>
      <c r="AF116" s="614"/>
      <c r="AG116" s="611"/>
      <c r="AH116" s="611"/>
      <c r="AI116" s="637">
        <f t="shared" ref="AI116" si="87">IF(AH116&gt;0,1,0)</f>
        <v>0</v>
      </c>
      <c r="AJ116" s="614"/>
      <c r="AK116" s="611"/>
      <c r="AL116" s="611"/>
      <c r="AM116" s="637">
        <f t="shared" ref="AM116" si="88">IF(AL116&gt;0,1,0)</f>
        <v>0</v>
      </c>
      <c r="AN116" s="549">
        <f t="shared" ref="AN116" si="89">D116+H116+L116+P116+T116+X116+AB116+AF116+AJ116</f>
        <v>1</v>
      </c>
      <c r="AO116" s="550">
        <f t="shared" ref="AO116" si="90">E116+I116+M116+Q116+U116+Y116+AC116+AG116+AK116</f>
        <v>0</v>
      </c>
      <c r="AP116" s="551">
        <f>F116+J116+N116+R116+V116+Z116+AD116+AH116+AL116</f>
        <v>3</v>
      </c>
      <c r="AQ116" s="552">
        <f t="shared" ref="AQ116" si="91">(G116+K116+O116+S116+W116+AA116+AE116+AI116+AM116)/$B$2</f>
        <v>0.14285714285714285</v>
      </c>
      <c r="AR116" s="553">
        <f t="shared" si="75"/>
        <v>0.2060682680151705</v>
      </c>
      <c r="AS116" s="552">
        <f t="shared" si="76"/>
        <v>0.45501645575736777</v>
      </c>
      <c r="AT116" s="554">
        <f t="shared" si="77"/>
        <v>1.0000000000000002</v>
      </c>
      <c r="AU116" s="552">
        <f t="shared" ref="AU116" si="92">(AN116+AO116)/AP116</f>
        <v>0.33333333333333331</v>
      </c>
      <c r="AV116" s="553">
        <f t="shared" si="78"/>
        <v>0.18427100584397052</v>
      </c>
    </row>
    <row r="117" spans="1:48" ht="16.5" customHeight="1" thickBot="1" x14ac:dyDescent="0.3">
      <c r="A117" s="411"/>
      <c r="B117" s="390"/>
      <c r="C117" s="378" t="s">
        <v>74</v>
      </c>
      <c r="D117" s="375">
        <f t="shared" ref="D117:AM117" si="93">SUM(D118:D126)</f>
        <v>12</v>
      </c>
      <c r="E117" s="376">
        <f t="shared" si="93"/>
        <v>21</v>
      </c>
      <c r="F117" s="376">
        <f t="shared" si="93"/>
        <v>76</v>
      </c>
      <c r="G117" s="379">
        <f t="shared" si="93"/>
        <v>6</v>
      </c>
      <c r="H117" s="375">
        <f t="shared" si="93"/>
        <v>0</v>
      </c>
      <c r="I117" s="376">
        <f t="shared" si="93"/>
        <v>0</v>
      </c>
      <c r="J117" s="376">
        <f t="shared" si="93"/>
        <v>1</v>
      </c>
      <c r="K117" s="379">
        <f t="shared" si="93"/>
        <v>1</v>
      </c>
      <c r="L117" s="375">
        <f t="shared" si="93"/>
        <v>0</v>
      </c>
      <c r="M117" s="376">
        <f t="shared" si="93"/>
        <v>0</v>
      </c>
      <c r="N117" s="376">
        <f t="shared" si="93"/>
        <v>2</v>
      </c>
      <c r="O117" s="379">
        <f t="shared" si="93"/>
        <v>2</v>
      </c>
      <c r="P117" s="375">
        <f t="shared" si="93"/>
        <v>0</v>
      </c>
      <c r="Q117" s="376">
        <f t="shared" si="93"/>
        <v>0</v>
      </c>
      <c r="R117" s="376">
        <f t="shared" si="93"/>
        <v>0</v>
      </c>
      <c r="S117" s="379">
        <f t="shared" si="93"/>
        <v>0</v>
      </c>
      <c r="T117" s="375">
        <f t="shared" si="93"/>
        <v>0</v>
      </c>
      <c r="U117" s="376">
        <f t="shared" si="93"/>
        <v>0</v>
      </c>
      <c r="V117" s="376">
        <f t="shared" si="93"/>
        <v>0</v>
      </c>
      <c r="W117" s="379">
        <f t="shared" si="93"/>
        <v>0</v>
      </c>
      <c r="X117" s="761">
        <f t="shared" si="93"/>
        <v>0</v>
      </c>
      <c r="Y117" s="763">
        <f t="shared" si="93"/>
        <v>0</v>
      </c>
      <c r="Z117" s="763">
        <f t="shared" si="93"/>
        <v>3</v>
      </c>
      <c r="AA117" s="762">
        <f t="shared" si="93"/>
        <v>1</v>
      </c>
      <c r="AB117" s="375">
        <f t="shared" si="93"/>
        <v>0</v>
      </c>
      <c r="AC117" s="376">
        <f t="shared" si="93"/>
        <v>0</v>
      </c>
      <c r="AD117" s="376">
        <f t="shared" si="93"/>
        <v>2</v>
      </c>
      <c r="AE117" s="379">
        <f t="shared" si="93"/>
        <v>2</v>
      </c>
      <c r="AF117" s="634">
        <f t="shared" si="93"/>
        <v>0</v>
      </c>
      <c r="AG117" s="635">
        <f t="shared" si="93"/>
        <v>0</v>
      </c>
      <c r="AH117" s="635">
        <f t="shared" si="93"/>
        <v>0</v>
      </c>
      <c r="AI117" s="639">
        <f t="shared" si="93"/>
        <v>0</v>
      </c>
      <c r="AJ117" s="634">
        <f t="shared" si="93"/>
        <v>0</v>
      </c>
      <c r="AK117" s="635">
        <f t="shared" si="93"/>
        <v>0</v>
      </c>
      <c r="AL117" s="635">
        <f t="shared" si="93"/>
        <v>0</v>
      </c>
      <c r="AM117" s="639">
        <f t="shared" si="93"/>
        <v>0</v>
      </c>
      <c r="AN117" s="101">
        <f t="shared" si="51"/>
        <v>12</v>
      </c>
      <c r="AO117" s="102">
        <f t="shared" si="52"/>
        <v>21</v>
      </c>
      <c r="AP117" s="207">
        <f t="shared" si="54"/>
        <v>84</v>
      </c>
      <c r="AQ117" s="69">
        <f>(G117+K117+O117+S117+W117+AA117+AE117+AI117+AM117)/$B$2/A126</f>
        <v>0.19047619047619047</v>
      </c>
      <c r="AR117" s="100"/>
      <c r="AS117" s="69">
        <f>AP117/$AP$127/A126</f>
        <v>1.4156067512451442</v>
      </c>
      <c r="AT117" s="74"/>
      <c r="AU117" s="69">
        <f t="shared" si="55"/>
        <v>0.39285714285714285</v>
      </c>
      <c r="AV117" s="100"/>
    </row>
    <row r="118" spans="1:48" ht="16.5" customHeight="1" x14ac:dyDescent="0.25">
      <c r="A118" s="403">
        <v>1</v>
      </c>
      <c r="B118" s="404">
        <v>70020</v>
      </c>
      <c r="C118" s="405" t="s">
        <v>107</v>
      </c>
      <c r="D118" s="288">
        <v>2</v>
      </c>
      <c r="E118" s="289">
        <v>8</v>
      </c>
      <c r="F118" s="289">
        <v>29</v>
      </c>
      <c r="G118" s="300">
        <f t="shared" ref="G118:G124" si="94">IF(F118&gt;0,1,0)</f>
        <v>1</v>
      </c>
      <c r="H118" s="298">
        <v>0</v>
      </c>
      <c r="I118" s="299">
        <v>0</v>
      </c>
      <c r="J118" s="299">
        <v>0</v>
      </c>
      <c r="K118" s="300">
        <f t="shared" si="65"/>
        <v>0</v>
      </c>
      <c r="L118" s="298">
        <v>0</v>
      </c>
      <c r="M118" s="299">
        <v>0</v>
      </c>
      <c r="N118" s="299">
        <v>1</v>
      </c>
      <c r="O118" s="300">
        <f t="shared" ref="O118:O124" si="95">IF(N118&gt;0,1,0)</f>
        <v>1</v>
      </c>
      <c r="P118" s="298">
        <v>0</v>
      </c>
      <c r="Q118" s="299">
        <v>0</v>
      </c>
      <c r="R118" s="299">
        <v>0</v>
      </c>
      <c r="S118" s="300">
        <f t="shared" si="66"/>
        <v>0</v>
      </c>
      <c r="T118" s="298">
        <v>0</v>
      </c>
      <c r="U118" s="299">
        <v>0</v>
      </c>
      <c r="V118" s="299">
        <v>0</v>
      </c>
      <c r="W118" s="300">
        <f t="shared" ref="W118:W124" si="96">IF(V118&gt;0,1,0)</f>
        <v>0</v>
      </c>
      <c r="X118" s="288">
        <v>0</v>
      </c>
      <c r="Y118" s="289">
        <v>0</v>
      </c>
      <c r="Z118" s="289">
        <v>0</v>
      </c>
      <c r="AA118" s="561">
        <f t="shared" ref="AA118:AA124" si="97">IF(Z118&gt;0,1,0)</f>
        <v>0</v>
      </c>
      <c r="AB118" s="298">
        <v>0</v>
      </c>
      <c r="AC118" s="299">
        <v>0</v>
      </c>
      <c r="AD118" s="299">
        <v>0</v>
      </c>
      <c r="AE118" s="300">
        <f t="shared" si="67"/>
        <v>0</v>
      </c>
      <c r="AF118" s="614"/>
      <c r="AG118" s="611"/>
      <c r="AH118" s="611"/>
      <c r="AI118" s="637">
        <f t="shared" si="68"/>
        <v>0</v>
      </c>
      <c r="AJ118" s="614"/>
      <c r="AK118" s="611"/>
      <c r="AL118" s="611"/>
      <c r="AM118" s="637">
        <f t="shared" si="69"/>
        <v>0</v>
      </c>
      <c r="AN118" s="456">
        <f t="shared" si="51"/>
        <v>2</v>
      </c>
      <c r="AO118" s="457">
        <f t="shared" si="52"/>
        <v>8</v>
      </c>
      <c r="AP118" s="458">
        <f t="shared" si="54"/>
        <v>30</v>
      </c>
      <c r="AQ118" s="415">
        <f t="shared" si="59"/>
        <v>0.2857142857142857</v>
      </c>
      <c r="AR118" s="416">
        <f t="shared" ref="AR118:AR126" si="98">$AQ$127</f>
        <v>0.2060682680151705</v>
      </c>
      <c r="AS118" s="415">
        <f t="shared" ref="AS118:AS126" si="99">AP118/$AP$127</f>
        <v>4.5501645575736775</v>
      </c>
      <c r="AT118" s="417">
        <f t="shared" ref="AT118:AT126" si="100">$AS$127</f>
        <v>1.0000000000000002</v>
      </c>
      <c r="AU118" s="415">
        <f t="shared" si="55"/>
        <v>0.33333333333333331</v>
      </c>
      <c r="AV118" s="416">
        <f t="shared" ref="AV118:AV126" si="101">$AU$127</f>
        <v>0.18427100584397052</v>
      </c>
    </row>
    <row r="119" spans="1:48" ht="16.5" customHeight="1" x14ac:dyDescent="0.25">
      <c r="A119" s="391">
        <v>2</v>
      </c>
      <c r="B119" s="392">
        <v>70110</v>
      </c>
      <c r="C119" s="393" t="s">
        <v>109</v>
      </c>
      <c r="D119" s="288">
        <v>4</v>
      </c>
      <c r="E119" s="289">
        <v>3</v>
      </c>
      <c r="F119" s="289">
        <v>13</v>
      </c>
      <c r="G119" s="300">
        <f>IF(F119&gt;0,1,0)</f>
        <v>1</v>
      </c>
      <c r="H119" s="298">
        <v>0</v>
      </c>
      <c r="I119" s="299">
        <v>0</v>
      </c>
      <c r="J119" s="299">
        <v>0</v>
      </c>
      <c r="K119" s="300">
        <f>IF(J119&gt;0,1,0)</f>
        <v>0</v>
      </c>
      <c r="L119" s="298">
        <v>0</v>
      </c>
      <c r="M119" s="299">
        <v>0</v>
      </c>
      <c r="N119" s="299">
        <v>0</v>
      </c>
      <c r="O119" s="300">
        <f t="shared" si="95"/>
        <v>0</v>
      </c>
      <c r="P119" s="298">
        <v>0</v>
      </c>
      <c r="Q119" s="299">
        <v>0</v>
      </c>
      <c r="R119" s="299">
        <v>0</v>
      </c>
      <c r="S119" s="300">
        <f>IF(R119&gt;0,1,0)</f>
        <v>0</v>
      </c>
      <c r="T119" s="298">
        <v>0</v>
      </c>
      <c r="U119" s="299">
        <v>0</v>
      </c>
      <c r="V119" s="299">
        <v>0</v>
      </c>
      <c r="W119" s="300">
        <f t="shared" si="96"/>
        <v>0</v>
      </c>
      <c r="X119" s="288">
        <v>0</v>
      </c>
      <c r="Y119" s="289">
        <v>0</v>
      </c>
      <c r="Z119" s="289">
        <v>0</v>
      </c>
      <c r="AA119" s="561">
        <f t="shared" si="97"/>
        <v>0</v>
      </c>
      <c r="AB119" s="298">
        <v>0</v>
      </c>
      <c r="AC119" s="299">
        <v>0</v>
      </c>
      <c r="AD119" s="299">
        <v>1</v>
      </c>
      <c r="AE119" s="300">
        <f>IF(AD119&gt;0,1,0)</f>
        <v>1</v>
      </c>
      <c r="AF119" s="614"/>
      <c r="AG119" s="611"/>
      <c r="AH119" s="611"/>
      <c r="AI119" s="637">
        <f>IF(AH119&gt;0,1,0)</f>
        <v>0</v>
      </c>
      <c r="AJ119" s="614"/>
      <c r="AK119" s="611"/>
      <c r="AL119" s="611"/>
      <c r="AM119" s="637">
        <f>IF(AL119&gt;0,1,0)</f>
        <v>0</v>
      </c>
      <c r="AN119" s="418">
        <f t="shared" si="51"/>
        <v>4</v>
      </c>
      <c r="AO119" s="419">
        <f t="shared" si="52"/>
        <v>3</v>
      </c>
      <c r="AP119" s="420">
        <f t="shared" si="54"/>
        <v>14</v>
      </c>
      <c r="AQ119" s="421">
        <f t="shared" si="59"/>
        <v>0.2857142857142857</v>
      </c>
      <c r="AR119" s="422">
        <f t="shared" si="98"/>
        <v>0.2060682680151705</v>
      </c>
      <c r="AS119" s="421">
        <f t="shared" si="99"/>
        <v>2.1234101268677161</v>
      </c>
      <c r="AT119" s="423">
        <f t="shared" si="100"/>
        <v>1.0000000000000002</v>
      </c>
      <c r="AU119" s="421">
        <f>(AN119+AO119)/AP119</f>
        <v>0.5</v>
      </c>
      <c r="AV119" s="422">
        <f t="shared" si="101"/>
        <v>0.18427100584397052</v>
      </c>
    </row>
    <row r="120" spans="1:48" ht="16.5" customHeight="1" x14ac:dyDescent="0.25">
      <c r="A120" s="391">
        <v>3</v>
      </c>
      <c r="B120" s="392">
        <v>70021</v>
      </c>
      <c r="C120" s="393" t="s">
        <v>108</v>
      </c>
      <c r="D120" s="288">
        <v>0</v>
      </c>
      <c r="E120" s="289">
        <v>0</v>
      </c>
      <c r="F120" s="289">
        <v>7</v>
      </c>
      <c r="G120" s="300">
        <f t="shared" si="94"/>
        <v>1</v>
      </c>
      <c r="H120" s="298">
        <v>0</v>
      </c>
      <c r="I120" s="299">
        <v>0</v>
      </c>
      <c r="J120" s="299">
        <v>0</v>
      </c>
      <c r="K120" s="300">
        <f t="shared" si="65"/>
        <v>0</v>
      </c>
      <c r="L120" s="298">
        <v>0</v>
      </c>
      <c r="M120" s="299">
        <v>0</v>
      </c>
      <c r="N120" s="299">
        <v>0</v>
      </c>
      <c r="O120" s="300">
        <f t="shared" si="95"/>
        <v>0</v>
      </c>
      <c r="P120" s="298">
        <v>0</v>
      </c>
      <c r="Q120" s="299">
        <v>0</v>
      </c>
      <c r="R120" s="299">
        <v>0</v>
      </c>
      <c r="S120" s="300">
        <f t="shared" si="66"/>
        <v>0</v>
      </c>
      <c r="T120" s="298">
        <v>0</v>
      </c>
      <c r="U120" s="299">
        <v>0</v>
      </c>
      <c r="V120" s="299">
        <v>0</v>
      </c>
      <c r="W120" s="300">
        <f t="shared" si="96"/>
        <v>0</v>
      </c>
      <c r="X120" s="288">
        <v>0</v>
      </c>
      <c r="Y120" s="289">
        <v>0</v>
      </c>
      <c r="Z120" s="289">
        <v>0</v>
      </c>
      <c r="AA120" s="561">
        <f t="shared" si="97"/>
        <v>0</v>
      </c>
      <c r="AB120" s="298">
        <v>0</v>
      </c>
      <c r="AC120" s="299">
        <v>0</v>
      </c>
      <c r="AD120" s="299">
        <v>0</v>
      </c>
      <c r="AE120" s="300">
        <f t="shared" si="67"/>
        <v>0</v>
      </c>
      <c r="AF120" s="614"/>
      <c r="AG120" s="611"/>
      <c r="AH120" s="611"/>
      <c r="AI120" s="637">
        <f t="shared" si="68"/>
        <v>0</v>
      </c>
      <c r="AJ120" s="614"/>
      <c r="AK120" s="611"/>
      <c r="AL120" s="611"/>
      <c r="AM120" s="637">
        <f t="shared" si="69"/>
        <v>0</v>
      </c>
      <c r="AN120" s="418">
        <f t="shared" si="51"/>
        <v>0</v>
      </c>
      <c r="AO120" s="419">
        <f t="shared" si="52"/>
        <v>0</v>
      </c>
      <c r="AP120" s="420">
        <f t="shared" si="54"/>
        <v>7</v>
      </c>
      <c r="AQ120" s="421">
        <f t="shared" si="59"/>
        <v>0.14285714285714285</v>
      </c>
      <c r="AR120" s="422">
        <f t="shared" si="98"/>
        <v>0.2060682680151705</v>
      </c>
      <c r="AS120" s="421">
        <f t="shared" si="99"/>
        <v>1.0617050634338581</v>
      </c>
      <c r="AT120" s="423">
        <f t="shared" si="100"/>
        <v>1.0000000000000002</v>
      </c>
      <c r="AU120" s="421">
        <f t="shared" si="55"/>
        <v>0</v>
      </c>
      <c r="AV120" s="422">
        <f t="shared" si="101"/>
        <v>0.18427100584397052</v>
      </c>
    </row>
    <row r="121" spans="1:48" ht="16.5" customHeight="1" x14ac:dyDescent="0.25">
      <c r="A121" s="391">
        <v>4</v>
      </c>
      <c r="B121" s="392">
        <v>70040</v>
      </c>
      <c r="C121" s="393" t="s">
        <v>56</v>
      </c>
      <c r="D121" s="288">
        <v>0</v>
      </c>
      <c r="E121" s="289">
        <v>0</v>
      </c>
      <c r="F121" s="289">
        <v>1</v>
      </c>
      <c r="G121" s="300">
        <f t="shared" si="94"/>
        <v>1</v>
      </c>
      <c r="H121" s="298">
        <v>0</v>
      </c>
      <c r="I121" s="299">
        <v>0</v>
      </c>
      <c r="J121" s="299">
        <v>1</v>
      </c>
      <c r="K121" s="300">
        <f t="shared" si="65"/>
        <v>1</v>
      </c>
      <c r="L121" s="298">
        <v>0</v>
      </c>
      <c r="M121" s="299">
        <v>0</v>
      </c>
      <c r="N121" s="299">
        <v>0</v>
      </c>
      <c r="O121" s="300">
        <f t="shared" si="95"/>
        <v>0</v>
      </c>
      <c r="P121" s="298">
        <v>0</v>
      </c>
      <c r="Q121" s="299">
        <v>0</v>
      </c>
      <c r="R121" s="299">
        <v>0</v>
      </c>
      <c r="S121" s="300">
        <f t="shared" si="66"/>
        <v>0</v>
      </c>
      <c r="T121" s="298">
        <v>0</v>
      </c>
      <c r="U121" s="299">
        <v>0</v>
      </c>
      <c r="V121" s="299">
        <v>0</v>
      </c>
      <c r="W121" s="300">
        <f t="shared" si="96"/>
        <v>0</v>
      </c>
      <c r="X121" s="288">
        <v>0</v>
      </c>
      <c r="Y121" s="289">
        <v>0</v>
      </c>
      <c r="Z121" s="289">
        <v>0</v>
      </c>
      <c r="AA121" s="561">
        <f t="shared" si="97"/>
        <v>0</v>
      </c>
      <c r="AB121" s="298">
        <v>0</v>
      </c>
      <c r="AC121" s="299">
        <v>0</v>
      </c>
      <c r="AD121" s="299">
        <v>0</v>
      </c>
      <c r="AE121" s="300">
        <f t="shared" si="67"/>
        <v>0</v>
      </c>
      <c r="AF121" s="614"/>
      <c r="AG121" s="611"/>
      <c r="AH121" s="611"/>
      <c r="AI121" s="637">
        <f t="shared" si="68"/>
        <v>0</v>
      </c>
      <c r="AJ121" s="614"/>
      <c r="AK121" s="611"/>
      <c r="AL121" s="611"/>
      <c r="AM121" s="637">
        <f t="shared" si="69"/>
        <v>0</v>
      </c>
      <c r="AN121" s="418">
        <f t="shared" si="51"/>
        <v>0</v>
      </c>
      <c r="AO121" s="419">
        <f t="shared" si="52"/>
        <v>0</v>
      </c>
      <c r="AP121" s="420">
        <f t="shared" si="54"/>
        <v>2</v>
      </c>
      <c r="AQ121" s="421">
        <f t="shared" si="59"/>
        <v>0.2857142857142857</v>
      </c>
      <c r="AR121" s="422">
        <f t="shared" si="98"/>
        <v>0.2060682680151705</v>
      </c>
      <c r="AS121" s="421">
        <f t="shared" si="99"/>
        <v>0.30334430383824518</v>
      </c>
      <c r="AT121" s="423">
        <f t="shared" si="100"/>
        <v>1.0000000000000002</v>
      </c>
      <c r="AU121" s="421">
        <f t="shared" si="55"/>
        <v>0</v>
      </c>
      <c r="AV121" s="422">
        <f t="shared" si="101"/>
        <v>0.18427100584397052</v>
      </c>
    </row>
    <row r="122" spans="1:48" ht="16.5" customHeight="1" x14ac:dyDescent="0.25">
      <c r="A122" s="391">
        <v>5</v>
      </c>
      <c r="B122" s="392">
        <v>70100</v>
      </c>
      <c r="C122" s="393" t="s">
        <v>124</v>
      </c>
      <c r="D122" s="288">
        <v>5</v>
      </c>
      <c r="E122" s="289">
        <v>7</v>
      </c>
      <c r="F122" s="289">
        <v>21</v>
      </c>
      <c r="G122" s="300">
        <f t="shared" si="94"/>
        <v>1</v>
      </c>
      <c r="H122" s="298">
        <v>0</v>
      </c>
      <c r="I122" s="299">
        <v>0</v>
      </c>
      <c r="J122" s="299">
        <v>0</v>
      </c>
      <c r="K122" s="300">
        <f t="shared" si="65"/>
        <v>0</v>
      </c>
      <c r="L122" s="298">
        <v>0</v>
      </c>
      <c r="M122" s="299">
        <v>0</v>
      </c>
      <c r="N122" s="299">
        <v>1</v>
      </c>
      <c r="O122" s="300">
        <f t="shared" si="95"/>
        <v>1</v>
      </c>
      <c r="P122" s="298">
        <v>0</v>
      </c>
      <c r="Q122" s="299">
        <v>0</v>
      </c>
      <c r="R122" s="299">
        <v>0</v>
      </c>
      <c r="S122" s="300">
        <f t="shared" si="66"/>
        <v>0</v>
      </c>
      <c r="T122" s="298">
        <v>0</v>
      </c>
      <c r="U122" s="299">
        <v>0</v>
      </c>
      <c r="V122" s="299">
        <v>0</v>
      </c>
      <c r="W122" s="300">
        <f t="shared" si="96"/>
        <v>0</v>
      </c>
      <c r="X122" s="288">
        <v>0</v>
      </c>
      <c r="Y122" s="289">
        <v>0</v>
      </c>
      <c r="Z122" s="289">
        <v>3</v>
      </c>
      <c r="AA122" s="561">
        <f t="shared" si="97"/>
        <v>1</v>
      </c>
      <c r="AB122" s="298">
        <v>0</v>
      </c>
      <c r="AC122" s="299">
        <v>0</v>
      </c>
      <c r="AD122" s="299">
        <v>0</v>
      </c>
      <c r="AE122" s="300">
        <f t="shared" si="67"/>
        <v>0</v>
      </c>
      <c r="AF122" s="614"/>
      <c r="AG122" s="611"/>
      <c r="AH122" s="611"/>
      <c r="AI122" s="637">
        <f t="shared" si="68"/>
        <v>0</v>
      </c>
      <c r="AJ122" s="614"/>
      <c r="AK122" s="611"/>
      <c r="AL122" s="611"/>
      <c r="AM122" s="637">
        <f t="shared" si="69"/>
        <v>0</v>
      </c>
      <c r="AN122" s="418">
        <f t="shared" si="51"/>
        <v>5</v>
      </c>
      <c r="AO122" s="419">
        <f t="shared" si="52"/>
        <v>7</v>
      </c>
      <c r="AP122" s="420">
        <f t="shared" si="54"/>
        <v>25</v>
      </c>
      <c r="AQ122" s="421">
        <f t="shared" si="59"/>
        <v>0.42857142857142855</v>
      </c>
      <c r="AR122" s="422">
        <f t="shared" si="98"/>
        <v>0.2060682680151705</v>
      </c>
      <c r="AS122" s="421">
        <f t="shared" si="99"/>
        <v>3.7918037979780648</v>
      </c>
      <c r="AT122" s="423">
        <f t="shared" si="100"/>
        <v>1.0000000000000002</v>
      </c>
      <c r="AU122" s="421">
        <f t="shared" si="55"/>
        <v>0.48</v>
      </c>
      <c r="AV122" s="422">
        <f t="shared" si="101"/>
        <v>0.18427100584397052</v>
      </c>
    </row>
    <row r="123" spans="1:48" ht="16.5" customHeight="1" x14ac:dyDescent="0.25">
      <c r="A123" s="391">
        <v>6</v>
      </c>
      <c r="B123" s="392">
        <v>70270</v>
      </c>
      <c r="C123" s="393" t="s">
        <v>58</v>
      </c>
      <c r="D123" s="288">
        <v>0</v>
      </c>
      <c r="E123" s="289">
        <v>0</v>
      </c>
      <c r="F123" s="289">
        <v>0</v>
      </c>
      <c r="G123" s="300">
        <f t="shared" si="94"/>
        <v>0</v>
      </c>
      <c r="H123" s="298">
        <v>0</v>
      </c>
      <c r="I123" s="299">
        <v>0</v>
      </c>
      <c r="J123" s="299">
        <v>0</v>
      </c>
      <c r="K123" s="300">
        <f t="shared" si="65"/>
        <v>0</v>
      </c>
      <c r="L123" s="298">
        <v>0</v>
      </c>
      <c r="M123" s="299">
        <v>0</v>
      </c>
      <c r="N123" s="299">
        <v>0</v>
      </c>
      <c r="O123" s="300">
        <f t="shared" si="95"/>
        <v>0</v>
      </c>
      <c r="P123" s="298">
        <v>0</v>
      </c>
      <c r="Q123" s="299">
        <v>0</v>
      </c>
      <c r="R123" s="299">
        <v>0</v>
      </c>
      <c r="S123" s="300">
        <f t="shared" si="66"/>
        <v>0</v>
      </c>
      <c r="T123" s="298">
        <v>0</v>
      </c>
      <c r="U123" s="299">
        <v>0</v>
      </c>
      <c r="V123" s="299">
        <v>0</v>
      </c>
      <c r="W123" s="300">
        <f t="shared" si="96"/>
        <v>0</v>
      </c>
      <c r="X123" s="288">
        <v>0</v>
      </c>
      <c r="Y123" s="289">
        <v>0</v>
      </c>
      <c r="Z123" s="289">
        <v>0</v>
      </c>
      <c r="AA123" s="561">
        <f t="shared" si="97"/>
        <v>0</v>
      </c>
      <c r="AB123" s="298">
        <v>0</v>
      </c>
      <c r="AC123" s="299">
        <v>0</v>
      </c>
      <c r="AD123" s="299">
        <v>0</v>
      </c>
      <c r="AE123" s="300">
        <f t="shared" si="67"/>
        <v>0</v>
      </c>
      <c r="AF123" s="614"/>
      <c r="AG123" s="611"/>
      <c r="AH123" s="611"/>
      <c r="AI123" s="637">
        <f t="shared" si="68"/>
        <v>0</v>
      </c>
      <c r="AJ123" s="614"/>
      <c r="AK123" s="611"/>
      <c r="AL123" s="611"/>
      <c r="AM123" s="637">
        <f t="shared" si="69"/>
        <v>0</v>
      </c>
      <c r="AN123" s="418">
        <f t="shared" si="51"/>
        <v>0</v>
      </c>
      <c r="AO123" s="419">
        <f t="shared" si="52"/>
        <v>0</v>
      </c>
      <c r="AP123" s="420">
        <f>F123+J123+N123+R123+V123+Z123+AD123+AH123+AL123+0.001</f>
        <v>1E-3</v>
      </c>
      <c r="AQ123" s="421">
        <f t="shared" si="59"/>
        <v>0</v>
      </c>
      <c r="AR123" s="422">
        <f t="shared" si="98"/>
        <v>0.2060682680151705</v>
      </c>
      <c r="AS123" s="421">
        <f t="shared" si="99"/>
        <v>1.5167215191912259E-4</v>
      </c>
      <c r="AT123" s="423">
        <f t="shared" si="100"/>
        <v>1.0000000000000002</v>
      </c>
      <c r="AU123" s="421">
        <f t="shared" si="55"/>
        <v>0</v>
      </c>
      <c r="AV123" s="422">
        <f t="shared" si="101"/>
        <v>0.18427100584397052</v>
      </c>
    </row>
    <row r="124" spans="1:48" ht="16.5" customHeight="1" x14ac:dyDescent="0.25">
      <c r="A124" s="391">
        <v>7</v>
      </c>
      <c r="B124" s="392">
        <v>70510</v>
      </c>
      <c r="C124" s="393" t="s">
        <v>25</v>
      </c>
      <c r="D124" s="564">
        <v>0</v>
      </c>
      <c r="E124" s="565">
        <v>0</v>
      </c>
      <c r="F124" s="565">
        <v>0</v>
      </c>
      <c r="G124" s="300">
        <f t="shared" si="94"/>
        <v>0</v>
      </c>
      <c r="H124" s="298">
        <v>0</v>
      </c>
      <c r="I124" s="299">
        <v>0</v>
      </c>
      <c r="J124" s="299">
        <v>0</v>
      </c>
      <c r="K124" s="300">
        <f t="shared" si="65"/>
        <v>0</v>
      </c>
      <c r="L124" s="298">
        <v>0</v>
      </c>
      <c r="M124" s="299">
        <v>0</v>
      </c>
      <c r="N124" s="299">
        <v>0</v>
      </c>
      <c r="O124" s="300">
        <f t="shared" si="95"/>
        <v>0</v>
      </c>
      <c r="P124" s="298">
        <v>0</v>
      </c>
      <c r="Q124" s="299">
        <v>0</v>
      </c>
      <c r="R124" s="299">
        <v>0</v>
      </c>
      <c r="S124" s="300">
        <f t="shared" si="66"/>
        <v>0</v>
      </c>
      <c r="T124" s="298">
        <v>0</v>
      </c>
      <c r="U124" s="299">
        <v>0</v>
      </c>
      <c r="V124" s="299">
        <v>0</v>
      </c>
      <c r="W124" s="300">
        <f t="shared" si="96"/>
        <v>0</v>
      </c>
      <c r="X124" s="288">
        <v>0</v>
      </c>
      <c r="Y124" s="289">
        <v>0</v>
      </c>
      <c r="Z124" s="289">
        <v>0</v>
      </c>
      <c r="AA124" s="561">
        <f t="shared" si="97"/>
        <v>0</v>
      </c>
      <c r="AB124" s="298">
        <v>0</v>
      </c>
      <c r="AC124" s="299">
        <v>0</v>
      </c>
      <c r="AD124" s="299">
        <v>0</v>
      </c>
      <c r="AE124" s="300">
        <f t="shared" si="67"/>
        <v>0</v>
      </c>
      <c r="AF124" s="614"/>
      <c r="AG124" s="611"/>
      <c r="AH124" s="611"/>
      <c r="AI124" s="637">
        <f t="shared" si="68"/>
        <v>0</v>
      </c>
      <c r="AJ124" s="614"/>
      <c r="AK124" s="611"/>
      <c r="AL124" s="611"/>
      <c r="AM124" s="637">
        <f t="shared" si="69"/>
        <v>0</v>
      </c>
      <c r="AN124" s="418">
        <f t="shared" si="51"/>
        <v>0</v>
      </c>
      <c r="AO124" s="419">
        <f t="shared" si="52"/>
        <v>0</v>
      </c>
      <c r="AP124" s="420">
        <f>F124+J124+N124+R124+V124+Z124+AD124+AH124+AL124+0.001</f>
        <v>1E-3</v>
      </c>
      <c r="AQ124" s="421">
        <f>(G124+K124+O124+S124+W124+AA124+AE124+AI124+AM124)/$B$2</f>
        <v>0</v>
      </c>
      <c r="AR124" s="422">
        <f t="shared" si="98"/>
        <v>0.2060682680151705</v>
      </c>
      <c r="AS124" s="421">
        <f t="shared" si="99"/>
        <v>1.5167215191912259E-4</v>
      </c>
      <c r="AT124" s="423">
        <f t="shared" si="100"/>
        <v>1.0000000000000002</v>
      </c>
      <c r="AU124" s="421">
        <f t="shared" si="55"/>
        <v>0</v>
      </c>
      <c r="AV124" s="422">
        <f t="shared" si="101"/>
        <v>0.18427100584397052</v>
      </c>
    </row>
    <row r="125" spans="1:48" ht="16.5" customHeight="1" x14ac:dyDescent="0.25">
      <c r="A125" s="557">
        <v>8</v>
      </c>
      <c r="B125" s="392">
        <v>10880</v>
      </c>
      <c r="C125" s="393" t="s">
        <v>211</v>
      </c>
      <c r="D125" s="564">
        <v>1</v>
      </c>
      <c r="E125" s="565">
        <v>3</v>
      </c>
      <c r="F125" s="565">
        <v>5</v>
      </c>
      <c r="G125" s="314">
        <f>IF(F125&gt;0,1,0)</f>
        <v>1</v>
      </c>
      <c r="H125" s="312">
        <v>0</v>
      </c>
      <c r="I125" s="313">
        <v>0</v>
      </c>
      <c r="J125" s="313">
        <v>0</v>
      </c>
      <c r="K125" s="314">
        <f>IF(J125&gt;0,1,0)</f>
        <v>0</v>
      </c>
      <c r="L125" s="312">
        <v>0</v>
      </c>
      <c r="M125" s="313">
        <v>0</v>
      </c>
      <c r="N125" s="313">
        <v>0</v>
      </c>
      <c r="O125" s="314">
        <f>IF(N125&gt;0,1,0)</f>
        <v>0</v>
      </c>
      <c r="P125" s="312">
        <v>0</v>
      </c>
      <c r="Q125" s="313">
        <v>0</v>
      </c>
      <c r="R125" s="313">
        <v>0</v>
      </c>
      <c r="S125" s="314">
        <f>IF(R125&gt;0,1,0)</f>
        <v>0</v>
      </c>
      <c r="T125" s="312">
        <v>0</v>
      </c>
      <c r="U125" s="313">
        <v>0</v>
      </c>
      <c r="V125" s="313">
        <v>0</v>
      </c>
      <c r="W125" s="314">
        <f>IF(V125&gt;0,1,0)</f>
        <v>0</v>
      </c>
      <c r="X125" s="564">
        <v>0</v>
      </c>
      <c r="Y125" s="565">
        <v>0</v>
      </c>
      <c r="Z125" s="565">
        <v>0</v>
      </c>
      <c r="AA125" s="562">
        <f>IF(Z125&gt;0,1,0)</f>
        <v>0</v>
      </c>
      <c r="AB125" s="312">
        <v>0</v>
      </c>
      <c r="AC125" s="313">
        <v>0</v>
      </c>
      <c r="AD125" s="313">
        <v>1</v>
      </c>
      <c r="AE125" s="314">
        <f>IF(AD125&gt;0,1,0)</f>
        <v>1</v>
      </c>
      <c r="AF125" s="609"/>
      <c r="AG125" s="613"/>
      <c r="AH125" s="613"/>
      <c r="AI125" s="615">
        <f>IF(AH125&gt;0,1,0)</f>
        <v>0</v>
      </c>
      <c r="AJ125" s="609"/>
      <c r="AK125" s="613"/>
      <c r="AL125" s="613"/>
      <c r="AM125" s="615">
        <f>IF(AL125&gt;0,1,0)</f>
        <v>0</v>
      </c>
      <c r="AN125" s="418">
        <f>D125+H125+L125+P125+T125+X125+AB125+AF125+AJ125</f>
        <v>1</v>
      </c>
      <c r="AO125" s="419">
        <f>E125+I125+M125+Q125+U125+Y125+AC125+AG125+AK125</f>
        <v>3</v>
      </c>
      <c r="AP125" s="420">
        <f t="shared" ref="AP125" si="102">F125+J125+N125+R125+V125+Z125+AD125+AH125+AL125</f>
        <v>6</v>
      </c>
      <c r="AQ125" s="421">
        <f>(G125+K125+O125+S125+W125+AA125+AE125+AI125+AM125)/$B$2</f>
        <v>0.2857142857142857</v>
      </c>
      <c r="AR125" s="422">
        <f t="shared" si="98"/>
        <v>0.2060682680151705</v>
      </c>
      <c r="AS125" s="421">
        <f t="shared" si="99"/>
        <v>0.91003291151473553</v>
      </c>
      <c r="AT125" s="423">
        <f t="shared" si="100"/>
        <v>1.0000000000000002</v>
      </c>
      <c r="AU125" s="421">
        <f>(AN125+AO125)/AP125</f>
        <v>0.66666666666666663</v>
      </c>
      <c r="AV125" s="422">
        <f t="shared" si="101"/>
        <v>0.18427100584397052</v>
      </c>
    </row>
    <row r="126" spans="1:48" ht="16.5" customHeight="1" thickBot="1" x14ac:dyDescent="0.3">
      <c r="A126" s="406">
        <v>9</v>
      </c>
      <c r="B126" s="407">
        <v>10890</v>
      </c>
      <c r="C126" s="408" t="s">
        <v>212</v>
      </c>
      <c r="D126" s="346">
        <v>0</v>
      </c>
      <c r="E126" s="344">
        <v>0</v>
      </c>
      <c r="F126" s="344">
        <v>0</v>
      </c>
      <c r="G126" s="343">
        <f>IF(F126&gt;0,1,0)</f>
        <v>0</v>
      </c>
      <c r="H126" s="346">
        <v>0</v>
      </c>
      <c r="I126" s="344">
        <v>0</v>
      </c>
      <c r="J126" s="344">
        <v>0</v>
      </c>
      <c r="K126" s="343">
        <f>IF(J126&gt;0,1,0)</f>
        <v>0</v>
      </c>
      <c r="L126" s="346">
        <v>0</v>
      </c>
      <c r="M126" s="344">
        <v>0</v>
      </c>
      <c r="N126" s="344">
        <v>0</v>
      </c>
      <c r="O126" s="343">
        <f>IF(N126&gt;0,1,0)</f>
        <v>0</v>
      </c>
      <c r="P126" s="346">
        <v>0</v>
      </c>
      <c r="Q126" s="344">
        <v>0</v>
      </c>
      <c r="R126" s="344">
        <v>0</v>
      </c>
      <c r="S126" s="343">
        <f>IF(R126&gt;0,1,0)</f>
        <v>0</v>
      </c>
      <c r="T126" s="346">
        <v>0</v>
      </c>
      <c r="U126" s="344">
        <v>0</v>
      </c>
      <c r="V126" s="344">
        <v>0</v>
      </c>
      <c r="W126" s="343">
        <f>IF(V126&gt;0,1,0)</f>
        <v>0</v>
      </c>
      <c r="X126" s="566">
        <v>0</v>
      </c>
      <c r="Y126" s="567">
        <v>0</v>
      </c>
      <c r="Z126" s="567">
        <v>0</v>
      </c>
      <c r="AA126" s="568">
        <f>IF(Z126&gt;0,1,0)</f>
        <v>0</v>
      </c>
      <c r="AB126" s="346">
        <v>0</v>
      </c>
      <c r="AC126" s="344">
        <v>0</v>
      </c>
      <c r="AD126" s="344">
        <v>0</v>
      </c>
      <c r="AE126" s="343">
        <f>IF(AD126&gt;0,1,0)</f>
        <v>0</v>
      </c>
      <c r="AF126" s="668"/>
      <c r="AG126" s="663"/>
      <c r="AH126" s="663"/>
      <c r="AI126" s="661">
        <f>IF(AH126&gt;0,1,0)</f>
        <v>0</v>
      </c>
      <c r="AJ126" s="668"/>
      <c r="AK126" s="663"/>
      <c r="AL126" s="663"/>
      <c r="AM126" s="661">
        <f>IF(AL126&gt;0,1,0)</f>
        <v>0</v>
      </c>
      <c r="AN126" s="424">
        <f>D126+H126+L126+P126+T126+X126+AB126+AF126+AJ126</f>
        <v>0</v>
      </c>
      <c r="AO126" s="425">
        <f>E126+I126+M126+Q126+U126+Y126+AC126+AG126+AK126</f>
        <v>0</v>
      </c>
      <c r="AP126" s="556">
        <f>F126+J126+N126+R126+V126+Z126+AD126+AH126+AL126+0.001</f>
        <v>1E-3</v>
      </c>
      <c r="AQ126" s="426">
        <f>(G126+K126+O126+S126+W126+AA126+AE126+AI126+AM126)/$B$2</f>
        <v>0</v>
      </c>
      <c r="AR126" s="427">
        <f t="shared" si="98"/>
        <v>0.2060682680151705</v>
      </c>
      <c r="AS126" s="426">
        <f t="shared" si="99"/>
        <v>1.5167215191912259E-4</v>
      </c>
      <c r="AT126" s="428">
        <f t="shared" si="100"/>
        <v>1.0000000000000002</v>
      </c>
      <c r="AU126" s="426">
        <f>(AN126+AO126)/AP126</f>
        <v>0</v>
      </c>
      <c r="AV126" s="427">
        <f t="shared" si="101"/>
        <v>0.18427100584397052</v>
      </c>
    </row>
    <row r="127" spans="1:48" ht="15.6" customHeight="1" thickBot="1" x14ac:dyDescent="0.3">
      <c r="A127" s="56">
        <f>A7+A17+A31+A50+A70+A85+A116+A126</f>
        <v>113</v>
      </c>
      <c r="B127" s="55"/>
      <c r="AF127" s="228"/>
      <c r="AG127" s="228"/>
      <c r="AH127" s="228"/>
      <c r="AI127" s="228"/>
      <c r="AJ127" s="228"/>
      <c r="AK127" s="228"/>
      <c r="AL127" s="228"/>
      <c r="AM127" s="228"/>
      <c r="AN127" s="42"/>
      <c r="AO127" s="60" t="s">
        <v>143</v>
      </c>
      <c r="AP127" s="75">
        <f>AVERAGE(AP7,AP9:AP17,AP19:AP31,AP33:AP50,AP52:AP70,AP72:AP85,AP87:AP116,AP118:AP126)</f>
        <v>6.5931681415929164</v>
      </c>
      <c r="AQ127" s="92">
        <f>AVERAGE(AQ7,AQ9:AQ17,AQ19:AQ31,AQ33:AQ50,AQ52:AQ70,AQ72:AQ85,AQ87:AQ116,AQ118:AQ126)</f>
        <v>0.2060682680151705</v>
      </c>
      <c r="AR127" s="61"/>
      <c r="AS127" s="92">
        <f>AVERAGE(AS7,AS9:AS17,AS19:AS31,AS33:AS50,AS52:AS70,AS72:AS85,AS87:AS116,AS118:AS126)</f>
        <v>1.0000000000000002</v>
      </c>
      <c r="AT127" s="61"/>
      <c r="AU127" s="92">
        <f>AVERAGE(AU7,AU9:AU17,AU19:AU31,AU33:AU50,AU52:AU70,AU72:AU85,AU87:AU116,AU118:AU126)</f>
        <v>0.18427100584397052</v>
      </c>
      <c r="AV127" s="61"/>
    </row>
    <row r="128" spans="1:48" ht="15.75" x14ac:dyDescent="0.25">
      <c r="A128" s="1"/>
      <c r="B128" s="1"/>
      <c r="C128" s="96" t="s">
        <v>167</v>
      </c>
      <c r="D128" s="244">
        <f t="shared" ref="D128:AP128" si="103">SUM(D7,D9:D17,D19:D31,D33:D50,D52:D70,D72:D85,D87:D116,D118:D126)</f>
        <v>47</v>
      </c>
      <c r="E128" s="244">
        <f t="shared" si="103"/>
        <v>125</v>
      </c>
      <c r="F128" s="244">
        <f t="shared" si="103"/>
        <v>534</v>
      </c>
      <c r="G128" s="244">
        <f t="shared" si="103"/>
        <v>64</v>
      </c>
      <c r="H128" s="244">
        <f t="shared" si="103"/>
        <v>0</v>
      </c>
      <c r="I128" s="244">
        <f t="shared" si="103"/>
        <v>1</v>
      </c>
      <c r="J128" s="244">
        <f t="shared" si="103"/>
        <v>15</v>
      </c>
      <c r="K128" s="244">
        <f t="shared" si="103"/>
        <v>12</v>
      </c>
      <c r="L128" s="244">
        <f t="shared" si="103"/>
        <v>0</v>
      </c>
      <c r="M128" s="244">
        <f t="shared" si="103"/>
        <v>1</v>
      </c>
      <c r="N128" s="244">
        <f t="shared" si="103"/>
        <v>19</v>
      </c>
      <c r="O128" s="244">
        <f t="shared" si="103"/>
        <v>18</v>
      </c>
      <c r="P128" s="244">
        <f t="shared" si="103"/>
        <v>1</v>
      </c>
      <c r="Q128" s="244">
        <f t="shared" si="103"/>
        <v>3</v>
      </c>
      <c r="R128" s="244">
        <f t="shared" si="103"/>
        <v>9</v>
      </c>
      <c r="S128" s="244">
        <f t="shared" si="103"/>
        <v>7</v>
      </c>
      <c r="T128" s="244">
        <f t="shared" si="103"/>
        <v>0</v>
      </c>
      <c r="U128" s="244">
        <f t="shared" si="103"/>
        <v>1</v>
      </c>
      <c r="V128" s="244">
        <f t="shared" si="103"/>
        <v>1</v>
      </c>
      <c r="W128" s="244">
        <f t="shared" si="103"/>
        <v>1</v>
      </c>
      <c r="X128" s="244">
        <f t="shared" si="103"/>
        <v>3</v>
      </c>
      <c r="Y128" s="244">
        <f t="shared" si="103"/>
        <v>10</v>
      </c>
      <c r="Z128" s="244">
        <f t="shared" si="103"/>
        <v>57</v>
      </c>
      <c r="AA128" s="244">
        <f t="shared" si="103"/>
        <v>31</v>
      </c>
      <c r="AB128" s="244">
        <f t="shared" si="103"/>
        <v>9</v>
      </c>
      <c r="AC128" s="244">
        <f t="shared" si="103"/>
        <v>0</v>
      </c>
      <c r="AD128" s="244">
        <f t="shared" si="103"/>
        <v>110</v>
      </c>
      <c r="AE128" s="244">
        <f t="shared" si="103"/>
        <v>30</v>
      </c>
      <c r="AF128" s="244">
        <f t="shared" si="103"/>
        <v>0</v>
      </c>
      <c r="AG128" s="244">
        <f t="shared" si="103"/>
        <v>0</v>
      </c>
      <c r="AH128" s="244">
        <f t="shared" si="103"/>
        <v>0</v>
      </c>
      <c r="AI128" s="244">
        <f t="shared" si="103"/>
        <v>0</v>
      </c>
      <c r="AJ128" s="244">
        <f t="shared" si="103"/>
        <v>0</v>
      </c>
      <c r="AK128" s="244">
        <f t="shared" si="103"/>
        <v>0</v>
      </c>
      <c r="AL128" s="244">
        <f t="shared" si="103"/>
        <v>0</v>
      </c>
      <c r="AM128" s="244">
        <f t="shared" si="103"/>
        <v>0</v>
      </c>
      <c r="AN128" s="206">
        <f t="shared" si="103"/>
        <v>60</v>
      </c>
      <c r="AO128" s="97">
        <f t="shared" si="103"/>
        <v>141</v>
      </c>
      <c r="AP128" s="249">
        <f t="shared" si="103"/>
        <v>745.02799999999957</v>
      </c>
      <c r="AS128" s="34"/>
      <c r="AT128" s="34"/>
    </row>
    <row r="129" spans="3:106" x14ac:dyDescent="0.25">
      <c r="C129" s="738" t="s">
        <v>198</v>
      </c>
      <c r="D129" s="744">
        <v>47</v>
      </c>
      <c r="E129" s="744">
        <v>125</v>
      </c>
      <c r="F129" s="744">
        <v>534</v>
      </c>
      <c r="G129" s="737"/>
      <c r="H129" s="744">
        <v>0</v>
      </c>
      <c r="I129" s="744">
        <v>1</v>
      </c>
      <c r="J129" s="744">
        <v>15</v>
      </c>
      <c r="K129" s="737"/>
      <c r="L129" s="744">
        <v>0</v>
      </c>
      <c r="M129" s="744">
        <v>1</v>
      </c>
      <c r="N129" s="744">
        <v>19</v>
      </c>
      <c r="O129" s="737"/>
      <c r="P129" s="744">
        <v>1</v>
      </c>
      <c r="Q129" s="744">
        <v>3</v>
      </c>
      <c r="R129" s="744">
        <v>9</v>
      </c>
      <c r="S129" s="737"/>
      <c r="T129" s="744">
        <v>0</v>
      </c>
      <c r="U129" s="744">
        <v>1</v>
      </c>
      <c r="V129" s="744">
        <v>1</v>
      </c>
      <c r="W129" s="737"/>
      <c r="X129" s="737">
        <v>3</v>
      </c>
      <c r="Y129" s="737">
        <v>10</v>
      </c>
      <c r="Z129" s="737">
        <v>57</v>
      </c>
      <c r="AA129" s="737"/>
      <c r="AB129" s="775">
        <v>9</v>
      </c>
      <c r="AC129" s="775">
        <v>0</v>
      </c>
      <c r="AD129" s="775">
        <v>110</v>
      </c>
      <c r="AE129" s="737"/>
      <c r="AF129" s="744">
        <v>15</v>
      </c>
      <c r="AG129" s="744">
        <v>18</v>
      </c>
      <c r="AH129" s="744">
        <v>54</v>
      </c>
      <c r="AI129" s="744"/>
      <c r="AJ129" s="744">
        <v>11</v>
      </c>
      <c r="AK129" s="744">
        <v>23</v>
      </c>
      <c r="AL129" s="744">
        <v>34</v>
      </c>
      <c r="AM129" s="744"/>
      <c r="AN129" s="737"/>
      <c r="AO129" s="737"/>
      <c r="AP129" s="737"/>
    </row>
    <row r="130" spans="3:106" x14ac:dyDescent="0.25">
      <c r="C130" s="696"/>
      <c r="D130" s="698"/>
      <c r="E130" s="698"/>
      <c r="F130" s="698"/>
      <c r="G130" s="698"/>
      <c r="H130" s="698"/>
      <c r="I130" s="698"/>
      <c r="J130" s="698"/>
      <c r="K130" s="698"/>
      <c r="L130" s="698"/>
      <c r="M130" s="698"/>
      <c r="N130" s="698"/>
      <c r="O130" s="698"/>
      <c r="P130" s="698"/>
      <c r="Q130" s="698"/>
      <c r="R130" s="698"/>
      <c r="S130" s="698"/>
      <c r="T130" s="698"/>
      <c r="U130" s="698"/>
      <c r="V130" s="698"/>
      <c r="W130" s="698"/>
      <c r="X130" s="697"/>
      <c r="Y130" s="697"/>
      <c r="Z130" s="697"/>
      <c r="AA130" s="697"/>
      <c r="AB130" s="698"/>
      <c r="AC130" s="698"/>
      <c r="AD130" s="698"/>
      <c r="AE130" s="698"/>
      <c r="AF130" s="697"/>
      <c r="AG130" s="697"/>
      <c r="AH130" s="697"/>
      <c r="AI130" s="697"/>
      <c r="AJ130" s="697"/>
      <c r="AK130" s="697"/>
      <c r="AL130" s="697"/>
      <c r="AM130" s="697"/>
    </row>
    <row r="131" spans="3:106" x14ac:dyDescent="0.25">
      <c r="C131" s="699">
        <v>2019</v>
      </c>
      <c r="D131" s="743">
        <v>37</v>
      </c>
      <c r="E131" s="743">
        <v>103</v>
      </c>
      <c r="F131" s="743">
        <v>422</v>
      </c>
      <c r="G131" s="743">
        <v>64</v>
      </c>
      <c r="H131" s="743">
        <v>2</v>
      </c>
      <c r="I131" s="743">
        <v>8</v>
      </c>
      <c r="J131" s="743">
        <v>25</v>
      </c>
      <c r="K131" s="743">
        <v>21</v>
      </c>
      <c r="L131" s="743">
        <v>0</v>
      </c>
      <c r="M131" s="743">
        <v>0</v>
      </c>
      <c r="N131" s="743">
        <v>19</v>
      </c>
      <c r="O131" s="743">
        <v>19</v>
      </c>
      <c r="P131" s="743">
        <v>0</v>
      </c>
      <c r="Q131" s="743">
        <v>3</v>
      </c>
      <c r="R131" s="743">
        <v>21</v>
      </c>
      <c r="S131" s="743">
        <v>10</v>
      </c>
      <c r="T131" s="743">
        <v>2</v>
      </c>
      <c r="U131" s="743">
        <v>2</v>
      </c>
      <c r="V131" s="743">
        <v>5</v>
      </c>
      <c r="W131" s="743">
        <v>2</v>
      </c>
      <c r="X131" s="743">
        <v>0</v>
      </c>
      <c r="Y131" s="743">
        <v>0</v>
      </c>
      <c r="Z131" s="743">
        <v>0</v>
      </c>
      <c r="AA131" s="743">
        <v>0</v>
      </c>
      <c r="AB131" s="743">
        <v>10</v>
      </c>
      <c r="AC131" s="743">
        <v>0</v>
      </c>
      <c r="AD131" s="743">
        <v>151</v>
      </c>
      <c r="AE131" s="743">
        <v>35</v>
      </c>
      <c r="AF131" s="743">
        <v>15</v>
      </c>
      <c r="AG131" s="743">
        <v>18</v>
      </c>
      <c r="AH131" s="743">
        <v>54</v>
      </c>
      <c r="AI131" s="743">
        <v>20</v>
      </c>
      <c r="AJ131" s="743">
        <v>11</v>
      </c>
      <c r="AK131" s="743">
        <v>23</v>
      </c>
      <c r="AL131" s="743">
        <v>34</v>
      </c>
      <c r="AM131" s="743">
        <v>21</v>
      </c>
      <c r="AN131" s="743">
        <v>77</v>
      </c>
      <c r="AO131" s="743">
        <v>157</v>
      </c>
      <c r="AP131" s="743">
        <v>698</v>
      </c>
      <c r="AQ131" s="742"/>
      <c r="AR131" s="742"/>
      <c r="AS131" s="742"/>
      <c r="AT131" s="742"/>
      <c r="AU131" s="742"/>
      <c r="AV131" s="742"/>
      <c r="AW131" s="742"/>
      <c r="AX131" s="742"/>
      <c r="AY131" s="742"/>
      <c r="AZ131" s="742"/>
      <c r="BA131" s="742"/>
      <c r="BB131" s="742"/>
      <c r="BC131" s="742"/>
      <c r="BD131" s="742"/>
      <c r="BE131" s="742"/>
      <c r="BF131" s="742"/>
      <c r="BG131" s="742"/>
      <c r="BH131" s="742"/>
      <c r="BI131" s="742"/>
      <c r="BJ131" s="742"/>
      <c r="BK131" s="742"/>
      <c r="BL131" s="742"/>
      <c r="BM131" s="742"/>
      <c r="BN131" s="742"/>
      <c r="BO131" s="742"/>
      <c r="BP131" s="742"/>
      <c r="BQ131" s="742"/>
      <c r="BR131" s="742"/>
      <c r="BS131" s="742"/>
      <c r="BT131" s="742"/>
      <c r="BU131" s="742"/>
      <c r="BV131" s="742"/>
      <c r="BW131" s="742"/>
      <c r="BX131" s="742"/>
      <c r="BY131" s="742"/>
      <c r="BZ131" s="742"/>
      <c r="CA131" s="742"/>
      <c r="CB131" s="742"/>
      <c r="CC131" s="742"/>
      <c r="CD131" s="742"/>
      <c r="CE131" s="742"/>
      <c r="CF131" s="742"/>
      <c r="CG131" s="742"/>
      <c r="CH131" s="742"/>
      <c r="CI131" s="742"/>
      <c r="CJ131" s="742"/>
      <c r="CK131" s="742"/>
      <c r="CL131" s="742"/>
      <c r="CM131" s="742"/>
      <c r="CN131" s="742"/>
      <c r="CO131" s="742"/>
      <c r="CP131" s="742"/>
      <c r="CQ131" s="742"/>
      <c r="CR131" s="742"/>
      <c r="CS131" s="742"/>
      <c r="CT131" s="742"/>
      <c r="CU131" s="742"/>
      <c r="CV131" s="742"/>
      <c r="CW131" s="742"/>
      <c r="CX131" s="742"/>
      <c r="CY131" s="742"/>
      <c r="CZ131" s="742"/>
      <c r="DA131" s="742"/>
      <c r="DB131" s="742"/>
    </row>
  </sheetData>
  <mergeCells count="14">
    <mergeCell ref="L4:O4"/>
    <mergeCell ref="D3:AV3"/>
    <mergeCell ref="AN4:AV4"/>
    <mergeCell ref="A3:A5"/>
    <mergeCell ref="B3:B5"/>
    <mergeCell ref="C3:C5"/>
    <mergeCell ref="D4:G4"/>
    <mergeCell ref="H4:K4"/>
    <mergeCell ref="P4:S4"/>
    <mergeCell ref="T4:W4"/>
    <mergeCell ref="X4:AA4"/>
    <mergeCell ref="AB4:AE4"/>
    <mergeCell ref="AF4:AI4"/>
    <mergeCell ref="AJ4:A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pane ySplit="1" topLeftCell="A2" activePane="bottomLeft" state="frozen"/>
      <selection pane="bottomLeft" activeCell="AD64" sqref="AD64"/>
    </sheetView>
  </sheetViews>
  <sheetFormatPr defaultRowHeight="15" x14ac:dyDescent="0.25"/>
  <sheetData>
    <row r="1" spans="12:12" ht="18.75" x14ac:dyDescent="0.3">
      <c r="L1" s="210" t="s">
        <v>161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1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:C5"/>
    </sheetView>
  </sheetViews>
  <sheetFormatPr defaultRowHeight="15" x14ac:dyDescent="0.25"/>
  <cols>
    <col min="1" max="1" width="4.7109375" customWidth="1"/>
    <col min="2" max="2" width="8.7109375" customWidth="1"/>
    <col min="3" max="3" width="32.5703125" customWidth="1"/>
    <col min="4" max="4" width="12.28515625" style="228" customWidth="1"/>
    <col min="5" max="7" width="10.7109375" style="228" customWidth="1"/>
    <col min="8" max="8" width="12.28515625" style="228" customWidth="1"/>
    <col min="9" max="11" width="10.7109375" style="228" customWidth="1"/>
    <col min="12" max="12" width="12.28515625" style="228" customWidth="1"/>
    <col min="13" max="15" width="10.7109375" style="228" customWidth="1"/>
    <col min="16" max="16" width="12.28515625" style="252" customWidth="1"/>
    <col min="17" max="19" width="10.7109375" style="252" customWidth="1"/>
    <col min="20" max="20" width="12.28515625" style="228" customWidth="1"/>
    <col min="21" max="23" width="10.7109375" style="228" customWidth="1"/>
    <col min="24" max="24" width="12.28515625" style="252" customWidth="1"/>
    <col min="25" max="27" width="10.7109375" style="252" customWidth="1"/>
    <col min="28" max="28" width="12.28515625" style="228" customWidth="1"/>
    <col min="29" max="31" width="10.7109375" style="228" customWidth="1"/>
    <col min="32" max="32" width="12.28515625" style="228" customWidth="1"/>
    <col min="33" max="35" width="10.7109375" style="228" customWidth="1"/>
    <col min="36" max="36" width="12.28515625" style="228" customWidth="1"/>
    <col min="37" max="39" width="10.7109375" style="228" customWidth="1"/>
    <col min="40" max="40" width="12.28515625" style="228" customWidth="1"/>
    <col min="41" max="43" width="10.7109375" style="228" customWidth="1"/>
    <col min="44" max="44" width="12.28515625" style="228" customWidth="1"/>
    <col min="45" max="47" width="10.7109375" style="228" customWidth="1"/>
    <col min="48" max="48" width="12.140625" style="228" customWidth="1"/>
    <col min="49" max="51" width="10.7109375" style="228" customWidth="1"/>
    <col min="52" max="52" width="12.28515625" customWidth="1"/>
    <col min="53" max="54" width="10.7109375" customWidth="1"/>
    <col min="55" max="55" width="12.7109375" customWidth="1"/>
    <col min="56" max="56" width="8.7109375" customWidth="1"/>
    <col min="57" max="57" width="12.7109375" customWidth="1"/>
    <col min="58" max="58" width="8.7109375" customWidth="1"/>
    <col min="59" max="59" width="16.28515625" customWidth="1"/>
    <col min="60" max="60" width="8.7109375" customWidth="1"/>
  </cols>
  <sheetData>
    <row r="1" spans="1:60" ht="18.75" x14ac:dyDescent="0.3">
      <c r="A1" s="38" t="s">
        <v>163</v>
      </c>
      <c r="B1" s="12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50"/>
      <c r="Q1" s="250"/>
      <c r="R1" s="250"/>
      <c r="S1" s="250"/>
      <c r="T1" s="231"/>
      <c r="U1" s="231"/>
      <c r="V1" s="231"/>
      <c r="W1" s="231"/>
      <c r="X1" s="250"/>
      <c r="Y1" s="250"/>
      <c r="Z1" s="250"/>
      <c r="AA1" s="250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38"/>
      <c r="BA1" s="38"/>
      <c r="BB1" s="38"/>
      <c r="BC1" s="38"/>
      <c r="BD1" s="38"/>
      <c r="BE1" s="38"/>
      <c r="BF1" s="38"/>
      <c r="BG1" s="38"/>
      <c r="BH1" s="26"/>
    </row>
    <row r="2" spans="1:60" ht="16.5" thickBot="1" x14ac:dyDescent="0.3">
      <c r="A2" s="12"/>
      <c r="B2" s="205">
        <v>6</v>
      </c>
      <c r="C2" s="71" t="s">
        <v>209</v>
      </c>
      <c r="D2" s="237"/>
      <c r="E2" s="237"/>
      <c r="F2" s="237"/>
      <c r="G2" s="237"/>
      <c r="H2" s="232"/>
      <c r="I2" s="232"/>
      <c r="J2" s="232"/>
      <c r="K2" s="232"/>
      <c r="L2" s="237"/>
      <c r="M2" s="237"/>
      <c r="N2" s="237"/>
      <c r="O2" s="237"/>
      <c r="P2" s="251"/>
      <c r="Q2" s="251"/>
      <c r="R2" s="251"/>
      <c r="S2" s="251"/>
      <c r="T2" s="232"/>
      <c r="U2" s="232"/>
      <c r="V2" s="232"/>
      <c r="W2" s="232"/>
      <c r="X2" s="251"/>
      <c r="Y2" s="251"/>
      <c r="Z2" s="251"/>
      <c r="AA2" s="251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70"/>
      <c r="BA2" s="70"/>
      <c r="BB2" s="70"/>
      <c r="BC2" s="70"/>
      <c r="BD2" s="70"/>
      <c r="BE2" s="70"/>
      <c r="BF2" s="70"/>
      <c r="BG2" s="70"/>
      <c r="BH2" s="26"/>
    </row>
    <row r="3" spans="1:60" ht="19.5" thickBot="1" x14ac:dyDescent="0.35">
      <c r="A3" s="809" t="s">
        <v>75</v>
      </c>
      <c r="B3" s="812" t="s">
        <v>77</v>
      </c>
      <c r="C3" s="815" t="s">
        <v>76</v>
      </c>
      <c r="D3" s="849" t="s">
        <v>187</v>
      </c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850"/>
      <c r="AD3" s="850"/>
      <c r="AE3" s="850"/>
      <c r="AF3" s="850"/>
      <c r="AG3" s="850"/>
      <c r="AH3" s="850"/>
      <c r="AI3" s="850"/>
      <c r="AJ3" s="850"/>
      <c r="AK3" s="850"/>
      <c r="AL3" s="850"/>
      <c r="AM3" s="850"/>
      <c r="AN3" s="850"/>
      <c r="AO3" s="850"/>
      <c r="AP3" s="850"/>
      <c r="AQ3" s="850"/>
      <c r="AR3" s="850"/>
      <c r="AS3" s="850"/>
      <c r="AT3" s="850"/>
      <c r="AU3" s="850"/>
      <c r="AV3" s="850"/>
      <c r="AW3" s="850"/>
      <c r="AX3" s="850"/>
      <c r="AY3" s="850"/>
      <c r="AZ3" s="850"/>
      <c r="BA3" s="850"/>
      <c r="BB3" s="850"/>
      <c r="BC3" s="850"/>
      <c r="BD3" s="850"/>
      <c r="BE3" s="850"/>
      <c r="BF3" s="850"/>
      <c r="BG3" s="850"/>
      <c r="BH3" s="851"/>
    </row>
    <row r="4" spans="1:60" ht="57.75" customHeight="1" thickBot="1" x14ac:dyDescent="0.3">
      <c r="A4" s="810"/>
      <c r="B4" s="813"/>
      <c r="C4" s="816"/>
      <c r="D4" s="820" t="s">
        <v>207</v>
      </c>
      <c r="E4" s="818"/>
      <c r="F4" s="818"/>
      <c r="G4" s="819"/>
      <c r="H4" s="830" t="s">
        <v>246</v>
      </c>
      <c r="I4" s="830"/>
      <c r="J4" s="830"/>
      <c r="K4" s="831"/>
      <c r="L4" s="829" t="s">
        <v>245</v>
      </c>
      <c r="M4" s="830"/>
      <c r="N4" s="830"/>
      <c r="O4" s="831"/>
      <c r="P4" s="852" t="s">
        <v>247</v>
      </c>
      <c r="Q4" s="853"/>
      <c r="R4" s="853"/>
      <c r="S4" s="854"/>
      <c r="T4" s="820" t="s">
        <v>156</v>
      </c>
      <c r="U4" s="818"/>
      <c r="V4" s="818"/>
      <c r="W4" s="819"/>
      <c r="X4" s="820" t="s">
        <v>249</v>
      </c>
      <c r="Y4" s="818"/>
      <c r="Z4" s="818"/>
      <c r="AA4" s="819"/>
      <c r="AB4" s="829" t="s">
        <v>248</v>
      </c>
      <c r="AC4" s="830"/>
      <c r="AD4" s="830"/>
      <c r="AE4" s="831"/>
      <c r="AF4" s="820" t="s">
        <v>250</v>
      </c>
      <c r="AG4" s="818"/>
      <c r="AH4" s="818"/>
      <c r="AI4" s="819"/>
      <c r="AJ4" s="820" t="s">
        <v>164</v>
      </c>
      <c r="AK4" s="818"/>
      <c r="AL4" s="818"/>
      <c r="AM4" s="819"/>
      <c r="AN4" s="829" t="s">
        <v>251</v>
      </c>
      <c r="AO4" s="830"/>
      <c r="AP4" s="830"/>
      <c r="AQ4" s="831"/>
      <c r="AR4" s="820" t="s">
        <v>165</v>
      </c>
      <c r="AS4" s="818"/>
      <c r="AT4" s="818"/>
      <c r="AU4" s="819"/>
      <c r="AV4" s="855" t="s">
        <v>196</v>
      </c>
      <c r="AW4" s="856"/>
      <c r="AX4" s="856"/>
      <c r="AY4" s="857"/>
      <c r="AZ4" s="841" t="s">
        <v>132</v>
      </c>
      <c r="BA4" s="842"/>
      <c r="BB4" s="842"/>
      <c r="BC4" s="842"/>
      <c r="BD4" s="842"/>
      <c r="BE4" s="842"/>
      <c r="BF4" s="842"/>
      <c r="BG4" s="842"/>
      <c r="BH4" s="843"/>
    </row>
    <row r="5" spans="1:60" ht="43.5" customHeight="1" thickBot="1" x14ac:dyDescent="0.3">
      <c r="A5" s="811"/>
      <c r="B5" s="814"/>
      <c r="C5" s="817"/>
      <c r="D5" s="225" t="s">
        <v>130</v>
      </c>
      <c r="E5" s="226" t="s">
        <v>131</v>
      </c>
      <c r="F5" s="226" t="s">
        <v>133</v>
      </c>
      <c r="G5" s="227" t="s">
        <v>134</v>
      </c>
      <c r="H5" s="229" t="s">
        <v>130</v>
      </c>
      <c r="I5" s="226" t="s">
        <v>131</v>
      </c>
      <c r="J5" s="226" t="s">
        <v>133</v>
      </c>
      <c r="K5" s="230" t="s">
        <v>134</v>
      </c>
      <c r="L5" s="225" t="s">
        <v>130</v>
      </c>
      <c r="M5" s="226" t="s">
        <v>131</v>
      </c>
      <c r="N5" s="226" t="s">
        <v>133</v>
      </c>
      <c r="O5" s="227" t="s">
        <v>134</v>
      </c>
      <c r="P5" s="229" t="s">
        <v>130</v>
      </c>
      <c r="Q5" s="226" t="s">
        <v>131</v>
      </c>
      <c r="R5" s="226" t="s">
        <v>133</v>
      </c>
      <c r="S5" s="230" t="s">
        <v>134</v>
      </c>
      <c r="T5" s="225" t="s">
        <v>130</v>
      </c>
      <c r="U5" s="226" t="s">
        <v>131</v>
      </c>
      <c r="V5" s="226" t="s">
        <v>133</v>
      </c>
      <c r="W5" s="227" t="s">
        <v>134</v>
      </c>
      <c r="X5" s="229" t="s">
        <v>130</v>
      </c>
      <c r="Y5" s="226" t="s">
        <v>131</v>
      </c>
      <c r="Z5" s="226" t="s">
        <v>133</v>
      </c>
      <c r="AA5" s="230" t="s">
        <v>134</v>
      </c>
      <c r="AB5" s="225" t="s">
        <v>130</v>
      </c>
      <c r="AC5" s="226" t="s">
        <v>131</v>
      </c>
      <c r="AD5" s="226" t="s">
        <v>133</v>
      </c>
      <c r="AE5" s="227" t="s">
        <v>134</v>
      </c>
      <c r="AF5" s="229" t="s">
        <v>130</v>
      </c>
      <c r="AG5" s="226" t="s">
        <v>131</v>
      </c>
      <c r="AH5" s="226" t="s">
        <v>133</v>
      </c>
      <c r="AI5" s="230" t="s">
        <v>134</v>
      </c>
      <c r="AJ5" s="225" t="s">
        <v>130</v>
      </c>
      <c r="AK5" s="226" t="s">
        <v>131</v>
      </c>
      <c r="AL5" s="226" t="s">
        <v>133</v>
      </c>
      <c r="AM5" s="227" t="s">
        <v>134</v>
      </c>
      <c r="AN5" s="229" t="s">
        <v>130</v>
      </c>
      <c r="AO5" s="226" t="s">
        <v>131</v>
      </c>
      <c r="AP5" s="226" t="s">
        <v>133</v>
      </c>
      <c r="AQ5" s="230" t="s">
        <v>134</v>
      </c>
      <c r="AR5" s="225" t="s">
        <v>130</v>
      </c>
      <c r="AS5" s="226" t="s">
        <v>131</v>
      </c>
      <c r="AT5" s="226" t="s">
        <v>133</v>
      </c>
      <c r="AU5" s="227" t="s">
        <v>134</v>
      </c>
      <c r="AV5" s="229" t="s">
        <v>130</v>
      </c>
      <c r="AW5" s="226" t="s">
        <v>131</v>
      </c>
      <c r="AX5" s="226" t="s">
        <v>133</v>
      </c>
      <c r="AY5" s="227" t="s">
        <v>134</v>
      </c>
      <c r="AZ5" s="73" t="s">
        <v>130</v>
      </c>
      <c r="BA5" s="52" t="s">
        <v>131</v>
      </c>
      <c r="BB5" s="72" t="s">
        <v>133</v>
      </c>
      <c r="BC5" s="104" t="s">
        <v>184</v>
      </c>
      <c r="BD5" s="29" t="s">
        <v>144</v>
      </c>
      <c r="BE5" s="104" t="s">
        <v>185</v>
      </c>
      <c r="BF5" s="103" t="s">
        <v>144</v>
      </c>
      <c r="BG5" s="104" t="s">
        <v>186</v>
      </c>
      <c r="BH5" s="29" t="s">
        <v>144</v>
      </c>
    </row>
    <row r="6" spans="1:60" ht="16.5" customHeight="1" thickBot="1" x14ac:dyDescent="0.3">
      <c r="A6" s="30"/>
      <c r="B6" s="31"/>
      <c r="C6" s="283" t="s">
        <v>140</v>
      </c>
      <c r="D6" s="275">
        <f t="shared" ref="D6:AY6" si="0">D7+D8+D18+D32+D51+D71+D86+D117</f>
        <v>0</v>
      </c>
      <c r="E6" s="276">
        <f t="shared" si="0"/>
        <v>12</v>
      </c>
      <c r="F6" s="276">
        <f t="shared" si="0"/>
        <v>26</v>
      </c>
      <c r="G6" s="277">
        <f t="shared" si="0"/>
        <v>15</v>
      </c>
      <c r="H6" s="624">
        <f t="shared" si="0"/>
        <v>0</v>
      </c>
      <c r="I6" s="627">
        <f t="shared" si="0"/>
        <v>0</v>
      </c>
      <c r="J6" s="627">
        <f t="shared" si="0"/>
        <v>0</v>
      </c>
      <c r="K6" s="629">
        <f t="shared" si="0"/>
        <v>0</v>
      </c>
      <c r="L6" s="624">
        <f t="shared" si="0"/>
        <v>0</v>
      </c>
      <c r="M6" s="627">
        <f t="shared" si="0"/>
        <v>0</v>
      </c>
      <c r="N6" s="627">
        <f t="shared" si="0"/>
        <v>0</v>
      </c>
      <c r="O6" s="629">
        <f t="shared" si="0"/>
        <v>0</v>
      </c>
      <c r="P6" s="693">
        <f t="shared" si="0"/>
        <v>0</v>
      </c>
      <c r="Q6" s="694">
        <f t="shared" si="0"/>
        <v>0</v>
      </c>
      <c r="R6" s="694">
        <f t="shared" si="0"/>
        <v>0</v>
      </c>
      <c r="S6" s="695">
        <f t="shared" si="0"/>
        <v>0</v>
      </c>
      <c r="T6" s="275">
        <f t="shared" si="0"/>
        <v>0</v>
      </c>
      <c r="U6" s="276">
        <f t="shared" si="0"/>
        <v>0</v>
      </c>
      <c r="V6" s="276">
        <f t="shared" si="0"/>
        <v>1</v>
      </c>
      <c r="W6" s="277">
        <f t="shared" si="0"/>
        <v>1</v>
      </c>
      <c r="X6" s="558">
        <f t="shared" si="0"/>
        <v>21</v>
      </c>
      <c r="Y6" s="559">
        <f t="shared" si="0"/>
        <v>89</v>
      </c>
      <c r="Z6" s="559">
        <f t="shared" si="0"/>
        <v>580</v>
      </c>
      <c r="AA6" s="560">
        <f t="shared" si="0"/>
        <v>60</v>
      </c>
      <c r="AB6" s="624">
        <f t="shared" si="0"/>
        <v>0</v>
      </c>
      <c r="AC6" s="627">
        <f t="shared" si="0"/>
        <v>0</v>
      </c>
      <c r="AD6" s="627">
        <f t="shared" si="0"/>
        <v>0</v>
      </c>
      <c r="AE6" s="629">
        <f t="shared" si="0"/>
        <v>0</v>
      </c>
      <c r="AF6" s="275">
        <f t="shared" si="0"/>
        <v>0</v>
      </c>
      <c r="AG6" s="276">
        <f t="shared" si="0"/>
        <v>6</v>
      </c>
      <c r="AH6" s="276">
        <f t="shared" si="0"/>
        <v>22</v>
      </c>
      <c r="AI6" s="277">
        <f t="shared" si="0"/>
        <v>9</v>
      </c>
      <c r="AJ6" s="275">
        <f t="shared" si="0"/>
        <v>2</v>
      </c>
      <c r="AK6" s="276">
        <f t="shared" si="0"/>
        <v>52</v>
      </c>
      <c r="AL6" s="276">
        <f t="shared" si="0"/>
        <v>348</v>
      </c>
      <c r="AM6" s="277">
        <f t="shared" si="0"/>
        <v>21</v>
      </c>
      <c r="AN6" s="624">
        <f t="shared" si="0"/>
        <v>0</v>
      </c>
      <c r="AO6" s="627">
        <f t="shared" si="0"/>
        <v>0</v>
      </c>
      <c r="AP6" s="627">
        <f t="shared" si="0"/>
        <v>0</v>
      </c>
      <c r="AQ6" s="629">
        <f t="shared" si="0"/>
        <v>0</v>
      </c>
      <c r="AR6" s="275">
        <f t="shared" si="0"/>
        <v>3</v>
      </c>
      <c r="AS6" s="276">
        <f t="shared" si="0"/>
        <v>24</v>
      </c>
      <c r="AT6" s="276">
        <f t="shared" si="0"/>
        <v>136</v>
      </c>
      <c r="AU6" s="277">
        <f t="shared" si="0"/>
        <v>17</v>
      </c>
      <c r="AV6" s="624">
        <f t="shared" si="0"/>
        <v>0</v>
      </c>
      <c r="AW6" s="627">
        <f t="shared" si="0"/>
        <v>0</v>
      </c>
      <c r="AX6" s="627">
        <f t="shared" si="0"/>
        <v>0</v>
      </c>
      <c r="AY6" s="629">
        <f t="shared" si="0"/>
        <v>0</v>
      </c>
      <c r="AZ6" s="439">
        <f t="shared" ref="AZ6:AZ37" si="1">D6+H6+L6+P6+T6+X6+AB6+AF6+AJ6+AN6+AR6+AV6</f>
        <v>26</v>
      </c>
      <c r="BA6" s="440">
        <f t="shared" ref="BA6:BA37" si="2">E6+I6+M6+Q6+U6+Y6+AC6+AG6+AK6+AO6+AS6+AW6</f>
        <v>183</v>
      </c>
      <c r="BB6" s="441">
        <f t="shared" ref="BB6:BB68" si="3">F6+J6+N6+R6+V6+Z6+AD6+AH6+AL6+AP6+AT6+AX6</f>
        <v>1113</v>
      </c>
      <c r="BC6" s="459">
        <f>(G6+K6+O6+S6+W6+AA6+AE6+AI6+AM6+AQ6+AU6+AY6)/$B$2/A127</f>
        <v>0.18141592920353983</v>
      </c>
      <c r="BD6" s="443">
        <f>$BC$127</f>
        <v>0.1814159292035398</v>
      </c>
      <c r="BE6" s="444">
        <f>BB6/$BB$127/A127</f>
        <v>0.99995867196863431</v>
      </c>
      <c r="BF6" s="445">
        <f>$BE$127</f>
        <v>1.0000000000000002</v>
      </c>
      <c r="BG6" s="444">
        <f>(AZ6+BA6)/BB6</f>
        <v>0.18778077268643306</v>
      </c>
      <c r="BH6" s="443">
        <f>$BG$127</f>
        <v>0.11147462238090178</v>
      </c>
    </row>
    <row r="7" spans="1:60" ht="16.5" customHeight="1" thickBot="1" x14ac:dyDescent="0.3">
      <c r="A7" s="27">
        <v>1</v>
      </c>
      <c r="B7" s="54">
        <v>50050</v>
      </c>
      <c r="C7" s="62" t="s">
        <v>81</v>
      </c>
      <c r="D7" s="284">
        <v>0</v>
      </c>
      <c r="E7" s="285">
        <v>0</v>
      </c>
      <c r="F7" s="285">
        <v>0</v>
      </c>
      <c r="G7" s="286">
        <f>IF(F7&gt;0,1,0)</f>
        <v>0</v>
      </c>
      <c r="H7" s="622"/>
      <c r="I7" s="630"/>
      <c r="J7" s="630"/>
      <c r="K7" s="631">
        <f>IF(J7&gt;0,1,0)</f>
        <v>0</v>
      </c>
      <c r="L7" s="622"/>
      <c r="M7" s="630"/>
      <c r="N7" s="630"/>
      <c r="O7" s="631">
        <f>IF(N7&gt;0,1,0)</f>
        <v>0</v>
      </c>
      <c r="P7" s="752"/>
      <c r="Q7" s="756"/>
      <c r="R7" s="756"/>
      <c r="S7" s="755">
        <f>IF(R7&gt;0,1,0)</f>
        <v>0</v>
      </c>
      <c r="T7" s="284">
        <v>0</v>
      </c>
      <c r="U7" s="285">
        <v>0</v>
      </c>
      <c r="V7" s="285">
        <v>0</v>
      </c>
      <c r="W7" s="286">
        <f>IF(V7&gt;0,1,0)</f>
        <v>0</v>
      </c>
      <c r="X7" s="284">
        <v>0</v>
      </c>
      <c r="Y7" s="285">
        <v>0</v>
      </c>
      <c r="Z7" s="285">
        <v>0</v>
      </c>
      <c r="AA7" s="286">
        <f>IF(Z7&gt;0,1,0)</f>
        <v>0</v>
      </c>
      <c r="AB7" s="622"/>
      <c r="AC7" s="630"/>
      <c r="AD7" s="630"/>
      <c r="AE7" s="631">
        <f>IF(AD7&gt;0,1,0)</f>
        <v>0</v>
      </c>
      <c r="AF7" s="313">
        <v>0</v>
      </c>
      <c r="AG7" s="313">
        <v>0</v>
      </c>
      <c r="AH7" s="313">
        <v>0</v>
      </c>
      <c r="AI7" s="286">
        <f>IF(AH7&gt;0,1,0)</f>
        <v>0</v>
      </c>
      <c r="AJ7" s="284">
        <v>0</v>
      </c>
      <c r="AK7" s="285">
        <v>0</v>
      </c>
      <c r="AL7" s="285">
        <v>0</v>
      </c>
      <c r="AM7" s="286">
        <f>IF(AL7&gt;0,1,0)</f>
        <v>0</v>
      </c>
      <c r="AN7" s="622"/>
      <c r="AO7" s="630"/>
      <c r="AP7" s="630"/>
      <c r="AQ7" s="631">
        <f>IF(AP7&gt;0,1,0)</f>
        <v>0</v>
      </c>
      <c r="AR7" s="284">
        <v>0</v>
      </c>
      <c r="AS7" s="285">
        <v>0</v>
      </c>
      <c r="AT7" s="285">
        <v>0</v>
      </c>
      <c r="AU7" s="286">
        <f>IF(AT7&gt;0,1,0)</f>
        <v>0</v>
      </c>
      <c r="AV7" s="622"/>
      <c r="AW7" s="630"/>
      <c r="AX7" s="630"/>
      <c r="AY7" s="631">
        <f>IF(AX7&gt;0,1,0)</f>
        <v>0</v>
      </c>
      <c r="AZ7" s="486">
        <f t="shared" si="1"/>
        <v>0</v>
      </c>
      <c r="BA7" s="487">
        <f t="shared" si="2"/>
        <v>0</v>
      </c>
      <c r="BB7" s="465">
        <f>F7+J7+N7+R7+V7+Z7+AD7+AH7+AL7+AP7+AT7+AX7+0.001</f>
        <v>1E-3</v>
      </c>
      <c r="BC7" s="488">
        <f>(G7+K7+O7+S7+W7+AA7+AE7+AI7+AM7+AQ7+AU7+AY7)/$B$2</f>
        <v>0</v>
      </c>
      <c r="BD7" s="489">
        <f>$BC$127</f>
        <v>0.1814159292035398</v>
      </c>
      <c r="BE7" s="490">
        <f>BB7/$BB$127</f>
        <v>1.0152320748648308E-4</v>
      </c>
      <c r="BF7" s="491">
        <f>$BE$127</f>
        <v>1.0000000000000002</v>
      </c>
      <c r="BG7" s="490">
        <f>(AZ7+BA7)/BB7</f>
        <v>0</v>
      </c>
      <c r="BH7" s="489">
        <f>$BG$127</f>
        <v>0.11147462238090178</v>
      </c>
    </row>
    <row r="8" spans="1:60" ht="16.5" customHeight="1" thickBot="1" x14ac:dyDescent="0.3">
      <c r="A8" s="13"/>
      <c r="B8" s="47"/>
      <c r="C8" s="373" t="s">
        <v>0</v>
      </c>
      <c r="D8" s="211">
        <f>SUM(D9:D17)</f>
        <v>0</v>
      </c>
      <c r="E8" s="213">
        <f t="shared" ref="E8:AY8" si="4">SUM(E9:E17)</f>
        <v>1</v>
      </c>
      <c r="F8" s="213">
        <f t="shared" si="4"/>
        <v>5</v>
      </c>
      <c r="G8" s="212">
        <f t="shared" si="4"/>
        <v>2</v>
      </c>
      <c r="H8" s="634">
        <f t="shared" si="4"/>
        <v>0</v>
      </c>
      <c r="I8" s="635">
        <f t="shared" si="4"/>
        <v>0</v>
      </c>
      <c r="J8" s="635">
        <f t="shared" si="4"/>
        <v>0</v>
      </c>
      <c r="K8" s="639">
        <f t="shared" si="4"/>
        <v>0</v>
      </c>
      <c r="L8" s="634">
        <f t="shared" si="4"/>
        <v>0</v>
      </c>
      <c r="M8" s="635">
        <f t="shared" si="4"/>
        <v>0</v>
      </c>
      <c r="N8" s="635">
        <f t="shared" si="4"/>
        <v>0</v>
      </c>
      <c r="O8" s="639">
        <f t="shared" si="4"/>
        <v>0</v>
      </c>
      <c r="P8" s="701">
        <f t="shared" si="4"/>
        <v>0</v>
      </c>
      <c r="Q8" s="702">
        <f t="shared" si="4"/>
        <v>0</v>
      </c>
      <c r="R8" s="702">
        <f t="shared" si="4"/>
        <v>0</v>
      </c>
      <c r="S8" s="703">
        <f t="shared" si="4"/>
        <v>0</v>
      </c>
      <c r="T8" s="211">
        <f t="shared" si="4"/>
        <v>0</v>
      </c>
      <c r="U8" s="213">
        <f t="shared" si="4"/>
        <v>0</v>
      </c>
      <c r="V8" s="213">
        <f t="shared" si="4"/>
        <v>0</v>
      </c>
      <c r="W8" s="212">
        <f t="shared" si="4"/>
        <v>0</v>
      </c>
      <c r="X8" s="211">
        <f t="shared" si="4"/>
        <v>2</v>
      </c>
      <c r="Y8" s="213">
        <f t="shared" si="4"/>
        <v>13</v>
      </c>
      <c r="Z8" s="213">
        <f t="shared" si="4"/>
        <v>96</v>
      </c>
      <c r="AA8" s="212">
        <f t="shared" si="4"/>
        <v>6</v>
      </c>
      <c r="AB8" s="634">
        <f t="shared" si="4"/>
        <v>0</v>
      </c>
      <c r="AC8" s="635">
        <f t="shared" si="4"/>
        <v>0</v>
      </c>
      <c r="AD8" s="635">
        <f t="shared" si="4"/>
        <v>0</v>
      </c>
      <c r="AE8" s="639">
        <f t="shared" si="4"/>
        <v>0</v>
      </c>
      <c r="AF8" s="211">
        <f t="shared" si="4"/>
        <v>0</v>
      </c>
      <c r="AG8" s="213">
        <f t="shared" si="4"/>
        <v>0</v>
      </c>
      <c r="AH8" s="213">
        <f t="shared" si="4"/>
        <v>1</v>
      </c>
      <c r="AI8" s="212">
        <f t="shared" si="4"/>
        <v>1</v>
      </c>
      <c r="AJ8" s="211">
        <f t="shared" si="4"/>
        <v>0</v>
      </c>
      <c r="AK8" s="213">
        <f t="shared" si="4"/>
        <v>4</v>
      </c>
      <c r="AL8" s="213">
        <f t="shared" si="4"/>
        <v>10</v>
      </c>
      <c r="AM8" s="212">
        <f t="shared" si="4"/>
        <v>1</v>
      </c>
      <c r="AN8" s="634">
        <f t="shared" si="4"/>
        <v>0</v>
      </c>
      <c r="AO8" s="635">
        <f t="shared" si="4"/>
        <v>0</v>
      </c>
      <c r="AP8" s="635">
        <f t="shared" si="4"/>
        <v>0</v>
      </c>
      <c r="AQ8" s="639">
        <f t="shared" si="4"/>
        <v>0</v>
      </c>
      <c r="AR8" s="211">
        <f t="shared" si="4"/>
        <v>0</v>
      </c>
      <c r="AS8" s="213">
        <f t="shared" si="4"/>
        <v>3</v>
      </c>
      <c r="AT8" s="213">
        <f t="shared" si="4"/>
        <v>7</v>
      </c>
      <c r="AU8" s="212">
        <f t="shared" si="4"/>
        <v>1</v>
      </c>
      <c r="AV8" s="634">
        <f t="shared" si="4"/>
        <v>0</v>
      </c>
      <c r="AW8" s="635">
        <f t="shared" si="4"/>
        <v>0</v>
      </c>
      <c r="AX8" s="635">
        <f t="shared" si="4"/>
        <v>0</v>
      </c>
      <c r="AY8" s="639">
        <f t="shared" si="4"/>
        <v>0</v>
      </c>
      <c r="AZ8" s="32">
        <f t="shared" si="1"/>
        <v>2</v>
      </c>
      <c r="BA8" s="33">
        <f t="shared" si="2"/>
        <v>21</v>
      </c>
      <c r="BB8" s="207">
        <f t="shared" si="3"/>
        <v>119</v>
      </c>
      <c r="BC8" s="189">
        <f>(G8+K8+O8+S8+W8+AA8+AE8+AI8+AM8+AQ8+AU8+AY8)/$B$2/A17</f>
        <v>0.20370370370370369</v>
      </c>
      <c r="BD8" s="100"/>
      <c r="BE8" s="69">
        <f>BB8/$BB$127/A17</f>
        <v>1.3423624100990541</v>
      </c>
      <c r="BF8" s="74"/>
      <c r="BG8" s="69">
        <f t="shared" ref="BG8:BG68" si="5">(AZ8+BA8)/BB8</f>
        <v>0.19327731092436976</v>
      </c>
      <c r="BH8" s="100"/>
    </row>
    <row r="9" spans="1:60" ht="16.5" customHeight="1" x14ac:dyDescent="0.25">
      <c r="A9" s="14">
        <v>1</v>
      </c>
      <c r="B9" s="16">
        <v>10003</v>
      </c>
      <c r="C9" s="21" t="s">
        <v>142</v>
      </c>
      <c r="D9" s="298">
        <v>0</v>
      </c>
      <c r="E9" s="299">
        <v>0</v>
      </c>
      <c r="F9" s="299">
        <v>0</v>
      </c>
      <c r="G9" s="300">
        <f>IF(F9&gt;0,1,0)</f>
        <v>0</v>
      </c>
      <c r="H9" s="614"/>
      <c r="I9" s="611"/>
      <c r="J9" s="611"/>
      <c r="K9" s="637">
        <f>IF(J9&gt;0,1,0)</f>
        <v>0</v>
      </c>
      <c r="L9" s="614"/>
      <c r="M9" s="611"/>
      <c r="N9" s="611"/>
      <c r="O9" s="637">
        <f t="shared" ref="O9:O17" si="6">IF(N9&gt;0,1,0)</f>
        <v>0</v>
      </c>
      <c r="P9" s="704"/>
      <c r="Q9" s="705"/>
      <c r="R9" s="705"/>
      <c r="S9" s="706">
        <f t="shared" ref="S9:S17" si="7">IF(R9&gt;0,1,0)</f>
        <v>0</v>
      </c>
      <c r="T9" s="298">
        <v>0</v>
      </c>
      <c r="U9" s="299">
        <v>0</v>
      </c>
      <c r="V9" s="299">
        <v>0</v>
      </c>
      <c r="W9" s="300">
        <f t="shared" ref="W9:W17" si="8">IF(V9&gt;0,1,0)</f>
        <v>0</v>
      </c>
      <c r="X9" s="288">
        <v>0</v>
      </c>
      <c r="Y9" s="289">
        <v>1</v>
      </c>
      <c r="Z9" s="573">
        <v>4</v>
      </c>
      <c r="AA9" s="561">
        <f t="shared" ref="AA9:AA17" si="9">IF(Z9&gt;0,1,0)</f>
        <v>1</v>
      </c>
      <c r="AB9" s="614"/>
      <c r="AC9" s="611"/>
      <c r="AD9" s="611"/>
      <c r="AE9" s="637">
        <f>IF(AD9&gt;0,1,0)</f>
        <v>0</v>
      </c>
      <c r="AF9" s="298">
        <v>0</v>
      </c>
      <c r="AG9" s="299">
        <v>0</v>
      </c>
      <c r="AH9" s="299">
        <v>0</v>
      </c>
      <c r="AI9" s="300">
        <f>IF(AH9&gt;0,1,0)</f>
        <v>0</v>
      </c>
      <c r="AJ9" s="298">
        <v>0</v>
      </c>
      <c r="AK9" s="299">
        <v>0</v>
      </c>
      <c r="AL9" s="299">
        <v>0</v>
      </c>
      <c r="AM9" s="300">
        <f>IF(AL9&gt;0,1,0)</f>
        <v>0</v>
      </c>
      <c r="AN9" s="614"/>
      <c r="AO9" s="611"/>
      <c r="AP9" s="611"/>
      <c r="AQ9" s="637">
        <f>IF(AP9&gt;0,1,0)</f>
        <v>0</v>
      </c>
      <c r="AR9" s="298">
        <v>0</v>
      </c>
      <c r="AS9" s="299">
        <v>0</v>
      </c>
      <c r="AT9" s="299">
        <v>0</v>
      </c>
      <c r="AU9" s="300">
        <f>IF(AT9&gt;0,1,0)</f>
        <v>0</v>
      </c>
      <c r="AV9" s="614"/>
      <c r="AW9" s="611"/>
      <c r="AX9" s="611"/>
      <c r="AY9" s="637">
        <f>IF(AX9&gt;0,1,0)</f>
        <v>0</v>
      </c>
      <c r="AZ9" s="463">
        <f t="shared" si="1"/>
        <v>0</v>
      </c>
      <c r="BA9" s="464">
        <f t="shared" si="2"/>
        <v>1</v>
      </c>
      <c r="BB9" s="465">
        <f t="shared" si="3"/>
        <v>4</v>
      </c>
      <c r="BC9" s="466">
        <f>(G9+K9+O9+S9+W9+AA9+AE9+AI9+AM9+AQ9+AU9+AY9)/$B$2</f>
        <v>0.16666666666666666</v>
      </c>
      <c r="BD9" s="467">
        <f t="shared" ref="BD9:BD17" si="10">$BC$127</f>
        <v>0.1814159292035398</v>
      </c>
      <c r="BE9" s="468">
        <f t="shared" ref="BE9:BE17" si="11">BB9/$BB$127</f>
        <v>0.40609282994593238</v>
      </c>
      <c r="BF9" s="469">
        <f t="shared" ref="BF9:BF17" si="12">$BE$127</f>
        <v>1.0000000000000002</v>
      </c>
      <c r="BG9" s="468">
        <f>(AZ9+BA9)/BB9</f>
        <v>0.25</v>
      </c>
      <c r="BH9" s="467">
        <f t="shared" ref="BH9:BH17" si="13">$BG$127</f>
        <v>0.11147462238090178</v>
      </c>
    </row>
    <row r="10" spans="1:60" ht="16.5" customHeight="1" x14ac:dyDescent="0.25">
      <c r="A10" s="14">
        <v>2</v>
      </c>
      <c r="B10" s="16">
        <v>10002</v>
      </c>
      <c r="C10" s="21" t="s">
        <v>79</v>
      </c>
      <c r="D10" s="298">
        <v>0</v>
      </c>
      <c r="E10" s="299">
        <v>0</v>
      </c>
      <c r="F10" s="299">
        <v>0</v>
      </c>
      <c r="G10" s="314">
        <f>IF(F10&gt;0,1,0)</f>
        <v>0</v>
      </c>
      <c r="H10" s="614"/>
      <c r="I10" s="611"/>
      <c r="J10" s="611"/>
      <c r="K10" s="615">
        <f>IF(J10&gt;0,1,0)</f>
        <v>0</v>
      </c>
      <c r="L10" s="614"/>
      <c r="M10" s="611"/>
      <c r="N10" s="611"/>
      <c r="O10" s="615">
        <f t="shared" si="6"/>
        <v>0</v>
      </c>
      <c r="P10" s="704"/>
      <c r="Q10" s="705"/>
      <c r="R10" s="705"/>
      <c r="S10" s="707">
        <f t="shared" si="7"/>
        <v>0</v>
      </c>
      <c r="T10" s="298">
        <v>0</v>
      </c>
      <c r="U10" s="299">
        <v>0</v>
      </c>
      <c r="V10" s="299">
        <v>0</v>
      </c>
      <c r="W10" s="314">
        <f t="shared" si="8"/>
        <v>0</v>
      </c>
      <c r="X10" s="288">
        <v>0</v>
      </c>
      <c r="Y10" s="289">
        <v>0</v>
      </c>
      <c r="Z10" s="289">
        <v>0</v>
      </c>
      <c r="AA10" s="562">
        <f t="shared" si="9"/>
        <v>0</v>
      </c>
      <c r="AB10" s="614"/>
      <c r="AC10" s="611"/>
      <c r="AD10" s="611"/>
      <c r="AE10" s="615">
        <f>IF(AD10&gt;0,1,0)</f>
        <v>0</v>
      </c>
      <c r="AF10" s="298">
        <v>0</v>
      </c>
      <c r="AG10" s="299">
        <v>0</v>
      </c>
      <c r="AH10" s="299">
        <v>0</v>
      </c>
      <c r="AI10" s="314">
        <f>IF(AH10&gt;0,1,0)</f>
        <v>0</v>
      </c>
      <c r="AJ10" s="298">
        <v>0</v>
      </c>
      <c r="AK10" s="299">
        <v>0</v>
      </c>
      <c r="AL10" s="299">
        <v>0</v>
      </c>
      <c r="AM10" s="314">
        <f>IF(AL10&gt;0,1,0)</f>
        <v>0</v>
      </c>
      <c r="AN10" s="614"/>
      <c r="AO10" s="611"/>
      <c r="AP10" s="611"/>
      <c r="AQ10" s="615">
        <f>IF(AP10&gt;0,1,0)</f>
        <v>0</v>
      </c>
      <c r="AR10" s="298">
        <v>0</v>
      </c>
      <c r="AS10" s="299">
        <v>0</v>
      </c>
      <c r="AT10" s="299">
        <v>0</v>
      </c>
      <c r="AU10" s="314">
        <f>IF(AT10&gt;0,1,0)</f>
        <v>0</v>
      </c>
      <c r="AV10" s="614"/>
      <c r="AW10" s="611"/>
      <c r="AX10" s="611"/>
      <c r="AY10" s="615">
        <f>IF(AX10&gt;0,1,0)</f>
        <v>0</v>
      </c>
      <c r="AZ10" s="470">
        <f t="shared" si="1"/>
        <v>0</v>
      </c>
      <c r="BA10" s="461">
        <f t="shared" si="2"/>
        <v>0</v>
      </c>
      <c r="BB10" s="462">
        <f>F10+J10+N10+R10+V10+Z10+AD10+AH10+AL10+AP10+AT10+AX10+0.001</f>
        <v>1E-3</v>
      </c>
      <c r="BC10" s="466">
        <f t="shared" ref="BC10:BC126" si="14">(G10+K10+O10+S10+W10+AA10+AE10+AI10+AM10+AQ10+AU10+AY10)/$B$2</f>
        <v>0</v>
      </c>
      <c r="BD10" s="471">
        <f t="shared" si="10"/>
        <v>0.1814159292035398</v>
      </c>
      <c r="BE10" s="472">
        <f t="shared" si="11"/>
        <v>1.0152320748648308E-4</v>
      </c>
      <c r="BF10" s="473">
        <f t="shared" si="12"/>
        <v>1.0000000000000002</v>
      </c>
      <c r="BG10" s="472">
        <f>(AZ10+BA10)/BB10</f>
        <v>0</v>
      </c>
      <c r="BH10" s="471">
        <f t="shared" si="13"/>
        <v>0.11147462238090178</v>
      </c>
    </row>
    <row r="11" spans="1:60" ht="16.5" customHeight="1" x14ac:dyDescent="0.25">
      <c r="A11" s="14">
        <v>3</v>
      </c>
      <c r="B11" s="16">
        <v>10090</v>
      </c>
      <c r="C11" s="21" t="s">
        <v>83</v>
      </c>
      <c r="D11" s="298">
        <v>0</v>
      </c>
      <c r="E11" s="299">
        <v>0</v>
      </c>
      <c r="F11" s="299">
        <v>0</v>
      </c>
      <c r="G11" s="314">
        <f>IF(F11&gt;0,1,0)</f>
        <v>0</v>
      </c>
      <c r="H11" s="614"/>
      <c r="I11" s="611"/>
      <c r="J11" s="611"/>
      <c r="K11" s="615">
        <f>IF(J11&gt;0,1,0)</f>
        <v>0</v>
      </c>
      <c r="L11" s="614"/>
      <c r="M11" s="611"/>
      <c r="N11" s="611"/>
      <c r="O11" s="615">
        <f t="shared" si="6"/>
        <v>0</v>
      </c>
      <c r="P11" s="704"/>
      <c r="Q11" s="705"/>
      <c r="R11" s="705"/>
      <c r="S11" s="707">
        <f t="shared" si="7"/>
        <v>0</v>
      </c>
      <c r="T11" s="298">
        <v>0</v>
      </c>
      <c r="U11" s="299">
        <v>0</v>
      </c>
      <c r="V11" s="299">
        <v>0</v>
      </c>
      <c r="W11" s="314">
        <f t="shared" si="8"/>
        <v>0</v>
      </c>
      <c r="X11" s="288">
        <v>0</v>
      </c>
      <c r="Y11" s="289">
        <v>0</v>
      </c>
      <c r="Z11" s="289">
        <v>0</v>
      </c>
      <c r="AA11" s="562">
        <f t="shared" si="9"/>
        <v>0</v>
      </c>
      <c r="AB11" s="614"/>
      <c r="AC11" s="611"/>
      <c r="AD11" s="611"/>
      <c r="AE11" s="615">
        <f>IF(AD11&gt;0,1,0)</f>
        <v>0</v>
      </c>
      <c r="AF11" s="298">
        <v>0</v>
      </c>
      <c r="AG11" s="299">
        <v>0</v>
      </c>
      <c r="AH11" s="299">
        <v>0</v>
      </c>
      <c r="AI11" s="314">
        <f>IF(AH11&gt;0,1,0)</f>
        <v>0</v>
      </c>
      <c r="AJ11" s="298">
        <v>0</v>
      </c>
      <c r="AK11" s="299">
        <v>0</v>
      </c>
      <c r="AL11" s="299">
        <v>0</v>
      </c>
      <c r="AM11" s="314">
        <f>IF(AL11&gt;0,1,0)</f>
        <v>0</v>
      </c>
      <c r="AN11" s="614"/>
      <c r="AO11" s="611"/>
      <c r="AP11" s="611"/>
      <c r="AQ11" s="615">
        <f>IF(AP11&gt;0,1,0)</f>
        <v>0</v>
      </c>
      <c r="AR11" s="298">
        <v>0</v>
      </c>
      <c r="AS11" s="299">
        <v>0</v>
      </c>
      <c r="AT11" s="299">
        <v>0</v>
      </c>
      <c r="AU11" s="314">
        <f>IF(AT11&gt;0,1,0)</f>
        <v>0</v>
      </c>
      <c r="AV11" s="614"/>
      <c r="AW11" s="611"/>
      <c r="AX11" s="611"/>
      <c r="AY11" s="615">
        <f>IF(AX11&gt;0,1,0)</f>
        <v>0</v>
      </c>
      <c r="AZ11" s="470">
        <f t="shared" si="1"/>
        <v>0</v>
      </c>
      <c r="BA11" s="461">
        <f t="shared" si="2"/>
        <v>0</v>
      </c>
      <c r="BB11" s="462">
        <f>F11+J11+N11+R11+V11+Z11+AD11+AH11+AL11+AP11+AT11+AX11+0.001</f>
        <v>1E-3</v>
      </c>
      <c r="BC11" s="466">
        <f t="shared" si="14"/>
        <v>0</v>
      </c>
      <c r="BD11" s="471">
        <f t="shared" si="10"/>
        <v>0.1814159292035398</v>
      </c>
      <c r="BE11" s="472">
        <f t="shared" si="11"/>
        <v>1.0152320748648308E-4</v>
      </c>
      <c r="BF11" s="473">
        <f t="shared" si="12"/>
        <v>1.0000000000000002</v>
      </c>
      <c r="BG11" s="472">
        <f>(AZ11+BA11)/BB11</f>
        <v>0</v>
      </c>
      <c r="BH11" s="471">
        <f t="shared" si="13"/>
        <v>0.11147462238090178</v>
      </c>
    </row>
    <row r="12" spans="1:60" ht="16.5" customHeight="1" x14ac:dyDescent="0.25">
      <c r="A12" s="14">
        <v>4</v>
      </c>
      <c r="B12" s="16">
        <v>10004</v>
      </c>
      <c r="C12" s="21" t="s">
        <v>82</v>
      </c>
      <c r="D12" s="288">
        <v>0</v>
      </c>
      <c r="E12" s="289">
        <v>1</v>
      </c>
      <c r="F12" s="289">
        <v>4</v>
      </c>
      <c r="G12" s="314">
        <f>IF(F12&gt;0,1,0)</f>
        <v>1</v>
      </c>
      <c r="H12" s="614"/>
      <c r="I12" s="611"/>
      <c r="J12" s="611"/>
      <c r="K12" s="615">
        <f>IF(J12&gt;0,1,0)</f>
        <v>0</v>
      </c>
      <c r="L12" s="614"/>
      <c r="M12" s="611"/>
      <c r="N12" s="611"/>
      <c r="O12" s="615">
        <f t="shared" si="6"/>
        <v>0</v>
      </c>
      <c r="P12" s="704"/>
      <c r="Q12" s="705"/>
      <c r="R12" s="705"/>
      <c r="S12" s="707">
        <f t="shared" si="7"/>
        <v>0</v>
      </c>
      <c r="T12" s="298">
        <v>0</v>
      </c>
      <c r="U12" s="299">
        <v>0</v>
      </c>
      <c r="V12" s="299">
        <v>0</v>
      </c>
      <c r="W12" s="314">
        <f t="shared" si="8"/>
        <v>0</v>
      </c>
      <c r="X12" s="288">
        <v>2</v>
      </c>
      <c r="Y12" s="289">
        <v>11</v>
      </c>
      <c r="Z12" s="289">
        <v>51</v>
      </c>
      <c r="AA12" s="562">
        <f t="shared" si="9"/>
        <v>1</v>
      </c>
      <c r="AB12" s="614"/>
      <c r="AC12" s="611"/>
      <c r="AD12" s="611"/>
      <c r="AE12" s="615">
        <f>IF(AD12&gt;0,1,0)</f>
        <v>0</v>
      </c>
      <c r="AF12" s="298">
        <v>0</v>
      </c>
      <c r="AG12" s="299">
        <v>0</v>
      </c>
      <c r="AH12" s="299">
        <v>1</v>
      </c>
      <c r="AI12" s="314">
        <f>IF(AH12&gt;0,1,0)</f>
        <v>1</v>
      </c>
      <c r="AJ12" s="298">
        <v>0</v>
      </c>
      <c r="AK12" s="299">
        <v>4</v>
      </c>
      <c r="AL12" s="299">
        <v>10</v>
      </c>
      <c r="AM12" s="314">
        <f>IF(AL12&gt;0,1,0)</f>
        <v>1</v>
      </c>
      <c r="AN12" s="614"/>
      <c r="AO12" s="611"/>
      <c r="AP12" s="611"/>
      <c r="AQ12" s="615">
        <f>IF(AP12&gt;0,1,0)</f>
        <v>0</v>
      </c>
      <c r="AR12" s="298">
        <v>0</v>
      </c>
      <c r="AS12" s="299">
        <v>3</v>
      </c>
      <c r="AT12" s="299">
        <v>7</v>
      </c>
      <c r="AU12" s="314">
        <f>IF(AT12&gt;0,1,0)</f>
        <v>1</v>
      </c>
      <c r="AV12" s="614"/>
      <c r="AW12" s="611"/>
      <c r="AX12" s="611"/>
      <c r="AY12" s="615">
        <f>IF(AX12&gt;0,1,0)</f>
        <v>0</v>
      </c>
      <c r="AZ12" s="470">
        <f t="shared" si="1"/>
        <v>2</v>
      </c>
      <c r="BA12" s="461">
        <f t="shared" si="2"/>
        <v>19</v>
      </c>
      <c r="BB12" s="462">
        <f t="shared" si="3"/>
        <v>73</v>
      </c>
      <c r="BC12" s="466">
        <f t="shared" si="14"/>
        <v>0.83333333333333337</v>
      </c>
      <c r="BD12" s="471">
        <f t="shared" si="10"/>
        <v>0.1814159292035398</v>
      </c>
      <c r="BE12" s="472">
        <f t="shared" si="11"/>
        <v>7.4111941465132656</v>
      </c>
      <c r="BF12" s="473">
        <f t="shared" si="12"/>
        <v>1.0000000000000002</v>
      </c>
      <c r="BG12" s="472">
        <f>(AZ12+BA12)/BB12</f>
        <v>0.28767123287671231</v>
      </c>
      <c r="BH12" s="471">
        <f t="shared" si="13"/>
        <v>0.11147462238090178</v>
      </c>
    </row>
    <row r="13" spans="1:60" ht="16.5" customHeight="1" x14ac:dyDescent="0.25">
      <c r="A13" s="14">
        <v>5</v>
      </c>
      <c r="B13" s="18">
        <v>10001</v>
      </c>
      <c r="C13" s="20" t="s">
        <v>78</v>
      </c>
      <c r="D13" s="298">
        <v>0</v>
      </c>
      <c r="E13" s="299">
        <v>0</v>
      </c>
      <c r="F13" s="299">
        <v>1</v>
      </c>
      <c r="G13" s="314">
        <f>IF(F13&gt;0,1,0)</f>
        <v>1</v>
      </c>
      <c r="H13" s="614"/>
      <c r="I13" s="611"/>
      <c r="J13" s="611"/>
      <c r="K13" s="615">
        <f>IF(J13&gt;0,1,0)</f>
        <v>0</v>
      </c>
      <c r="L13" s="614"/>
      <c r="M13" s="611"/>
      <c r="N13" s="611"/>
      <c r="O13" s="615">
        <f t="shared" si="6"/>
        <v>0</v>
      </c>
      <c r="P13" s="704"/>
      <c r="Q13" s="705"/>
      <c r="R13" s="705"/>
      <c r="S13" s="707">
        <f t="shared" si="7"/>
        <v>0</v>
      </c>
      <c r="T13" s="298">
        <v>0</v>
      </c>
      <c r="U13" s="299">
        <v>0</v>
      </c>
      <c r="V13" s="299">
        <v>0</v>
      </c>
      <c r="W13" s="314">
        <f t="shared" si="8"/>
        <v>0</v>
      </c>
      <c r="X13" s="288">
        <v>0</v>
      </c>
      <c r="Y13" s="289">
        <v>1</v>
      </c>
      <c r="Z13" s="289">
        <v>7</v>
      </c>
      <c r="AA13" s="562">
        <f t="shared" si="9"/>
        <v>1</v>
      </c>
      <c r="AB13" s="614"/>
      <c r="AC13" s="611"/>
      <c r="AD13" s="611"/>
      <c r="AE13" s="615">
        <f>IF(AD13&gt;0,1,0)</f>
        <v>0</v>
      </c>
      <c r="AF13" s="298">
        <v>0</v>
      </c>
      <c r="AG13" s="299">
        <v>0</v>
      </c>
      <c r="AH13" s="299">
        <v>0</v>
      </c>
      <c r="AI13" s="314">
        <f>IF(AH13&gt;0,1,0)</f>
        <v>0</v>
      </c>
      <c r="AJ13" s="298">
        <v>0</v>
      </c>
      <c r="AK13" s="299">
        <v>0</v>
      </c>
      <c r="AL13" s="299">
        <v>0</v>
      </c>
      <c r="AM13" s="314">
        <f>IF(AL13&gt;0,1,0)</f>
        <v>0</v>
      </c>
      <c r="AN13" s="614"/>
      <c r="AO13" s="611"/>
      <c r="AP13" s="611"/>
      <c r="AQ13" s="615">
        <f>IF(AP13&gt;0,1,0)</f>
        <v>0</v>
      </c>
      <c r="AR13" s="298">
        <v>0</v>
      </c>
      <c r="AS13" s="299">
        <v>0</v>
      </c>
      <c r="AT13" s="299">
        <v>0</v>
      </c>
      <c r="AU13" s="314">
        <f>IF(AT13&gt;0,1,0)</f>
        <v>0</v>
      </c>
      <c r="AV13" s="614"/>
      <c r="AW13" s="611"/>
      <c r="AX13" s="611"/>
      <c r="AY13" s="615">
        <f>IF(AX13&gt;0,1,0)</f>
        <v>0</v>
      </c>
      <c r="AZ13" s="470">
        <f t="shared" si="1"/>
        <v>0</v>
      </c>
      <c r="BA13" s="461">
        <f t="shared" si="2"/>
        <v>1</v>
      </c>
      <c r="BB13" s="462">
        <f t="shared" si="3"/>
        <v>8</v>
      </c>
      <c r="BC13" s="466">
        <f t="shared" si="14"/>
        <v>0.33333333333333331</v>
      </c>
      <c r="BD13" s="467">
        <f t="shared" si="10"/>
        <v>0.1814159292035398</v>
      </c>
      <c r="BE13" s="468">
        <f t="shared" si="11"/>
        <v>0.81218565989186475</v>
      </c>
      <c r="BF13" s="469">
        <f t="shared" si="12"/>
        <v>1.0000000000000002</v>
      </c>
      <c r="BG13" s="468">
        <f>(AZ13+BA13)/BB13</f>
        <v>0.125</v>
      </c>
      <c r="BH13" s="467">
        <f t="shared" si="13"/>
        <v>0.11147462238090178</v>
      </c>
    </row>
    <row r="14" spans="1:60" ht="16.5" customHeight="1" x14ac:dyDescent="0.25">
      <c r="A14" s="14">
        <v>6</v>
      </c>
      <c r="B14" s="16">
        <v>10120</v>
      </c>
      <c r="C14" s="21" t="s">
        <v>84</v>
      </c>
      <c r="D14" s="298">
        <v>0</v>
      </c>
      <c r="E14" s="299">
        <v>0</v>
      </c>
      <c r="F14" s="299">
        <v>0</v>
      </c>
      <c r="G14" s="314">
        <f t="shared" ref="G14:G17" si="15">IF(F14&gt;0,1,0)</f>
        <v>0</v>
      </c>
      <c r="H14" s="614"/>
      <c r="I14" s="611"/>
      <c r="J14" s="611"/>
      <c r="K14" s="615">
        <f t="shared" ref="K14:K68" si="16">IF(J14&gt;0,1,0)</f>
        <v>0</v>
      </c>
      <c r="L14" s="614"/>
      <c r="M14" s="611"/>
      <c r="N14" s="611"/>
      <c r="O14" s="615">
        <f t="shared" si="6"/>
        <v>0</v>
      </c>
      <c r="P14" s="704"/>
      <c r="Q14" s="705"/>
      <c r="R14" s="705"/>
      <c r="S14" s="707">
        <f t="shared" si="7"/>
        <v>0</v>
      </c>
      <c r="T14" s="298">
        <v>0</v>
      </c>
      <c r="U14" s="299">
        <v>0</v>
      </c>
      <c r="V14" s="299">
        <v>0</v>
      </c>
      <c r="W14" s="314">
        <f t="shared" si="8"/>
        <v>0</v>
      </c>
      <c r="X14" s="288">
        <v>0</v>
      </c>
      <c r="Y14" s="289">
        <v>0</v>
      </c>
      <c r="Z14" s="289">
        <v>16</v>
      </c>
      <c r="AA14" s="562">
        <f t="shared" si="9"/>
        <v>1</v>
      </c>
      <c r="AB14" s="614"/>
      <c r="AC14" s="611"/>
      <c r="AD14" s="611"/>
      <c r="AE14" s="615">
        <f t="shared" ref="AE14:AE68" si="17">IF(AD14&gt;0,1,0)</f>
        <v>0</v>
      </c>
      <c r="AF14" s="298">
        <v>0</v>
      </c>
      <c r="AG14" s="299">
        <v>0</v>
      </c>
      <c r="AH14" s="299">
        <v>0</v>
      </c>
      <c r="AI14" s="314">
        <f t="shared" ref="AI14:AI68" si="18">IF(AH14&gt;0,1,0)</f>
        <v>0</v>
      </c>
      <c r="AJ14" s="298">
        <v>0</v>
      </c>
      <c r="AK14" s="299">
        <v>0</v>
      </c>
      <c r="AL14" s="299">
        <v>0</v>
      </c>
      <c r="AM14" s="314">
        <f t="shared" ref="AM14:AM68" si="19">IF(AL14&gt;0,1,0)</f>
        <v>0</v>
      </c>
      <c r="AN14" s="614"/>
      <c r="AO14" s="611"/>
      <c r="AP14" s="611"/>
      <c r="AQ14" s="615">
        <f t="shared" ref="AQ14:AQ68" si="20">IF(AP14&gt;0,1,0)</f>
        <v>0</v>
      </c>
      <c r="AR14" s="298">
        <v>0</v>
      </c>
      <c r="AS14" s="299">
        <v>0</v>
      </c>
      <c r="AT14" s="299">
        <v>0</v>
      </c>
      <c r="AU14" s="314">
        <f t="shared" ref="AU14:AU68" si="21">IF(AT14&gt;0,1,0)</f>
        <v>0</v>
      </c>
      <c r="AV14" s="614"/>
      <c r="AW14" s="611"/>
      <c r="AX14" s="611"/>
      <c r="AY14" s="615">
        <f t="shared" ref="AY14:AY68" si="22">IF(AX14&gt;0,1,0)</f>
        <v>0</v>
      </c>
      <c r="AZ14" s="470">
        <f t="shared" si="1"/>
        <v>0</v>
      </c>
      <c r="BA14" s="461">
        <f t="shared" si="2"/>
        <v>0</v>
      </c>
      <c r="BB14" s="482">
        <f t="shared" si="3"/>
        <v>16</v>
      </c>
      <c r="BC14" s="466">
        <f t="shared" si="14"/>
        <v>0.16666666666666666</v>
      </c>
      <c r="BD14" s="471">
        <f t="shared" si="10"/>
        <v>0.1814159292035398</v>
      </c>
      <c r="BE14" s="472">
        <f t="shared" si="11"/>
        <v>1.6243713197837295</v>
      </c>
      <c r="BF14" s="473">
        <f t="shared" si="12"/>
        <v>1.0000000000000002</v>
      </c>
      <c r="BG14" s="472">
        <f t="shared" si="5"/>
        <v>0</v>
      </c>
      <c r="BH14" s="471">
        <f t="shared" si="13"/>
        <v>0.11147462238090178</v>
      </c>
    </row>
    <row r="15" spans="1:60" ht="16.5" customHeight="1" x14ac:dyDescent="0.25">
      <c r="A15" s="14">
        <v>7</v>
      </c>
      <c r="B15" s="16">
        <v>10190</v>
      </c>
      <c r="C15" s="21" t="s">
        <v>5</v>
      </c>
      <c r="D15" s="298">
        <v>0</v>
      </c>
      <c r="E15" s="299">
        <v>0</v>
      </c>
      <c r="F15" s="299">
        <v>0</v>
      </c>
      <c r="G15" s="314">
        <f t="shared" si="15"/>
        <v>0</v>
      </c>
      <c r="H15" s="614"/>
      <c r="I15" s="611"/>
      <c r="J15" s="611"/>
      <c r="K15" s="615">
        <f t="shared" si="16"/>
        <v>0</v>
      </c>
      <c r="L15" s="614"/>
      <c r="M15" s="611"/>
      <c r="N15" s="611"/>
      <c r="O15" s="615">
        <f t="shared" si="6"/>
        <v>0</v>
      </c>
      <c r="P15" s="704"/>
      <c r="Q15" s="705"/>
      <c r="R15" s="705"/>
      <c r="S15" s="707">
        <f t="shared" si="7"/>
        <v>0</v>
      </c>
      <c r="T15" s="298">
        <v>0</v>
      </c>
      <c r="U15" s="299">
        <v>0</v>
      </c>
      <c r="V15" s="299">
        <v>0</v>
      </c>
      <c r="W15" s="314">
        <f t="shared" si="8"/>
        <v>0</v>
      </c>
      <c r="X15" s="288">
        <v>0</v>
      </c>
      <c r="Y15" s="289">
        <v>0</v>
      </c>
      <c r="Z15" s="289">
        <v>16</v>
      </c>
      <c r="AA15" s="562">
        <f t="shared" si="9"/>
        <v>1</v>
      </c>
      <c r="AB15" s="614"/>
      <c r="AC15" s="611"/>
      <c r="AD15" s="611"/>
      <c r="AE15" s="615">
        <f t="shared" si="17"/>
        <v>0</v>
      </c>
      <c r="AF15" s="298">
        <v>0</v>
      </c>
      <c r="AG15" s="299">
        <v>0</v>
      </c>
      <c r="AH15" s="299">
        <v>0</v>
      </c>
      <c r="AI15" s="314">
        <f t="shared" si="18"/>
        <v>0</v>
      </c>
      <c r="AJ15" s="298">
        <v>0</v>
      </c>
      <c r="AK15" s="299">
        <v>0</v>
      </c>
      <c r="AL15" s="299">
        <v>0</v>
      </c>
      <c r="AM15" s="314">
        <f t="shared" si="19"/>
        <v>0</v>
      </c>
      <c r="AN15" s="614"/>
      <c r="AO15" s="611"/>
      <c r="AP15" s="611"/>
      <c r="AQ15" s="615">
        <f t="shared" si="20"/>
        <v>0</v>
      </c>
      <c r="AR15" s="298">
        <v>0</v>
      </c>
      <c r="AS15" s="299">
        <v>0</v>
      </c>
      <c r="AT15" s="299">
        <v>0</v>
      </c>
      <c r="AU15" s="314">
        <f t="shared" si="21"/>
        <v>0</v>
      </c>
      <c r="AV15" s="614"/>
      <c r="AW15" s="611"/>
      <c r="AX15" s="611"/>
      <c r="AY15" s="615">
        <f t="shared" si="22"/>
        <v>0</v>
      </c>
      <c r="AZ15" s="470">
        <f t="shared" si="1"/>
        <v>0</v>
      </c>
      <c r="BA15" s="461">
        <f t="shared" si="2"/>
        <v>0</v>
      </c>
      <c r="BB15" s="462">
        <f t="shared" si="3"/>
        <v>16</v>
      </c>
      <c r="BC15" s="466">
        <f t="shared" si="14"/>
        <v>0.16666666666666666</v>
      </c>
      <c r="BD15" s="471">
        <f t="shared" si="10"/>
        <v>0.1814159292035398</v>
      </c>
      <c r="BE15" s="472">
        <f t="shared" si="11"/>
        <v>1.6243713197837295</v>
      </c>
      <c r="BF15" s="473">
        <f t="shared" si="12"/>
        <v>1.0000000000000002</v>
      </c>
      <c r="BG15" s="472">
        <f t="shared" si="5"/>
        <v>0</v>
      </c>
      <c r="BH15" s="471">
        <f t="shared" si="13"/>
        <v>0.11147462238090178</v>
      </c>
    </row>
    <row r="16" spans="1:60" ht="16.5" customHeight="1" x14ac:dyDescent="0.25">
      <c r="A16" s="14">
        <v>8</v>
      </c>
      <c r="B16" s="16">
        <v>10320</v>
      </c>
      <c r="C16" s="21" t="s">
        <v>80</v>
      </c>
      <c r="D16" s="298">
        <v>0</v>
      </c>
      <c r="E16" s="299">
        <v>0</v>
      </c>
      <c r="F16" s="299">
        <v>0</v>
      </c>
      <c r="G16" s="314">
        <f t="shared" si="15"/>
        <v>0</v>
      </c>
      <c r="H16" s="614"/>
      <c r="I16" s="611"/>
      <c r="J16" s="611"/>
      <c r="K16" s="615">
        <f t="shared" si="16"/>
        <v>0</v>
      </c>
      <c r="L16" s="614"/>
      <c r="M16" s="611"/>
      <c r="N16" s="611"/>
      <c r="O16" s="615">
        <f t="shared" si="6"/>
        <v>0</v>
      </c>
      <c r="P16" s="704"/>
      <c r="Q16" s="705"/>
      <c r="R16" s="705"/>
      <c r="S16" s="707">
        <f t="shared" si="7"/>
        <v>0</v>
      </c>
      <c r="T16" s="298">
        <v>0</v>
      </c>
      <c r="U16" s="299">
        <v>0</v>
      </c>
      <c r="V16" s="299">
        <v>0</v>
      </c>
      <c r="W16" s="314">
        <f t="shared" si="8"/>
        <v>0</v>
      </c>
      <c r="X16" s="288">
        <v>0</v>
      </c>
      <c r="Y16" s="289">
        <v>0</v>
      </c>
      <c r="Z16" s="289">
        <v>2</v>
      </c>
      <c r="AA16" s="562">
        <f t="shared" si="9"/>
        <v>1</v>
      </c>
      <c r="AB16" s="614"/>
      <c r="AC16" s="611"/>
      <c r="AD16" s="611"/>
      <c r="AE16" s="615">
        <f t="shared" si="17"/>
        <v>0</v>
      </c>
      <c r="AF16" s="298">
        <v>0</v>
      </c>
      <c r="AG16" s="299">
        <v>0</v>
      </c>
      <c r="AH16" s="299">
        <v>0</v>
      </c>
      <c r="AI16" s="314">
        <f t="shared" si="18"/>
        <v>0</v>
      </c>
      <c r="AJ16" s="298">
        <v>0</v>
      </c>
      <c r="AK16" s="299">
        <v>0</v>
      </c>
      <c r="AL16" s="299">
        <v>0</v>
      </c>
      <c r="AM16" s="314">
        <f t="shared" si="19"/>
        <v>0</v>
      </c>
      <c r="AN16" s="614"/>
      <c r="AO16" s="611"/>
      <c r="AP16" s="611"/>
      <c r="AQ16" s="615">
        <f t="shared" si="20"/>
        <v>0</v>
      </c>
      <c r="AR16" s="298">
        <v>0</v>
      </c>
      <c r="AS16" s="299">
        <v>0</v>
      </c>
      <c r="AT16" s="299">
        <v>0</v>
      </c>
      <c r="AU16" s="314">
        <f t="shared" si="21"/>
        <v>0</v>
      </c>
      <c r="AV16" s="614"/>
      <c r="AW16" s="611"/>
      <c r="AX16" s="611"/>
      <c r="AY16" s="615">
        <f t="shared" si="22"/>
        <v>0</v>
      </c>
      <c r="AZ16" s="484">
        <f t="shared" si="1"/>
        <v>0</v>
      </c>
      <c r="BA16" s="479">
        <f t="shared" si="2"/>
        <v>0</v>
      </c>
      <c r="BB16" s="462">
        <f t="shared" si="3"/>
        <v>2</v>
      </c>
      <c r="BC16" s="466">
        <f t="shared" si="14"/>
        <v>0.16666666666666666</v>
      </c>
      <c r="BD16" s="471">
        <f t="shared" si="10"/>
        <v>0.1814159292035398</v>
      </c>
      <c r="BE16" s="472">
        <f t="shared" si="11"/>
        <v>0.20304641497296619</v>
      </c>
      <c r="BF16" s="473">
        <f t="shared" si="12"/>
        <v>1.0000000000000002</v>
      </c>
      <c r="BG16" s="472">
        <f t="shared" si="5"/>
        <v>0</v>
      </c>
      <c r="BH16" s="471">
        <f t="shared" si="13"/>
        <v>0.11147462238090178</v>
      </c>
    </row>
    <row r="17" spans="1:60" ht="16.5" customHeight="1" thickBot="1" x14ac:dyDescent="0.3">
      <c r="A17" s="14">
        <v>9</v>
      </c>
      <c r="B17" s="16">
        <v>10860</v>
      </c>
      <c r="C17" s="21" t="s">
        <v>120</v>
      </c>
      <c r="D17" s="298">
        <v>0</v>
      </c>
      <c r="E17" s="299">
        <v>0</v>
      </c>
      <c r="F17" s="299">
        <v>0</v>
      </c>
      <c r="G17" s="314">
        <f t="shared" si="15"/>
        <v>0</v>
      </c>
      <c r="H17" s="614"/>
      <c r="I17" s="611"/>
      <c r="J17" s="611"/>
      <c r="K17" s="615">
        <f t="shared" si="16"/>
        <v>0</v>
      </c>
      <c r="L17" s="614"/>
      <c r="M17" s="611"/>
      <c r="N17" s="611"/>
      <c r="O17" s="615">
        <f t="shared" si="6"/>
        <v>0</v>
      </c>
      <c r="P17" s="704"/>
      <c r="Q17" s="705"/>
      <c r="R17" s="705"/>
      <c r="S17" s="707">
        <f t="shared" si="7"/>
        <v>0</v>
      </c>
      <c r="T17" s="298">
        <v>0</v>
      </c>
      <c r="U17" s="299">
        <v>0</v>
      </c>
      <c r="V17" s="299">
        <v>0</v>
      </c>
      <c r="W17" s="314">
        <f t="shared" si="8"/>
        <v>0</v>
      </c>
      <c r="X17" s="288">
        <v>0</v>
      </c>
      <c r="Y17" s="289">
        <v>0</v>
      </c>
      <c r="Z17" s="289">
        <v>0</v>
      </c>
      <c r="AA17" s="562">
        <f t="shared" si="9"/>
        <v>0</v>
      </c>
      <c r="AB17" s="614"/>
      <c r="AC17" s="611"/>
      <c r="AD17" s="611"/>
      <c r="AE17" s="615">
        <f t="shared" si="17"/>
        <v>0</v>
      </c>
      <c r="AF17" s="298">
        <v>0</v>
      </c>
      <c r="AG17" s="299">
        <v>0</v>
      </c>
      <c r="AH17" s="299">
        <v>0</v>
      </c>
      <c r="AI17" s="314">
        <f t="shared" si="18"/>
        <v>0</v>
      </c>
      <c r="AJ17" s="298">
        <v>0</v>
      </c>
      <c r="AK17" s="299">
        <v>0</v>
      </c>
      <c r="AL17" s="299">
        <v>0</v>
      </c>
      <c r="AM17" s="314">
        <f t="shared" si="19"/>
        <v>0</v>
      </c>
      <c r="AN17" s="614"/>
      <c r="AO17" s="611"/>
      <c r="AP17" s="611"/>
      <c r="AQ17" s="615">
        <f t="shared" si="20"/>
        <v>0</v>
      </c>
      <c r="AR17" s="298">
        <v>0</v>
      </c>
      <c r="AS17" s="299">
        <v>0</v>
      </c>
      <c r="AT17" s="299">
        <v>0</v>
      </c>
      <c r="AU17" s="314">
        <f t="shared" si="21"/>
        <v>0</v>
      </c>
      <c r="AV17" s="614"/>
      <c r="AW17" s="611"/>
      <c r="AX17" s="611"/>
      <c r="AY17" s="615">
        <f t="shared" si="22"/>
        <v>0</v>
      </c>
      <c r="AZ17" s="480">
        <f t="shared" si="1"/>
        <v>0</v>
      </c>
      <c r="BA17" s="481">
        <f t="shared" si="2"/>
        <v>0</v>
      </c>
      <c r="BB17" s="482">
        <f>F17+J17+N17+R17+V17+Z17+AD17+AH17+AL17+AP17+AT17+AX17+0.001</f>
        <v>1E-3</v>
      </c>
      <c r="BC17" s="466">
        <f t="shared" si="14"/>
        <v>0</v>
      </c>
      <c r="BD17" s="471">
        <f t="shared" si="10"/>
        <v>0.1814159292035398</v>
      </c>
      <c r="BE17" s="472">
        <f t="shared" si="11"/>
        <v>1.0152320748648308E-4</v>
      </c>
      <c r="BF17" s="473">
        <f t="shared" si="12"/>
        <v>1.0000000000000002</v>
      </c>
      <c r="BG17" s="472">
        <f t="shared" si="5"/>
        <v>0</v>
      </c>
      <c r="BH17" s="471">
        <f t="shared" si="13"/>
        <v>0.11147462238090178</v>
      </c>
    </row>
    <row r="18" spans="1:60" ht="16.5" customHeight="1" thickBot="1" x14ac:dyDescent="0.3">
      <c r="A18" s="24"/>
      <c r="B18" s="47"/>
      <c r="C18" s="373" t="s">
        <v>6</v>
      </c>
      <c r="D18" s="211">
        <f>SUM(D19:D31)</f>
        <v>0</v>
      </c>
      <c r="E18" s="213">
        <f t="shared" ref="E18:AY18" si="23">SUM(E19:E31)</f>
        <v>4</v>
      </c>
      <c r="F18" s="213">
        <f t="shared" si="23"/>
        <v>6</v>
      </c>
      <c r="G18" s="223">
        <f t="shared" si="23"/>
        <v>2</v>
      </c>
      <c r="H18" s="634">
        <f t="shared" si="23"/>
        <v>0</v>
      </c>
      <c r="I18" s="635">
        <f t="shared" si="23"/>
        <v>0</v>
      </c>
      <c r="J18" s="635">
        <f t="shared" si="23"/>
        <v>0</v>
      </c>
      <c r="K18" s="636">
        <f t="shared" si="23"/>
        <v>0</v>
      </c>
      <c r="L18" s="634">
        <f t="shared" si="23"/>
        <v>0</v>
      </c>
      <c r="M18" s="635">
        <f t="shared" si="23"/>
        <v>0</v>
      </c>
      <c r="N18" s="635">
        <f t="shared" si="23"/>
        <v>0</v>
      </c>
      <c r="O18" s="636">
        <f t="shared" si="23"/>
        <v>0</v>
      </c>
      <c r="P18" s="701">
        <f t="shared" si="23"/>
        <v>0</v>
      </c>
      <c r="Q18" s="702">
        <f t="shared" si="23"/>
        <v>0</v>
      </c>
      <c r="R18" s="702">
        <f t="shared" si="23"/>
        <v>0</v>
      </c>
      <c r="S18" s="708">
        <f t="shared" si="23"/>
        <v>0</v>
      </c>
      <c r="T18" s="211">
        <f t="shared" si="23"/>
        <v>0</v>
      </c>
      <c r="U18" s="213">
        <f t="shared" si="23"/>
        <v>0</v>
      </c>
      <c r="V18" s="213">
        <f t="shared" si="23"/>
        <v>0</v>
      </c>
      <c r="W18" s="223">
        <f t="shared" si="23"/>
        <v>0</v>
      </c>
      <c r="X18" s="211">
        <f t="shared" si="23"/>
        <v>0</v>
      </c>
      <c r="Y18" s="213">
        <f t="shared" si="23"/>
        <v>2</v>
      </c>
      <c r="Z18" s="213">
        <f t="shared" si="23"/>
        <v>30</v>
      </c>
      <c r="AA18" s="223">
        <f t="shared" si="23"/>
        <v>6</v>
      </c>
      <c r="AB18" s="634">
        <f t="shared" si="23"/>
        <v>0</v>
      </c>
      <c r="AC18" s="635">
        <f t="shared" si="23"/>
        <v>0</v>
      </c>
      <c r="AD18" s="635">
        <f t="shared" si="23"/>
        <v>0</v>
      </c>
      <c r="AE18" s="636">
        <f t="shared" si="23"/>
        <v>0</v>
      </c>
      <c r="AF18" s="211">
        <f t="shared" si="23"/>
        <v>0</v>
      </c>
      <c r="AG18" s="213">
        <f t="shared" si="23"/>
        <v>0</v>
      </c>
      <c r="AH18" s="213">
        <f t="shared" si="23"/>
        <v>1</v>
      </c>
      <c r="AI18" s="223">
        <f t="shared" si="23"/>
        <v>1</v>
      </c>
      <c r="AJ18" s="211">
        <f t="shared" si="23"/>
        <v>0</v>
      </c>
      <c r="AK18" s="213">
        <f t="shared" si="23"/>
        <v>2</v>
      </c>
      <c r="AL18" s="213">
        <f t="shared" si="23"/>
        <v>9</v>
      </c>
      <c r="AM18" s="223">
        <f t="shared" si="23"/>
        <v>2</v>
      </c>
      <c r="AN18" s="634">
        <f t="shared" si="23"/>
        <v>0</v>
      </c>
      <c r="AO18" s="635">
        <f t="shared" si="23"/>
        <v>0</v>
      </c>
      <c r="AP18" s="635">
        <f t="shared" si="23"/>
        <v>0</v>
      </c>
      <c r="AQ18" s="636">
        <f t="shared" si="23"/>
        <v>0</v>
      </c>
      <c r="AR18" s="211">
        <f t="shared" si="23"/>
        <v>1</v>
      </c>
      <c r="AS18" s="213">
        <f t="shared" si="23"/>
        <v>2</v>
      </c>
      <c r="AT18" s="213">
        <f t="shared" si="23"/>
        <v>6</v>
      </c>
      <c r="AU18" s="223">
        <f t="shared" si="23"/>
        <v>3</v>
      </c>
      <c r="AV18" s="634">
        <f t="shared" si="23"/>
        <v>0</v>
      </c>
      <c r="AW18" s="635">
        <f t="shared" si="23"/>
        <v>0</v>
      </c>
      <c r="AX18" s="635">
        <f t="shared" si="23"/>
        <v>0</v>
      </c>
      <c r="AY18" s="636">
        <f t="shared" si="23"/>
        <v>0</v>
      </c>
      <c r="AZ18" s="32">
        <f t="shared" si="1"/>
        <v>1</v>
      </c>
      <c r="BA18" s="33">
        <f t="shared" si="2"/>
        <v>10</v>
      </c>
      <c r="BB18" s="207">
        <f t="shared" si="3"/>
        <v>52</v>
      </c>
      <c r="BC18" s="189">
        <f>(G18+K18+O18+S18+W18+AA18+AE18+AI18+AM18+AQ18+AU18+AY18)/$B$2/A27</f>
        <v>0.2592592592592593</v>
      </c>
      <c r="BD18" s="100"/>
      <c r="BE18" s="69">
        <f>BB18/$BB$127/A31</f>
        <v>0.40609282994593232</v>
      </c>
      <c r="BF18" s="74"/>
      <c r="BG18" s="69">
        <f t="shared" si="5"/>
        <v>0.21153846153846154</v>
      </c>
      <c r="BH18" s="100"/>
    </row>
    <row r="19" spans="1:60" ht="16.5" customHeight="1" x14ac:dyDescent="0.25">
      <c r="A19" s="14">
        <v>1</v>
      </c>
      <c r="B19" s="18">
        <v>20040</v>
      </c>
      <c r="C19" s="20" t="s">
        <v>85</v>
      </c>
      <c r="D19" s="298">
        <v>0</v>
      </c>
      <c r="E19" s="299">
        <v>0</v>
      </c>
      <c r="F19" s="299">
        <v>0</v>
      </c>
      <c r="G19" s="300">
        <f t="shared" ref="G19:G31" si="24">IF(F19&gt;0,1,0)</f>
        <v>0</v>
      </c>
      <c r="H19" s="614"/>
      <c r="I19" s="611"/>
      <c r="J19" s="611"/>
      <c r="K19" s="637">
        <f t="shared" si="16"/>
        <v>0</v>
      </c>
      <c r="L19" s="614"/>
      <c r="M19" s="611"/>
      <c r="N19" s="611"/>
      <c r="O19" s="637">
        <f t="shared" ref="O19:O31" si="25">IF(N19&gt;0,1,0)</f>
        <v>0</v>
      </c>
      <c r="P19" s="704"/>
      <c r="Q19" s="705"/>
      <c r="R19" s="705"/>
      <c r="S19" s="706">
        <f t="shared" ref="S19:S31" si="26">IF(R19&gt;0,1,0)</f>
        <v>0</v>
      </c>
      <c r="T19" s="298">
        <v>0</v>
      </c>
      <c r="U19" s="299">
        <v>0</v>
      </c>
      <c r="V19" s="299">
        <v>0</v>
      </c>
      <c r="W19" s="300">
        <f t="shared" ref="W19:W31" si="27">IF(V19&gt;0,1,0)</f>
        <v>0</v>
      </c>
      <c r="X19" s="288">
        <v>0</v>
      </c>
      <c r="Y19" s="289">
        <v>0</v>
      </c>
      <c r="Z19" s="289">
        <v>2</v>
      </c>
      <c r="AA19" s="561">
        <f t="shared" ref="AA19:AA31" si="28">IF(Z19&gt;0,1,0)</f>
        <v>1</v>
      </c>
      <c r="AB19" s="614"/>
      <c r="AC19" s="611"/>
      <c r="AD19" s="611"/>
      <c r="AE19" s="637">
        <f t="shared" si="17"/>
        <v>0</v>
      </c>
      <c r="AF19" s="298">
        <v>0</v>
      </c>
      <c r="AG19" s="299">
        <v>0</v>
      </c>
      <c r="AH19" s="299">
        <v>0</v>
      </c>
      <c r="AI19" s="300">
        <f t="shared" si="18"/>
        <v>0</v>
      </c>
      <c r="AJ19" s="298">
        <v>0</v>
      </c>
      <c r="AK19" s="299">
        <v>0</v>
      </c>
      <c r="AL19" s="299">
        <v>0</v>
      </c>
      <c r="AM19" s="300">
        <f t="shared" si="19"/>
        <v>0</v>
      </c>
      <c r="AN19" s="614"/>
      <c r="AO19" s="611"/>
      <c r="AP19" s="611"/>
      <c r="AQ19" s="637">
        <f t="shared" si="20"/>
        <v>0</v>
      </c>
      <c r="AR19" s="298">
        <v>0</v>
      </c>
      <c r="AS19" s="299">
        <v>1</v>
      </c>
      <c r="AT19" s="299">
        <v>1</v>
      </c>
      <c r="AU19" s="300">
        <f t="shared" si="21"/>
        <v>1</v>
      </c>
      <c r="AV19" s="614"/>
      <c r="AW19" s="611"/>
      <c r="AX19" s="611"/>
      <c r="AY19" s="637">
        <f t="shared" si="22"/>
        <v>0</v>
      </c>
      <c r="AZ19" s="463">
        <f t="shared" si="1"/>
        <v>0</v>
      </c>
      <c r="BA19" s="464">
        <f t="shared" si="2"/>
        <v>1</v>
      </c>
      <c r="BB19" s="465">
        <f t="shared" si="3"/>
        <v>3</v>
      </c>
      <c r="BC19" s="466">
        <f t="shared" si="14"/>
        <v>0.33333333333333331</v>
      </c>
      <c r="BD19" s="467">
        <f t="shared" ref="BD19:BD31" si="29">$BC$127</f>
        <v>0.1814159292035398</v>
      </c>
      <c r="BE19" s="468">
        <f t="shared" ref="BE19:BE31" si="30">BB19/$BB$127</f>
        <v>0.30456962245944924</v>
      </c>
      <c r="BF19" s="469">
        <f t="shared" ref="BF19:BF31" si="31">$BE$127</f>
        <v>1.0000000000000002</v>
      </c>
      <c r="BG19" s="468">
        <f t="shared" si="5"/>
        <v>0.33333333333333331</v>
      </c>
      <c r="BH19" s="467">
        <f t="shared" ref="BH19:BH31" si="32">$BG$127</f>
        <v>0.11147462238090178</v>
      </c>
    </row>
    <row r="20" spans="1:60" ht="16.5" customHeight="1" x14ac:dyDescent="0.25">
      <c r="A20" s="14">
        <v>2</v>
      </c>
      <c r="B20" s="16">
        <v>20061</v>
      </c>
      <c r="C20" s="21" t="s">
        <v>86</v>
      </c>
      <c r="D20" s="288">
        <v>0</v>
      </c>
      <c r="E20" s="289">
        <v>3</v>
      </c>
      <c r="F20" s="289">
        <v>5</v>
      </c>
      <c r="G20" s="314">
        <f t="shared" si="24"/>
        <v>1</v>
      </c>
      <c r="H20" s="614"/>
      <c r="I20" s="611"/>
      <c r="J20" s="611"/>
      <c r="K20" s="615">
        <f t="shared" si="16"/>
        <v>0</v>
      </c>
      <c r="L20" s="614"/>
      <c r="M20" s="611"/>
      <c r="N20" s="611"/>
      <c r="O20" s="615">
        <f t="shared" si="25"/>
        <v>0</v>
      </c>
      <c r="P20" s="704"/>
      <c r="Q20" s="705"/>
      <c r="R20" s="705"/>
      <c r="S20" s="707">
        <f t="shared" si="26"/>
        <v>0</v>
      </c>
      <c r="T20" s="298">
        <v>0</v>
      </c>
      <c r="U20" s="299">
        <v>0</v>
      </c>
      <c r="V20" s="299">
        <v>0</v>
      </c>
      <c r="W20" s="314">
        <f t="shared" si="27"/>
        <v>0</v>
      </c>
      <c r="X20" s="288">
        <v>0</v>
      </c>
      <c r="Y20" s="289">
        <v>0</v>
      </c>
      <c r="Z20" s="289">
        <v>1</v>
      </c>
      <c r="AA20" s="562">
        <f t="shared" si="28"/>
        <v>1</v>
      </c>
      <c r="AB20" s="614"/>
      <c r="AC20" s="611"/>
      <c r="AD20" s="611"/>
      <c r="AE20" s="615">
        <f t="shared" si="17"/>
        <v>0</v>
      </c>
      <c r="AF20" s="298">
        <v>0</v>
      </c>
      <c r="AG20" s="299">
        <v>0</v>
      </c>
      <c r="AH20" s="299">
        <v>0</v>
      </c>
      <c r="AI20" s="314">
        <f t="shared" si="18"/>
        <v>0</v>
      </c>
      <c r="AJ20" s="298">
        <v>0</v>
      </c>
      <c r="AK20" s="299">
        <v>0</v>
      </c>
      <c r="AL20" s="299">
        <v>0</v>
      </c>
      <c r="AM20" s="314">
        <f t="shared" si="19"/>
        <v>0</v>
      </c>
      <c r="AN20" s="614"/>
      <c r="AO20" s="611"/>
      <c r="AP20" s="611"/>
      <c r="AQ20" s="615">
        <f t="shared" si="20"/>
        <v>0</v>
      </c>
      <c r="AR20" s="298">
        <v>0</v>
      </c>
      <c r="AS20" s="299">
        <v>0</v>
      </c>
      <c r="AT20" s="299">
        <v>0</v>
      </c>
      <c r="AU20" s="314">
        <f t="shared" si="21"/>
        <v>0</v>
      </c>
      <c r="AV20" s="614"/>
      <c r="AW20" s="611"/>
      <c r="AX20" s="611"/>
      <c r="AY20" s="637">
        <f t="shared" ref="AY20:AY31" si="33">IF(AX20&gt;0,1,0)</f>
        <v>0</v>
      </c>
      <c r="AZ20" s="470">
        <f t="shared" si="1"/>
        <v>0</v>
      </c>
      <c r="BA20" s="461">
        <f t="shared" si="2"/>
        <v>3</v>
      </c>
      <c r="BB20" s="462">
        <f t="shared" si="3"/>
        <v>6</v>
      </c>
      <c r="BC20" s="466">
        <f t="shared" si="14"/>
        <v>0.33333333333333331</v>
      </c>
      <c r="BD20" s="471">
        <f t="shared" si="29"/>
        <v>0.1814159292035398</v>
      </c>
      <c r="BE20" s="472">
        <f t="shared" si="30"/>
        <v>0.60913924491889848</v>
      </c>
      <c r="BF20" s="473">
        <f t="shared" si="31"/>
        <v>1.0000000000000002</v>
      </c>
      <c r="BG20" s="472">
        <f t="shared" si="5"/>
        <v>0.5</v>
      </c>
      <c r="BH20" s="471">
        <f t="shared" si="32"/>
        <v>0.11147462238090178</v>
      </c>
    </row>
    <row r="21" spans="1:60" ht="16.5" customHeight="1" x14ac:dyDescent="0.25">
      <c r="A21" s="14">
        <v>3</v>
      </c>
      <c r="B21" s="16">
        <v>21020</v>
      </c>
      <c r="C21" s="21" t="s">
        <v>90</v>
      </c>
      <c r="D21" s="298">
        <v>0</v>
      </c>
      <c r="E21" s="299">
        <v>0</v>
      </c>
      <c r="F21" s="299">
        <v>0</v>
      </c>
      <c r="G21" s="314">
        <f>IF(F21&gt;0,1,0)</f>
        <v>0</v>
      </c>
      <c r="H21" s="614"/>
      <c r="I21" s="611"/>
      <c r="J21" s="611"/>
      <c r="K21" s="615">
        <f>IF(J21&gt;0,1,0)</f>
        <v>0</v>
      </c>
      <c r="L21" s="614"/>
      <c r="M21" s="611"/>
      <c r="N21" s="611"/>
      <c r="O21" s="615">
        <f t="shared" si="25"/>
        <v>0</v>
      </c>
      <c r="P21" s="704"/>
      <c r="Q21" s="705"/>
      <c r="R21" s="705"/>
      <c r="S21" s="707">
        <f t="shared" si="26"/>
        <v>0</v>
      </c>
      <c r="T21" s="298">
        <v>0</v>
      </c>
      <c r="U21" s="299">
        <v>0</v>
      </c>
      <c r="V21" s="299">
        <v>0</v>
      </c>
      <c r="W21" s="314">
        <f t="shared" si="27"/>
        <v>0</v>
      </c>
      <c r="X21" s="288">
        <v>0</v>
      </c>
      <c r="Y21" s="289">
        <v>0</v>
      </c>
      <c r="Z21" s="289">
        <v>3</v>
      </c>
      <c r="AA21" s="562">
        <f t="shared" si="28"/>
        <v>1</v>
      </c>
      <c r="AB21" s="614"/>
      <c r="AC21" s="611"/>
      <c r="AD21" s="611"/>
      <c r="AE21" s="615">
        <f>IF(AD21&gt;0,1,0)</f>
        <v>0</v>
      </c>
      <c r="AF21" s="298">
        <v>0</v>
      </c>
      <c r="AG21" s="299">
        <v>0</v>
      </c>
      <c r="AH21" s="299">
        <v>1</v>
      </c>
      <c r="AI21" s="314">
        <f>IF(AH21&gt;0,1,0)</f>
        <v>1</v>
      </c>
      <c r="AJ21" s="298">
        <v>0</v>
      </c>
      <c r="AK21" s="299">
        <v>2</v>
      </c>
      <c r="AL21" s="299">
        <v>4</v>
      </c>
      <c r="AM21" s="314">
        <f>IF(AL21&gt;0,1,0)</f>
        <v>1</v>
      </c>
      <c r="AN21" s="614"/>
      <c r="AO21" s="611"/>
      <c r="AP21" s="611"/>
      <c r="AQ21" s="615">
        <f>IF(AP21&gt;0,1,0)</f>
        <v>0</v>
      </c>
      <c r="AR21" s="298">
        <v>0</v>
      </c>
      <c r="AS21" s="299">
        <v>0</v>
      </c>
      <c r="AT21" s="299">
        <v>0</v>
      </c>
      <c r="AU21" s="314">
        <f>IF(AT21&gt;0,1,0)</f>
        <v>0</v>
      </c>
      <c r="AV21" s="614"/>
      <c r="AW21" s="611"/>
      <c r="AX21" s="611"/>
      <c r="AY21" s="637">
        <f t="shared" si="33"/>
        <v>0</v>
      </c>
      <c r="AZ21" s="470">
        <f t="shared" si="1"/>
        <v>0</v>
      </c>
      <c r="BA21" s="461">
        <f t="shared" si="2"/>
        <v>2</v>
      </c>
      <c r="BB21" s="462">
        <f t="shared" si="3"/>
        <v>8</v>
      </c>
      <c r="BC21" s="466">
        <f t="shared" si="14"/>
        <v>0.5</v>
      </c>
      <c r="BD21" s="471">
        <f t="shared" si="29"/>
        <v>0.1814159292035398</v>
      </c>
      <c r="BE21" s="472">
        <f t="shared" si="30"/>
        <v>0.81218565989186475</v>
      </c>
      <c r="BF21" s="473">
        <f t="shared" si="31"/>
        <v>1.0000000000000002</v>
      </c>
      <c r="BG21" s="472">
        <f>(AZ21+BA21)/BB21</f>
        <v>0.25</v>
      </c>
      <c r="BH21" s="471">
        <f t="shared" si="32"/>
        <v>0.11147462238090178</v>
      </c>
    </row>
    <row r="22" spans="1:60" ht="16.5" customHeight="1" x14ac:dyDescent="0.25">
      <c r="A22" s="14">
        <v>4</v>
      </c>
      <c r="B22" s="16">
        <v>20060</v>
      </c>
      <c r="C22" s="21" t="s">
        <v>96</v>
      </c>
      <c r="D22" s="288">
        <v>0</v>
      </c>
      <c r="E22" s="289">
        <v>1</v>
      </c>
      <c r="F22" s="289">
        <v>1</v>
      </c>
      <c r="G22" s="314">
        <f>IF(F22&gt;0,1,0)</f>
        <v>1</v>
      </c>
      <c r="H22" s="614"/>
      <c r="I22" s="611"/>
      <c r="J22" s="611"/>
      <c r="K22" s="615">
        <f>IF(J22&gt;0,1,0)</f>
        <v>0</v>
      </c>
      <c r="L22" s="614"/>
      <c r="M22" s="611"/>
      <c r="N22" s="611"/>
      <c r="O22" s="615">
        <f t="shared" si="25"/>
        <v>0</v>
      </c>
      <c r="P22" s="704"/>
      <c r="Q22" s="705"/>
      <c r="R22" s="705"/>
      <c r="S22" s="707">
        <f t="shared" si="26"/>
        <v>0</v>
      </c>
      <c r="T22" s="298">
        <v>0</v>
      </c>
      <c r="U22" s="299">
        <v>0</v>
      </c>
      <c r="V22" s="299">
        <v>0</v>
      </c>
      <c r="W22" s="314">
        <f t="shared" si="27"/>
        <v>0</v>
      </c>
      <c r="X22" s="288">
        <v>0</v>
      </c>
      <c r="Y22" s="289">
        <v>2</v>
      </c>
      <c r="Z22" s="289">
        <v>21</v>
      </c>
      <c r="AA22" s="562">
        <f t="shared" si="28"/>
        <v>1</v>
      </c>
      <c r="AB22" s="614"/>
      <c r="AC22" s="611"/>
      <c r="AD22" s="611"/>
      <c r="AE22" s="615">
        <f>IF(AD22&gt;0,1,0)</f>
        <v>0</v>
      </c>
      <c r="AF22" s="298">
        <v>0</v>
      </c>
      <c r="AG22" s="299">
        <v>0</v>
      </c>
      <c r="AH22" s="299">
        <v>0</v>
      </c>
      <c r="AI22" s="314">
        <f>IF(AH22&gt;0,1,0)</f>
        <v>0</v>
      </c>
      <c r="AJ22" s="298">
        <v>0</v>
      </c>
      <c r="AK22" s="299">
        <v>0</v>
      </c>
      <c r="AL22" s="299">
        <v>0</v>
      </c>
      <c r="AM22" s="314">
        <f>IF(AL22&gt;0,1,0)</f>
        <v>0</v>
      </c>
      <c r="AN22" s="614"/>
      <c r="AO22" s="611"/>
      <c r="AP22" s="611"/>
      <c r="AQ22" s="615">
        <f>IF(AP22&gt;0,1,0)</f>
        <v>0</v>
      </c>
      <c r="AR22" s="298">
        <v>1</v>
      </c>
      <c r="AS22" s="299">
        <v>0</v>
      </c>
      <c r="AT22" s="299">
        <v>3</v>
      </c>
      <c r="AU22" s="314">
        <f>IF(AT22&gt;0,1,0)</f>
        <v>1</v>
      </c>
      <c r="AV22" s="614"/>
      <c r="AW22" s="611"/>
      <c r="AX22" s="611"/>
      <c r="AY22" s="637">
        <f t="shared" si="33"/>
        <v>0</v>
      </c>
      <c r="AZ22" s="470">
        <f t="shared" si="1"/>
        <v>1</v>
      </c>
      <c r="BA22" s="461">
        <f t="shared" si="2"/>
        <v>3</v>
      </c>
      <c r="BB22" s="474">
        <f t="shared" si="3"/>
        <v>25</v>
      </c>
      <c r="BC22" s="466">
        <f t="shared" si="14"/>
        <v>0.5</v>
      </c>
      <c r="BD22" s="471">
        <f t="shared" si="29"/>
        <v>0.1814159292035398</v>
      </c>
      <c r="BE22" s="472">
        <f t="shared" si="30"/>
        <v>2.5380801871620773</v>
      </c>
      <c r="BF22" s="473">
        <f t="shared" si="31"/>
        <v>1.0000000000000002</v>
      </c>
      <c r="BG22" s="472">
        <f>(AZ22+BA22)/BB22</f>
        <v>0.16</v>
      </c>
      <c r="BH22" s="471">
        <f t="shared" si="32"/>
        <v>0.11147462238090178</v>
      </c>
    </row>
    <row r="23" spans="1:60" ht="16.5" customHeight="1" x14ac:dyDescent="0.25">
      <c r="A23" s="14">
        <v>5</v>
      </c>
      <c r="B23" s="16">
        <v>20400</v>
      </c>
      <c r="C23" s="21" t="s">
        <v>88</v>
      </c>
      <c r="D23" s="298">
        <v>0</v>
      </c>
      <c r="E23" s="299">
        <v>0</v>
      </c>
      <c r="F23" s="299">
        <v>0</v>
      </c>
      <c r="G23" s="314">
        <f t="shared" si="24"/>
        <v>0</v>
      </c>
      <c r="H23" s="614"/>
      <c r="I23" s="611"/>
      <c r="J23" s="611"/>
      <c r="K23" s="615">
        <f t="shared" si="16"/>
        <v>0</v>
      </c>
      <c r="L23" s="614"/>
      <c r="M23" s="611"/>
      <c r="N23" s="611"/>
      <c r="O23" s="615">
        <f t="shared" si="25"/>
        <v>0</v>
      </c>
      <c r="P23" s="704"/>
      <c r="Q23" s="705"/>
      <c r="R23" s="705"/>
      <c r="S23" s="707">
        <f t="shared" si="26"/>
        <v>0</v>
      </c>
      <c r="T23" s="298">
        <v>0</v>
      </c>
      <c r="U23" s="299">
        <v>0</v>
      </c>
      <c r="V23" s="299">
        <v>0</v>
      </c>
      <c r="W23" s="314">
        <f t="shared" si="27"/>
        <v>0</v>
      </c>
      <c r="X23" s="288">
        <v>0</v>
      </c>
      <c r="Y23" s="289">
        <v>0</v>
      </c>
      <c r="Z23" s="289">
        <v>0</v>
      </c>
      <c r="AA23" s="562">
        <f t="shared" si="28"/>
        <v>0</v>
      </c>
      <c r="AB23" s="614"/>
      <c r="AC23" s="611"/>
      <c r="AD23" s="611"/>
      <c r="AE23" s="615">
        <f t="shared" si="17"/>
        <v>0</v>
      </c>
      <c r="AF23" s="298">
        <v>0</v>
      </c>
      <c r="AG23" s="299">
        <v>0</v>
      </c>
      <c r="AH23" s="299">
        <v>0</v>
      </c>
      <c r="AI23" s="314">
        <f t="shared" si="18"/>
        <v>0</v>
      </c>
      <c r="AJ23" s="298">
        <v>0</v>
      </c>
      <c r="AK23" s="299">
        <v>0</v>
      </c>
      <c r="AL23" s="299">
        <v>5</v>
      </c>
      <c r="AM23" s="314">
        <f t="shared" si="19"/>
        <v>1</v>
      </c>
      <c r="AN23" s="614"/>
      <c r="AO23" s="611"/>
      <c r="AP23" s="611"/>
      <c r="AQ23" s="615">
        <f t="shared" si="20"/>
        <v>0</v>
      </c>
      <c r="AR23" s="298">
        <v>0</v>
      </c>
      <c r="AS23" s="299">
        <v>1</v>
      </c>
      <c r="AT23" s="299">
        <v>2</v>
      </c>
      <c r="AU23" s="314">
        <f t="shared" si="21"/>
        <v>1</v>
      </c>
      <c r="AV23" s="614"/>
      <c r="AW23" s="611"/>
      <c r="AX23" s="611"/>
      <c r="AY23" s="637">
        <f t="shared" si="33"/>
        <v>0</v>
      </c>
      <c r="AZ23" s="470">
        <f t="shared" si="1"/>
        <v>0</v>
      </c>
      <c r="BA23" s="461">
        <f t="shared" si="2"/>
        <v>1</v>
      </c>
      <c r="BB23" s="462">
        <f t="shared" si="3"/>
        <v>7</v>
      </c>
      <c r="BC23" s="466">
        <f t="shared" si="14"/>
        <v>0.33333333333333331</v>
      </c>
      <c r="BD23" s="471">
        <f t="shared" si="29"/>
        <v>0.1814159292035398</v>
      </c>
      <c r="BE23" s="472">
        <f t="shared" si="30"/>
        <v>0.71066245240538162</v>
      </c>
      <c r="BF23" s="473">
        <f t="shared" si="31"/>
        <v>1.0000000000000002</v>
      </c>
      <c r="BG23" s="472">
        <f t="shared" si="5"/>
        <v>0.14285714285714285</v>
      </c>
      <c r="BH23" s="471">
        <f t="shared" si="32"/>
        <v>0.11147462238090178</v>
      </c>
    </row>
    <row r="24" spans="1:60" ht="16.5" customHeight="1" x14ac:dyDescent="0.25">
      <c r="A24" s="14">
        <v>6</v>
      </c>
      <c r="B24" s="16">
        <v>20080</v>
      </c>
      <c r="C24" s="21" t="s">
        <v>87</v>
      </c>
      <c r="D24" s="298">
        <v>0</v>
      </c>
      <c r="E24" s="299">
        <v>0</v>
      </c>
      <c r="F24" s="299">
        <v>0</v>
      </c>
      <c r="G24" s="314">
        <f>IF(F24&gt;0,1,0)</f>
        <v>0</v>
      </c>
      <c r="H24" s="614"/>
      <c r="I24" s="611"/>
      <c r="J24" s="611"/>
      <c r="K24" s="615">
        <f>IF(J24&gt;0,1,0)</f>
        <v>0</v>
      </c>
      <c r="L24" s="614"/>
      <c r="M24" s="611"/>
      <c r="N24" s="611"/>
      <c r="O24" s="615">
        <f t="shared" si="25"/>
        <v>0</v>
      </c>
      <c r="P24" s="704"/>
      <c r="Q24" s="705"/>
      <c r="R24" s="705"/>
      <c r="S24" s="707">
        <f t="shared" si="26"/>
        <v>0</v>
      </c>
      <c r="T24" s="298">
        <v>0</v>
      </c>
      <c r="U24" s="299">
        <v>0</v>
      </c>
      <c r="V24" s="299">
        <v>0</v>
      </c>
      <c r="W24" s="314">
        <f t="shared" si="27"/>
        <v>0</v>
      </c>
      <c r="X24" s="288">
        <v>0</v>
      </c>
      <c r="Y24" s="289">
        <v>0</v>
      </c>
      <c r="Z24" s="289">
        <v>0</v>
      </c>
      <c r="AA24" s="562">
        <f t="shared" si="28"/>
        <v>0</v>
      </c>
      <c r="AB24" s="614"/>
      <c r="AC24" s="611"/>
      <c r="AD24" s="611"/>
      <c r="AE24" s="615">
        <f>IF(AD24&gt;0,1,0)</f>
        <v>0</v>
      </c>
      <c r="AF24" s="298">
        <v>0</v>
      </c>
      <c r="AG24" s="299">
        <v>0</v>
      </c>
      <c r="AH24" s="299">
        <v>0</v>
      </c>
      <c r="AI24" s="314">
        <f>IF(AH24&gt;0,1,0)</f>
        <v>0</v>
      </c>
      <c r="AJ24" s="298">
        <v>0</v>
      </c>
      <c r="AK24" s="299">
        <v>0</v>
      </c>
      <c r="AL24" s="299">
        <v>0</v>
      </c>
      <c r="AM24" s="314">
        <f>IF(AL24&gt;0,1,0)</f>
        <v>0</v>
      </c>
      <c r="AN24" s="614"/>
      <c r="AO24" s="611"/>
      <c r="AP24" s="611"/>
      <c r="AQ24" s="615">
        <f>IF(AP24&gt;0,1,0)</f>
        <v>0</v>
      </c>
      <c r="AR24" s="298">
        <v>0</v>
      </c>
      <c r="AS24" s="299">
        <v>0</v>
      </c>
      <c r="AT24" s="299">
        <v>0</v>
      </c>
      <c r="AU24" s="314">
        <f>IF(AT24&gt;0,1,0)</f>
        <v>0</v>
      </c>
      <c r="AV24" s="614"/>
      <c r="AW24" s="611"/>
      <c r="AX24" s="611"/>
      <c r="AY24" s="637">
        <f t="shared" si="33"/>
        <v>0</v>
      </c>
      <c r="AZ24" s="470">
        <f t="shared" si="1"/>
        <v>0</v>
      </c>
      <c r="BA24" s="461">
        <f t="shared" si="2"/>
        <v>0</v>
      </c>
      <c r="BB24" s="478">
        <f>F24+J24+N24+R24+V24+Z24+AD24+AH24+AL24+AP24+AT24+AX24+0.001</f>
        <v>1E-3</v>
      </c>
      <c r="BC24" s="466">
        <f t="shared" si="14"/>
        <v>0</v>
      </c>
      <c r="BD24" s="471">
        <f t="shared" si="29"/>
        <v>0.1814159292035398</v>
      </c>
      <c r="BE24" s="472">
        <f t="shared" si="30"/>
        <v>1.0152320748648308E-4</v>
      </c>
      <c r="BF24" s="473">
        <f t="shared" si="31"/>
        <v>1.0000000000000002</v>
      </c>
      <c r="BG24" s="472">
        <f>(AZ24+BA24)/BB24</f>
        <v>0</v>
      </c>
      <c r="BH24" s="471">
        <f t="shared" si="32"/>
        <v>0.11147462238090178</v>
      </c>
    </row>
    <row r="25" spans="1:60" ht="16.5" customHeight="1" x14ac:dyDescent="0.25">
      <c r="A25" s="14">
        <v>7</v>
      </c>
      <c r="B25" s="16">
        <v>20460</v>
      </c>
      <c r="C25" s="21" t="s">
        <v>15</v>
      </c>
      <c r="D25" s="298">
        <v>0</v>
      </c>
      <c r="E25" s="299">
        <v>0</v>
      </c>
      <c r="F25" s="299">
        <v>0</v>
      </c>
      <c r="G25" s="314">
        <f t="shared" si="24"/>
        <v>0</v>
      </c>
      <c r="H25" s="614"/>
      <c r="I25" s="611"/>
      <c r="J25" s="611"/>
      <c r="K25" s="615">
        <f t="shared" si="16"/>
        <v>0</v>
      </c>
      <c r="L25" s="614"/>
      <c r="M25" s="611"/>
      <c r="N25" s="611"/>
      <c r="O25" s="615">
        <f t="shared" si="25"/>
        <v>0</v>
      </c>
      <c r="P25" s="704"/>
      <c r="Q25" s="705"/>
      <c r="R25" s="705"/>
      <c r="S25" s="707">
        <f t="shared" si="26"/>
        <v>0</v>
      </c>
      <c r="T25" s="298">
        <v>0</v>
      </c>
      <c r="U25" s="299">
        <v>0</v>
      </c>
      <c r="V25" s="299">
        <v>0</v>
      </c>
      <c r="W25" s="314">
        <f t="shared" si="27"/>
        <v>0</v>
      </c>
      <c r="X25" s="288">
        <v>0</v>
      </c>
      <c r="Y25" s="289">
        <v>0</v>
      </c>
      <c r="Z25" s="289">
        <v>0</v>
      </c>
      <c r="AA25" s="562">
        <f t="shared" si="28"/>
        <v>0</v>
      </c>
      <c r="AB25" s="614"/>
      <c r="AC25" s="611"/>
      <c r="AD25" s="611"/>
      <c r="AE25" s="615">
        <f t="shared" si="17"/>
        <v>0</v>
      </c>
      <c r="AF25" s="298">
        <v>0</v>
      </c>
      <c r="AG25" s="299">
        <v>0</v>
      </c>
      <c r="AH25" s="299">
        <v>0</v>
      </c>
      <c r="AI25" s="314">
        <f t="shared" si="18"/>
        <v>0</v>
      </c>
      <c r="AJ25" s="298">
        <v>0</v>
      </c>
      <c r="AK25" s="299">
        <v>0</v>
      </c>
      <c r="AL25" s="299">
        <v>0</v>
      </c>
      <c r="AM25" s="314">
        <f t="shared" si="19"/>
        <v>0</v>
      </c>
      <c r="AN25" s="614"/>
      <c r="AO25" s="611"/>
      <c r="AP25" s="611"/>
      <c r="AQ25" s="615">
        <f t="shared" si="20"/>
        <v>0</v>
      </c>
      <c r="AR25" s="298">
        <v>0</v>
      </c>
      <c r="AS25" s="299">
        <v>0</v>
      </c>
      <c r="AT25" s="299">
        <v>0</v>
      </c>
      <c r="AU25" s="314">
        <f t="shared" si="21"/>
        <v>0</v>
      </c>
      <c r="AV25" s="614"/>
      <c r="AW25" s="611"/>
      <c r="AX25" s="611"/>
      <c r="AY25" s="637">
        <f t="shared" si="33"/>
        <v>0</v>
      </c>
      <c r="AZ25" s="470">
        <f t="shared" si="1"/>
        <v>0</v>
      </c>
      <c r="BA25" s="461">
        <f t="shared" si="2"/>
        <v>0</v>
      </c>
      <c r="BB25" s="462">
        <f>F25+J25+N25+R25+V25+Z25+AD25+AH25+AL25+AP25+AT25+AX25+0.001</f>
        <v>1E-3</v>
      </c>
      <c r="BC25" s="466">
        <f t="shared" si="14"/>
        <v>0</v>
      </c>
      <c r="BD25" s="471">
        <f t="shared" si="29"/>
        <v>0.1814159292035398</v>
      </c>
      <c r="BE25" s="472">
        <f t="shared" si="30"/>
        <v>1.0152320748648308E-4</v>
      </c>
      <c r="BF25" s="473">
        <f t="shared" si="31"/>
        <v>1.0000000000000002</v>
      </c>
      <c r="BG25" s="472">
        <f t="shared" si="5"/>
        <v>0</v>
      </c>
      <c r="BH25" s="471">
        <f t="shared" si="32"/>
        <v>0.11147462238090178</v>
      </c>
    </row>
    <row r="26" spans="1:60" ht="16.5" customHeight="1" x14ac:dyDescent="0.25">
      <c r="A26" s="14">
        <v>8</v>
      </c>
      <c r="B26" s="16">
        <v>20490</v>
      </c>
      <c r="C26" s="21" t="s">
        <v>16</v>
      </c>
      <c r="D26" s="298">
        <v>0</v>
      </c>
      <c r="E26" s="299">
        <v>0</v>
      </c>
      <c r="F26" s="299">
        <v>0</v>
      </c>
      <c r="G26" s="314">
        <f t="shared" si="24"/>
        <v>0</v>
      </c>
      <c r="H26" s="614"/>
      <c r="I26" s="611"/>
      <c r="J26" s="611"/>
      <c r="K26" s="615">
        <f t="shared" si="16"/>
        <v>0</v>
      </c>
      <c r="L26" s="614"/>
      <c r="M26" s="611"/>
      <c r="N26" s="611"/>
      <c r="O26" s="615">
        <f t="shared" si="25"/>
        <v>0</v>
      </c>
      <c r="P26" s="704"/>
      <c r="Q26" s="705"/>
      <c r="R26" s="705"/>
      <c r="S26" s="707">
        <f t="shared" si="26"/>
        <v>0</v>
      </c>
      <c r="T26" s="298">
        <v>0</v>
      </c>
      <c r="U26" s="299">
        <v>0</v>
      </c>
      <c r="V26" s="299">
        <v>0</v>
      </c>
      <c r="W26" s="314">
        <f t="shared" si="27"/>
        <v>0</v>
      </c>
      <c r="X26" s="288">
        <v>0</v>
      </c>
      <c r="Y26" s="289">
        <v>0</v>
      </c>
      <c r="Z26" s="289">
        <v>0</v>
      </c>
      <c r="AA26" s="562">
        <f t="shared" si="28"/>
        <v>0</v>
      </c>
      <c r="AB26" s="614"/>
      <c r="AC26" s="611"/>
      <c r="AD26" s="611"/>
      <c r="AE26" s="615">
        <f t="shared" si="17"/>
        <v>0</v>
      </c>
      <c r="AF26" s="298">
        <v>0</v>
      </c>
      <c r="AG26" s="299">
        <v>0</v>
      </c>
      <c r="AH26" s="299">
        <v>0</v>
      </c>
      <c r="AI26" s="314">
        <f t="shared" si="18"/>
        <v>0</v>
      </c>
      <c r="AJ26" s="298">
        <v>0</v>
      </c>
      <c r="AK26" s="299">
        <v>0</v>
      </c>
      <c r="AL26" s="299">
        <v>0</v>
      </c>
      <c r="AM26" s="314">
        <f t="shared" si="19"/>
        <v>0</v>
      </c>
      <c r="AN26" s="614"/>
      <c r="AO26" s="611"/>
      <c r="AP26" s="611"/>
      <c r="AQ26" s="615">
        <f t="shared" si="20"/>
        <v>0</v>
      </c>
      <c r="AR26" s="298">
        <v>0</v>
      </c>
      <c r="AS26" s="299">
        <v>0</v>
      </c>
      <c r="AT26" s="299">
        <v>0</v>
      </c>
      <c r="AU26" s="314">
        <f t="shared" si="21"/>
        <v>0</v>
      </c>
      <c r="AV26" s="614"/>
      <c r="AW26" s="611"/>
      <c r="AX26" s="611"/>
      <c r="AY26" s="637">
        <f t="shared" si="33"/>
        <v>0</v>
      </c>
      <c r="AZ26" s="470">
        <f t="shared" si="1"/>
        <v>0</v>
      </c>
      <c r="BA26" s="461">
        <f t="shared" si="2"/>
        <v>0</v>
      </c>
      <c r="BB26" s="478">
        <f t="shared" ref="BB26:BB29" si="34">F26+J26+N26+R26+V26+Z26+AD26+AH26+AL26+AP26+AT26+AX26+0.001</f>
        <v>1E-3</v>
      </c>
      <c r="BC26" s="466">
        <f t="shared" si="14"/>
        <v>0</v>
      </c>
      <c r="BD26" s="471">
        <f t="shared" si="29"/>
        <v>0.1814159292035398</v>
      </c>
      <c r="BE26" s="472">
        <f t="shared" si="30"/>
        <v>1.0152320748648308E-4</v>
      </c>
      <c r="BF26" s="473">
        <f t="shared" si="31"/>
        <v>1.0000000000000002</v>
      </c>
      <c r="BG26" s="472">
        <f t="shared" si="5"/>
        <v>0</v>
      </c>
      <c r="BH26" s="471">
        <f t="shared" si="32"/>
        <v>0.11147462238090178</v>
      </c>
    </row>
    <row r="27" spans="1:60" ht="16.5" customHeight="1" x14ac:dyDescent="0.25">
      <c r="A27" s="14">
        <v>9</v>
      </c>
      <c r="B27" s="16">
        <v>20550</v>
      </c>
      <c r="C27" s="21" t="s">
        <v>89</v>
      </c>
      <c r="D27" s="298">
        <v>0</v>
      </c>
      <c r="E27" s="299">
        <v>0</v>
      </c>
      <c r="F27" s="299">
        <v>0</v>
      </c>
      <c r="G27" s="314">
        <f t="shared" si="24"/>
        <v>0</v>
      </c>
      <c r="H27" s="614"/>
      <c r="I27" s="611"/>
      <c r="J27" s="611"/>
      <c r="K27" s="615">
        <f t="shared" si="16"/>
        <v>0</v>
      </c>
      <c r="L27" s="614"/>
      <c r="M27" s="611"/>
      <c r="N27" s="611"/>
      <c r="O27" s="615">
        <f t="shared" si="25"/>
        <v>0</v>
      </c>
      <c r="P27" s="704"/>
      <c r="Q27" s="705"/>
      <c r="R27" s="705"/>
      <c r="S27" s="707">
        <f t="shared" si="26"/>
        <v>0</v>
      </c>
      <c r="T27" s="298">
        <v>0</v>
      </c>
      <c r="U27" s="299">
        <v>0</v>
      </c>
      <c r="V27" s="299">
        <v>0</v>
      </c>
      <c r="W27" s="314">
        <f t="shared" si="27"/>
        <v>0</v>
      </c>
      <c r="X27" s="288">
        <v>0</v>
      </c>
      <c r="Y27" s="289">
        <v>0</v>
      </c>
      <c r="Z27" s="289">
        <v>0</v>
      </c>
      <c r="AA27" s="562">
        <f t="shared" si="28"/>
        <v>0</v>
      </c>
      <c r="AB27" s="614"/>
      <c r="AC27" s="611"/>
      <c r="AD27" s="611"/>
      <c r="AE27" s="615">
        <f t="shared" si="17"/>
        <v>0</v>
      </c>
      <c r="AF27" s="298">
        <v>0</v>
      </c>
      <c r="AG27" s="299">
        <v>0</v>
      </c>
      <c r="AH27" s="299">
        <v>0</v>
      </c>
      <c r="AI27" s="314">
        <f t="shared" si="18"/>
        <v>0</v>
      </c>
      <c r="AJ27" s="298">
        <v>0</v>
      </c>
      <c r="AK27" s="299">
        <v>0</v>
      </c>
      <c r="AL27" s="299">
        <v>0</v>
      </c>
      <c r="AM27" s="314">
        <f t="shared" si="19"/>
        <v>0</v>
      </c>
      <c r="AN27" s="614"/>
      <c r="AO27" s="611"/>
      <c r="AP27" s="611"/>
      <c r="AQ27" s="615">
        <f t="shared" si="20"/>
        <v>0</v>
      </c>
      <c r="AR27" s="298">
        <v>0</v>
      </c>
      <c r="AS27" s="299">
        <v>0</v>
      </c>
      <c r="AT27" s="299">
        <v>0</v>
      </c>
      <c r="AU27" s="314">
        <f t="shared" si="21"/>
        <v>0</v>
      </c>
      <c r="AV27" s="614"/>
      <c r="AW27" s="611"/>
      <c r="AX27" s="611"/>
      <c r="AY27" s="637">
        <f t="shared" si="33"/>
        <v>0</v>
      </c>
      <c r="AZ27" s="470">
        <f t="shared" si="1"/>
        <v>0</v>
      </c>
      <c r="BA27" s="461">
        <f t="shared" si="2"/>
        <v>0</v>
      </c>
      <c r="BB27" s="462">
        <f t="shared" si="34"/>
        <v>1E-3</v>
      </c>
      <c r="BC27" s="466">
        <f t="shared" si="14"/>
        <v>0</v>
      </c>
      <c r="BD27" s="471">
        <f t="shared" si="29"/>
        <v>0.1814159292035398</v>
      </c>
      <c r="BE27" s="472">
        <f t="shared" si="30"/>
        <v>1.0152320748648308E-4</v>
      </c>
      <c r="BF27" s="473">
        <f t="shared" si="31"/>
        <v>1.0000000000000002</v>
      </c>
      <c r="BG27" s="472">
        <f t="shared" si="5"/>
        <v>0</v>
      </c>
      <c r="BH27" s="471">
        <f t="shared" si="32"/>
        <v>0.11147462238090178</v>
      </c>
    </row>
    <row r="28" spans="1:60" ht="16.5" customHeight="1" x14ac:dyDescent="0.25">
      <c r="A28" s="14">
        <v>10</v>
      </c>
      <c r="B28" s="16">
        <v>20630</v>
      </c>
      <c r="C28" s="21" t="s">
        <v>17</v>
      </c>
      <c r="D28" s="298">
        <v>0</v>
      </c>
      <c r="E28" s="299">
        <v>0</v>
      </c>
      <c r="F28" s="299">
        <v>0</v>
      </c>
      <c r="G28" s="314">
        <f t="shared" si="24"/>
        <v>0</v>
      </c>
      <c r="H28" s="614"/>
      <c r="I28" s="611"/>
      <c r="J28" s="611"/>
      <c r="K28" s="615">
        <f t="shared" si="16"/>
        <v>0</v>
      </c>
      <c r="L28" s="614"/>
      <c r="M28" s="611"/>
      <c r="N28" s="611"/>
      <c r="O28" s="615">
        <f t="shared" si="25"/>
        <v>0</v>
      </c>
      <c r="P28" s="704"/>
      <c r="Q28" s="705"/>
      <c r="R28" s="705"/>
      <c r="S28" s="707">
        <f t="shared" si="26"/>
        <v>0</v>
      </c>
      <c r="T28" s="298">
        <v>0</v>
      </c>
      <c r="U28" s="299">
        <v>0</v>
      </c>
      <c r="V28" s="299">
        <v>0</v>
      </c>
      <c r="W28" s="314">
        <f t="shared" si="27"/>
        <v>0</v>
      </c>
      <c r="X28" s="288">
        <v>0</v>
      </c>
      <c r="Y28" s="289">
        <v>0</v>
      </c>
      <c r="Z28" s="289">
        <v>0</v>
      </c>
      <c r="AA28" s="562">
        <f t="shared" si="28"/>
        <v>0</v>
      </c>
      <c r="AB28" s="614"/>
      <c r="AC28" s="611"/>
      <c r="AD28" s="611"/>
      <c r="AE28" s="615">
        <f t="shared" si="17"/>
        <v>0</v>
      </c>
      <c r="AF28" s="298">
        <v>0</v>
      </c>
      <c r="AG28" s="299">
        <v>0</v>
      </c>
      <c r="AH28" s="299">
        <v>0</v>
      </c>
      <c r="AI28" s="314">
        <f t="shared" si="18"/>
        <v>0</v>
      </c>
      <c r="AJ28" s="298">
        <v>0</v>
      </c>
      <c r="AK28" s="299">
        <v>0</v>
      </c>
      <c r="AL28" s="299">
        <v>0</v>
      </c>
      <c r="AM28" s="314">
        <f t="shared" si="19"/>
        <v>0</v>
      </c>
      <c r="AN28" s="614"/>
      <c r="AO28" s="611"/>
      <c r="AP28" s="611"/>
      <c r="AQ28" s="615">
        <f t="shared" si="20"/>
        <v>0</v>
      </c>
      <c r="AR28" s="298">
        <v>0</v>
      </c>
      <c r="AS28" s="299">
        <v>0</v>
      </c>
      <c r="AT28" s="299">
        <v>0</v>
      </c>
      <c r="AU28" s="314">
        <f t="shared" si="21"/>
        <v>0</v>
      </c>
      <c r="AV28" s="614"/>
      <c r="AW28" s="611"/>
      <c r="AX28" s="611"/>
      <c r="AY28" s="637">
        <f t="shared" si="33"/>
        <v>0</v>
      </c>
      <c r="AZ28" s="470">
        <f t="shared" si="1"/>
        <v>0</v>
      </c>
      <c r="BA28" s="461">
        <f t="shared" si="2"/>
        <v>0</v>
      </c>
      <c r="BB28" s="478">
        <f t="shared" si="34"/>
        <v>1E-3</v>
      </c>
      <c r="BC28" s="466">
        <f t="shared" si="14"/>
        <v>0</v>
      </c>
      <c r="BD28" s="471">
        <f t="shared" si="29"/>
        <v>0.1814159292035398</v>
      </c>
      <c r="BE28" s="472">
        <f t="shared" si="30"/>
        <v>1.0152320748648308E-4</v>
      </c>
      <c r="BF28" s="473">
        <f t="shared" si="31"/>
        <v>1.0000000000000002</v>
      </c>
      <c r="BG28" s="472">
        <f t="shared" si="5"/>
        <v>0</v>
      </c>
      <c r="BH28" s="471">
        <f t="shared" si="32"/>
        <v>0.11147462238090178</v>
      </c>
    </row>
    <row r="29" spans="1:60" ht="16.5" customHeight="1" x14ac:dyDescent="0.25">
      <c r="A29" s="14">
        <v>11</v>
      </c>
      <c r="B29" s="16">
        <v>20810</v>
      </c>
      <c r="C29" s="21" t="s">
        <v>18</v>
      </c>
      <c r="D29" s="298">
        <v>0</v>
      </c>
      <c r="E29" s="299">
        <v>0</v>
      </c>
      <c r="F29" s="299">
        <v>0</v>
      </c>
      <c r="G29" s="314">
        <f t="shared" si="24"/>
        <v>0</v>
      </c>
      <c r="H29" s="614"/>
      <c r="I29" s="611"/>
      <c r="J29" s="611"/>
      <c r="K29" s="615">
        <f t="shared" si="16"/>
        <v>0</v>
      </c>
      <c r="L29" s="614"/>
      <c r="M29" s="611"/>
      <c r="N29" s="611"/>
      <c r="O29" s="615">
        <f t="shared" si="25"/>
        <v>0</v>
      </c>
      <c r="P29" s="704"/>
      <c r="Q29" s="705"/>
      <c r="R29" s="705"/>
      <c r="S29" s="707">
        <f t="shared" si="26"/>
        <v>0</v>
      </c>
      <c r="T29" s="298">
        <v>0</v>
      </c>
      <c r="U29" s="299">
        <v>0</v>
      </c>
      <c r="V29" s="299">
        <v>0</v>
      </c>
      <c r="W29" s="314">
        <f t="shared" si="27"/>
        <v>0</v>
      </c>
      <c r="X29" s="288">
        <v>0</v>
      </c>
      <c r="Y29" s="289">
        <v>0</v>
      </c>
      <c r="Z29" s="289">
        <v>0</v>
      </c>
      <c r="AA29" s="562">
        <f t="shared" si="28"/>
        <v>0</v>
      </c>
      <c r="AB29" s="614"/>
      <c r="AC29" s="611"/>
      <c r="AD29" s="611"/>
      <c r="AE29" s="615">
        <f t="shared" si="17"/>
        <v>0</v>
      </c>
      <c r="AF29" s="298">
        <v>0</v>
      </c>
      <c r="AG29" s="299">
        <v>0</v>
      </c>
      <c r="AH29" s="299">
        <v>0</v>
      </c>
      <c r="AI29" s="314">
        <f t="shared" si="18"/>
        <v>0</v>
      </c>
      <c r="AJ29" s="298">
        <v>0</v>
      </c>
      <c r="AK29" s="299">
        <v>0</v>
      </c>
      <c r="AL29" s="299">
        <v>0</v>
      </c>
      <c r="AM29" s="314">
        <f t="shared" si="19"/>
        <v>0</v>
      </c>
      <c r="AN29" s="614"/>
      <c r="AO29" s="611"/>
      <c r="AP29" s="611"/>
      <c r="AQ29" s="615">
        <f t="shared" si="20"/>
        <v>0</v>
      </c>
      <c r="AR29" s="298">
        <v>0</v>
      </c>
      <c r="AS29" s="299">
        <v>0</v>
      </c>
      <c r="AT29" s="299">
        <v>0</v>
      </c>
      <c r="AU29" s="314">
        <f t="shared" si="21"/>
        <v>0</v>
      </c>
      <c r="AV29" s="614"/>
      <c r="AW29" s="611"/>
      <c r="AX29" s="611"/>
      <c r="AY29" s="637">
        <f t="shared" si="33"/>
        <v>0</v>
      </c>
      <c r="AZ29" s="470">
        <f t="shared" si="1"/>
        <v>0</v>
      </c>
      <c r="BA29" s="461">
        <f t="shared" si="2"/>
        <v>0</v>
      </c>
      <c r="BB29" s="462">
        <f t="shared" si="34"/>
        <v>1E-3</v>
      </c>
      <c r="BC29" s="466">
        <f t="shared" si="14"/>
        <v>0</v>
      </c>
      <c r="BD29" s="471">
        <f t="shared" si="29"/>
        <v>0.1814159292035398</v>
      </c>
      <c r="BE29" s="472">
        <f t="shared" si="30"/>
        <v>1.0152320748648308E-4</v>
      </c>
      <c r="BF29" s="473">
        <f t="shared" si="31"/>
        <v>1.0000000000000002</v>
      </c>
      <c r="BG29" s="472">
        <f t="shared" si="5"/>
        <v>0</v>
      </c>
      <c r="BH29" s="471">
        <f t="shared" si="32"/>
        <v>0.11147462238090178</v>
      </c>
    </row>
    <row r="30" spans="1:60" ht="16.5" customHeight="1" x14ac:dyDescent="0.25">
      <c r="A30" s="14">
        <v>12</v>
      </c>
      <c r="B30" s="16">
        <v>20900</v>
      </c>
      <c r="C30" s="21" t="s">
        <v>9</v>
      </c>
      <c r="D30" s="298">
        <v>0</v>
      </c>
      <c r="E30" s="299">
        <v>0</v>
      </c>
      <c r="F30" s="299">
        <v>0</v>
      </c>
      <c r="G30" s="314">
        <f t="shared" si="24"/>
        <v>0</v>
      </c>
      <c r="H30" s="614"/>
      <c r="I30" s="611"/>
      <c r="J30" s="611"/>
      <c r="K30" s="615">
        <f t="shared" si="16"/>
        <v>0</v>
      </c>
      <c r="L30" s="614"/>
      <c r="M30" s="611"/>
      <c r="N30" s="611"/>
      <c r="O30" s="615">
        <f t="shared" si="25"/>
        <v>0</v>
      </c>
      <c r="P30" s="704"/>
      <c r="Q30" s="705"/>
      <c r="R30" s="705"/>
      <c r="S30" s="707">
        <f t="shared" si="26"/>
        <v>0</v>
      </c>
      <c r="T30" s="298">
        <v>0</v>
      </c>
      <c r="U30" s="299">
        <v>0</v>
      </c>
      <c r="V30" s="299">
        <v>0</v>
      </c>
      <c r="W30" s="314">
        <f t="shared" si="27"/>
        <v>0</v>
      </c>
      <c r="X30" s="288">
        <v>0</v>
      </c>
      <c r="Y30" s="289">
        <v>0</v>
      </c>
      <c r="Z30" s="289">
        <v>2</v>
      </c>
      <c r="AA30" s="562">
        <f t="shared" si="28"/>
        <v>1</v>
      </c>
      <c r="AB30" s="614"/>
      <c r="AC30" s="611"/>
      <c r="AD30" s="611"/>
      <c r="AE30" s="615">
        <f t="shared" si="17"/>
        <v>0</v>
      </c>
      <c r="AF30" s="298">
        <v>0</v>
      </c>
      <c r="AG30" s="299">
        <v>0</v>
      </c>
      <c r="AH30" s="299">
        <v>0</v>
      </c>
      <c r="AI30" s="314">
        <f t="shared" si="18"/>
        <v>0</v>
      </c>
      <c r="AJ30" s="298">
        <v>0</v>
      </c>
      <c r="AK30" s="299">
        <v>0</v>
      </c>
      <c r="AL30" s="299">
        <v>0</v>
      </c>
      <c r="AM30" s="314">
        <f t="shared" si="19"/>
        <v>0</v>
      </c>
      <c r="AN30" s="614"/>
      <c r="AO30" s="611"/>
      <c r="AP30" s="611"/>
      <c r="AQ30" s="615">
        <f t="shared" si="20"/>
        <v>0</v>
      </c>
      <c r="AR30" s="298">
        <v>0</v>
      </c>
      <c r="AS30" s="299">
        <v>0</v>
      </c>
      <c r="AT30" s="299">
        <v>0</v>
      </c>
      <c r="AU30" s="314">
        <f t="shared" si="21"/>
        <v>0</v>
      </c>
      <c r="AV30" s="614"/>
      <c r="AW30" s="611"/>
      <c r="AX30" s="611"/>
      <c r="AY30" s="637">
        <f t="shared" si="33"/>
        <v>0</v>
      </c>
      <c r="AZ30" s="470">
        <f t="shared" si="1"/>
        <v>0</v>
      </c>
      <c r="BA30" s="461">
        <f t="shared" si="2"/>
        <v>0</v>
      </c>
      <c r="BB30" s="462">
        <f t="shared" si="3"/>
        <v>2</v>
      </c>
      <c r="BC30" s="466">
        <f t="shared" si="14"/>
        <v>0.16666666666666666</v>
      </c>
      <c r="BD30" s="471">
        <f t="shared" si="29"/>
        <v>0.1814159292035398</v>
      </c>
      <c r="BE30" s="472">
        <f t="shared" si="30"/>
        <v>0.20304641497296619</v>
      </c>
      <c r="BF30" s="473">
        <f t="shared" si="31"/>
        <v>1.0000000000000002</v>
      </c>
      <c r="BG30" s="472">
        <f t="shared" si="5"/>
        <v>0</v>
      </c>
      <c r="BH30" s="471">
        <f t="shared" si="32"/>
        <v>0.11147462238090178</v>
      </c>
    </row>
    <row r="31" spans="1:60" ht="16.5" customHeight="1" thickBot="1" x14ac:dyDescent="0.3">
      <c r="A31" s="14">
        <v>13</v>
      </c>
      <c r="B31" s="17">
        <v>21350</v>
      </c>
      <c r="C31" s="2" t="s">
        <v>19</v>
      </c>
      <c r="D31" s="298">
        <v>0</v>
      </c>
      <c r="E31" s="299">
        <v>0</v>
      </c>
      <c r="F31" s="299">
        <v>0</v>
      </c>
      <c r="G31" s="326">
        <f t="shared" si="24"/>
        <v>0</v>
      </c>
      <c r="H31" s="614"/>
      <c r="I31" s="611"/>
      <c r="J31" s="611"/>
      <c r="K31" s="643">
        <f t="shared" si="16"/>
        <v>0</v>
      </c>
      <c r="L31" s="614"/>
      <c r="M31" s="611"/>
      <c r="N31" s="611"/>
      <c r="O31" s="643">
        <f t="shared" si="25"/>
        <v>0</v>
      </c>
      <c r="P31" s="704"/>
      <c r="Q31" s="705"/>
      <c r="R31" s="705"/>
      <c r="S31" s="709">
        <f t="shared" si="26"/>
        <v>0</v>
      </c>
      <c r="T31" s="298">
        <v>0</v>
      </c>
      <c r="U31" s="299">
        <v>0</v>
      </c>
      <c r="V31" s="299">
        <v>0</v>
      </c>
      <c r="W31" s="326">
        <f t="shared" si="27"/>
        <v>0</v>
      </c>
      <c r="X31" s="288">
        <v>0</v>
      </c>
      <c r="Y31" s="289">
        <v>0</v>
      </c>
      <c r="Z31" s="289">
        <v>1</v>
      </c>
      <c r="AA31" s="563">
        <f t="shared" si="28"/>
        <v>1</v>
      </c>
      <c r="AB31" s="614"/>
      <c r="AC31" s="611"/>
      <c r="AD31" s="611"/>
      <c r="AE31" s="643">
        <f t="shared" si="17"/>
        <v>0</v>
      </c>
      <c r="AF31" s="298">
        <v>0</v>
      </c>
      <c r="AG31" s="299">
        <v>0</v>
      </c>
      <c r="AH31" s="299">
        <v>0</v>
      </c>
      <c r="AI31" s="326">
        <f t="shared" si="18"/>
        <v>0</v>
      </c>
      <c r="AJ31" s="298">
        <v>0</v>
      </c>
      <c r="AK31" s="299">
        <v>0</v>
      </c>
      <c r="AL31" s="299">
        <v>0</v>
      </c>
      <c r="AM31" s="326">
        <f t="shared" si="19"/>
        <v>0</v>
      </c>
      <c r="AN31" s="614"/>
      <c r="AO31" s="611"/>
      <c r="AP31" s="611"/>
      <c r="AQ31" s="643">
        <f t="shared" si="20"/>
        <v>0</v>
      </c>
      <c r="AR31" s="298">
        <v>0</v>
      </c>
      <c r="AS31" s="299">
        <v>0</v>
      </c>
      <c r="AT31" s="299">
        <v>0</v>
      </c>
      <c r="AU31" s="326">
        <f t="shared" si="21"/>
        <v>0</v>
      </c>
      <c r="AV31" s="614"/>
      <c r="AW31" s="611"/>
      <c r="AX31" s="611"/>
      <c r="AY31" s="637">
        <f t="shared" si="33"/>
        <v>0</v>
      </c>
      <c r="AZ31" s="480">
        <f t="shared" si="1"/>
        <v>0</v>
      </c>
      <c r="BA31" s="481">
        <f t="shared" si="2"/>
        <v>0</v>
      </c>
      <c r="BB31" s="482">
        <f t="shared" si="3"/>
        <v>1</v>
      </c>
      <c r="BC31" s="466">
        <f t="shared" si="14"/>
        <v>0.16666666666666666</v>
      </c>
      <c r="BD31" s="475">
        <f t="shared" si="29"/>
        <v>0.1814159292035398</v>
      </c>
      <c r="BE31" s="476">
        <f t="shared" si="30"/>
        <v>0.10152320748648309</v>
      </c>
      <c r="BF31" s="477">
        <f t="shared" si="31"/>
        <v>1.0000000000000002</v>
      </c>
      <c r="BG31" s="476">
        <f t="shared" si="5"/>
        <v>0</v>
      </c>
      <c r="BH31" s="475">
        <f t="shared" si="32"/>
        <v>0.11147462238090178</v>
      </c>
    </row>
    <row r="32" spans="1:60" ht="16.5" customHeight="1" thickBot="1" x14ac:dyDescent="0.3">
      <c r="A32" s="27"/>
      <c r="B32" s="47"/>
      <c r="C32" s="373" t="s">
        <v>20</v>
      </c>
      <c r="D32" s="211">
        <f t="shared" ref="D32:AY32" si="35">SUM(D33:D50)</f>
        <v>0</v>
      </c>
      <c r="E32" s="213">
        <f t="shared" si="35"/>
        <v>0</v>
      </c>
      <c r="F32" s="213">
        <f t="shared" si="35"/>
        <v>0</v>
      </c>
      <c r="G32" s="223">
        <f t="shared" si="35"/>
        <v>0</v>
      </c>
      <c r="H32" s="634">
        <f t="shared" si="35"/>
        <v>0</v>
      </c>
      <c r="I32" s="635">
        <f t="shared" si="35"/>
        <v>0</v>
      </c>
      <c r="J32" s="635">
        <f t="shared" si="35"/>
        <v>0</v>
      </c>
      <c r="K32" s="636">
        <f t="shared" si="35"/>
        <v>0</v>
      </c>
      <c r="L32" s="634">
        <f t="shared" si="35"/>
        <v>0</v>
      </c>
      <c r="M32" s="635">
        <f t="shared" si="35"/>
        <v>0</v>
      </c>
      <c r="N32" s="635">
        <f t="shared" si="35"/>
        <v>0</v>
      </c>
      <c r="O32" s="636">
        <f t="shared" si="35"/>
        <v>0</v>
      </c>
      <c r="P32" s="701">
        <f t="shared" si="35"/>
        <v>0</v>
      </c>
      <c r="Q32" s="702">
        <f t="shared" si="35"/>
        <v>0</v>
      </c>
      <c r="R32" s="702">
        <f t="shared" si="35"/>
        <v>0</v>
      </c>
      <c r="S32" s="708">
        <f t="shared" si="35"/>
        <v>0</v>
      </c>
      <c r="T32" s="211">
        <f t="shared" si="35"/>
        <v>0</v>
      </c>
      <c r="U32" s="213">
        <f t="shared" si="35"/>
        <v>0</v>
      </c>
      <c r="V32" s="213">
        <f t="shared" si="35"/>
        <v>0</v>
      </c>
      <c r="W32" s="223">
        <f t="shared" si="35"/>
        <v>0</v>
      </c>
      <c r="X32" s="211">
        <f t="shared" si="35"/>
        <v>0</v>
      </c>
      <c r="Y32" s="213">
        <f t="shared" si="35"/>
        <v>2</v>
      </c>
      <c r="Z32" s="213">
        <f t="shared" si="35"/>
        <v>17</v>
      </c>
      <c r="AA32" s="223">
        <f t="shared" si="35"/>
        <v>6</v>
      </c>
      <c r="AB32" s="634">
        <f t="shared" si="35"/>
        <v>0</v>
      </c>
      <c r="AC32" s="635">
        <f t="shared" si="35"/>
        <v>0</v>
      </c>
      <c r="AD32" s="635">
        <f t="shared" si="35"/>
        <v>0</v>
      </c>
      <c r="AE32" s="636">
        <f t="shared" si="35"/>
        <v>0</v>
      </c>
      <c r="AF32" s="211">
        <f t="shared" si="35"/>
        <v>0</v>
      </c>
      <c r="AG32" s="213">
        <f t="shared" si="35"/>
        <v>0</v>
      </c>
      <c r="AH32" s="213">
        <f t="shared" si="35"/>
        <v>0</v>
      </c>
      <c r="AI32" s="223">
        <f t="shared" si="35"/>
        <v>0</v>
      </c>
      <c r="AJ32" s="211">
        <f t="shared" si="35"/>
        <v>1</v>
      </c>
      <c r="AK32" s="213">
        <f t="shared" si="35"/>
        <v>1</v>
      </c>
      <c r="AL32" s="213">
        <f t="shared" si="35"/>
        <v>6</v>
      </c>
      <c r="AM32" s="223">
        <f t="shared" si="35"/>
        <v>4</v>
      </c>
      <c r="AN32" s="634">
        <f t="shared" si="35"/>
        <v>0</v>
      </c>
      <c r="AO32" s="635">
        <f t="shared" si="35"/>
        <v>0</v>
      </c>
      <c r="AP32" s="635">
        <f t="shared" si="35"/>
        <v>0</v>
      </c>
      <c r="AQ32" s="636">
        <f t="shared" si="35"/>
        <v>0</v>
      </c>
      <c r="AR32" s="211">
        <f t="shared" si="35"/>
        <v>0</v>
      </c>
      <c r="AS32" s="213">
        <f t="shared" si="35"/>
        <v>0</v>
      </c>
      <c r="AT32" s="213">
        <f t="shared" si="35"/>
        <v>1</v>
      </c>
      <c r="AU32" s="223">
        <f t="shared" si="35"/>
        <v>1</v>
      </c>
      <c r="AV32" s="634">
        <f t="shared" si="35"/>
        <v>0</v>
      </c>
      <c r="AW32" s="635">
        <f t="shared" si="35"/>
        <v>0</v>
      </c>
      <c r="AX32" s="635">
        <f t="shared" si="35"/>
        <v>0</v>
      </c>
      <c r="AY32" s="636">
        <f t="shared" si="35"/>
        <v>0</v>
      </c>
      <c r="AZ32" s="32">
        <f t="shared" si="1"/>
        <v>1</v>
      </c>
      <c r="BA32" s="33">
        <f t="shared" si="2"/>
        <v>3</v>
      </c>
      <c r="BB32" s="207">
        <f t="shared" si="3"/>
        <v>24</v>
      </c>
      <c r="BC32" s="189">
        <f>(G32+K32+O32+S32+W32+AA32+AE32+AI32+AM32+AQ32+AU32+AY32)/$B$2/A41</f>
        <v>0.20370370370370369</v>
      </c>
      <c r="BD32" s="100"/>
      <c r="BE32" s="69">
        <f>BB32/$BB$127/A50</f>
        <v>0.13536427664864412</v>
      </c>
      <c r="BF32" s="74"/>
      <c r="BG32" s="69">
        <f t="shared" si="5"/>
        <v>0.16666666666666666</v>
      </c>
      <c r="BH32" s="100"/>
    </row>
    <row r="33" spans="1:60" ht="16.5" customHeight="1" x14ac:dyDescent="0.25">
      <c r="A33" s="14">
        <v>1</v>
      </c>
      <c r="B33" s="16">
        <v>30070</v>
      </c>
      <c r="C33" s="21" t="s">
        <v>92</v>
      </c>
      <c r="D33" s="298">
        <v>0</v>
      </c>
      <c r="E33" s="299">
        <v>0</v>
      </c>
      <c r="F33" s="299">
        <v>0</v>
      </c>
      <c r="G33" s="300">
        <f>IF(F33&gt;0,1,0)</f>
        <v>0</v>
      </c>
      <c r="H33" s="614"/>
      <c r="I33" s="611"/>
      <c r="J33" s="611"/>
      <c r="K33" s="637">
        <f>IF(J33&gt;0,1,0)</f>
        <v>0</v>
      </c>
      <c r="L33" s="614"/>
      <c r="M33" s="611"/>
      <c r="N33" s="611"/>
      <c r="O33" s="637">
        <f t="shared" ref="O33:O50" si="36">IF(N33&gt;0,1,0)</f>
        <v>0</v>
      </c>
      <c r="P33" s="704"/>
      <c r="Q33" s="705"/>
      <c r="R33" s="705"/>
      <c r="S33" s="706">
        <f t="shared" ref="S33:S50" si="37">IF(R33&gt;0,1,0)</f>
        <v>0</v>
      </c>
      <c r="T33" s="298">
        <v>0</v>
      </c>
      <c r="U33" s="299">
        <v>0</v>
      </c>
      <c r="V33" s="299">
        <v>0</v>
      </c>
      <c r="W33" s="300">
        <f t="shared" ref="W33:W50" si="38">IF(V33&gt;0,1,0)</f>
        <v>0</v>
      </c>
      <c r="X33" s="288">
        <v>0</v>
      </c>
      <c r="Y33" s="289">
        <v>0</v>
      </c>
      <c r="Z33" s="289">
        <v>5</v>
      </c>
      <c r="AA33" s="561">
        <f t="shared" ref="AA33:AA50" si="39">IF(Z33&gt;0,1,0)</f>
        <v>1</v>
      </c>
      <c r="AB33" s="614"/>
      <c r="AC33" s="611"/>
      <c r="AD33" s="611"/>
      <c r="AE33" s="637">
        <f>IF(AD33&gt;0,1,0)</f>
        <v>0</v>
      </c>
      <c r="AF33" s="298">
        <v>0</v>
      </c>
      <c r="AG33" s="299">
        <v>0</v>
      </c>
      <c r="AH33" s="299">
        <v>0</v>
      </c>
      <c r="AI33" s="300">
        <f>IF(AH33&gt;0,1,0)</f>
        <v>0</v>
      </c>
      <c r="AJ33" s="298">
        <v>0</v>
      </c>
      <c r="AK33" s="299">
        <v>0</v>
      </c>
      <c r="AL33" s="299">
        <v>0</v>
      </c>
      <c r="AM33" s="300">
        <f>IF(AL33&gt;0,1,0)</f>
        <v>0</v>
      </c>
      <c r="AN33" s="614"/>
      <c r="AO33" s="611"/>
      <c r="AP33" s="611"/>
      <c r="AQ33" s="637">
        <f>IF(AP33&gt;0,1,0)</f>
        <v>0</v>
      </c>
      <c r="AR33" s="298">
        <v>0</v>
      </c>
      <c r="AS33" s="299">
        <v>0</v>
      </c>
      <c r="AT33" s="299">
        <v>0</v>
      </c>
      <c r="AU33" s="300">
        <f>IF(AT33&gt;0,1,0)</f>
        <v>0</v>
      </c>
      <c r="AV33" s="614"/>
      <c r="AW33" s="611"/>
      <c r="AX33" s="611"/>
      <c r="AY33" s="637">
        <f>IF(AX33&gt;0,1,0)</f>
        <v>0</v>
      </c>
      <c r="AZ33" s="463">
        <f t="shared" si="1"/>
        <v>0</v>
      </c>
      <c r="BA33" s="464">
        <f t="shared" si="2"/>
        <v>0</v>
      </c>
      <c r="BB33" s="465">
        <f t="shared" si="3"/>
        <v>5</v>
      </c>
      <c r="BC33" s="466">
        <f t="shared" si="14"/>
        <v>0.16666666666666666</v>
      </c>
      <c r="BD33" s="467">
        <f t="shared" ref="BD33:BD50" si="40">$BC$127</f>
        <v>0.1814159292035398</v>
      </c>
      <c r="BE33" s="468">
        <f t="shared" ref="BE33:BE50" si="41">BB33/$BB$127</f>
        <v>0.50761603743241546</v>
      </c>
      <c r="BF33" s="469">
        <f t="shared" ref="BF33:BF50" si="42">$BE$127</f>
        <v>1.0000000000000002</v>
      </c>
      <c r="BG33" s="468">
        <f>(AZ33+BA33)/BB33</f>
        <v>0</v>
      </c>
      <c r="BH33" s="467">
        <f t="shared" ref="BH33:BH50" si="43">$BG$127</f>
        <v>0.11147462238090178</v>
      </c>
    </row>
    <row r="34" spans="1:60" ht="16.5" customHeight="1" x14ac:dyDescent="0.25">
      <c r="A34" s="14">
        <v>2</v>
      </c>
      <c r="B34" s="16">
        <v>30480</v>
      </c>
      <c r="C34" s="21" t="s">
        <v>121</v>
      </c>
      <c r="D34" s="298">
        <v>0</v>
      </c>
      <c r="E34" s="299">
        <v>0</v>
      </c>
      <c r="F34" s="299">
        <v>0</v>
      </c>
      <c r="G34" s="314">
        <f>IF(F34&gt;0,1,0)</f>
        <v>0</v>
      </c>
      <c r="H34" s="614"/>
      <c r="I34" s="611"/>
      <c r="J34" s="611"/>
      <c r="K34" s="615">
        <f>IF(J34&gt;0,1,0)</f>
        <v>0</v>
      </c>
      <c r="L34" s="614"/>
      <c r="M34" s="611"/>
      <c r="N34" s="611"/>
      <c r="O34" s="615">
        <f t="shared" si="36"/>
        <v>0</v>
      </c>
      <c r="P34" s="704"/>
      <c r="Q34" s="705"/>
      <c r="R34" s="705"/>
      <c r="S34" s="707">
        <f t="shared" si="37"/>
        <v>0</v>
      </c>
      <c r="T34" s="298">
        <v>0</v>
      </c>
      <c r="U34" s="299">
        <v>0</v>
      </c>
      <c r="V34" s="299">
        <v>0</v>
      </c>
      <c r="W34" s="314">
        <f t="shared" si="38"/>
        <v>0</v>
      </c>
      <c r="X34" s="288">
        <v>0</v>
      </c>
      <c r="Y34" s="289">
        <v>1</v>
      </c>
      <c r="Z34" s="289">
        <v>1</v>
      </c>
      <c r="AA34" s="562">
        <f t="shared" si="39"/>
        <v>1</v>
      </c>
      <c r="AB34" s="614"/>
      <c r="AC34" s="611"/>
      <c r="AD34" s="611"/>
      <c r="AE34" s="615">
        <f>IF(AD34&gt;0,1,0)</f>
        <v>0</v>
      </c>
      <c r="AF34" s="298">
        <v>0</v>
      </c>
      <c r="AG34" s="299">
        <v>0</v>
      </c>
      <c r="AH34" s="299">
        <v>0</v>
      </c>
      <c r="AI34" s="314">
        <f>IF(AH34&gt;0,1,0)</f>
        <v>0</v>
      </c>
      <c r="AJ34" s="298">
        <v>0</v>
      </c>
      <c r="AK34" s="299">
        <v>0</v>
      </c>
      <c r="AL34" s="299">
        <v>0</v>
      </c>
      <c r="AM34" s="314">
        <f>IF(AL34&gt;0,1,0)</f>
        <v>0</v>
      </c>
      <c r="AN34" s="614"/>
      <c r="AO34" s="611"/>
      <c r="AP34" s="611"/>
      <c r="AQ34" s="615">
        <f>IF(AP34&gt;0,1,0)</f>
        <v>0</v>
      </c>
      <c r="AR34" s="298">
        <v>0</v>
      </c>
      <c r="AS34" s="299">
        <v>0</v>
      </c>
      <c r="AT34" s="299">
        <v>0</v>
      </c>
      <c r="AU34" s="314">
        <f>IF(AT34&gt;0,1,0)</f>
        <v>0</v>
      </c>
      <c r="AV34" s="614"/>
      <c r="AW34" s="611"/>
      <c r="AX34" s="611"/>
      <c r="AY34" s="615">
        <f>IF(AX34&gt;0,1,0)</f>
        <v>0</v>
      </c>
      <c r="AZ34" s="470">
        <f t="shared" si="1"/>
        <v>0</v>
      </c>
      <c r="BA34" s="461">
        <f t="shared" si="2"/>
        <v>1</v>
      </c>
      <c r="BB34" s="474">
        <f t="shared" si="3"/>
        <v>1</v>
      </c>
      <c r="BC34" s="466">
        <f t="shared" si="14"/>
        <v>0.16666666666666666</v>
      </c>
      <c r="BD34" s="471">
        <f t="shared" si="40"/>
        <v>0.1814159292035398</v>
      </c>
      <c r="BE34" s="472">
        <f t="shared" si="41"/>
        <v>0.10152320748648309</v>
      </c>
      <c r="BF34" s="473">
        <f t="shared" si="42"/>
        <v>1.0000000000000002</v>
      </c>
      <c r="BG34" s="472">
        <f>(AZ34+BA34)/BB34</f>
        <v>1</v>
      </c>
      <c r="BH34" s="471">
        <f t="shared" si="43"/>
        <v>0.11147462238090178</v>
      </c>
    </row>
    <row r="35" spans="1:60" ht="16.5" customHeight="1" x14ac:dyDescent="0.25">
      <c r="A35" s="14">
        <v>3</v>
      </c>
      <c r="B35" s="16">
        <v>30460</v>
      </c>
      <c r="C35" s="21" t="s">
        <v>93</v>
      </c>
      <c r="D35" s="298">
        <v>0</v>
      </c>
      <c r="E35" s="299">
        <v>0</v>
      </c>
      <c r="F35" s="299">
        <v>0</v>
      </c>
      <c r="G35" s="314">
        <f>IF(F35&gt;0,1,0)</f>
        <v>0</v>
      </c>
      <c r="H35" s="614"/>
      <c r="I35" s="611"/>
      <c r="J35" s="611"/>
      <c r="K35" s="615">
        <f>IF(J35&gt;0,1,0)</f>
        <v>0</v>
      </c>
      <c r="L35" s="614"/>
      <c r="M35" s="611"/>
      <c r="N35" s="611"/>
      <c r="O35" s="615">
        <f t="shared" si="36"/>
        <v>0</v>
      </c>
      <c r="P35" s="704"/>
      <c r="Q35" s="705"/>
      <c r="R35" s="705"/>
      <c r="S35" s="707">
        <f t="shared" si="37"/>
        <v>0</v>
      </c>
      <c r="T35" s="298">
        <v>0</v>
      </c>
      <c r="U35" s="299">
        <v>0</v>
      </c>
      <c r="V35" s="299">
        <v>0</v>
      </c>
      <c r="W35" s="314">
        <f t="shared" si="38"/>
        <v>0</v>
      </c>
      <c r="X35" s="288">
        <v>0</v>
      </c>
      <c r="Y35" s="289">
        <v>0</v>
      </c>
      <c r="Z35" s="289">
        <v>0</v>
      </c>
      <c r="AA35" s="562">
        <f t="shared" si="39"/>
        <v>0</v>
      </c>
      <c r="AB35" s="614"/>
      <c r="AC35" s="611"/>
      <c r="AD35" s="611"/>
      <c r="AE35" s="615">
        <f>IF(AD35&gt;0,1,0)</f>
        <v>0</v>
      </c>
      <c r="AF35" s="298">
        <v>0</v>
      </c>
      <c r="AG35" s="299">
        <v>0</v>
      </c>
      <c r="AH35" s="299">
        <v>0</v>
      </c>
      <c r="AI35" s="314">
        <f>IF(AH35&gt;0,1,0)</f>
        <v>0</v>
      </c>
      <c r="AJ35" s="298">
        <v>0</v>
      </c>
      <c r="AK35" s="299">
        <v>0</v>
      </c>
      <c r="AL35" s="299">
        <v>0</v>
      </c>
      <c r="AM35" s="314">
        <f>IF(AL35&gt;0,1,0)</f>
        <v>0</v>
      </c>
      <c r="AN35" s="614"/>
      <c r="AO35" s="611"/>
      <c r="AP35" s="611"/>
      <c r="AQ35" s="615">
        <f>IF(AP35&gt;0,1,0)</f>
        <v>0</v>
      </c>
      <c r="AR35" s="298">
        <v>0</v>
      </c>
      <c r="AS35" s="299">
        <v>0</v>
      </c>
      <c r="AT35" s="299">
        <v>0</v>
      </c>
      <c r="AU35" s="314">
        <f>IF(AT35&gt;0,1,0)</f>
        <v>0</v>
      </c>
      <c r="AV35" s="614"/>
      <c r="AW35" s="611"/>
      <c r="AX35" s="611"/>
      <c r="AY35" s="615">
        <f>IF(AX35&gt;0,1,0)</f>
        <v>0</v>
      </c>
      <c r="AZ35" s="470">
        <f t="shared" si="1"/>
        <v>0</v>
      </c>
      <c r="BA35" s="461">
        <f t="shared" si="2"/>
        <v>0</v>
      </c>
      <c r="BB35" s="462">
        <f>F35+J35+N35+R35+V35+Z35+AD35+AH35+AL35+AP35+AT35+AX35+0.001</f>
        <v>1E-3</v>
      </c>
      <c r="BC35" s="466">
        <f t="shared" si="14"/>
        <v>0</v>
      </c>
      <c r="BD35" s="471">
        <f t="shared" si="40"/>
        <v>0.1814159292035398</v>
      </c>
      <c r="BE35" s="472">
        <f t="shared" si="41"/>
        <v>1.0152320748648308E-4</v>
      </c>
      <c r="BF35" s="473">
        <f t="shared" si="42"/>
        <v>1.0000000000000002</v>
      </c>
      <c r="BG35" s="472">
        <f>(AZ35+BA35)/BB35</f>
        <v>0</v>
      </c>
      <c r="BH35" s="471">
        <f t="shared" si="43"/>
        <v>0.11147462238090178</v>
      </c>
    </row>
    <row r="36" spans="1:60" ht="16.5" customHeight="1" x14ac:dyDescent="0.25">
      <c r="A36" s="14">
        <v>4</v>
      </c>
      <c r="B36" s="18">
        <v>30030</v>
      </c>
      <c r="C36" s="20" t="s">
        <v>91</v>
      </c>
      <c r="D36" s="298">
        <v>0</v>
      </c>
      <c r="E36" s="299">
        <v>0</v>
      </c>
      <c r="F36" s="299">
        <v>0</v>
      </c>
      <c r="G36" s="314">
        <f t="shared" ref="G36:G50" si="44">IF(F36&gt;0,1,0)</f>
        <v>0</v>
      </c>
      <c r="H36" s="614"/>
      <c r="I36" s="611"/>
      <c r="J36" s="611"/>
      <c r="K36" s="615">
        <f t="shared" si="16"/>
        <v>0</v>
      </c>
      <c r="L36" s="614"/>
      <c r="M36" s="611"/>
      <c r="N36" s="611"/>
      <c r="O36" s="615">
        <f t="shared" si="36"/>
        <v>0</v>
      </c>
      <c r="P36" s="704"/>
      <c r="Q36" s="705"/>
      <c r="R36" s="705"/>
      <c r="S36" s="707">
        <f t="shared" si="37"/>
        <v>0</v>
      </c>
      <c r="T36" s="298">
        <v>0</v>
      </c>
      <c r="U36" s="299">
        <v>0</v>
      </c>
      <c r="V36" s="299">
        <v>0</v>
      </c>
      <c r="W36" s="314">
        <f t="shared" si="38"/>
        <v>0</v>
      </c>
      <c r="X36" s="288">
        <v>0</v>
      </c>
      <c r="Y36" s="289">
        <v>0</v>
      </c>
      <c r="Z36" s="289">
        <v>2</v>
      </c>
      <c r="AA36" s="562">
        <f t="shared" si="39"/>
        <v>1</v>
      </c>
      <c r="AB36" s="614"/>
      <c r="AC36" s="611"/>
      <c r="AD36" s="611"/>
      <c r="AE36" s="615">
        <f t="shared" si="17"/>
        <v>0</v>
      </c>
      <c r="AF36" s="298">
        <v>0</v>
      </c>
      <c r="AG36" s="299">
        <v>0</v>
      </c>
      <c r="AH36" s="299">
        <v>0</v>
      </c>
      <c r="AI36" s="314">
        <f t="shared" si="18"/>
        <v>0</v>
      </c>
      <c r="AJ36" s="298">
        <v>0</v>
      </c>
      <c r="AK36" s="299">
        <v>0</v>
      </c>
      <c r="AL36" s="299">
        <v>1</v>
      </c>
      <c r="AM36" s="314">
        <f t="shared" si="19"/>
        <v>1</v>
      </c>
      <c r="AN36" s="614"/>
      <c r="AO36" s="611"/>
      <c r="AP36" s="611"/>
      <c r="AQ36" s="615">
        <f t="shared" si="20"/>
        <v>0</v>
      </c>
      <c r="AR36" s="298">
        <v>0</v>
      </c>
      <c r="AS36" s="299">
        <v>0</v>
      </c>
      <c r="AT36" s="299">
        <v>0</v>
      </c>
      <c r="AU36" s="314">
        <f t="shared" si="21"/>
        <v>0</v>
      </c>
      <c r="AV36" s="614"/>
      <c r="AW36" s="611"/>
      <c r="AX36" s="611"/>
      <c r="AY36" s="615">
        <f t="shared" si="22"/>
        <v>0</v>
      </c>
      <c r="AZ36" s="470">
        <f t="shared" si="1"/>
        <v>0</v>
      </c>
      <c r="BA36" s="461">
        <f t="shared" si="2"/>
        <v>0</v>
      </c>
      <c r="BB36" s="482">
        <f t="shared" si="3"/>
        <v>3</v>
      </c>
      <c r="BC36" s="466">
        <f t="shared" si="14"/>
        <v>0.33333333333333331</v>
      </c>
      <c r="BD36" s="467">
        <f t="shared" si="40"/>
        <v>0.1814159292035398</v>
      </c>
      <c r="BE36" s="468">
        <f t="shared" si="41"/>
        <v>0.30456962245944924</v>
      </c>
      <c r="BF36" s="469">
        <f t="shared" si="42"/>
        <v>1.0000000000000002</v>
      </c>
      <c r="BG36" s="468">
        <f t="shared" si="5"/>
        <v>0</v>
      </c>
      <c r="BH36" s="467">
        <f t="shared" si="43"/>
        <v>0.11147462238090178</v>
      </c>
    </row>
    <row r="37" spans="1:60" ht="16.5" customHeight="1" x14ac:dyDescent="0.25">
      <c r="A37" s="14">
        <v>5</v>
      </c>
      <c r="B37" s="16">
        <v>31000</v>
      </c>
      <c r="C37" s="21" t="s">
        <v>94</v>
      </c>
      <c r="D37" s="298">
        <v>0</v>
      </c>
      <c r="E37" s="299">
        <v>0</v>
      </c>
      <c r="F37" s="299">
        <v>0</v>
      </c>
      <c r="G37" s="314">
        <f>IF(F37&gt;0,1,0)</f>
        <v>0</v>
      </c>
      <c r="H37" s="614"/>
      <c r="I37" s="611"/>
      <c r="J37" s="611"/>
      <c r="K37" s="615">
        <f>IF(J37&gt;0,1,0)</f>
        <v>0</v>
      </c>
      <c r="L37" s="614"/>
      <c r="M37" s="611"/>
      <c r="N37" s="611"/>
      <c r="O37" s="615">
        <f t="shared" si="36"/>
        <v>0</v>
      </c>
      <c r="P37" s="704"/>
      <c r="Q37" s="705"/>
      <c r="R37" s="705"/>
      <c r="S37" s="707">
        <f t="shared" si="37"/>
        <v>0</v>
      </c>
      <c r="T37" s="298">
        <v>0</v>
      </c>
      <c r="U37" s="299">
        <v>0</v>
      </c>
      <c r="V37" s="299">
        <v>0</v>
      </c>
      <c r="W37" s="314">
        <f t="shared" si="38"/>
        <v>0</v>
      </c>
      <c r="X37" s="288">
        <v>0</v>
      </c>
      <c r="Y37" s="289">
        <v>1</v>
      </c>
      <c r="Z37" s="289">
        <v>3</v>
      </c>
      <c r="AA37" s="562">
        <f t="shared" si="39"/>
        <v>1</v>
      </c>
      <c r="AB37" s="614"/>
      <c r="AC37" s="611"/>
      <c r="AD37" s="611"/>
      <c r="AE37" s="615">
        <f>IF(AD37&gt;0,1,0)</f>
        <v>0</v>
      </c>
      <c r="AF37" s="298">
        <v>0</v>
      </c>
      <c r="AG37" s="299">
        <v>0</v>
      </c>
      <c r="AH37" s="299">
        <v>0</v>
      </c>
      <c r="AI37" s="314">
        <f>IF(AH37&gt;0,1,0)</f>
        <v>0</v>
      </c>
      <c r="AJ37" s="298">
        <v>0</v>
      </c>
      <c r="AK37" s="299">
        <v>0</v>
      </c>
      <c r="AL37" s="299">
        <v>0</v>
      </c>
      <c r="AM37" s="314">
        <f>IF(AL37&gt;0,1,0)</f>
        <v>0</v>
      </c>
      <c r="AN37" s="614"/>
      <c r="AO37" s="611"/>
      <c r="AP37" s="611"/>
      <c r="AQ37" s="615">
        <f>IF(AP37&gt;0,1,0)</f>
        <v>0</v>
      </c>
      <c r="AR37" s="298">
        <v>0</v>
      </c>
      <c r="AS37" s="299">
        <v>0</v>
      </c>
      <c r="AT37" s="299">
        <v>0</v>
      </c>
      <c r="AU37" s="314">
        <f>IF(AT37&gt;0,1,0)</f>
        <v>0</v>
      </c>
      <c r="AV37" s="614"/>
      <c r="AW37" s="611"/>
      <c r="AX37" s="611"/>
      <c r="AY37" s="615">
        <f>IF(AX37&gt;0,1,0)</f>
        <v>0</v>
      </c>
      <c r="AZ37" s="470">
        <f t="shared" si="1"/>
        <v>0</v>
      </c>
      <c r="BA37" s="461">
        <f t="shared" si="2"/>
        <v>1</v>
      </c>
      <c r="BB37" s="474">
        <f t="shared" si="3"/>
        <v>3</v>
      </c>
      <c r="BC37" s="466">
        <f t="shared" si="14"/>
        <v>0.16666666666666666</v>
      </c>
      <c r="BD37" s="471">
        <f t="shared" si="40"/>
        <v>0.1814159292035398</v>
      </c>
      <c r="BE37" s="472">
        <f t="shared" si="41"/>
        <v>0.30456962245944924</v>
      </c>
      <c r="BF37" s="473">
        <f t="shared" si="42"/>
        <v>1.0000000000000002</v>
      </c>
      <c r="BG37" s="472">
        <f>(AZ37+BA37)/BB37</f>
        <v>0.33333333333333331</v>
      </c>
      <c r="BH37" s="471">
        <f t="shared" si="43"/>
        <v>0.11147462238090178</v>
      </c>
    </row>
    <row r="38" spans="1:60" ht="16.5" customHeight="1" x14ac:dyDescent="0.25">
      <c r="A38" s="14">
        <v>6</v>
      </c>
      <c r="B38" s="16">
        <v>30130</v>
      </c>
      <c r="C38" s="21" t="s">
        <v>1</v>
      </c>
      <c r="D38" s="298">
        <v>0</v>
      </c>
      <c r="E38" s="299">
        <v>0</v>
      </c>
      <c r="F38" s="299">
        <v>0</v>
      </c>
      <c r="G38" s="314">
        <f t="shared" si="44"/>
        <v>0</v>
      </c>
      <c r="H38" s="614"/>
      <c r="I38" s="611"/>
      <c r="J38" s="611"/>
      <c r="K38" s="615">
        <f t="shared" si="16"/>
        <v>0</v>
      </c>
      <c r="L38" s="614"/>
      <c r="M38" s="611"/>
      <c r="N38" s="611"/>
      <c r="O38" s="615">
        <f t="shared" si="36"/>
        <v>0</v>
      </c>
      <c r="P38" s="704"/>
      <c r="Q38" s="705"/>
      <c r="R38" s="705"/>
      <c r="S38" s="707">
        <f t="shared" si="37"/>
        <v>0</v>
      </c>
      <c r="T38" s="298">
        <v>0</v>
      </c>
      <c r="U38" s="299">
        <v>0</v>
      </c>
      <c r="V38" s="299">
        <v>0</v>
      </c>
      <c r="W38" s="314">
        <f t="shared" si="38"/>
        <v>0</v>
      </c>
      <c r="X38" s="288">
        <v>0</v>
      </c>
      <c r="Y38" s="289">
        <v>0</v>
      </c>
      <c r="Z38" s="289">
        <v>0</v>
      </c>
      <c r="AA38" s="562">
        <f t="shared" si="39"/>
        <v>0</v>
      </c>
      <c r="AB38" s="614"/>
      <c r="AC38" s="611"/>
      <c r="AD38" s="611"/>
      <c r="AE38" s="615">
        <f t="shared" si="17"/>
        <v>0</v>
      </c>
      <c r="AF38" s="298">
        <v>0</v>
      </c>
      <c r="AG38" s="299">
        <v>0</v>
      </c>
      <c r="AH38" s="299">
        <v>0</v>
      </c>
      <c r="AI38" s="314">
        <f t="shared" si="18"/>
        <v>0</v>
      </c>
      <c r="AJ38" s="298">
        <v>0</v>
      </c>
      <c r="AK38" s="299">
        <v>0</v>
      </c>
      <c r="AL38" s="299">
        <v>0</v>
      </c>
      <c r="AM38" s="314">
        <f t="shared" si="19"/>
        <v>0</v>
      </c>
      <c r="AN38" s="614"/>
      <c r="AO38" s="611"/>
      <c r="AP38" s="611"/>
      <c r="AQ38" s="615">
        <f t="shared" si="20"/>
        <v>0</v>
      </c>
      <c r="AR38" s="298">
        <v>0</v>
      </c>
      <c r="AS38" s="299">
        <v>0</v>
      </c>
      <c r="AT38" s="299">
        <v>0</v>
      </c>
      <c r="AU38" s="314">
        <f t="shared" si="21"/>
        <v>0</v>
      </c>
      <c r="AV38" s="614"/>
      <c r="AW38" s="611"/>
      <c r="AX38" s="611"/>
      <c r="AY38" s="615">
        <f t="shared" si="22"/>
        <v>0</v>
      </c>
      <c r="AZ38" s="470">
        <f t="shared" ref="AZ38:AZ68" si="45">D38+H38+L38+P38+T38+X38+AB38+AF38+AJ38+AN38+AR38+AV38</f>
        <v>0</v>
      </c>
      <c r="BA38" s="461">
        <f t="shared" ref="BA38:BA68" si="46">E38+I38+M38+Q38+U38+Y38+AC38+AG38+AK38+AO38+AS38+AW38</f>
        <v>0</v>
      </c>
      <c r="BB38" s="462">
        <f t="shared" ref="BB38:BB40" si="47">F38+J38+N38+R38+V38+Z38+AD38+AH38+AL38+AP38+AT38+AX38+0.001</f>
        <v>1E-3</v>
      </c>
      <c r="BC38" s="466">
        <f t="shared" si="14"/>
        <v>0</v>
      </c>
      <c r="BD38" s="471">
        <f t="shared" si="40"/>
        <v>0.1814159292035398</v>
      </c>
      <c r="BE38" s="472">
        <f t="shared" si="41"/>
        <v>1.0152320748648308E-4</v>
      </c>
      <c r="BF38" s="473">
        <f t="shared" si="42"/>
        <v>1.0000000000000002</v>
      </c>
      <c r="BG38" s="472">
        <f t="shared" si="5"/>
        <v>0</v>
      </c>
      <c r="BH38" s="471">
        <f t="shared" si="43"/>
        <v>0.11147462238090178</v>
      </c>
    </row>
    <row r="39" spans="1:60" ht="16.5" customHeight="1" x14ac:dyDescent="0.25">
      <c r="A39" s="14">
        <v>7</v>
      </c>
      <c r="B39" s="16">
        <v>30160</v>
      </c>
      <c r="C39" s="21" t="s">
        <v>2</v>
      </c>
      <c r="D39" s="298">
        <v>0</v>
      </c>
      <c r="E39" s="299">
        <v>0</v>
      </c>
      <c r="F39" s="299">
        <v>0</v>
      </c>
      <c r="G39" s="314">
        <f t="shared" si="44"/>
        <v>0</v>
      </c>
      <c r="H39" s="614"/>
      <c r="I39" s="611"/>
      <c r="J39" s="611"/>
      <c r="K39" s="615">
        <f t="shared" si="16"/>
        <v>0</v>
      </c>
      <c r="L39" s="614"/>
      <c r="M39" s="611"/>
      <c r="N39" s="611"/>
      <c r="O39" s="615">
        <f t="shared" si="36"/>
        <v>0</v>
      </c>
      <c r="P39" s="704"/>
      <c r="Q39" s="705"/>
      <c r="R39" s="705"/>
      <c r="S39" s="707">
        <f t="shared" si="37"/>
        <v>0</v>
      </c>
      <c r="T39" s="298">
        <v>0</v>
      </c>
      <c r="U39" s="299">
        <v>0</v>
      </c>
      <c r="V39" s="299">
        <v>0</v>
      </c>
      <c r="W39" s="314">
        <f t="shared" si="38"/>
        <v>0</v>
      </c>
      <c r="X39" s="288">
        <v>0</v>
      </c>
      <c r="Y39" s="289">
        <v>0</v>
      </c>
      <c r="Z39" s="289">
        <v>0</v>
      </c>
      <c r="AA39" s="562">
        <f t="shared" si="39"/>
        <v>0</v>
      </c>
      <c r="AB39" s="614"/>
      <c r="AC39" s="611"/>
      <c r="AD39" s="611"/>
      <c r="AE39" s="615">
        <f t="shared" si="17"/>
        <v>0</v>
      </c>
      <c r="AF39" s="298">
        <v>0</v>
      </c>
      <c r="AG39" s="299">
        <v>0</v>
      </c>
      <c r="AH39" s="299">
        <v>0</v>
      </c>
      <c r="AI39" s="314">
        <f t="shared" si="18"/>
        <v>0</v>
      </c>
      <c r="AJ39" s="298">
        <v>0</v>
      </c>
      <c r="AK39" s="299">
        <v>0</v>
      </c>
      <c r="AL39" s="299">
        <v>0</v>
      </c>
      <c r="AM39" s="314">
        <f t="shared" si="19"/>
        <v>0</v>
      </c>
      <c r="AN39" s="614"/>
      <c r="AO39" s="611"/>
      <c r="AP39" s="611"/>
      <c r="AQ39" s="615">
        <f t="shared" si="20"/>
        <v>0</v>
      </c>
      <c r="AR39" s="298">
        <v>0</v>
      </c>
      <c r="AS39" s="299">
        <v>0</v>
      </c>
      <c r="AT39" s="299">
        <v>0</v>
      </c>
      <c r="AU39" s="314">
        <f t="shared" si="21"/>
        <v>0</v>
      </c>
      <c r="AV39" s="614"/>
      <c r="AW39" s="611"/>
      <c r="AX39" s="611"/>
      <c r="AY39" s="615">
        <f t="shared" si="22"/>
        <v>0</v>
      </c>
      <c r="AZ39" s="470">
        <f t="shared" si="45"/>
        <v>0</v>
      </c>
      <c r="BA39" s="461">
        <f t="shared" si="46"/>
        <v>0</v>
      </c>
      <c r="BB39" s="462">
        <f t="shared" si="47"/>
        <v>1E-3</v>
      </c>
      <c r="BC39" s="466">
        <f t="shared" si="14"/>
        <v>0</v>
      </c>
      <c r="BD39" s="471">
        <f t="shared" si="40"/>
        <v>0.1814159292035398</v>
      </c>
      <c r="BE39" s="472">
        <f t="shared" si="41"/>
        <v>1.0152320748648308E-4</v>
      </c>
      <c r="BF39" s="473">
        <f t="shared" si="42"/>
        <v>1.0000000000000002</v>
      </c>
      <c r="BG39" s="472">
        <f t="shared" si="5"/>
        <v>0</v>
      </c>
      <c r="BH39" s="471">
        <f t="shared" si="43"/>
        <v>0.11147462238090178</v>
      </c>
    </row>
    <row r="40" spans="1:60" ht="16.5" customHeight="1" x14ac:dyDescent="0.25">
      <c r="A40" s="14">
        <v>8</v>
      </c>
      <c r="B40" s="16">
        <v>30310</v>
      </c>
      <c r="C40" s="21" t="s">
        <v>21</v>
      </c>
      <c r="D40" s="298">
        <v>0</v>
      </c>
      <c r="E40" s="299">
        <v>0</v>
      </c>
      <c r="F40" s="299">
        <v>0</v>
      </c>
      <c r="G40" s="314">
        <f t="shared" si="44"/>
        <v>0</v>
      </c>
      <c r="H40" s="614"/>
      <c r="I40" s="611"/>
      <c r="J40" s="611"/>
      <c r="K40" s="615">
        <f t="shared" si="16"/>
        <v>0</v>
      </c>
      <c r="L40" s="614"/>
      <c r="M40" s="611"/>
      <c r="N40" s="611"/>
      <c r="O40" s="615">
        <f t="shared" si="36"/>
        <v>0</v>
      </c>
      <c r="P40" s="704"/>
      <c r="Q40" s="705"/>
      <c r="R40" s="705"/>
      <c r="S40" s="707">
        <f t="shared" si="37"/>
        <v>0</v>
      </c>
      <c r="T40" s="298">
        <v>0</v>
      </c>
      <c r="U40" s="299">
        <v>0</v>
      </c>
      <c r="V40" s="299">
        <v>0</v>
      </c>
      <c r="W40" s="314">
        <f t="shared" si="38"/>
        <v>0</v>
      </c>
      <c r="X40" s="288">
        <v>0</v>
      </c>
      <c r="Y40" s="289">
        <v>0</v>
      </c>
      <c r="Z40" s="289">
        <v>0</v>
      </c>
      <c r="AA40" s="562">
        <f t="shared" si="39"/>
        <v>0</v>
      </c>
      <c r="AB40" s="614"/>
      <c r="AC40" s="611"/>
      <c r="AD40" s="611"/>
      <c r="AE40" s="615">
        <f t="shared" si="17"/>
        <v>0</v>
      </c>
      <c r="AF40" s="298">
        <v>0</v>
      </c>
      <c r="AG40" s="299">
        <v>0</v>
      </c>
      <c r="AH40" s="299">
        <v>0</v>
      </c>
      <c r="AI40" s="314">
        <f t="shared" si="18"/>
        <v>0</v>
      </c>
      <c r="AJ40" s="298">
        <v>0</v>
      </c>
      <c r="AK40" s="299">
        <v>0</v>
      </c>
      <c r="AL40" s="299">
        <v>0</v>
      </c>
      <c r="AM40" s="314">
        <f t="shared" si="19"/>
        <v>0</v>
      </c>
      <c r="AN40" s="614"/>
      <c r="AO40" s="611"/>
      <c r="AP40" s="611"/>
      <c r="AQ40" s="615">
        <f t="shared" si="20"/>
        <v>0</v>
      </c>
      <c r="AR40" s="298">
        <v>0</v>
      </c>
      <c r="AS40" s="299">
        <v>0</v>
      </c>
      <c r="AT40" s="299">
        <v>0</v>
      </c>
      <c r="AU40" s="314">
        <f t="shared" si="21"/>
        <v>0</v>
      </c>
      <c r="AV40" s="614"/>
      <c r="AW40" s="611"/>
      <c r="AX40" s="611"/>
      <c r="AY40" s="615">
        <f t="shared" si="22"/>
        <v>0</v>
      </c>
      <c r="AZ40" s="470">
        <f t="shared" si="45"/>
        <v>0</v>
      </c>
      <c r="BA40" s="461">
        <f t="shared" si="46"/>
        <v>0</v>
      </c>
      <c r="BB40" s="482">
        <f t="shared" si="47"/>
        <v>1E-3</v>
      </c>
      <c r="BC40" s="466">
        <f t="shared" si="14"/>
        <v>0</v>
      </c>
      <c r="BD40" s="471">
        <f t="shared" si="40"/>
        <v>0.1814159292035398</v>
      </c>
      <c r="BE40" s="472">
        <f t="shared" si="41"/>
        <v>1.0152320748648308E-4</v>
      </c>
      <c r="BF40" s="473">
        <f t="shared" si="42"/>
        <v>1.0000000000000002</v>
      </c>
      <c r="BG40" s="472">
        <f t="shared" si="5"/>
        <v>0</v>
      </c>
      <c r="BH40" s="471">
        <f t="shared" si="43"/>
        <v>0.11147462238090178</v>
      </c>
    </row>
    <row r="41" spans="1:60" ht="16.5" customHeight="1" x14ac:dyDescent="0.25">
      <c r="A41" s="14">
        <v>9</v>
      </c>
      <c r="B41" s="16">
        <v>30440</v>
      </c>
      <c r="C41" s="21" t="s">
        <v>22</v>
      </c>
      <c r="D41" s="298">
        <v>0</v>
      </c>
      <c r="E41" s="299">
        <v>0</v>
      </c>
      <c r="F41" s="299">
        <v>0</v>
      </c>
      <c r="G41" s="314">
        <f t="shared" si="44"/>
        <v>0</v>
      </c>
      <c r="H41" s="614"/>
      <c r="I41" s="611"/>
      <c r="J41" s="611"/>
      <c r="K41" s="615">
        <f t="shared" si="16"/>
        <v>0</v>
      </c>
      <c r="L41" s="614"/>
      <c r="M41" s="611"/>
      <c r="N41" s="611"/>
      <c r="O41" s="615">
        <f t="shared" si="36"/>
        <v>0</v>
      </c>
      <c r="P41" s="704"/>
      <c r="Q41" s="705"/>
      <c r="R41" s="705"/>
      <c r="S41" s="707">
        <f t="shared" si="37"/>
        <v>0</v>
      </c>
      <c r="T41" s="298">
        <v>0</v>
      </c>
      <c r="U41" s="299">
        <v>0</v>
      </c>
      <c r="V41" s="299">
        <v>0</v>
      </c>
      <c r="W41" s="314">
        <f t="shared" si="38"/>
        <v>0</v>
      </c>
      <c r="X41" s="288">
        <v>0</v>
      </c>
      <c r="Y41" s="289">
        <v>0</v>
      </c>
      <c r="Z41" s="289">
        <v>0</v>
      </c>
      <c r="AA41" s="562">
        <f t="shared" si="39"/>
        <v>0</v>
      </c>
      <c r="AB41" s="614"/>
      <c r="AC41" s="611"/>
      <c r="AD41" s="611"/>
      <c r="AE41" s="615">
        <f t="shared" si="17"/>
        <v>0</v>
      </c>
      <c r="AF41" s="298">
        <v>0</v>
      </c>
      <c r="AG41" s="299">
        <v>0</v>
      </c>
      <c r="AH41" s="299">
        <v>0</v>
      </c>
      <c r="AI41" s="314">
        <f t="shared" si="18"/>
        <v>0</v>
      </c>
      <c r="AJ41" s="298">
        <v>1</v>
      </c>
      <c r="AK41" s="299">
        <v>0</v>
      </c>
      <c r="AL41" s="299">
        <v>2</v>
      </c>
      <c r="AM41" s="314">
        <f t="shared" si="19"/>
        <v>1</v>
      </c>
      <c r="AN41" s="614"/>
      <c r="AO41" s="611"/>
      <c r="AP41" s="611"/>
      <c r="AQ41" s="615">
        <f t="shared" si="20"/>
        <v>0</v>
      </c>
      <c r="AR41" s="298">
        <v>0</v>
      </c>
      <c r="AS41" s="299">
        <v>0</v>
      </c>
      <c r="AT41" s="299">
        <v>0</v>
      </c>
      <c r="AU41" s="314">
        <f t="shared" si="21"/>
        <v>0</v>
      </c>
      <c r="AV41" s="614"/>
      <c r="AW41" s="611"/>
      <c r="AX41" s="611"/>
      <c r="AY41" s="615">
        <f t="shared" si="22"/>
        <v>0</v>
      </c>
      <c r="AZ41" s="470">
        <f t="shared" si="45"/>
        <v>1</v>
      </c>
      <c r="BA41" s="461">
        <f t="shared" si="46"/>
        <v>0</v>
      </c>
      <c r="BB41" s="462">
        <f t="shared" si="3"/>
        <v>2</v>
      </c>
      <c r="BC41" s="466">
        <f t="shared" si="14"/>
        <v>0.16666666666666666</v>
      </c>
      <c r="BD41" s="471">
        <f t="shared" si="40"/>
        <v>0.1814159292035398</v>
      </c>
      <c r="BE41" s="472">
        <f t="shared" si="41"/>
        <v>0.20304641497296619</v>
      </c>
      <c r="BF41" s="473">
        <f t="shared" si="42"/>
        <v>1.0000000000000002</v>
      </c>
      <c r="BG41" s="472">
        <f t="shared" si="5"/>
        <v>0.5</v>
      </c>
      <c r="BH41" s="471">
        <f t="shared" si="43"/>
        <v>0.11147462238090178</v>
      </c>
    </row>
    <row r="42" spans="1:60" ht="16.5" customHeight="1" x14ac:dyDescent="0.25">
      <c r="A42" s="14">
        <v>10</v>
      </c>
      <c r="B42" s="16">
        <v>30470</v>
      </c>
      <c r="C42" s="21" t="s">
        <v>23</v>
      </c>
      <c r="D42" s="298">
        <v>0</v>
      </c>
      <c r="E42" s="299">
        <v>0</v>
      </c>
      <c r="F42" s="299">
        <v>0</v>
      </c>
      <c r="G42" s="314">
        <f t="shared" si="44"/>
        <v>0</v>
      </c>
      <c r="H42" s="614"/>
      <c r="I42" s="611"/>
      <c r="J42" s="611"/>
      <c r="K42" s="615">
        <f t="shared" si="16"/>
        <v>0</v>
      </c>
      <c r="L42" s="614"/>
      <c r="M42" s="611"/>
      <c r="N42" s="611"/>
      <c r="O42" s="615">
        <f t="shared" si="36"/>
        <v>0</v>
      </c>
      <c r="P42" s="704"/>
      <c r="Q42" s="705"/>
      <c r="R42" s="705"/>
      <c r="S42" s="707">
        <f t="shared" si="37"/>
        <v>0</v>
      </c>
      <c r="T42" s="298">
        <v>0</v>
      </c>
      <c r="U42" s="299">
        <v>0</v>
      </c>
      <c r="V42" s="299">
        <v>0</v>
      </c>
      <c r="W42" s="314">
        <f t="shared" si="38"/>
        <v>0</v>
      </c>
      <c r="X42" s="288">
        <v>0</v>
      </c>
      <c r="Y42" s="289">
        <v>0</v>
      </c>
      <c r="Z42" s="289">
        <v>0</v>
      </c>
      <c r="AA42" s="562">
        <f t="shared" si="39"/>
        <v>0</v>
      </c>
      <c r="AB42" s="614"/>
      <c r="AC42" s="611"/>
      <c r="AD42" s="611"/>
      <c r="AE42" s="615">
        <f t="shared" si="17"/>
        <v>0</v>
      </c>
      <c r="AF42" s="298">
        <v>0</v>
      </c>
      <c r="AG42" s="299">
        <v>0</v>
      </c>
      <c r="AH42" s="299">
        <v>0</v>
      </c>
      <c r="AI42" s="314">
        <f t="shared" si="18"/>
        <v>0</v>
      </c>
      <c r="AJ42" s="298">
        <v>0</v>
      </c>
      <c r="AK42" s="299">
        <v>0</v>
      </c>
      <c r="AL42" s="299">
        <v>0</v>
      </c>
      <c r="AM42" s="314">
        <f t="shared" si="19"/>
        <v>0</v>
      </c>
      <c r="AN42" s="614"/>
      <c r="AO42" s="611"/>
      <c r="AP42" s="611"/>
      <c r="AQ42" s="615">
        <f t="shared" si="20"/>
        <v>0</v>
      </c>
      <c r="AR42" s="298">
        <v>0</v>
      </c>
      <c r="AS42" s="299">
        <v>0</v>
      </c>
      <c r="AT42" s="299">
        <v>0</v>
      </c>
      <c r="AU42" s="314">
        <f t="shared" si="21"/>
        <v>0</v>
      </c>
      <c r="AV42" s="614"/>
      <c r="AW42" s="611"/>
      <c r="AX42" s="611"/>
      <c r="AY42" s="615">
        <f t="shared" si="22"/>
        <v>0</v>
      </c>
      <c r="AZ42" s="470">
        <f t="shared" si="45"/>
        <v>0</v>
      </c>
      <c r="BA42" s="461">
        <f t="shared" si="46"/>
        <v>0</v>
      </c>
      <c r="BB42" s="462">
        <f t="shared" ref="BB42:BB43" si="48">F42+J42+N42+R42+V42+Z42+AD42+AH42+AL42+AP42+AT42+AX42+0.001</f>
        <v>1E-3</v>
      </c>
      <c r="BC42" s="466">
        <f t="shared" si="14"/>
        <v>0</v>
      </c>
      <c r="BD42" s="471">
        <f t="shared" si="40"/>
        <v>0.1814159292035398</v>
      </c>
      <c r="BE42" s="472">
        <f t="shared" si="41"/>
        <v>1.0152320748648308E-4</v>
      </c>
      <c r="BF42" s="473">
        <f t="shared" si="42"/>
        <v>1.0000000000000002</v>
      </c>
      <c r="BG42" s="472">
        <f t="shared" si="5"/>
        <v>0</v>
      </c>
      <c r="BH42" s="471">
        <f t="shared" si="43"/>
        <v>0.11147462238090178</v>
      </c>
    </row>
    <row r="43" spans="1:60" ht="16.5" customHeight="1" x14ac:dyDescent="0.25">
      <c r="A43" s="14">
        <v>11</v>
      </c>
      <c r="B43" s="16">
        <v>30500</v>
      </c>
      <c r="C43" s="21" t="s">
        <v>24</v>
      </c>
      <c r="D43" s="298">
        <v>0</v>
      </c>
      <c r="E43" s="299">
        <v>0</v>
      </c>
      <c r="F43" s="299">
        <v>0</v>
      </c>
      <c r="G43" s="314">
        <f t="shared" si="44"/>
        <v>0</v>
      </c>
      <c r="H43" s="614"/>
      <c r="I43" s="611"/>
      <c r="J43" s="611"/>
      <c r="K43" s="615">
        <f t="shared" si="16"/>
        <v>0</v>
      </c>
      <c r="L43" s="614"/>
      <c r="M43" s="611"/>
      <c r="N43" s="611"/>
      <c r="O43" s="615">
        <f t="shared" si="36"/>
        <v>0</v>
      </c>
      <c r="P43" s="704"/>
      <c r="Q43" s="705"/>
      <c r="R43" s="705"/>
      <c r="S43" s="707">
        <f t="shared" si="37"/>
        <v>0</v>
      </c>
      <c r="T43" s="298">
        <v>0</v>
      </c>
      <c r="U43" s="299">
        <v>0</v>
      </c>
      <c r="V43" s="299">
        <v>0</v>
      </c>
      <c r="W43" s="314">
        <f t="shared" si="38"/>
        <v>0</v>
      </c>
      <c r="X43" s="288">
        <v>0</v>
      </c>
      <c r="Y43" s="289">
        <v>0</v>
      </c>
      <c r="Z43" s="289">
        <v>0</v>
      </c>
      <c r="AA43" s="562">
        <f t="shared" si="39"/>
        <v>0</v>
      </c>
      <c r="AB43" s="614"/>
      <c r="AC43" s="611"/>
      <c r="AD43" s="611"/>
      <c r="AE43" s="615">
        <f t="shared" si="17"/>
        <v>0</v>
      </c>
      <c r="AF43" s="298">
        <v>0</v>
      </c>
      <c r="AG43" s="299">
        <v>0</v>
      </c>
      <c r="AH43" s="299">
        <v>0</v>
      </c>
      <c r="AI43" s="314">
        <f t="shared" si="18"/>
        <v>0</v>
      </c>
      <c r="AJ43" s="298">
        <v>0</v>
      </c>
      <c r="AK43" s="299">
        <v>0</v>
      </c>
      <c r="AL43" s="299">
        <v>0</v>
      </c>
      <c r="AM43" s="314">
        <f t="shared" si="19"/>
        <v>0</v>
      </c>
      <c r="AN43" s="614"/>
      <c r="AO43" s="611"/>
      <c r="AP43" s="611"/>
      <c r="AQ43" s="615">
        <f t="shared" si="20"/>
        <v>0</v>
      </c>
      <c r="AR43" s="298">
        <v>0</v>
      </c>
      <c r="AS43" s="299">
        <v>0</v>
      </c>
      <c r="AT43" s="299">
        <v>0</v>
      </c>
      <c r="AU43" s="314">
        <f t="shared" si="21"/>
        <v>0</v>
      </c>
      <c r="AV43" s="614"/>
      <c r="AW43" s="611"/>
      <c r="AX43" s="611"/>
      <c r="AY43" s="615">
        <f t="shared" si="22"/>
        <v>0</v>
      </c>
      <c r="AZ43" s="470">
        <f t="shared" si="45"/>
        <v>0</v>
      </c>
      <c r="BA43" s="461">
        <f t="shared" si="46"/>
        <v>0</v>
      </c>
      <c r="BB43" s="462">
        <f t="shared" si="48"/>
        <v>1E-3</v>
      </c>
      <c r="BC43" s="466">
        <f t="shared" si="14"/>
        <v>0</v>
      </c>
      <c r="BD43" s="471">
        <f t="shared" si="40"/>
        <v>0.1814159292035398</v>
      </c>
      <c r="BE43" s="472">
        <f t="shared" si="41"/>
        <v>1.0152320748648308E-4</v>
      </c>
      <c r="BF43" s="473">
        <f t="shared" si="42"/>
        <v>1.0000000000000002</v>
      </c>
      <c r="BG43" s="472">
        <f t="shared" si="5"/>
        <v>0</v>
      </c>
      <c r="BH43" s="471">
        <f t="shared" si="43"/>
        <v>0.11147462238090178</v>
      </c>
    </row>
    <row r="44" spans="1:60" ht="16.5" customHeight="1" x14ac:dyDescent="0.25">
      <c r="A44" s="14">
        <v>12</v>
      </c>
      <c r="B44" s="16">
        <v>30530</v>
      </c>
      <c r="C44" s="21" t="s">
        <v>26</v>
      </c>
      <c r="D44" s="298">
        <v>0</v>
      </c>
      <c r="E44" s="299">
        <v>0</v>
      </c>
      <c r="F44" s="299">
        <v>0</v>
      </c>
      <c r="G44" s="314">
        <f t="shared" si="44"/>
        <v>0</v>
      </c>
      <c r="H44" s="614"/>
      <c r="I44" s="611"/>
      <c r="J44" s="611"/>
      <c r="K44" s="615">
        <f t="shared" si="16"/>
        <v>0</v>
      </c>
      <c r="L44" s="614"/>
      <c r="M44" s="611"/>
      <c r="N44" s="611"/>
      <c r="O44" s="615">
        <f t="shared" si="36"/>
        <v>0</v>
      </c>
      <c r="P44" s="704"/>
      <c r="Q44" s="705"/>
      <c r="R44" s="705"/>
      <c r="S44" s="707">
        <f t="shared" si="37"/>
        <v>0</v>
      </c>
      <c r="T44" s="298">
        <v>0</v>
      </c>
      <c r="U44" s="299">
        <v>0</v>
      </c>
      <c r="V44" s="299">
        <v>0</v>
      </c>
      <c r="W44" s="314">
        <f t="shared" si="38"/>
        <v>0</v>
      </c>
      <c r="X44" s="288">
        <v>0</v>
      </c>
      <c r="Y44" s="289">
        <v>0</v>
      </c>
      <c r="Z44" s="289">
        <v>0</v>
      </c>
      <c r="AA44" s="562">
        <f t="shared" si="39"/>
        <v>0</v>
      </c>
      <c r="AB44" s="614"/>
      <c r="AC44" s="611"/>
      <c r="AD44" s="611"/>
      <c r="AE44" s="615">
        <f t="shared" si="17"/>
        <v>0</v>
      </c>
      <c r="AF44" s="298">
        <v>0</v>
      </c>
      <c r="AG44" s="299">
        <v>0</v>
      </c>
      <c r="AH44" s="299">
        <v>0</v>
      </c>
      <c r="AI44" s="314">
        <f t="shared" si="18"/>
        <v>0</v>
      </c>
      <c r="AJ44" s="298">
        <v>0</v>
      </c>
      <c r="AK44" s="299">
        <v>1</v>
      </c>
      <c r="AL44" s="299">
        <v>1</v>
      </c>
      <c r="AM44" s="314">
        <f t="shared" si="19"/>
        <v>1</v>
      </c>
      <c r="AN44" s="614"/>
      <c r="AO44" s="611"/>
      <c r="AP44" s="611"/>
      <c r="AQ44" s="615">
        <f>IF(AP44&gt;0,1,0)</f>
        <v>0</v>
      </c>
      <c r="AR44" s="298">
        <v>0</v>
      </c>
      <c r="AS44" s="299">
        <v>0</v>
      </c>
      <c r="AT44" s="299">
        <v>1</v>
      </c>
      <c r="AU44" s="314">
        <f t="shared" si="21"/>
        <v>1</v>
      </c>
      <c r="AV44" s="614"/>
      <c r="AW44" s="611"/>
      <c r="AX44" s="611"/>
      <c r="AY44" s="615">
        <f t="shared" si="22"/>
        <v>0</v>
      </c>
      <c r="AZ44" s="470">
        <f t="shared" si="45"/>
        <v>0</v>
      </c>
      <c r="BA44" s="461">
        <f t="shared" si="46"/>
        <v>1</v>
      </c>
      <c r="BB44" s="462">
        <f t="shared" si="3"/>
        <v>2</v>
      </c>
      <c r="BC44" s="466">
        <f t="shared" si="14"/>
        <v>0.33333333333333331</v>
      </c>
      <c r="BD44" s="471">
        <f t="shared" si="40"/>
        <v>0.1814159292035398</v>
      </c>
      <c r="BE44" s="472">
        <f t="shared" si="41"/>
        <v>0.20304641497296619</v>
      </c>
      <c r="BF44" s="473">
        <f t="shared" si="42"/>
        <v>1.0000000000000002</v>
      </c>
      <c r="BG44" s="472">
        <f t="shared" si="5"/>
        <v>0.5</v>
      </c>
      <c r="BH44" s="471">
        <f t="shared" si="43"/>
        <v>0.11147462238090178</v>
      </c>
    </row>
    <row r="45" spans="1:60" ht="16.5" customHeight="1" x14ac:dyDescent="0.25">
      <c r="A45" s="14">
        <v>13</v>
      </c>
      <c r="B45" s="16">
        <v>30640</v>
      </c>
      <c r="C45" s="21" t="s">
        <v>29</v>
      </c>
      <c r="D45" s="298">
        <v>0</v>
      </c>
      <c r="E45" s="299">
        <v>0</v>
      </c>
      <c r="F45" s="299">
        <v>0</v>
      </c>
      <c r="G45" s="314">
        <f t="shared" si="44"/>
        <v>0</v>
      </c>
      <c r="H45" s="614"/>
      <c r="I45" s="611"/>
      <c r="J45" s="611"/>
      <c r="K45" s="615">
        <f t="shared" si="16"/>
        <v>0</v>
      </c>
      <c r="L45" s="614"/>
      <c r="M45" s="611"/>
      <c r="N45" s="611"/>
      <c r="O45" s="615">
        <f t="shared" si="36"/>
        <v>0</v>
      </c>
      <c r="P45" s="704"/>
      <c r="Q45" s="705"/>
      <c r="R45" s="705"/>
      <c r="S45" s="707">
        <f t="shared" si="37"/>
        <v>0</v>
      </c>
      <c r="T45" s="298">
        <v>0</v>
      </c>
      <c r="U45" s="299">
        <v>0</v>
      </c>
      <c r="V45" s="299">
        <v>0</v>
      </c>
      <c r="W45" s="314">
        <f t="shared" si="38"/>
        <v>0</v>
      </c>
      <c r="X45" s="288">
        <v>0</v>
      </c>
      <c r="Y45" s="289">
        <v>0</v>
      </c>
      <c r="Z45" s="289">
        <v>1</v>
      </c>
      <c r="AA45" s="562">
        <f t="shared" si="39"/>
        <v>1</v>
      </c>
      <c r="AB45" s="614"/>
      <c r="AC45" s="611"/>
      <c r="AD45" s="611"/>
      <c r="AE45" s="615">
        <f t="shared" si="17"/>
        <v>0</v>
      </c>
      <c r="AF45" s="298">
        <v>0</v>
      </c>
      <c r="AG45" s="299">
        <v>0</v>
      </c>
      <c r="AH45" s="299">
        <v>0</v>
      </c>
      <c r="AI45" s="314">
        <f t="shared" si="18"/>
        <v>0</v>
      </c>
      <c r="AJ45" s="298">
        <v>0</v>
      </c>
      <c r="AK45" s="299">
        <v>0</v>
      </c>
      <c r="AL45" s="299">
        <v>2</v>
      </c>
      <c r="AM45" s="314">
        <f t="shared" si="19"/>
        <v>1</v>
      </c>
      <c r="AN45" s="614"/>
      <c r="AO45" s="611"/>
      <c r="AP45" s="611"/>
      <c r="AQ45" s="615">
        <f>IF(AP45&gt;0,1,0)</f>
        <v>0</v>
      </c>
      <c r="AR45" s="298">
        <v>0</v>
      </c>
      <c r="AS45" s="299">
        <v>0</v>
      </c>
      <c r="AT45" s="299">
        <v>0</v>
      </c>
      <c r="AU45" s="314">
        <f t="shared" si="21"/>
        <v>0</v>
      </c>
      <c r="AV45" s="614"/>
      <c r="AW45" s="611"/>
      <c r="AX45" s="611"/>
      <c r="AY45" s="615">
        <f t="shared" si="22"/>
        <v>0</v>
      </c>
      <c r="AZ45" s="470">
        <f t="shared" si="45"/>
        <v>0</v>
      </c>
      <c r="BA45" s="461">
        <f t="shared" si="46"/>
        <v>0</v>
      </c>
      <c r="BB45" s="462">
        <f t="shared" si="3"/>
        <v>3</v>
      </c>
      <c r="BC45" s="466">
        <f t="shared" si="14"/>
        <v>0.33333333333333331</v>
      </c>
      <c r="BD45" s="471">
        <f t="shared" si="40"/>
        <v>0.1814159292035398</v>
      </c>
      <c r="BE45" s="472">
        <f t="shared" si="41"/>
        <v>0.30456962245944924</v>
      </c>
      <c r="BF45" s="473">
        <f t="shared" si="42"/>
        <v>1.0000000000000002</v>
      </c>
      <c r="BG45" s="472">
        <f t="shared" si="5"/>
        <v>0</v>
      </c>
      <c r="BH45" s="471">
        <f t="shared" si="43"/>
        <v>0.11147462238090178</v>
      </c>
    </row>
    <row r="46" spans="1:60" ht="16.5" customHeight="1" x14ac:dyDescent="0.25">
      <c r="A46" s="14">
        <v>14</v>
      </c>
      <c r="B46" s="16">
        <v>30650</v>
      </c>
      <c r="C46" s="21" t="s">
        <v>30</v>
      </c>
      <c r="D46" s="298">
        <v>0</v>
      </c>
      <c r="E46" s="299">
        <v>0</v>
      </c>
      <c r="F46" s="299">
        <v>0</v>
      </c>
      <c r="G46" s="314">
        <f t="shared" si="44"/>
        <v>0</v>
      </c>
      <c r="H46" s="614"/>
      <c r="I46" s="611"/>
      <c r="J46" s="611"/>
      <c r="K46" s="615">
        <f t="shared" si="16"/>
        <v>0</v>
      </c>
      <c r="L46" s="614"/>
      <c r="M46" s="611"/>
      <c r="N46" s="611"/>
      <c r="O46" s="615">
        <f t="shared" si="36"/>
        <v>0</v>
      </c>
      <c r="P46" s="704"/>
      <c r="Q46" s="705"/>
      <c r="R46" s="705"/>
      <c r="S46" s="707">
        <f t="shared" si="37"/>
        <v>0</v>
      </c>
      <c r="T46" s="298">
        <v>0</v>
      </c>
      <c r="U46" s="299">
        <v>0</v>
      </c>
      <c r="V46" s="299">
        <v>0</v>
      </c>
      <c r="W46" s="314">
        <f t="shared" si="38"/>
        <v>0</v>
      </c>
      <c r="X46" s="288">
        <v>0</v>
      </c>
      <c r="Y46" s="289">
        <v>0</v>
      </c>
      <c r="Z46" s="289">
        <v>0</v>
      </c>
      <c r="AA46" s="562">
        <f t="shared" si="39"/>
        <v>0</v>
      </c>
      <c r="AB46" s="614"/>
      <c r="AC46" s="611"/>
      <c r="AD46" s="611"/>
      <c r="AE46" s="615">
        <f t="shared" si="17"/>
        <v>0</v>
      </c>
      <c r="AF46" s="298">
        <v>0</v>
      </c>
      <c r="AG46" s="299">
        <v>0</v>
      </c>
      <c r="AH46" s="299">
        <v>0</v>
      </c>
      <c r="AI46" s="314">
        <f t="shared" si="18"/>
        <v>0</v>
      </c>
      <c r="AJ46" s="298">
        <v>0</v>
      </c>
      <c r="AK46" s="299">
        <v>0</v>
      </c>
      <c r="AL46" s="299">
        <v>0</v>
      </c>
      <c r="AM46" s="314">
        <f t="shared" si="19"/>
        <v>0</v>
      </c>
      <c r="AN46" s="614"/>
      <c r="AO46" s="611"/>
      <c r="AP46" s="611"/>
      <c r="AQ46" s="615">
        <f t="shared" si="20"/>
        <v>0</v>
      </c>
      <c r="AR46" s="298">
        <v>0</v>
      </c>
      <c r="AS46" s="299">
        <v>0</v>
      </c>
      <c r="AT46" s="299">
        <v>0</v>
      </c>
      <c r="AU46" s="314">
        <f t="shared" si="21"/>
        <v>0</v>
      </c>
      <c r="AV46" s="614"/>
      <c r="AW46" s="611"/>
      <c r="AX46" s="611"/>
      <c r="AY46" s="615">
        <f t="shared" si="22"/>
        <v>0</v>
      </c>
      <c r="AZ46" s="470">
        <f t="shared" si="45"/>
        <v>0</v>
      </c>
      <c r="BA46" s="461">
        <f t="shared" si="46"/>
        <v>0</v>
      </c>
      <c r="BB46" s="478">
        <f t="shared" ref="BB46:BB49" si="49">F46+J46+N46+R46+V46+Z46+AD46+AH46+AL46+AP46+AT46+AX46+0.001</f>
        <v>1E-3</v>
      </c>
      <c r="BC46" s="466">
        <f t="shared" si="14"/>
        <v>0</v>
      </c>
      <c r="BD46" s="471">
        <f t="shared" si="40"/>
        <v>0.1814159292035398</v>
      </c>
      <c r="BE46" s="472">
        <f t="shared" si="41"/>
        <v>1.0152320748648308E-4</v>
      </c>
      <c r="BF46" s="473">
        <f t="shared" si="42"/>
        <v>1.0000000000000002</v>
      </c>
      <c r="BG46" s="472">
        <f t="shared" si="5"/>
        <v>0</v>
      </c>
      <c r="BH46" s="471">
        <f t="shared" si="43"/>
        <v>0.11147462238090178</v>
      </c>
    </row>
    <row r="47" spans="1:60" ht="16.5" customHeight="1" x14ac:dyDescent="0.25">
      <c r="A47" s="14">
        <v>15</v>
      </c>
      <c r="B47" s="16">
        <v>30790</v>
      </c>
      <c r="C47" s="21" t="s">
        <v>31</v>
      </c>
      <c r="D47" s="298">
        <v>0</v>
      </c>
      <c r="E47" s="299">
        <v>0</v>
      </c>
      <c r="F47" s="299">
        <v>0</v>
      </c>
      <c r="G47" s="314">
        <f t="shared" si="44"/>
        <v>0</v>
      </c>
      <c r="H47" s="614"/>
      <c r="I47" s="611"/>
      <c r="J47" s="611"/>
      <c r="K47" s="615">
        <f t="shared" si="16"/>
        <v>0</v>
      </c>
      <c r="L47" s="614"/>
      <c r="M47" s="611"/>
      <c r="N47" s="611"/>
      <c r="O47" s="615">
        <f t="shared" si="36"/>
        <v>0</v>
      </c>
      <c r="P47" s="704"/>
      <c r="Q47" s="705"/>
      <c r="R47" s="705"/>
      <c r="S47" s="707">
        <f t="shared" si="37"/>
        <v>0</v>
      </c>
      <c r="T47" s="298">
        <v>0</v>
      </c>
      <c r="U47" s="299">
        <v>0</v>
      </c>
      <c r="V47" s="299">
        <v>0</v>
      </c>
      <c r="W47" s="314">
        <f t="shared" si="38"/>
        <v>0</v>
      </c>
      <c r="X47" s="288">
        <v>0</v>
      </c>
      <c r="Y47" s="289">
        <v>0</v>
      </c>
      <c r="Z47" s="289">
        <v>0</v>
      </c>
      <c r="AA47" s="562">
        <f t="shared" si="39"/>
        <v>0</v>
      </c>
      <c r="AB47" s="614"/>
      <c r="AC47" s="611"/>
      <c r="AD47" s="611"/>
      <c r="AE47" s="615">
        <f t="shared" si="17"/>
        <v>0</v>
      </c>
      <c r="AF47" s="298">
        <v>0</v>
      </c>
      <c r="AG47" s="299">
        <v>0</v>
      </c>
      <c r="AH47" s="299">
        <v>0</v>
      </c>
      <c r="AI47" s="314">
        <f t="shared" si="18"/>
        <v>0</v>
      </c>
      <c r="AJ47" s="298">
        <v>0</v>
      </c>
      <c r="AK47" s="299">
        <v>0</v>
      </c>
      <c r="AL47" s="299">
        <v>0</v>
      </c>
      <c r="AM47" s="314">
        <f t="shared" si="19"/>
        <v>0</v>
      </c>
      <c r="AN47" s="614"/>
      <c r="AO47" s="611"/>
      <c r="AP47" s="611"/>
      <c r="AQ47" s="615">
        <f t="shared" si="20"/>
        <v>0</v>
      </c>
      <c r="AR47" s="298">
        <v>0</v>
      </c>
      <c r="AS47" s="299">
        <v>0</v>
      </c>
      <c r="AT47" s="299">
        <v>0</v>
      </c>
      <c r="AU47" s="314">
        <f t="shared" si="21"/>
        <v>0</v>
      </c>
      <c r="AV47" s="614"/>
      <c r="AW47" s="611"/>
      <c r="AX47" s="611"/>
      <c r="AY47" s="615">
        <f t="shared" si="22"/>
        <v>0</v>
      </c>
      <c r="AZ47" s="470">
        <f t="shared" si="45"/>
        <v>0</v>
      </c>
      <c r="BA47" s="461">
        <f t="shared" si="46"/>
        <v>0</v>
      </c>
      <c r="BB47" s="462">
        <f t="shared" si="49"/>
        <v>1E-3</v>
      </c>
      <c r="BC47" s="466">
        <f t="shared" si="14"/>
        <v>0</v>
      </c>
      <c r="BD47" s="471">
        <f t="shared" si="40"/>
        <v>0.1814159292035398</v>
      </c>
      <c r="BE47" s="472">
        <f t="shared" si="41"/>
        <v>1.0152320748648308E-4</v>
      </c>
      <c r="BF47" s="473">
        <f t="shared" si="42"/>
        <v>1.0000000000000002</v>
      </c>
      <c r="BG47" s="472">
        <f t="shared" si="5"/>
        <v>0</v>
      </c>
      <c r="BH47" s="471">
        <f t="shared" si="43"/>
        <v>0.11147462238090178</v>
      </c>
    </row>
    <row r="48" spans="1:60" ht="16.5" customHeight="1" x14ac:dyDescent="0.25">
      <c r="A48" s="14">
        <v>16</v>
      </c>
      <c r="B48" s="16">
        <v>30890</v>
      </c>
      <c r="C48" s="21" t="s">
        <v>8</v>
      </c>
      <c r="D48" s="298">
        <v>0</v>
      </c>
      <c r="E48" s="299">
        <v>0</v>
      </c>
      <c r="F48" s="299">
        <v>0</v>
      </c>
      <c r="G48" s="314">
        <f t="shared" si="44"/>
        <v>0</v>
      </c>
      <c r="H48" s="614"/>
      <c r="I48" s="611"/>
      <c r="J48" s="611"/>
      <c r="K48" s="615">
        <f t="shared" si="16"/>
        <v>0</v>
      </c>
      <c r="L48" s="614"/>
      <c r="M48" s="611"/>
      <c r="N48" s="611"/>
      <c r="O48" s="615">
        <f t="shared" si="36"/>
        <v>0</v>
      </c>
      <c r="P48" s="704"/>
      <c r="Q48" s="705"/>
      <c r="R48" s="705"/>
      <c r="S48" s="707">
        <f t="shared" si="37"/>
        <v>0</v>
      </c>
      <c r="T48" s="298">
        <v>0</v>
      </c>
      <c r="U48" s="299">
        <v>0</v>
      </c>
      <c r="V48" s="299">
        <v>0</v>
      </c>
      <c r="W48" s="314">
        <f t="shared" si="38"/>
        <v>0</v>
      </c>
      <c r="X48" s="288">
        <v>0</v>
      </c>
      <c r="Y48" s="289">
        <v>0</v>
      </c>
      <c r="Z48" s="289">
        <v>0</v>
      </c>
      <c r="AA48" s="562">
        <f t="shared" si="39"/>
        <v>0</v>
      </c>
      <c r="AB48" s="614"/>
      <c r="AC48" s="611"/>
      <c r="AD48" s="611"/>
      <c r="AE48" s="615">
        <f t="shared" si="17"/>
        <v>0</v>
      </c>
      <c r="AF48" s="298">
        <v>0</v>
      </c>
      <c r="AG48" s="299">
        <v>0</v>
      </c>
      <c r="AH48" s="299">
        <v>0</v>
      </c>
      <c r="AI48" s="314">
        <f t="shared" si="18"/>
        <v>0</v>
      </c>
      <c r="AJ48" s="298">
        <v>0</v>
      </c>
      <c r="AK48" s="299">
        <v>0</v>
      </c>
      <c r="AL48" s="299">
        <v>0</v>
      </c>
      <c r="AM48" s="314">
        <f t="shared" si="19"/>
        <v>0</v>
      </c>
      <c r="AN48" s="614"/>
      <c r="AO48" s="611"/>
      <c r="AP48" s="611"/>
      <c r="AQ48" s="615">
        <f t="shared" si="20"/>
        <v>0</v>
      </c>
      <c r="AR48" s="298">
        <v>0</v>
      </c>
      <c r="AS48" s="299">
        <v>0</v>
      </c>
      <c r="AT48" s="299">
        <v>0</v>
      </c>
      <c r="AU48" s="314">
        <f t="shared" si="21"/>
        <v>0</v>
      </c>
      <c r="AV48" s="614"/>
      <c r="AW48" s="611"/>
      <c r="AX48" s="611"/>
      <c r="AY48" s="615">
        <f t="shared" si="22"/>
        <v>0</v>
      </c>
      <c r="AZ48" s="470">
        <f t="shared" si="45"/>
        <v>0</v>
      </c>
      <c r="BA48" s="461">
        <f t="shared" si="46"/>
        <v>0</v>
      </c>
      <c r="BB48" s="482">
        <f t="shared" si="49"/>
        <v>1E-3</v>
      </c>
      <c r="BC48" s="466">
        <f t="shared" si="14"/>
        <v>0</v>
      </c>
      <c r="BD48" s="471">
        <f t="shared" si="40"/>
        <v>0.1814159292035398</v>
      </c>
      <c r="BE48" s="472">
        <f t="shared" si="41"/>
        <v>1.0152320748648308E-4</v>
      </c>
      <c r="BF48" s="473">
        <f t="shared" si="42"/>
        <v>1.0000000000000002</v>
      </c>
      <c r="BG48" s="472">
        <f t="shared" si="5"/>
        <v>0</v>
      </c>
      <c r="BH48" s="471">
        <f t="shared" si="43"/>
        <v>0.11147462238090178</v>
      </c>
    </row>
    <row r="49" spans="1:60" ht="16.5" customHeight="1" x14ac:dyDescent="0.25">
      <c r="A49" s="14">
        <v>17</v>
      </c>
      <c r="B49" s="16">
        <v>30940</v>
      </c>
      <c r="C49" s="21" t="s">
        <v>13</v>
      </c>
      <c r="D49" s="298">
        <v>0</v>
      </c>
      <c r="E49" s="299">
        <v>0</v>
      </c>
      <c r="F49" s="299">
        <v>0</v>
      </c>
      <c r="G49" s="314">
        <f t="shared" si="44"/>
        <v>0</v>
      </c>
      <c r="H49" s="614"/>
      <c r="I49" s="611"/>
      <c r="J49" s="611"/>
      <c r="K49" s="615">
        <f t="shared" si="16"/>
        <v>0</v>
      </c>
      <c r="L49" s="614"/>
      <c r="M49" s="611"/>
      <c r="N49" s="611"/>
      <c r="O49" s="615">
        <f t="shared" si="36"/>
        <v>0</v>
      </c>
      <c r="P49" s="704"/>
      <c r="Q49" s="705"/>
      <c r="R49" s="705"/>
      <c r="S49" s="707">
        <f t="shared" si="37"/>
        <v>0</v>
      </c>
      <c r="T49" s="298">
        <v>0</v>
      </c>
      <c r="U49" s="299">
        <v>0</v>
      </c>
      <c r="V49" s="299">
        <v>0</v>
      </c>
      <c r="W49" s="314">
        <f t="shared" si="38"/>
        <v>0</v>
      </c>
      <c r="X49" s="288">
        <v>0</v>
      </c>
      <c r="Y49" s="289">
        <v>0</v>
      </c>
      <c r="Z49" s="289">
        <v>0</v>
      </c>
      <c r="AA49" s="562">
        <f t="shared" si="39"/>
        <v>0</v>
      </c>
      <c r="AB49" s="614"/>
      <c r="AC49" s="611"/>
      <c r="AD49" s="611"/>
      <c r="AE49" s="615">
        <f t="shared" si="17"/>
        <v>0</v>
      </c>
      <c r="AF49" s="298">
        <v>0</v>
      </c>
      <c r="AG49" s="299">
        <v>0</v>
      </c>
      <c r="AH49" s="299">
        <v>0</v>
      </c>
      <c r="AI49" s="314">
        <f t="shared" si="18"/>
        <v>0</v>
      </c>
      <c r="AJ49" s="298">
        <v>0</v>
      </c>
      <c r="AK49" s="299">
        <v>0</v>
      </c>
      <c r="AL49" s="299">
        <v>0</v>
      </c>
      <c r="AM49" s="314">
        <f t="shared" si="19"/>
        <v>0</v>
      </c>
      <c r="AN49" s="614"/>
      <c r="AO49" s="611"/>
      <c r="AP49" s="611"/>
      <c r="AQ49" s="615">
        <f t="shared" si="20"/>
        <v>0</v>
      </c>
      <c r="AR49" s="298">
        <v>0</v>
      </c>
      <c r="AS49" s="299">
        <v>0</v>
      </c>
      <c r="AT49" s="299">
        <v>0</v>
      </c>
      <c r="AU49" s="314">
        <f t="shared" si="21"/>
        <v>0</v>
      </c>
      <c r="AV49" s="614"/>
      <c r="AW49" s="611"/>
      <c r="AX49" s="611"/>
      <c r="AY49" s="615">
        <f t="shared" si="22"/>
        <v>0</v>
      </c>
      <c r="AZ49" s="470">
        <f t="shared" si="45"/>
        <v>0</v>
      </c>
      <c r="BA49" s="461">
        <f t="shared" si="46"/>
        <v>0</v>
      </c>
      <c r="BB49" s="482">
        <f t="shared" si="49"/>
        <v>1E-3</v>
      </c>
      <c r="BC49" s="466">
        <f t="shared" si="14"/>
        <v>0</v>
      </c>
      <c r="BD49" s="471">
        <f t="shared" si="40"/>
        <v>0.1814159292035398</v>
      </c>
      <c r="BE49" s="472">
        <f t="shared" si="41"/>
        <v>1.0152320748648308E-4</v>
      </c>
      <c r="BF49" s="473">
        <f t="shared" si="42"/>
        <v>1.0000000000000002</v>
      </c>
      <c r="BG49" s="472">
        <f t="shared" si="5"/>
        <v>0</v>
      </c>
      <c r="BH49" s="471">
        <f t="shared" si="43"/>
        <v>0.11147462238090178</v>
      </c>
    </row>
    <row r="50" spans="1:60" ht="16.5" customHeight="1" thickBot="1" x14ac:dyDescent="0.3">
      <c r="A50" s="14">
        <v>18</v>
      </c>
      <c r="B50" s="17">
        <v>31480</v>
      </c>
      <c r="C50" s="2" t="s">
        <v>95</v>
      </c>
      <c r="D50" s="298">
        <v>0</v>
      </c>
      <c r="E50" s="299">
        <v>0</v>
      </c>
      <c r="F50" s="299">
        <v>0</v>
      </c>
      <c r="G50" s="326">
        <f t="shared" si="44"/>
        <v>0</v>
      </c>
      <c r="H50" s="614"/>
      <c r="I50" s="611"/>
      <c r="J50" s="611"/>
      <c r="K50" s="643">
        <f t="shared" si="16"/>
        <v>0</v>
      </c>
      <c r="L50" s="614"/>
      <c r="M50" s="611"/>
      <c r="N50" s="611"/>
      <c r="O50" s="643">
        <f t="shared" si="36"/>
        <v>0</v>
      </c>
      <c r="P50" s="704"/>
      <c r="Q50" s="705"/>
      <c r="R50" s="705"/>
      <c r="S50" s="709">
        <f t="shared" si="37"/>
        <v>0</v>
      </c>
      <c r="T50" s="298">
        <v>0</v>
      </c>
      <c r="U50" s="299">
        <v>0</v>
      </c>
      <c r="V50" s="299">
        <v>0</v>
      </c>
      <c r="W50" s="326">
        <f t="shared" si="38"/>
        <v>0</v>
      </c>
      <c r="X50" s="288">
        <v>0</v>
      </c>
      <c r="Y50" s="289">
        <v>0</v>
      </c>
      <c r="Z50" s="289">
        <v>5</v>
      </c>
      <c r="AA50" s="563">
        <f t="shared" si="39"/>
        <v>1</v>
      </c>
      <c r="AB50" s="614"/>
      <c r="AC50" s="611"/>
      <c r="AD50" s="611"/>
      <c r="AE50" s="643">
        <f t="shared" si="17"/>
        <v>0</v>
      </c>
      <c r="AF50" s="298">
        <v>0</v>
      </c>
      <c r="AG50" s="299">
        <v>0</v>
      </c>
      <c r="AH50" s="299">
        <v>0</v>
      </c>
      <c r="AI50" s="326">
        <f t="shared" si="18"/>
        <v>0</v>
      </c>
      <c r="AJ50" s="298">
        <v>0</v>
      </c>
      <c r="AK50" s="299">
        <v>0</v>
      </c>
      <c r="AL50" s="299">
        <v>0</v>
      </c>
      <c r="AM50" s="326">
        <f t="shared" si="19"/>
        <v>0</v>
      </c>
      <c r="AN50" s="614"/>
      <c r="AO50" s="611"/>
      <c r="AP50" s="611"/>
      <c r="AQ50" s="643">
        <f t="shared" si="20"/>
        <v>0</v>
      </c>
      <c r="AR50" s="298">
        <v>0</v>
      </c>
      <c r="AS50" s="299">
        <v>0</v>
      </c>
      <c r="AT50" s="299">
        <v>0</v>
      </c>
      <c r="AU50" s="326">
        <f t="shared" si="21"/>
        <v>0</v>
      </c>
      <c r="AV50" s="614"/>
      <c r="AW50" s="611"/>
      <c r="AX50" s="611"/>
      <c r="AY50" s="643">
        <f t="shared" si="22"/>
        <v>0</v>
      </c>
      <c r="AZ50" s="480">
        <f t="shared" si="45"/>
        <v>0</v>
      </c>
      <c r="BA50" s="481">
        <f t="shared" si="46"/>
        <v>0</v>
      </c>
      <c r="BB50" s="483">
        <f t="shared" si="3"/>
        <v>5</v>
      </c>
      <c r="BC50" s="466">
        <f t="shared" si="14"/>
        <v>0.16666666666666666</v>
      </c>
      <c r="BD50" s="475">
        <f t="shared" si="40"/>
        <v>0.1814159292035398</v>
      </c>
      <c r="BE50" s="476">
        <f t="shared" si="41"/>
        <v>0.50761603743241546</v>
      </c>
      <c r="BF50" s="477">
        <f t="shared" si="42"/>
        <v>1.0000000000000002</v>
      </c>
      <c r="BG50" s="476">
        <f t="shared" si="5"/>
        <v>0</v>
      </c>
      <c r="BH50" s="475">
        <f t="shared" si="43"/>
        <v>0.11147462238090178</v>
      </c>
    </row>
    <row r="51" spans="1:60" ht="16.5" customHeight="1" thickBot="1" x14ac:dyDescent="0.3">
      <c r="A51" s="28"/>
      <c r="B51" s="49"/>
      <c r="C51" s="374" t="s">
        <v>32</v>
      </c>
      <c r="D51" s="220">
        <f t="shared" ref="D51:AU51" si="50">SUM(D52:D70)</f>
        <v>0</v>
      </c>
      <c r="E51" s="221">
        <f t="shared" si="50"/>
        <v>1</v>
      </c>
      <c r="F51" s="221">
        <f t="shared" si="50"/>
        <v>2</v>
      </c>
      <c r="G51" s="222">
        <f t="shared" si="50"/>
        <v>2</v>
      </c>
      <c r="H51" s="650">
        <f t="shared" si="50"/>
        <v>0</v>
      </c>
      <c r="I51" s="651">
        <f t="shared" si="50"/>
        <v>0</v>
      </c>
      <c r="J51" s="651">
        <f t="shared" si="50"/>
        <v>0</v>
      </c>
      <c r="K51" s="652">
        <f t="shared" si="50"/>
        <v>0</v>
      </c>
      <c r="L51" s="650">
        <f t="shared" si="50"/>
        <v>0</v>
      </c>
      <c r="M51" s="651">
        <f t="shared" si="50"/>
        <v>0</v>
      </c>
      <c r="N51" s="651">
        <f t="shared" si="50"/>
        <v>0</v>
      </c>
      <c r="O51" s="652">
        <f t="shared" si="50"/>
        <v>0</v>
      </c>
      <c r="P51" s="710">
        <f t="shared" si="50"/>
        <v>0</v>
      </c>
      <c r="Q51" s="711">
        <f t="shared" si="50"/>
        <v>0</v>
      </c>
      <c r="R51" s="711">
        <f t="shared" si="50"/>
        <v>0</v>
      </c>
      <c r="S51" s="712">
        <f t="shared" si="50"/>
        <v>0</v>
      </c>
      <c r="T51" s="220">
        <f t="shared" si="50"/>
        <v>0</v>
      </c>
      <c r="U51" s="221">
        <f t="shared" si="50"/>
        <v>0</v>
      </c>
      <c r="V51" s="221">
        <f t="shared" si="50"/>
        <v>0</v>
      </c>
      <c r="W51" s="222">
        <f t="shared" si="50"/>
        <v>0</v>
      </c>
      <c r="X51" s="220">
        <f t="shared" si="50"/>
        <v>5</v>
      </c>
      <c r="Y51" s="221">
        <f t="shared" si="50"/>
        <v>13</v>
      </c>
      <c r="Z51" s="221">
        <f t="shared" si="50"/>
        <v>123</v>
      </c>
      <c r="AA51" s="222">
        <f t="shared" si="50"/>
        <v>14</v>
      </c>
      <c r="AB51" s="650">
        <f t="shared" si="50"/>
        <v>0</v>
      </c>
      <c r="AC51" s="651">
        <f t="shared" si="50"/>
        <v>0</v>
      </c>
      <c r="AD51" s="651">
        <f t="shared" si="50"/>
        <v>0</v>
      </c>
      <c r="AE51" s="652">
        <f t="shared" si="50"/>
        <v>0</v>
      </c>
      <c r="AF51" s="220">
        <f t="shared" si="50"/>
        <v>0</v>
      </c>
      <c r="AG51" s="221">
        <f t="shared" si="50"/>
        <v>0</v>
      </c>
      <c r="AH51" s="221">
        <f t="shared" si="50"/>
        <v>2</v>
      </c>
      <c r="AI51" s="222">
        <f t="shared" si="50"/>
        <v>1</v>
      </c>
      <c r="AJ51" s="220">
        <f t="shared" si="50"/>
        <v>0</v>
      </c>
      <c r="AK51" s="221">
        <f t="shared" si="50"/>
        <v>4</v>
      </c>
      <c r="AL51" s="221">
        <f t="shared" si="50"/>
        <v>16</v>
      </c>
      <c r="AM51" s="222">
        <f t="shared" si="50"/>
        <v>5</v>
      </c>
      <c r="AN51" s="650">
        <f t="shared" si="50"/>
        <v>0</v>
      </c>
      <c r="AO51" s="651">
        <f t="shared" si="50"/>
        <v>0</v>
      </c>
      <c r="AP51" s="651">
        <f t="shared" si="50"/>
        <v>0</v>
      </c>
      <c r="AQ51" s="652">
        <f t="shared" si="50"/>
        <v>0</v>
      </c>
      <c r="AR51" s="220">
        <f t="shared" si="50"/>
        <v>1</v>
      </c>
      <c r="AS51" s="221">
        <f t="shared" si="50"/>
        <v>1</v>
      </c>
      <c r="AT51" s="221">
        <f t="shared" si="50"/>
        <v>6</v>
      </c>
      <c r="AU51" s="222">
        <f t="shared" si="50"/>
        <v>4</v>
      </c>
      <c r="AV51" s="650">
        <f t="shared" ref="AV51:AY51" si="51">SUM(AV52:AV70)</f>
        <v>0</v>
      </c>
      <c r="AW51" s="651">
        <f t="shared" si="51"/>
        <v>0</v>
      </c>
      <c r="AX51" s="651">
        <f t="shared" si="51"/>
        <v>0</v>
      </c>
      <c r="AY51" s="652">
        <f t="shared" si="51"/>
        <v>0</v>
      </c>
      <c r="AZ51" s="32">
        <f t="shared" si="45"/>
        <v>6</v>
      </c>
      <c r="BA51" s="33">
        <f t="shared" si="46"/>
        <v>19</v>
      </c>
      <c r="BB51" s="207">
        <f t="shared" ref="BB51" si="52">F51+J51+N51+R51+V51+Z51+AD51+AH51+AL51+AP51+AT51+AX51</f>
        <v>149</v>
      </c>
      <c r="BC51" s="189">
        <f>(G51+K51+O51+S51+W51+AA51+AE51+AI51+AM51+AQ51+AU51+AY51)/$B$2/A60</f>
        <v>0.48148148148148145</v>
      </c>
      <c r="BD51" s="100"/>
      <c r="BE51" s="69">
        <f>BB51/$BB$127/A70</f>
        <v>0.79615567976241997</v>
      </c>
      <c r="BF51" s="74"/>
      <c r="BG51" s="69">
        <f t="shared" si="5"/>
        <v>0.16778523489932887</v>
      </c>
      <c r="BH51" s="100"/>
    </row>
    <row r="52" spans="1:60" ht="16.5" customHeight="1" x14ac:dyDescent="0.25">
      <c r="A52" s="19">
        <v>1</v>
      </c>
      <c r="B52" s="18">
        <v>40010</v>
      </c>
      <c r="C52" s="20" t="s">
        <v>97</v>
      </c>
      <c r="D52" s="298">
        <v>0</v>
      </c>
      <c r="E52" s="299">
        <v>0</v>
      </c>
      <c r="F52" s="299">
        <v>1</v>
      </c>
      <c r="G52" s="300">
        <f t="shared" ref="G52:G68" si="53">IF(F52&gt;0,1,0)</f>
        <v>1</v>
      </c>
      <c r="H52" s="614"/>
      <c r="I52" s="611"/>
      <c r="J52" s="611"/>
      <c r="K52" s="637">
        <f t="shared" si="16"/>
        <v>0</v>
      </c>
      <c r="L52" s="614"/>
      <c r="M52" s="611"/>
      <c r="N52" s="611"/>
      <c r="O52" s="637">
        <f t="shared" ref="O52:O70" si="54">IF(N52&gt;0,1,0)</f>
        <v>0</v>
      </c>
      <c r="P52" s="704"/>
      <c r="Q52" s="705"/>
      <c r="R52" s="705"/>
      <c r="S52" s="706">
        <f t="shared" ref="S52:S70" si="55">IF(R52&gt;0,1,0)</f>
        <v>0</v>
      </c>
      <c r="T52" s="298">
        <v>0</v>
      </c>
      <c r="U52" s="299">
        <v>0</v>
      </c>
      <c r="V52" s="299">
        <v>0</v>
      </c>
      <c r="W52" s="300">
        <f t="shared" ref="W52:W70" si="56">IF(V52&gt;0,1,0)</f>
        <v>0</v>
      </c>
      <c r="X52" s="288">
        <v>1</v>
      </c>
      <c r="Y52" s="289">
        <v>2</v>
      </c>
      <c r="Z52" s="289">
        <v>10</v>
      </c>
      <c r="AA52" s="561">
        <f t="shared" ref="AA52:AA70" si="57">IF(Z52&gt;0,1,0)</f>
        <v>1</v>
      </c>
      <c r="AB52" s="614"/>
      <c r="AC52" s="611"/>
      <c r="AD52" s="611"/>
      <c r="AE52" s="637">
        <f t="shared" si="17"/>
        <v>0</v>
      </c>
      <c r="AF52" s="298">
        <v>0</v>
      </c>
      <c r="AG52" s="299">
        <v>0</v>
      </c>
      <c r="AH52" s="299">
        <v>0</v>
      </c>
      <c r="AI52" s="300">
        <f t="shared" si="18"/>
        <v>0</v>
      </c>
      <c r="AJ52" s="298">
        <v>0</v>
      </c>
      <c r="AK52" s="299">
        <v>0</v>
      </c>
      <c r="AL52" s="299">
        <v>3</v>
      </c>
      <c r="AM52" s="300">
        <f t="shared" si="19"/>
        <v>1</v>
      </c>
      <c r="AN52" s="614"/>
      <c r="AO52" s="611"/>
      <c r="AP52" s="611"/>
      <c r="AQ52" s="637">
        <f t="shared" si="20"/>
        <v>0</v>
      </c>
      <c r="AR52" s="298">
        <v>0</v>
      </c>
      <c r="AS52" s="299">
        <v>1</v>
      </c>
      <c r="AT52" s="299">
        <v>3</v>
      </c>
      <c r="AU52" s="300">
        <f t="shared" si="21"/>
        <v>1</v>
      </c>
      <c r="AV52" s="614"/>
      <c r="AW52" s="611"/>
      <c r="AX52" s="611"/>
      <c r="AY52" s="637">
        <f t="shared" si="22"/>
        <v>0</v>
      </c>
      <c r="AZ52" s="463">
        <f t="shared" si="45"/>
        <v>1</v>
      </c>
      <c r="BA52" s="464">
        <f t="shared" si="46"/>
        <v>3</v>
      </c>
      <c r="BB52" s="465">
        <f t="shared" si="3"/>
        <v>17</v>
      </c>
      <c r="BC52" s="466">
        <f t="shared" si="14"/>
        <v>0.66666666666666663</v>
      </c>
      <c r="BD52" s="467">
        <f t="shared" ref="BD52:BD70" si="58">$BC$127</f>
        <v>0.1814159292035398</v>
      </c>
      <c r="BE52" s="468">
        <f t="shared" ref="BE52:BE70" si="59">BB52/$BB$127</f>
        <v>1.7258945272702124</v>
      </c>
      <c r="BF52" s="469">
        <f t="shared" ref="BF52:BF70" si="60">$BE$127</f>
        <v>1.0000000000000002</v>
      </c>
      <c r="BG52" s="468">
        <f t="shared" si="5"/>
        <v>0.23529411764705882</v>
      </c>
      <c r="BH52" s="467">
        <f t="shared" ref="BH52:BH70" si="61">$BG$127</f>
        <v>0.11147462238090178</v>
      </c>
    </row>
    <row r="53" spans="1:60" ht="16.5" customHeight="1" x14ac:dyDescent="0.25">
      <c r="A53" s="19">
        <v>2</v>
      </c>
      <c r="B53" s="16">
        <v>40030</v>
      </c>
      <c r="C53" s="21" t="s">
        <v>99</v>
      </c>
      <c r="D53" s="298">
        <v>0</v>
      </c>
      <c r="E53" s="299">
        <v>0</v>
      </c>
      <c r="F53" s="299">
        <v>0</v>
      </c>
      <c r="G53" s="314">
        <f>IF(F53&gt;0,1,0)</f>
        <v>0</v>
      </c>
      <c r="H53" s="614"/>
      <c r="I53" s="611"/>
      <c r="J53" s="611"/>
      <c r="K53" s="615">
        <f>IF(J53&gt;0,1,0)</f>
        <v>0</v>
      </c>
      <c r="L53" s="614"/>
      <c r="M53" s="611"/>
      <c r="N53" s="611"/>
      <c r="O53" s="615">
        <f t="shared" si="54"/>
        <v>0</v>
      </c>
      <c r="P53" s="704"/>
      <c r="Q53" s="705"/>
      <c r="R53" s="705"/>
      <c r="S53" s="707">
        <f t="shared" si="55"/>
        <v>0</v>
      </c>
      <c r="T53" s="298">
        <v>0</v>
      </c>
      <c r="U53" s="299">
        <v>0</v>
      </c>
      <c r="V53" s="299">
        <v>0</v>
      </c>
      <c r="W53" s="314">
        <f t="shared" si="56"/>
        <v>0</v>
      </c>
      <c r="X53" s="288">
        <v>0</v>
      </c>
      <c r="Y53" s="289">
        <v>0</v>
      </c>
      <c r="Z53" s="289">
        <v>4</v>
      </c>
      <c r="AA53" s="562">
        <f t="shared" si="57"/>
        <v>1</v>
      </c>
      <c r="AB53" s="614"/>
      <c r="AC53" s="611"/>
      <c r="AD53" s="611"/>
      <c r="AE53" s="615">
        <f>IF(AD53&gt;0,1,0)</f>
        <v>0</v>
      </c>
      <c r="AF53" s="298">
        <v>0</v>
      </c>
      <c r="AG53" s="299">
        <v>0</v>
      </c>
      <c r="AH53" s="299">
        <v>0</v>
      </c>
      <c r="AI53" s="314">
        <f>IF(AH53&gt;0,1,0)</f>
        <v>0</v>
      </c>
      <c r="AJ53" s="298">
        <v>0</v>
      </c>
      <c r="AK53" s="299">
        <v>0</v>
      </c>
      <c r="AL53" s="299">
        <v>0</v>
      </c>
      <c r="AM53" s="314">
        <f>IF(AL53&gt;0,1,0)</f>
        <v>0</v>
      </c>
      <c r="AN53" s="614"/>
      <c r="AO53" s="611"/>
      <c r="AP53" s="611"/>
      <c r="AQ53" s="615">
        <f>IF(AP53&gt;0,1,0)</f>
        <v>0</v>
      </c>
      <c r="AR53" s="298">
        <v>0</v>
      </c>
      <c r="AS53" s="299">
        <v>0</v>
      </c>
      <c r="AT53" s="299">
        <v>0</v>
      </c>
      <c r="AU53" s="314">
        <f>IF(AT53&gt;0,1,0)</f>
        <v>0</v>
      </c>
      <c r="AV53" s="614"/>
      <c r="AW53" s="611"/>
      <c r="AX53" s="611"/>
      <c r="AY53" s="615">
        <f>IF(AX53&gt;0,1,0)</f>
        <v>0</v>
      </c>
      <c r="AZ53" s="470">
        <f t="shared" si="45"/>
        <v>0</v>
      </c>
      <c r="BA53" s="461">
        <f t="shared" si="46"/>
        <v>0</v>
      </c>
      <c r="BB53" s="462">
        <f t="shared" si="3"/>
        <v>4</v>
      </c>
      <c r="BC53" s="466">
        <f t="shared" si="14"/>
        <v>0.16666666666666666</v>
      </c>
      <c r="BD53" s="471">
        <f t="shared" si="58"/>
        <v>0.1814159292035398</v>
      </c>
      <c r="BE53" s="472">
        <f t="shared" si="59"/>
        <v>0.40609282994593238</v>
      </c>
      <c r="BF53" s="473">
        <f t="shared" si="60"/>
        <v>1.0000000000000002</v>
      </c>
      <c r="BG53" s="472">
        <f>(AZ53+BA53)/BB53</f>
        <v>0</v>
      </c>
      <c r="BH53" s="471">
        <f t="shared" si="61"/>
        <v>0.11147462238090178</v>
      </c>
    </row>
    <row r="54" spans="1:60" ht="16.5" customHeight="1" x14ac:dyDescent="0.25">
      <c r="A54" s="19">
        <v>3</v>
      </c>
      <c r="B54" s="16">
        <v>40410</v>
      </c>
      <c r="C54" s="21" t="s">
        <v>102</v>
      </c>
      <c r="D54" s="298">
        <v>0</v>
      </c>
      <c r="E54" s="299">
        <v>1</v>
      </c>
      <c r="F54" s="299">
        <v>1</v>
      </c>
      <c r="G54" s="314">
        <f>IF(F54&gt;0,1,0)</f>
        <v>1</v>
      </c>
      <c r="H54" s="614"/>
      <c r="I54" s="611"/>
      <c r="J54" s="611"/>
      <c r="K54" s="615">
        <f>IF(J54&gt;0,1,0)</f>
        <v>0</v>
      </c>
      <c r="L54" s="614"/>
      <c r="M54" s="611"/>
      <c r="N54" s="611"/>
      <c r="O54" s="615">
        <f t="shared" si="54"/>
        <v>0</v>
      </c>
      <c r="P54" s="704"/>
      <c r="Q54" s="705"/>
      <c r="R54" s="705"/>
      <c r="S54" s="707">
        <f t="shared" si="55"/>
        <v>0</v>
      </c>
      <c r="T54" s="298">
        <v>0</v>
      </c>
      <c r="U54" s="299">
        <v>0</v>
      </c>
      <c r="V54" s="299">
        <v>0</v>
      </c>
      <c r="W54" s="314">
        <f t="shared" si="56"/>
        <v>0</v>
      </c>
      <c r="X54" s="288">
        <v>3</v>
      </c>
      <c r="Y54" s="289">
        <v>6</v>
      </c>
      <c r="Z54" s="289">
        <v>40</v>
      </c>
      <c r="AA54" s="562">
        <f t="shared" si="57"/>
        <v>1</v>
      </c>
      <c r="AB54" s="614"/>
      <c r="AC54" s="611"/>
      <c r="AD54" s="611"/>
      <c r="AE54" s="615">
        <f>IF(AD54&gt;0,1,0)</f>
        <v>0</v>
      </c>
      <c r="AF54" s="298">
        <v>0</v>
      </c>
      <c r="AG54" s="299">
        <v>0</v>
      </c>
      <c r="AH54" s="299">
        <v>2</v>
      </c>
      <c r="AI54" s="314">
        <f>IF(AH54&gt;0,1,0)</f>
        <v>1</v>
      </c>
      <c r="AJ54" s="298">
        <v>0</v>
      </c>
      <c r="AK54" s="299">
        <v>0</v>
      </c>
      <c r="AL54" s="299">
        <v>1</v>
      </c>
      <c r="AM54" s="314">
        <f>IF(AL54&gt;0,1,0)</f>
        <v>1</v>
      </c>
      <c r="AN54" s="614"/>
      <c r="AO54" s="611"/>
      <c r="AP54" s="611"/>
      <c r="AQ54" s="615">
        <f>IF(AP54&gt;0,1,0)</f>
        <v>0</v>
      </c>
      <c r="AR54" s="298">
        <v>0</v>
      </c>
      <c r="AS54" s="299">
        <v>0</v>
      </c>
      <c r="AT54" s="299">
        <v>1</v>
      </c>
      <c r="AU54" s="314">
        <f>IF(AT54&gt;0,1,0)</f>
        <v>1</v>
      </c>
      <c r="AV54" s="614"/>
      <c r="AW54" s="611"/>
      <c r="AX54" s="611"/>
      <c r="AY54" s="615">
        <f>IF(AX54&gt;0,1,0)</f>
        <v>0</v>
      </c>
      <c r="AZ54" s="470">
        <f t="shared" si="45"/>
        <v>3</v>
      </c>
      <c r="BA54" s="461">
        <f t="shared" si="46"/>
        <v>7</v>
      </c>
      <c r="BB54" s="462">
        <f t="shared" si="3"/>
        <v>45</v>
      </c>
      <c r="BC54" s="466">
        <f t="shared" si="14"/>
        <v>0.83333333333333337</v>
      </c>
      <c r="BD54" s="471">
        <f t="shared" si="58"/>
        <v>0.1814159292035398</v>
      </c>
      <c r="BE54" s="472">
        <f t="shared" si="59"/>
        <v>4.5685443368917387</v>
      </c>
      <c r="BF54" s="473">
        <f t="shared" si="60"/>
        <v>1.0000000000000002</v>
      </c>
      <c r="BG54" s="472">
        <f>(AZ54+BA54)/BB54</f>
        <v>0.22222222222222221</v>
      </c>
      <c r="BH54" s="471">
        <f t="shared" si="61"/>
        <v>0.11147462238090178</v>
      </c>
    </row>
    <row r="55" spans="1:60" ht="16.5" customHeight="1" x14ac:dyDescent="0.25">
      <c r="A55" s="19">
        <v>4</v>
      </c>
      <c r="B55" s="16">
        <v>40011</v>
      </c>
      <c r="C55" s="21" t="s">
        <v>98</v>
      </c>
      <c r="D55" s="298">
        <v>0</v>
      </c>
      <c r="E55" s="299">
        <v>0</v>
      </c>
      <c r="F55" s="299">
        <v>0</v>
      </c>
      <c r="G55" s="314">
        <f t="shared" si="53"/>
        <v>0</v>
      </c>
      <c r="H55" s="614"/>
      <c r="I55" s="611"/>
      <c r="J55" s="611"/>
      <c r="K55" s="615">
        <f t="shared" si="16"/>
        <v>0</v>
      </c>
      <c r="L55" s="614"/>
      <c r="M55" s="611"/>
      <c r="N55" s="611"/>
      <c r="O55" s="615">
        <f t="shared" si="54"/>
        <v>0</v>
      </c>
      <c r="P55" s="704"/>
      <c r="Q55" s="705"/>
      <c r="R55" s="705"/>
      <c r="S55" s="707">
        <f t="shared" si="55"/>
        <v>0</v>
      </c>
      <c r="T55" s="298">
        <v>0</v>
      </c>
      <c r="U55" s="299">
        <v>0</v>
      </c>
      <c r="V55" s="299">
        <v>0</v>
      </c>
      <c r="W55" s="314">
        <f t="shared" si="56"/>
        <v>0</v>
      </c>
      <c r="X55" s="288">
        <v>0</v>
      </c>
      <c r="Y55" s="289">
        <v>2</v>
      </c>
      <c r="Z55" s="289">
        <v>7</v>
      </c>
      <c r="AA55" s="562">
        <f t="shared" si="57"/>
        <v>1</v>
      </c>
      <c r="AB55" s="614"/>
      <c r="AC55" s="611"/>
      <c r="AD55" s="611"/>
      <c r="AE55" s="615">
        <f t="shared" si="17"/>
        <v>0</v>
      </c>
      <c r="AF55" s="298">
        <v>0</v>
      </c>
      <c r="AG55" s="299">
        <v>0</v>
      </c>
      <c r="AH55" s="299">
        <v>0</v>
      </c>
      <c r="AI55" s="314">
        <f t="shared" si="18"/>
        <v>0</v>
      </c>
      <c r="AJ55" s="298">
        <v>0</v>
      </c>
      <c r="AK55" s="299">
        <v>0</v>
      </c>
      <c r="AL55" s="299">
        <v>6</v>
      </c>
      <c r="AM55" s="314">
        <f t="shared" si="19"/>
        <v>1</v>
      </c>
      <c r="AN55" s="614"/>
      <c r="AO55" s="611"/>
      <c r="AP55" s="611"/>
      <c r="AQ55" s="615">
        <f t="shared" si="20"/>
        <v>0</v>
      </c>
      <c r="AR55" s="298">
        <v>0</v>
      </c>
      <c r="AS55" s="299">
        <v>0</v>
      </c>
      <c r="AT55" s="299">
        <v>0</v>
      </c>
      <c r="AU55" s="314">
        <f t="shared" si="21"/>
        <v>0</v>
      </c>
      <c r="AV55" s="614"/>
      <c r="AW55" s="611"/>
      <c r="AX55" s="611"/>
      <c r="AY55" s="615">
        <f t="shared" si="22"/>
        <v>0</v>
      </c>
      <c r="AZ55" s="470">
        <f t="shared" si="45"/>
        <v>0</v>
      </c>
      <c r="BA55" s="461">
        <f t="shared" si="46"/>
        <v>2</v>
      </c>
      <c r="BB55" s="462">
        <f t="shared" si="3"/>
        <v>13</v>
      </c>
      <c r="BC55" s="466">
        <f t="shared" si="14"/>
        <v>0.33333333333333331</v>
      </c>
      <c r="BD55" s="471">
        <f t="shared" si="58"/>
        <v>0.1814159292035398</v>
      </c>
      <c r="BE55" s="472">
        <f t="shared" si="59"/>
        <v>1.3198016973242801</v>
      </c>
      <c r="BF55" s="473">
        <f t="shared" si="60"/>
        <v>1.0000000000000002</v>
      </c>
      <c r="BG55" s="472">
        <f t="shared" si="5"/>
        <v>0.15384615384615385</v>
      </c>
      <c r="BH55" s="471">
        <f t="shared" si="61"/>
        <v>0.11147462238090178</v>
      </c>
    </row>
    <row r="56" spans="1:60" ht="16.5" customHeight="1" x14ac:dyDescent="0.25">
      <c r="A56" s="19">
        <v>5</v>
      </c>
      <c r="B56" s="16">
        <v>40080</v>
      </c>
      <c r="C56" s="21" t="s">
        <v>100</v>
      </c>
      <c r="D56" s="298">
        <v>0</v>
      </c>
      <c r="E56" s="299">
        <v>0</v>
      </c>
      <c r="F56" s="299">
        <v>0</v>
      </c>
      <c r="G56" s="314">
        <f>IF(F56&gt;0,1,0)</f>
        <v>0</v>
      </c>
      <c r="H56" s="614"/>
      <c r="I56" s="611"/>
      <c r="J56" s="611"/>
      <c r="K56" s="615">
        <f>IF(J56&gt;0,1,0)</f>
        <v>0</v>
      </c>
      <c r="L56" s="614"/>
      <c r="M56" s="611"/>
      <c r="N56" s="611"/>
      <c r="O56" s="615">
        <f t="shared" si="54"/>
        <v>0</v>
      </c>
      <c r="P56" s="704"/>
      <c r="Q56" s="705"/>
      <c r="R56" s="705"/>
      <c r="S56" s="707">
        <f t="shared" si="55"/>
        <v>0</v>
      </c>
      <c r="T56" s="298">
        <v>0</v>
      </c>
      <c r="U56" s="299">
        <v>0</v>
      </c>
      <c r="V56" s="299">
        <v>0</v>
      </c>
      <c r="W56" s="314">
        <f t="shared" si="56"/>
        <v>0</v>
      </c>
      <c r="X56" s="288">
        <v>0</v>
      </c>
      <c r="Y56" s="289">
        <v>0</v>
      </c>
      <c r="Z56" s="289">
        <v>6</v>
      </c>
      <c r="AA56" s="562">
        <f t="shared" si="57"/>
        <v>1</v>
      </c>
      <c r="AB56" s="614"/>
      <c r="AC56" s="611"/>
      <c r="AD56" s="611"/>
      <c r="AE56" s="615">
        <f>IF(AD56&gt;0,1,0)</f>
        <v>0</v>
      </c>
      <c r="AF56" s="298">
        <v>0</v>
      </c>
      <c r="AG56" s="299">
        <v>0</v>
      </c>
      <c r="AH56" s="299">
        <v>0</v>
      </c>
      <c r="AI56" s="314">
        <f>IF(AH56&gt;0,1,0)</f>
        <v>0</v>
      </c>
      <c r="AJ56" s="298">
        <v>0</v>
      </c>
      <c r="AK56" s="299">
        <v>0</v>
      </c>
      <c r="AL56" s="299">
        <v>0</v>
      </c>
      <c r="AM56" s="314">
        <f>IF(AL56&gt;0,1,0)</f>
        <v>0</v>
      </c>
      <c r="AN56" s="614"/>
      <c r="AO56" s="611"/>
      <c r="AP56" s="611"/>
      <c r="AQ56" s="615">
        <f>IF(AP56&gt;0,1,0)</f>
        <v>0</v>
      </c>
      <c r="AR56" s="298">
        <v>0</v>
      </c>
      <c r="AS56" s="299">
        <v>0</v>
      </c>
      <c r="AT56" s="299">
        <v>0</v>
      </c>
      <c r="AU56" s="314">
        <f>IF(AT56&gt;0,1,0)</f>
        <v>0</v>
      </c>
      <c r="AV56" s="614"/>
      <c r="AW56" s="611"/>
      <c r="AX56" s="611"/>
      <c r="AY56" s="615">
        <f>IF(AX56&gt;0,1,0)</f>
        <v>0</v>
      </c>
      <c r="AZ56" s="470">
        <f t="shared" si="45"/>
        <v>0</v>
      </c>
      <c r="BA56" s="461">
        <f t="shared" si="46"/>
        <v>0</v>
      </c>
      <c r="BB56" s="462">
        <f t="shared" si="3"/>
        <v>6</v>
      </c>
      <c r="BC56" s="466">
        <f t="shared" si="14"/>
        <v>0.16666666666666666</v>
      </c>
      <c r="BD56" s="471">
        <f t="shared" si="58"/>
        <v>0.1814159292035398</v>
      </c>
      <c r="BE56" s="472">
        <f t="shared" si="59"/>
        <v>0.60913924491889848</v>
      </c>
      <c r="BF56" s="473">
        <f t="shared" si="60"/>
        <v>1.0000000000000002</v>
      </c>
      <c r="BG56" s="472">
        <f>(AZ56+BA56)/BB56</f>
        <v>0</v>
      </c>
      <c r="BH56" s="471">
        <f t="shared" si="61"/>
        <v>0.11147462238090178</v>
      </c>
    </row>
    <row r="57" spans="1:60" ht="16.5" customHeight="1" x14ac:dyDescent="0.25">
      <c r="A57" s="19">
        <v>6</v>
      </c>
      <c r="B57" s="16">
        <v>40100</v>
      </c>
      <c r="C57" s="21" t="s">
        <v>101</v>
      </c>
      <c r="D57" s="298">
        <v>0</v>
      </c>
      <c r="E57" s="299">
        <v>0</v>
      </c>
      <c r="F57" s="299">
        <v>0</v>
      </c>
      <c r="G57" s="314">
        <f>IF(F57&gt;0,1,0)</f>
        <v>0</v>
      </c>
      <c r="H57" s="614"/>
      <c r="I57" s="611"/>
      <c r="J57" s="611"/>
      <c r="K57" s="615">
        <f>IF(J57&gt;0,1,0)</f>
        <v>0</v>
      </c>
      <c r="L57" s="614"/>
      <c r="M57" s="611"/>
      <c r="N57" s="611"/>
      <c r="O57" s="615">
        <f t="shared" si="54"/>
        <v>0</v>
      </c>
      <c r="P57" s="704"/>
      <c r="Q57" s="705"/>
      <c r="R57" s="705"/>
      <c r="S57" s="707">
        <f t="shared" si="55"/>
        <v>0</v>
      </c>
      <c r="T57" s="298">
        <v>0</v>
      </c>
      <c r="U57" s="299">
        <v>0</v>
      </c>
      <c r="V57" s="299">
        <v>0</v>
      </c>
      <c r="W57" s="314">
        <f t="shared" si="56"/>
        <v>0</v>
      </c>
      <c r="X57" s="288">
        <v>0</v>
      </c>
      <c r="Y57" s="289">
        <v>2</v>
      </c>
      <c r="Z57" s="289">
        <v>21</v>
      </c>
      <c r="AA57" s="562">
        <f t="shared" si="57"/>
        <v>1</v>
      </c>
      <c r="AB57" s="614"/>
      <c r="AC57" s="611"/>
      <c r="AD57" s="611"/>
      <c r="AE57" s="615">
        <f>IF(AD57&gt;0,1,0)</f>
        <v>0</v>
      </c>
      <c r="AF57" s="298">
        <v>0</v>
      </c>
      <c r="AG57" s="299">
        <v>0</v>
      </c>
      <c r="AH57" s="299">
        <v>0</v>
      </c>
      <c r="AI57" s="314">
        <f>IF(AH57&gt;0,1,0)</f>
        <v>0</v>
      </c>
      <c r="AJ57" s="298">
        <v>0</v>
      </c>
      <c r="AK57" s="299">
        <v>1</v>
      </c>
      <c r="AL57" s="299">
        <v>3</v>
      </c>
      <c r="AM57" s="314">
        <f>IF(AL57&gt;0,1,0)</f>
        <v>1</v>
      </c>
      <c r="AN57" s="614"/>
      <c r="AO57" s="611"/>
      <c r="AP57" s="611"/>
      <c r="AQ57" s="615">
        <f>IF(AP57&gt;0,1,0)</f>
        <v>0</v>
      </c>
      <c r="AR57" s="298">
        <v>0</v>
      </c>
      <c r="AS57" s="299">
        <v>0</v>
      </c>
      <c r="AT57" s="299">
        <v>0</v>
      </c>
      <c r="AU57" s="314">
        <f>IF(AT57&gt;0,1,0)</f>
        <v>0</v>
      </c>
      <c r="AV57" s="614"/>
      <c r="AW57" s="611"/>
      <c r="AX57" s="611"/>
      <c r="AY57" s="615">
        <f>IF(AX57&gt;0,1,0)</f>
        <v>0</v>
      </c>
      <c r="AZ57" s="470">
        <f t="shared" si="45"/>
        <v>0</v>
      </c>
      <c r="BA57" s="461">
        <f t="shared" si="46"/>
        <v>3</v>
      </c>
      <c r="BB57" s="462">
        <f t="shared" si="3"/>
        <v>24</v>
      </c>
      <c r="BC57" s="466">
        <f t="shared" si="14"/>
        <v>0.33333333333333331</v>
      </c>
      <c r="BD57" s="471">
        <f t="shared" si="58"/>
        <v>0.1814159292035398</v>
      </c>
      <c r="BE57" s="472">
        <f t="shared" si="59"/>
        <v>2.4365569796755939</v>
      </c>
      <c r="BF57" s="473">
        <f t="shared" si="60"/>
        <v>1.0000000000000002</v>
      </c>
      <c r="BG57" s="472">
        <f>(AZ57+BA57)/BB57</f>
        <v>0.125</v>
      </c>
      <c r="BH57" s="471">
        <f t="shared" si="61"/>
        <v>0.11147462238090178</v>
      </c>
    </row>
    <row r="58" spans="1:60" ht="16.5" customHeight="1" x14ac:dyDescent="0.25">
      <c r="A58" s="750">
        <v>7</v>
      </c>
      <c r="B58" s="757">
        <v>40020</v>
      </c>
      <c r="C58" s="748" t="s">
        <v>122</v>
      </c>
      <c r="D58" s="298">
        <v>0</v>
      </c>
      <c r="E58" s="299">
        <v>0</v>
      </c>
      <c r="F58" s="299">
        <v>0</v>
      </c>
      <c r="G58" s="326">
        <f>IF(F58&gt;0,1,0)</f>
        <v>0</v>
      </c>
      <c r="H58" s="614"/>
      <c r="I58" s="611"/>
      <c r="J58" s="611"/>
      <c r="K58" s="643">
        <f>IF(J58&gt;0,1,0)</f>
        <v>0</v>
      </c>
      <c r="L58" s="614"/>
      <c r="M58" s="611"/>
      <c r="N58" s="611"/>
      <c r="O58" s="643">
        <f t="shared" si="54"/>
        <v>0</v>
      </c>
      <c r="P58" s="704"/>
      <c r="Q58" s="705"/>
      <c r="R58" s="705"/>
      <c r="S58" s="709">
        <f t="shared" si="55"/>
        <v>0</v>
      </c>
      <c r="T58" s="298">
        <v>0</v>
      </c>
      <c r="U58" s="299">
        <v>0</v>
      </c>
      <c r="V58" s="299">
        <v>0</v>
      </c>
      <c r="W58" s="326">
        <f t="shared" si="56"/>
        <v>0</v>
      </c>
      <c r="X58" s="288">
        <v>0</v>
      </c>
      <c r="Y58" s="289">
        <v>1</v>
      </c>
      <c r="Z58" s="289">
        <v>5</v>
      </c>
      <c r="AA58" s="563">
        <f t="shared" si="57"/>
        <v>1</v>
      </c>
      <c r="AB58" s="614"/>
      <c r="AC58" s="611"/>
      <c r="AD58" s="611"/>
      <c r="AE58" s="643">
        <f>IF(AD58&gt;0,1,0)</f>
        <v>0</v>
      </c>
      <c r="AF58" s="298">
        <v>0</v>
      </c>
      <c r="AG58" s="299">
        <v>0</v>
      </c>
      <c r="AH58" s="299">
        <v>0</v>
      </c>
      <c r="AI58" s="326">
        <f>IF(AH58&gt;0,1,0)</f>
        <v>0</v>
      </c>
      <c r="AJ58" s="298">
        <v>0</v>
      </c>
      <c r="AK58" s="299">
        <v>3</v>
      </c>
      <c r="AL58" s="299">
        <v>3</v>
      </c>
      <c r="AM58" s="326">
        <f>IF(AL58&gt;0,1,0)</f>
        <v>1</v>
      </c>
      <c r="AN58" s="614"/>
      <c r="AO58" s="611"/>
      <c r="AP58" s="611"/>
      <c r="AQ58" s="643">
        <f>IF(AP58&gt;0,1,0)</f>
        <v>0</v>
      </c>
      <c r="AR58" s="298">
        <v>0</v>
      </c>
      <c r="AS58" s="299">
        <v>0</v>
      </c>
      <c r="AT58" s="299">
        <v>0</v>
      </c>
      <c r="AU58" s="326">
        <f>IF(AT58&gt;0,1,0)</f>
        <v>0</v>
      </c>
      <c r="AV58" s="614"/>
      <c r="AW58" s="611"/>
      <c r="AX58" s="611"/>
      <c r="AY58" s="643">
        <f>IF(AX58&gt;0,1,0)</f>
        <v>0</v>
      </c>
      <c r="AZ58" s="470">
        <f t="shared" si="45"/>
        <v>0</v>
      </c>
      <c r="BA58" s="461">
        <f t="shared" si="46"/>
        <v>4</v>
      </c>
      <c r="BB58" s="474">
        <f t="shared" si="3"/>
        <v>8</v>
      </c>
      <c r="BC58" s="466">
        <f t="shared" si="14"/>
        <v>0.33333333333333331</v>
      </c>
      <c r="BD58" s="475">
        <f t="shared" si="58"/>
        <v>0.1814159292035398</v>
      </c>
      <c r="BE58" s="476">
        <f t="shared" si="59"/>
        <v>0.81218565989186475</v>
      </c>
      <c r="BF58" s="477">
        <f t="shared" si="60"/>
        <v>1.0000000000000002</v>
      </c>
      <c r="BG58" s="476">
        <f>(AZ58+BA58)/BB58</f>
        <v>0.5</v>
      </c>
      <c r="BH58" s="475">
        <f t="shared" si="61"/>
        <v>0.11147462238090178</v>
      </c>
    </row>
    <row r="59" spans="1:60" ht="16.5" customHeight="1" x14ac:dyDescent="0.25">
      <c r="A59" s="19">
        <v>8</v>
      </c>
      <c r="B59" s="16">
        <v>40031</v>
      </c>
      <c r="C59" s="21" t="s">
        <v>33</v>
      </c>
      <c r="D59" s="298">
        <v>0</v>
      </c>
      <c r="E59" s="299">
        <v>0</v>
      </c>
      <c r="F59" s="299">
        <v>0</v>
      </c>
      <c r="G59" s="314">
        <f t="shared" si="53"/>
        <v>0</v>
      </c>
      <c r="H59" s="614"/>
      <c r="I59" s="611"/>
      <c r="J59" s="611"/>
      <c r="K59" s="615">
        <f t="shared" si="16"/>
        <v>0</v>
      </c>
      <c r="L59" s="614"/>
      <c r="M59" s="611"/>
      <c r="N59" s="611"/>
      <c r="O59" s="615">
        <f t="shared" si="54"/>
        <v>0</v>
      </c>
      <c r="P59" s="704"/>
      <c r="Q59" s="705"/>
      <c r="R59" s="705"/>
      <c r="S59" s="707">
        <f t="shared" si="55"/>
        <v>0</v>
      </c>
      <c r="T59" s="298">
        <v>0</v>
      </c>
      <c r="U59" s="299">
        <v>0</v>
      </c>
      <c r="V59" s="299">
        <v>0</v>
      </c>
      <c r="W59" s="314">
        <f t="shared" si="56"/>
        <v>0</v>
      </c>
      <c r="X59" s="288">
        <v>0</v>
      </c>
      <c r="Y59" s="289">
        <v>0</v>
      </c>
      <c r="Z59" s="289">
        <v>1</v>
      </c>
      <c r="AA59" s="562">
        <f t="shared" si="57"/>
        <v>1</v>
      </c>
      <c r="AB59" s="614"/>
      <c r="AC59" s="611"/>
      <c r="AD59" s="611"/>
      <c r="AE59" s="615">
        <f t="shared" si="17"/>
        <v>0</v>
      </c>
      <c r="AF59" s="298">
        <v>0</v>
      </c>
      <c r="AG59" s="299">
        <v>0</v>
      </c>
      <c r="AH59" s="299">
        <v>0</v>
      </c>
      <c r="AI59" s="314">
        <f t="shared" si="18"/>
        <v>0</v>
      </c>
      <c r="AJ59" s="298">
        <v>0</v>
      </c>
      <c r="AK59" s="299">
        <v>0</v>
      </c>
      <c r="AL59" s="299">
        <v>0</v>
      </c>
      <c r="AM59" s="314">
        <f t="shared" si="19"/>
        <v>0</v>
      </c>
      <c r="AN59" s="614"/>
      <c r="AO59" s="611"/>
      <c r="AP59" s="611"/>
      <c r="AQ59" s="615">
        <f t="shared" si="20"/>
        <v>0</v>
      </c>
      <c r="AR59" s="298">
        <v>0</v>
      </c>
      <c r="AS59" s="299">
        <v>0</v>
      </c>
      <c r="AT59" s="299">
        <v>1</v>
      </c>
      <c r="AU59" s="314">
        <f t="shared" si="21"/>
        <v>1</v>
      </c>
      <c r="AV59" s="614"/>
      <c r="AW59" s="611"/>
      <c r="AX59" s="611"/>
      <c r="AY59" s="615">
        <f t="shared" si="22"/>
        <v>0</v>
      </c>
      <c r="AZ59" s="470">
        <f t="shared" si="45"/>
        <v>0</v>
      </c>
      <c r="BA59" s="461">
        <f t="shared" si="46"/>
        <v>0</v>
      </c>
      <c r="BB59" s="462">
        <f t="shared" si="3"/>
        <v>2</v>
      </c>
      <c r="BC59" s="466">
        <f t="shared" si="14"/>
        <v>0.33333333333333331</v>
      </c>
      <c r="BD59" s="471">
        <f t="shared" si="58"/>
        <v>0.1814159292035398</v>
      </c>
      <c r="BE59" s="472">
        <f t="shared" si="59"/>
        <v>0.20304641497296619</v>
      </c>
      <c r="BF59" s="473">
        <f t="shared" si="60"/>
        <v>1.0000000000000002</v>
      </c>
      <c r="BG59" s="472">
        <f t="shared" si="5"/>
        <v>0</v>
      </c>
      <c r="BH59" s="471">
        <f t="shared" si="61"/>
        <v>0.11147462238090178</v>
      </c>
    </row>
    <row r="60" spans="1:60" ht="16.5" customHeight="1" x14ac:dyDescent="0.25">
      <c r="A60" s="19">
        <v>9</v>
      </c>
      <c r="B60" s="16">
        <v>40210</v>
      </c>
      <c r="C60" s="21" t="s">
        <v>34</v>
      </c>
      <c r="D60" s="298">
        <v>0</v>
      </c>
      <c r="E60" s="299">
        <v>0</v>
      </c>
      <c r="F60" s="299">
        <v>0</v>
      </c>
      <c r="G60" s="314">
        <f t="shared" si="53"/>
        <v>0</v>
      </c>
      <c r="H60" s="614"/>
      <c r="I60" s="611"/>
      <c r="J60" s="611"/>
      <c r="K60" s="615">
        <f t="shared" si="16"/>
        <v>0</v>
      </c>
      <c r="L60" s="614"/>
      <c r="M60" s="611"/>
      <c r="N60" s="611"/>
      <c r="O60" s="615">
        <f t="shared" si="54"/>
        <v>0</v>
      </c>
      <c r="P60" s="704"/>
      <c r="Q60" s="705"/>
      <c r="R60" s="705"/>
      <c r="S60" s="707">
        <f t="shared" si="55"/>
        <v>0</v>
      </c>
      <c r="T60" s="298">
        <v>0</v>
      </c>
      <c r="U60" s="299">
        <v>0</v>
      </c>
      <c r="V60" s="299">
        <v>0</v>
      </c>
      <c r="W60" s="314">
        <f t="shared" si="56"/>
        <v>0</v>
      </c>
      <c r="X60" s="288">
        <v>0</v>
      </c>
      <c r="Y60" s="289">
        <v>0</v>
      </c>
      <c r="Z60" s="289">
        <v>2</v>
      </c>
      <c r="AA60" s="562">
        <f t="shared" si="57"/>
        <v>1</v>
      </c>
      <c r="AB60" s="614"/>
      <c r="AC60" s="611"/>
      <c r="AD60" s="611"/>
      <c r="AE60" s="615">
        <f t="shared" si="17"/>
        <v>0</v>
      </c>
      <c r="AF60" s="298">
        <v>0</v>
      </c>
      <c r="AG60" s="299">
        <v>0</v>
      </c>
      <c r="AH60" s="299">
        <v>0</v>
      </c>
      <c r="AI60" s="314">
        <f t="shared" si="18"/>
        <v>0</v>
      </c>
      <c r="AJ60" s="298">
        <v>0</v>
      </c>
      <c r="AK60" s="299">
        <v>0</v>
      </c>
      <c r="AL60" s="299">
        <v>0</v>
      </c>
      <c r="AM60" s="314">
        <f t="shared" si="19"/>
        <v>0</v>
      </c>
      <c r="AN60" s="614"/>
      <c r="AO60" s="611"/>
      <c r="AP60" s="611"/>
      <c r="AQ60" s="615">
        <f t="shared" si="20"/>
        <v>0</v>
      </c>
      <c r="AR60" s="298">
        <v>0</v>
      </c>
      <c r="AS60" s="299">
        <v>0</v>
      </c>
      <c r="AT60" s="299">
        <v>0</v>
      </c>
      <c r="AU60" s="314">
        <f t="shared" si="21"/>
        <v>0</v>
      </c>
      <c r="AV60" s="614"/>
      <c r="AW60" s="611"/>
      <c r="AX60" s="611"/>
      <c r="AY60" s="615">
        <f t="shared" si="22"/>
        <v>0</v>
      </c>
      <c r="AZ60" s="470">
        <f t="shared" si="45"/>
        <v>0</v>
      </c>
      <c r="BA60" s="461">
        <f t="shared" si="46"/>
        <v>0</v>
      </c>
      <c r="BB60" s="478">
        <f t="shared" si="3"/>
        <v>2</v>
      </c>
      <c r="BC60" s="466">
        <f t="shared" si="14"/>
        <v>0.16666666666666666</v>
      </c>
      <c r="BD60" s="471">
        <f t="shared" si="58"/>
        <v>0.1814159292035398</v>
      </c>
      <c r="BE60" s="472">
        <f t="shared" si="59"/>
        <v>0.20304641497296619</v>
      </c>
      <c r="BF60" s="473">
        <f t="shared" si="60"/>
        <v>1.0000000000000002</v>
      </c>
      <c r="BG60" s="472">
        <f t="shared" si="5"/>
        <v>0</v>
      </c>
      <c r="BH60" s="471">
        <f t="shared" si="61"/>
        <v>0.11147462238090178</v>
      </c>
    </row>
    <row r="61" spans="1:60" ht="16.5" customHeight="1" x14ac:dyDescent="0.25">
      <c r="A61" s="19">
        <v>10</v>
      </c>
      <c r="B61" s="16">
        <v>40300</v>
      </c>
      <c r="C61" s="21" t="s">
        <v>35</v>
      </c>
      <c r="D61" s="298">
        <v>0</v>
      </c>
      <c r="E61" s="299">
        <v>0</v>
      </c>
      <c r="F61" s="299">
        <v>0</v>
      </c>
      <c r="G61" s="314">
        <f t="shared" si="53"/>
        <v>0</v>
      </c>
      <c r="H61" s="614"/>
      <c r="I61" s="611"/>
      <c r="J61" s="611"/>
      <c r="K61" s="615">
        <f t="shared" si="16"/>
        <v>0</v>
      </c>
      <c r="L61" s="614"/>
      <c r="M61" s="611"/>
      <c r="N61" s="611"/>
      <c r="O61" s="615">
        <f t="shared" si="54"/>
        <v>0</v>
      </c>
      <c r="P61" s="704"/>
      <c r="Q61" s="705"/>
      <c r="R61" s="705"/>
      <c r="S61" s="707">
        <f t="shared" si="55"/>
        <v>0</v>
      </c>
      <c r="T61" s="298">
        <v>0</v>
      </c>
      <c r="U61" s="299">
        <v>0</v>
      </c>
      <c r="V61" s="299">
        <v>0</v>
      </c>
      <c r="W61" s="314">
        <f t="shared" si="56"/>
        <v>0</v>
      </c>
      <c r="X61" s="288">
        <v>0</v>
      </c>
      <c r="Y61" s="289">
        <v>0</v>
      </c>
      <c r="Z61" s="289">
        <v>0</v>
      </c>
      <c r="AA61" s="562">
        <f t="shared" si="57"/>
        <v>0</v>
      </c>
      <c r="AB61" s="614"/>
      <c r="AC61" s="611"/>
      <c r="AD61" s="611"/>
      <c r="AE61" s="615">
        <f t="shared" si="17"/>
        <v>0</v>
      </c>
      <c r="AF61" s="298">
        <v>0</v>
      </c>
      <c r="AG61" s="299">
        <v>0</v>
      </c>
      <c r="AH61" s="299">
        <v>0</v>
      </c>
      <c r="AI61" s="314">
        <f t="shared" si="18"/>
        <v>0</v>
      </c>
      <c r="AJ61" s="298">
        <v>0</v>
      </c>
      <c r="AK61" s="299">
        <v>0</v>
      </c>
      <c r="AL61" s="299">
        <v>0</v>
      </c>
      <c r="AM61" s="314">
        <f t="shared" si="19"/>
        <v>0</v>
      </c>
      <c r="AN61" s="614"/>
      <c r="AO61" s="611"/>
      <c r="AP61" s="611"/>
      <c r="AQ61" s="615">
        <f t="shared" si="20"/>
        <v>0</v>
      </c>
      <c r="AR61" s="298">
        <v>0</v>
      </c>
      <c r="AS61" s="299">
        <v>0</v>
      </c>
      <c r="AT61" s="299">
        <v>0</v>
      </c>
      <c r="AU61" s="314">
        <f t="shared" si="21"/>
        <v>0</v>
      </c>
      <c r="AV61" s="614"/>
      <c r="AW61" s="611"/>
      <c r="AX61" s="611"/>
      <c r="AY61" s="615">
        <f t="shared" si="22"/>
        <v>0</v>
      </c>
      <c r="AZ61" s="470">
        <f t="shared" si="45"/>
        <v>0</v>
      </c>
      <c r="BA61" s="461">
        <f t="shared" si="46"/>
        <v>0</v>
      </c>
      <c r="BB61" s="462">
        <f t="shared" ref="BB61:BB62" si="62">F61+J61+N61+R61+V61+Z61+AD61+AH61+AL61+AP61+AT61+AX61+0.001</f>
        <v>1E-3</v>
      </c>
      <c r="BC61" s="466">
        <f t="shared" si="14"/>
        <v>0</v>
      </c>
      <c r="BD61" s="471">
        <f t="shared" si="58"/>
        <v>0.1814159292035398</v>
      </c>
      <c r="BE61" s="472">
        <f t="shared" si="59"/>
        <v>1.0152320748648308E-4</v>
      </c>
      <c r="BF61" s="473">
        <f t="shared" si="60"/>
        <v>1.0000000000000002</v>
      </c>
      <c r="BG61" s="472">
        <f t="shared" si="5"/>
        <v>0</v>
      </c>
      <c r="BH61" s="471">
        <f t="shared" si="61"/>
        <v>0.11147462238090178</v>
      </c>
    </row>
    <row r="62" spans="1:60" ht="16.5" customHeight="1" x14ac:dyDescent="0.25">
      <c r="A62" s="19">
        <v>11</v>
      </c>
      <c r="B62" s="16">
        <v>40360</v>
      </c>
      <c r="C62" s="21" t="s">
        <v>36</v>
      </c>
      <c r="D62" s="298">
        <v>0</v>
      </c>
      <c r="E62" s="299">
        <v>0</v>
      </c>
      <c r="F62" s="299">
        <v>0</v>
      </c>
      <c r="G62" s="314">
        <f t="shared" si="53"/>
        <v>0</v>
      </c>
      <c r="H62" s="614"/>
      <c r="I62" s="611"/>
      <c r="J62" s="611"/>
      <c r="K62" s="615">
        <f t="shared" si="16"/>
        <v>0</v>
      </c>
      <c r="L62" s="614"/>
      <c r="M62" s="611"/>
      <c r="N62" s="611"/>
      <c r="O62" s="615">
        <f t="shared" si="54"/>
        <v>0</v>
      </c>
      <c r="P62" s="704"/>
      <c r="Q62" s="705"/>
      <c r="R62" s="705"/>
      <c r="S62" s="707">
        <f t="shared" si="55"/>
        <v>0</v>
      </c>
      <c r="T62" s="298">
        <v>0</v>
      </c>
      <c r="U62" s="299">
        <v>0</v>
      </c>
      <c r="V62" s="299">
        <v>0</v>
      </c>
      <c r="W62" s="314">
        <f t="shared" si="56"/>
        <v>0</v>
      </c>
      <c r="X62" s="288">
        <v>0</v>
      </c>
      <c r="Y62" s="289">
        <v>0</v>
      </c>
      <c r="Z62" s="289">
        <v>0</v>
      </c>
      <c r="AA62" s="562">
        <f t="shared" si="57"/>
        <v>0</v>
      </c>
      <c r="AB62" s="614"/>
      <c r="AC62" s="611"/>
      <c r="AD62" s="611"/>
      <c r="AE62" s="615">
        <f t="shared" si="17"/>
        <v>0</v>
      </c>
      <c r="AF62" s="298">
        <v>0</v>
      </c>
      <c r="AG62" s="299">
        <v>0</v>
      </c>
      <c r="AH62" s="299">
        <v>0</v>
      </c>
      <c r="AI62" s="314">
        <f t="shared" si="18"/>
        <v>0</v>
      </c>
      <c r="AJ62" s="298">
        <v>0</v>
      </c>
      <c r="AK62" s="299">
        <v>0</v>
      </c>
      <c r="AL62" s="299">
        <v>0</v>
      </c>
      <c r="AM62" s="314">
        <f t="shared" si="19"/>
        <v>0</v>
      </c>
      <c r="AN62" s="614"/>
      <c r="AO62" s="611"/>
      <c r="AP62" s="611"/>
      <c r="AQ62" s="615">
        <f t="shared" si="20"/>
        <v>0</v>
      </c>
      <c r="AR62" s="298">
        <v>0</v>
      </c>
      <c r="AS62" s="299">
        <v>0</v>
      </c>
      <c r="AT62" s="299">
        <v>0</v>
      </c>
      <c r="AU62" s="314">
        <f t="shared" si="21"/>
        <v>0</v>
      </c>
      <c r="AV62" s="614"/>
      <c r="AW62" s="611"/>
      <c r="AX62" s="611"/>
      <c r="AY62" s="615">
        <f t="shared" si="22"/>
        <v>0</v>
      </c>
      <c r="AZ62" s="470">
        <f t="shared" si="45"/>
        <v>0</v>
      </c>
      <c r="BA62" s="461">
        <f t="shared" si="46"/>
        <v>0</v>
      </c>
      <c r="BB62" s="478">
        <f t="shared" si="62"/>
        <v>1E-3</v>
      </c>
      <c r="BC62" s="466">
        <f t="shared" si="14"/>
        <v>0</v>
      </c>
      <c r="BD62" s="471">
        <f t="shared" si="58"/>
        <v>0.1814159292035398</v>
      </c>
      <c r="BE62" s="472">
        <f t="shared" si="59"/>
        <v>1.0152320748648308E-4</v>
      </c>
      <c r="BF62" s="473">
        <f t="shared" si="60"/>
        <v>1.0000000000000002</v>
      </c>
      <c r="BG62" s="472">
        <f t="shared" si="5"/>
        <v>0</v>
      </c>
      <c r="BH62" s="471">
        <f t="shared" si="61"/>
        <v>0.11147462238090178</v>
      </c>
    </row>
    <row r="63" spans="1:60" ht="16.5" customHeight="1" x14ac:dyDescent="0.25">
      <c r="A63" s="19">
        <v>12</v>
      </c>
      <c r="B63" s="16">
        <v>40390</v>
      </c>
      <c r="C63" s="21" t="s">
        <v>37</v>
      </c>
      <c r="D63" s="298">
        <v>0</v>
      </c>
      <c r="E63" s="299">
        <v>0</v>
      </c>
      <c r="F63" s="299">
        <v>0</v>
      </c>
      <c r="G63" s="314">
        <f t="shared" si="53"/>
        <v>0</v>
      </c>
      <c r="H63" s="614"/>
      <c r="I63" s="611"/>
      <c r="J63" s="611"/>
      <c r="K63" s="615">
        <f t="shared" si="16"/>
        <v>0</v>
      </c>
      <c r="L63" s="614"/>
      <c r="M63" s="611"/>
      <c r="N63" s="611"/>
      <c r="O63" s="615">
        <f t="shared" si="54"/>
        <v>0</v>
      </c>
      <c r="P63" s="704"/>
      <c r="Q63" s="705"/>
      <c r="R63" s="705"/>
      <c r="S63" s="707">
        <f t="shared" si="55"/>
        <v>0</v>
      </c>
      <c r="T63" s="298">
        <v>0</v>
      </c>
      <c r="U63" s="299">
        <v>0</v>
      </c>
      <c r="V63" s="299">
        <v>0</v>
      </c>
      <c r="W63" s="314">
        <f t="shared" si="56"/>
        <v>0</v>
      </c>
      <c r="X63" s="288">
        <v>0</v>
      </c>
      <c r="Y63" s="289">
        <v>0</v>
      </c>
      <c r="Z63" s="289">
        <v>1</v>
      </c>
      <c r="AA63" s="562">
        <f t="shared" si="57"/>
        <v>1</v>
      </c>
      <c r="AB63" s="614"/>
      <c r="AC63" s="611"/>
      <c r="AD63" s="611"/>
      <c r="AE63" s="615">
        <f t="shared" si="17"/>
        <v>0</v>
      </c>
      <c r="AF63" s="298">
        <v>0</v>
      </c>
      <c r="AG63" s="299">
        <v>0</v>
      </c>
      <c r="AH63" s="299">
        <v>0</v>
      </c>
      <c r="AI63" s="314">
        <f t="shared" si="18"/>
        <v>0</v>
      </c>
      <c r="AJ63" s="298">
        <v>0</v>
      </c>
      <c r="AK63" s="299">
        <v>0</v>
      </c>
      <c r="AL63" s="299">
        <v>0</v>
      </c>
      <c r="AM63" s="314">
        <f t="shared" si="19"/>
        <v>0</v>
      </c>
      <c r="AN63" s="614"/>
      <c r="AO63" s="611"/>
      <c r="AP63" s="611"/>
      <c r="AQ63" s="615">
        <f t="shared" si="20"/>
        <v>0</v>
      </c>
      <c r="AR63" s="298">
        <v>0</v>
      </c>
      <c r="AS63" s="299">
        <v>0</v>
      </c>
      <c r="AT63" s="299">
        <v>0</v>
      </c>
      <c r="AU63" s="314">
        <f t="shared" si="21"/>
        <v>0</v>
      </c>
      <c r="AV63" s="614"/>
      <c r="AW63" s="611"/>
      <c r="AX63" s="611"/>
      <c r="AY63" s="615">
        <f t="shared" si="22"/>
        <v>0</v>
      </c>
      <c r="AZ63" s="470">
        <f t="shared" si="45"/>
        <v>0</v>
      </c>
      <c r="BA63" s="461">
        <f t="shared" si="46"/>
        <v>0</v>
      </c>
      <c r="BB63" s="462">
        <f t="shared" si="3"/>
        <v>1</v>
      </c>
      <c r="BC63" s="466">
        <f t="shared" si="14"/>
        <v>0.16666666666666666</v>
      </c>
      <c r="BD63" s="471">
        <f t="shared" si="58"/>
        <v>0.1814159292035398</v>
      </c>
      <c r="BE63" s="472">
        <f t="shared" si="59"/>
        <v>0.10152320748648309</v>
      </c>
      <c r="BF63" s="473">
        <f t="shared" si="60"/>
        <v>1.0000000000000002</v>
      </c>
      <c r="BG63" s="472">
        <f t="shared" si="5"/>
        <v>0</v>
      </c>
      <c r="BH63" s="471">
        <f t="shared" si="61"/>
        <v>0.11147462238090178</v>
      </c>
    </row>
    <row r="64" spans="1:60" ht="16.5" customHeight="1" x14ac:dyDescent="0.25">
      <c r="A64" s="19">
        <v>13</v>
      </c>
      <c r="B64" s="16">
        <v>40720</v>
      </c>
      <c r="C64" s="21" t="s">
        <v>123</v>
      </c>
      <c r="D64" s="298">
        <v>0</v>
      </c>
      <c r="E64" s="299">
        <v>0</v>
      </c>
      <c r="F64" s="299">
        <v>0</v>
      </c>
      <c r="G64" s="314">
        <f t="shared" si="53"/>
        <v>0</v>
      </c>
      <c r="H64" s="614"/>
      <c r="I64" s="611"/>
      <c r="J64" s="611"/>
      <c r="K64" s="615">
        <f t="shared" si="16"/>
        <v>0</v>
      </c>
      <c r="L64" s="614"/>
      <c r="M64" s="611"/>
      <c r="N64" s="611"/>
      <c r="O64" s="615">
        <f t="shared" si="54"/>
        <v>0</v>
      </c>
      <c r="P64" s="704"/>
      <c r="Q64" s="705"/>
      <c r="R64" s="705"/>
      <c r="S64" s="707">
        <f t="shared" si="55"/>
        <v>0</v>
      </c>
      <c r="T64" s="298">
        <v>0</v>
      </c>
      <c r="U64" s="299">
        <v>0</v>
      </c>
      <c r="V64" s="299">
        <v>0</v>
      </c>
      <c r="W64" s="314">
        <f t="shared" si="56"/>
        <v>0</v>
      </c>
      <c r="X64" s="288">
        <v>0</v>
      </c>
      <c r="Y64" s="289">
        <v>0</v>
      </c>
      <c r="Z64" s="289">
        <v>4</v>
      </c>
      <c r="AA64" s="562">
        <f t="shared" si="57"/>
        <v>1</v>
      </c>
      <c r="AB64" s="614"/>
      <c r="AC64" s="611"/>
      <c r="AD64" s="611"/>
      <c r="AE64" s="615">
        <f t="shared" si="17"/>
        <v>0</v>
      </c>
      <c r="AF64" s="298">
        <v>0</v>
      </c>
      <c r="AG64" s="299">
        <v>0</v>
      </c>
      <c r="AH64" s="299">
        <v>0</v>
      </c>
      <c r="AI64" s="314">
        <f t="shared" si="18"/>
        <v>0</v>
      </c>
      <c r="AJ64" s="298">
        <v>0</v>
      </c>
      <c r="AK64" s="299">
        <v>0</v>
      </c>
      <c r="AL64" s="299">
        <v>0</v>
      </c>
      <c r="AM64" s="314">
        <f t="shared" si="19"/>
        <v>0</v>
      </c>
      <c r="AN64" s="614"/>
      <c r="AO64" s="611"/>
      <c r="AP64" s="611"/>
      <c r="AQ64" s="615">
        <f t="shared" si="20"/>
        <v>0</v>
      </c>
      <c r="AR64" s="298">
        <v>0</v>
      </c>
      <c r="AS64" s="299">
        <v>0</v>
      </c>
      <c r="AT64" s="299">
        <v>0</v>
      </c>
      <c r="AU64" s="314">
        <f t="shared" si="21"/>
        <v>0</v>
      </c>
      <c r="AV64" s="614"/>
      <c r="AW64" s="611"/>
      <c r="AX64" s="611"/>
      <c r="AY64" s="615">
        <f t="shared" si="22"/>
        <v>0</v>
      </c>
      <c r="AZ64" s="470">
        <f t="shared" si="45"/>
        <v>0</v>
      </c>
      <c r="BA64" s="461">
        <f t="shared" si="46"/>
        <v>0</v>
      </c>
      <c r="BB64" s="478">
        <f t="shared" si="3"/>
        <v>4</v>
      </c>
      <c r="BC64" s="466">
        <f t="shared" si="14"/>
        <v>0.16666666666666666</v>
      </c>
      <c r="BD64" s="471">
        <f t="shared" si="58"/>
        <v>0.1814159292035398</v>
      </c>
      <c r="BE64" s="472">
        <f t="shared" si="59"/>
        <v>0.40609282994593238</v>
      </c>
      <c r="BF64" s="473">
        <f t="shared" si="60"/>
        <v>1.0000000000000002</v>
      </c>
      <c r="BG64" s="472">
        <f t="shared" si="5"/>
        <v>0</v>
      </c>
      <c r="BH64" s="471">
        <f t="shared" si="61"/>
        <v>0.11147462238090178</v>
      </c>
    </row>
    <row r="65" spans="1:60" ht="16.5" customHeight="1" x14ac:dyDescent="0.25">
      <c r="A65" s="19">
        <v>14</v>
      </c>
      <c r="B65" s="16">
        <v>40730</v>
      </c>
      <c r="C65" s="21" t="s">
        <v>38</v>
      </c>
      <c r="D65" s="298">
        <v>0</v>
      </c>
      <c r="E65" s="299">
        <v>0</v>
      </c>
      <c r="F65" s="299">
        <v>0</v>
      </c>
      <c r="G65" s="314">
        <f t="shared" si="53"/>
        <v>0</v>
      </c>
      <c r="H65" s="614"/>
      <c r="I65" s="611"/>
      <c r="J65" s="611"/>
      <c r="K65" s="615">
        <f t="shared" si="16"/>
        <v>0</v>
      </c>
      <c r="L65" s="614"/>
      <c r="M65" s="611"/>
      <c r="N65" s="611"/>
      <c r="O65" s="615">
        <f t="shared" si="54"/>
        <v>0</v>
      </c>
      <c r="P65" s="704"/>
      <c r="Q65" s="705"/>
      <c r="R65" s="705"/>
      <c r="S65" s="707">
        <f t="shared" si="55"/>
        <v>0</v>
      </c>
      <c r="T65" s="298">
        <v>0</v>
      </c>
      <c r="U65" s="299">
        <v>0</v>
      </c>
      <c r="V65" s="299">
        <v>0</v>
      </c>
      <c r="W65" s="314">
        <f t="shared" si="56"/>
        <v>0</v>
      </c>
      <c r="X65" s="288">
        <v>0</v>
      </c>
      <c r="Y65" s="289">
        <v>0</v>
      </c>
      <c r="Z65" s="289">
        <v>0</v>
      </c>
      <c r="AA65" s="562">
        <f t="shared" si="57"/>
        <v>0</v>
      </c>
      <c r="AB65" s="614"/>
      <c r="AC65" s="611"/>
      <c r="AD65" s="611"/>
      <c r="AE65" s="615">
        <f t="shared" si="17"/>
        <v>0</v>
      </c>
      <c r="AF65" s="298">
        <v>0</v>
      </c>
      <c r="AG65" s="299">
        <v>0</v>
      </c>
      <c r="AH65" s="299">
        <v>0</v>
      </c>
      <c r="AI65" s="314">
        <f t="shared" si="18"/>
        <v>0</v>
      </c>
      <c r="AJ65" s="298">
        <v>0</v>
      </c>
      <c r="AK65" s="299">
        <v>0</v>
      </c>
      <c r="AL65" s="299">
        <v>0</v>
      </c>
      <c r="AM65" s="314">
        <f t="shared" si="19"/>
        <v>0</v>
      </c>
      <c r="AN65" s="614"/>
      <c r="AO65" s="611"/>
      <c r="AP65" s="611"/>
      <c r="AQ65" s="615">
        <f t="shared" si="20"/>
        <v>0</v>
      </c>
      <c r="AR65" s="298">
        <v>0</v>
      </c>
      <c r="AS65" s="299">
        <v>0</v>
      </c>
      <c r="AT65" s="299">
        <v>0</v>
      </c>
      <c r="AU65" s="314">
        <f t="shared" si="21"/>
        <v>0</v>
      </c>
      <c r="AV65" s="614"/>
      <c r="AW65" s="611"/>
      <c r="AX65" s="611"/>
      <c r="AY65" s="615">
        <f t="shared" si="22"/>
        <v>0</v>
      </c>
      <c r="AZ65" s="470">
        <f t="shared" si="45"/>
        <v>0</v>
      </c>
      <c r="BA65" s="461">
        <f t="shared" si="46"/>
        <v>0</v>
      </c>
      <c r="BB65" s="462">
        <f>F65+J65+N65+R65+V65+Z65+AD65+AH65+AL65+AP65+AT65+AX65+0.001</f>
        <v>1E-3</v>
      </c>
      <c r="BC65" s="466">
        <f t="shared" si="14"/>
        <v>0</v>
      </c>
      <c r="BD65" s="471">
        <f t="shared" si="58"/>
        <v>0.1814159292035398</v>
      </c>
      <c r="BE65" s="472">
        <f t="shared" si="59"/>
        <v>1.0152320748648308E-4</v>
      </c>
      <c r="BF65" s="473">
        <f t="shared" si="60"/>
        <v>1.0000000000000002</v>
      </c>
      <c r="BG65" s="472">
        <f t="shared" si="5"/>
        <v>0</v>
      </c>
      <c r="BH65" s="471">
        <f t="shared" si="61"/>
        <v>0.11147462238090178</v>
      </c>
    </row>
    <row r="66" spans="1:60" ht="16.5" customHeight="1" x14ac:dyDescent="0.25">
      <c r="A66" s="19">
        <v>15</v>
      </c>
      <c r="B66" s="16">
        <v>40820</v>
      </c>
      <c r="C66" s="21" t="s">
        <v>39</v>
      </c>
      <c r="D66" s="298">
        <v>0</v>
      </c>
      <c r="E66" s="299">
        <v>0</v>
      </c>
      <c r="F66" s="299">
        <v>0</v>
      </c>
      <c r="G66" s="314">
        <f t="shared" si="53"/>
        <v>0</v>
      </c>
      <c r="H66" s="614"/>
      <c r="I66" s="611"/>
      <c r="J66" s="611"/>
      <c r="K66" s="615">
        <f t="shared" si="16"/>
        <v>0</v>
      </c>
      <c r="L66" s="614"/>
      <c r="M66" s="611"/>
      <c r="N66" s="611"/>
      <c r="O66" s="615">
        <f t="shared" si="54"/>
        <v>0</v>
      </c>
      <c r="P66" s="704"/>
      <c r="Q66" s="705"/>
      <c r="R66" s="705"/>
      <c r="S66" s="707">
        <f t="shared" si="55"/>
        <v>0</v>
      </c>
      <c r="T66" s="298">
        <v>0</v>
      </c>
      <c r="U66" s="299">
        <v>0</v>
      </c>
      <c r="V66" s="299">
        <v>0</v>
      </c>
      <c r="W66" s="314">
        <f t="shared" si="56"/>
        <v>0</v>
      </c>
      <c r="X66" s="288">
        <v>0</v>
      </c>
      <c r="Y66" s="289">
        <v>0</v>
      </c>
      <c r="Z66" s="289">
        <v>0</v>
      </c>
      <c r="AA66" s="562">
        <f t="shared" si="57"/>
        <v>0</v>
      </c>
      <c r="AB66" s="614"/>
      <c r="AC66" s="611"/>
      <c r="AD66" s="611"/>
      <c r="AE66" s="615">
        <f t="shared" si="17"/>
        <v>0</v>
      </c>
      <c r="AF66" s="298">
        <v>0</v>
      </c>
      <c r="AG66" s="299">
        <v>0</v>
      </c>
      <c r="AH66" s="299">
        <v>0</v>
      </c>
      <c r="AI66" s="314">
        <f t="shared" si="18"/>
        <v>0</v>
      </c>
      <c r="AJ66" s="298">
        <v>0</v>
      </c>
      <c r="AK66" s="299">
        <v>0</v>
      </c>
      <c r="AL66" s="299">
        <v>0</v>
      </c>
      <c r="AM66" s="314">
        <f t="shared" si="19"/>
        <v>0</v>
      </c>
      <c r="AN66" s="614"/>
      <c r="AO66" s="611"/>
      <c r="AP66" s="611"/>
      <c r="AQ66" s="615">
        <f t="shared" si="20"/>
        <v>0</v>
      </c>
      <c r="AR66" s="298">
        <v>1</v>
      </c>
      <c r="AS66" s="299">
        <v>0</v>
      </c>
      <c r="AT66" s="299">
        <v>1</v>
      </c>
      <c r="AU66" s="314">
        <f t="shared" si="21"/>
        <v>1</v>
      </c>
      <c r="AV66" s="614"/>
      <c r="AW66" s="611"/>
      <c r="AX66" s="611"/>
      <c r="AY66" s="615">
        <f t="shared" si="22"/>
        <v>0</v>
      </c>
      <c r="AZ66" s="470">
        <f t="shared" si="45"/>
        <v>1</v>
      </c>
      <c r="BA66" s="479">
        <f t="shared" si="46"/>
        <v>0</v>
      </c>
      <c r="BB66" s="478">
        <f t="shared" si="3"/>
        <v>1</v>
      </c>
      <c r="BC66" s="466">
        <f t="shared" si="14"/>
        <v>0.16666666666666666</v>
      </c>
      <c r="BD66" s="471">
        <f t="shared" si="58"/>
        <v>0.1814159292035398</v>
      </c>
      <c r="BE66" s="472">
        <f t="shared" si="59"/>
        <v>0.10152320748648309</v>
      </c>
      <c r="BF66" s="473">
        <f t="shared" si="60"/>
        <v>1.0000000000000002</v>
      </c>
      <c r="BG66" s="472">
        <f t="shared" si="5"/>
        <v>1</v>
      </c>
      <c r="BH66" s="471">
        <f t="shared" si="61"/>
        <v>0.11147462238090178</v>
      </c>
    </row>
    <row r="67" spans="1:60" ht="16.5" customHeight="1" x14ac:dyDescent="0.25">
      <c r="A67" s="19">
        <v>16</v>
      </c>
      <c r="B67" s="16">
        <v>40840</v>
      </c>
      <c r="C67" s="21" t="s">
        <v>40</v>
      </c>
      <c r="D67" s="298">
        <v>0</v>
      </c>
      <c r="E67" s="299">
        <v>0</v>
      </c>
      <c r="F67" s="299">
        <v>0</v>
      </c>
      <c r="G67" s="314">
        <f t="shared" si="53"/>
        <v>0</v>
      </c>
      <c r="H67" s="614"/>
      <c r="I67" s="611"/>
      <c r="J67" s="611"/>
      <c r="K67" s="615">
        <f t="shared" si="16"/>
        <v>0</v>
      </c>
      <c r="L67" s="614"/>
      <c r="M67" s="611"/>
      <c r="N67" s="611"/>
      <c r="O67" s="615">
        <f t="shared" si="54"/>
        <v>0</v>
      </c>
      <c r="P67" s="704"/>
      <c r="Q67" s="705"/>
      <c r="R67" s="705"/>
      <c r="S67" s="707">
        <f t="shared" si="55"/>
        <v>0</v>
      </c>
      <c r="T67" s="298">
        <v>0</v>
      </c>
      <c r="U67" s="299">
        <v>0</v>
      </c>
      <c r="V67" s="299">
        <v>0</v>
      </c>
      <c r="W67" s="314">
        <f t="shared" si="56"/>
        <v>0</v>
      </c>
      <c r="X67" s="288">
        <v>0</v>
      </c>
      <c r="Y67" s="289">
        <v>0</v>
      </c>
      <c r="Z67" s="289">
        <v>0</v>
      </c>
      <c r="AA67" s="562">
        <f t="shared" si="57"/>
        <v>0</v>
      </c>
      <c r="AB67" s="614"/>
      <c r="AC67" s="611"/>
      <c r="AD67" s="611"/>
      <c r="AE67" s="615">
        <f t="shared" si="17"/>
        <v>0</v>
      </c>
      <c r="AF67" s="298">
        <v>0</v>
      </c>
      <c r="AG67" s="299">
        <v>0</v>
      </c>
      <c r="AH67" s="299">
        <v>0</v>
      </c>
      <c r="AI67" s="314">
        <f t="shared" si="18"/>
        <v>0</v>
      </c>
      <c r="AJ67" s="298">
        <v>0</v>
      </c>
      <c r="AK67" s="299">
        <v>0</v>
      </c>
      <c r="AL67" s="299">
        <v>0</v>
      </c>
      <c r="AM67" s="314">
        <f t="shared" si="19"/>
        <v>0</v>
      </c>
      <c r="AN67" s="614"/>
      <c r="AO67" s="611"/>
      <c r="AP67" s="611"/>
      <c r="AQ67" s="615">
        <f t="shared" si="20"/>
        <v>0</v>
      </c>
      <c r="AR67" s="298">
        <v>0</v>
      </c>
      <c r="AS67" s="299">
        <v>0</v>
      </c>
      <c r="AT67" s="299">
        <v>0</v>
      </c>
      <c r="AU67" s="314">
        <f t="shared" si="21"/>
        <v>0</v>
      </c>
      <c r="AV67" s="614"/>
      <c r="AW67" s="611"/>
      <c r="AX67" s="611"/>
      <c r="AY67" s="615">
        <f t="shared" si="22"/>
        <v>0</v>
      </c>
      <c r="AZ67" s="470">
        <f t="shared" si="45"/>
        <v>0</v>
      </c>
      <c r="BA67" s="479">
        <f t="shared" si="46"/>
        <v>0</v>
      </c>
      <c r="BB67" s="462">
        <f>F67+J67+N67+R67+V67+Z67+AD67+AH67+AL67+AP67+AT67+AX67+0.001</f>
        <v>1E-3</v>
      </c>
      <c r="BC67" s="466">
        <f t="shared" si="14"/>
        <v>0</v>
      </c>
      <c r="BD67" s="471">
        <f t="shared" si="58"/>
        <v>0.1814159292035398</v>
      </c>
      <c r="BE67" s="472">
        <f t="shared" si="59"/>
        <v>1.0152320748648308E-4</v>
      </c>
      <c r="BF67" s="473">
        <f t="shared" si="60"/>
        <v>1.0000000000000002</v>
      </c>
      <c r="BG67" s="472">
        <f t="shared" si="5"/>
        <v>0</v>
      </c>
      <c r="BH67" s="471">
        <f t="shared" si="61"/>
        <v>0.11147462238090178</v>
      </c>
    </row>
    <row r="68" spans="1:60" ht="16.5" customHeight="1" x14ac:dyDescent="0.25">
      <c r="A68" s="19">
        <v>17</v>
      </c>
      <c r="B68" s="16">
        <v>40950</v>
      </c>
      <c r="C68" s="21" t="s">
        <v>14</v>
      </c>
      <c r="D68" s="298">
        <v>0</v>
      </c>
      <c r="E68" s="299">
        <v>0</v>
      </c>
      <c r="F68" s="299">
        <v>0</v>
      </c>
      <c r="G68" s="314">
        <f t="shared" si="53"/>
        <v>0</v>
      </c>
      <c r="H68" s="614"/>
      <c r="I68" s="611"/>
      <c r="J68" s="611"/>
      <c r="K68" s="615">
        <f t="shared" si="16"/>
        <v>0</v>
      </c>
      <c r="L68" s="614"/>
      <c r="M68" s="611"/>
      <c r="N68" s="611"/>
      <c r="O68" s="615">
        <f t="shared" si="54"/>
        <v>0</v>
      </c>
      <c r="P68" s="704"/>
      <c r="Q68" s="705"/>
      <c r="R68" s="705"/>
      <c r="S68" s="707">
        <f t="shared" si="55"/>
        <v>0</v>
      </c>
      <c r="T68" s="298">
        <v>0</v>
      </c>
      <c r="U68" s="299">
        <v>0</v>
      </c>
      <c r="V68" s="299">
        <v>0</v>
      </c>
      <c r="W68" s="314">
        <f t="shared" si="56"/>
        <v>0</v>
      </c>
      <c r="X68" s="288">
        <v>0</v>
      </c>
      <c r="Y68" s="289">
        <v>0</v>
      </c>
      <c r="Z68" s="289">
        <v>5</v>
      </c>
      <c r="AA68" s="562">
        <f t="shared" si="57"/>
        <v>1</v>
      </c>
      <c r="AB68" s="614"/>
      <c r="AC68" s="611"/>
      <c r="AD68" s="611"/>
      <c r="AE68" s="615">
        <f t="shared" si="17"/>
        <v>0</v>
      </c>
      <c r="AF68" s="298">
        <v>0</v>
      </c>
      <c r="AG68" s="299">
        <v>0</v>
      </c>
      <c r="AH68" s="299">
        <v>0</v>
      </c>
      <c r="AI68" s="314">
        <f t="shared" si="18"/>
        <v>0</v>
      </c>
      <c r="AJ68" s="298">
        <v>0</v>
      </c>
      <c r="AK68" s="299">
        <v>0</v>
      </c>
      <c r="AL68" s="299">
        <v>0</v>
      </c>
      <c r="AM68" s="314">
        <f t="shared" si="19"/>
        <v>0</v>
      </c>
      <c r="AN68" s="614"/>
      <c r="AO68" s="611"/>
      <c r="AP68" s="611"/>
      <c r="AQ68" s="615">
        <f t="shared" si="20"/>
        <v>0</v>
      </c>
      <c r="AR68" s="298">
        <v>0</v>
      </c>
      <c r="AS68" s="299">
        <v>0</v>
      </c>
      <c r="AT68" s="299">
        <v>0</v>
      </c>
      <c r="AU68" s="314">
        <f t="shared" si="21"/>
        <v>0</v>
      </c>
      <c r="AV68" s="614"/>
      <c r="AW68" s="611"/>
      <c r="AX68" s="611"/>
      <c r="AY68" s="615">
        <f t="shared" si="22"/>
        <v>0</v>
      </c>
      <c r="AZ68" s="470">
        <f t="shared" si="45"/>
        <v>0</v>
      </c>
      <c r="BA68" s="479">
        <f t="shared" si="46"/>
        <v>0</v>
      </c>
      <c r="BB68" s="478">
        <f t="shared" si="3"/>
        <v>5</v>
      </c>
      <c r="BC68" s="466">
        <f t="shared" si="14"/>
        <v>0.16666666666666666</v>
      </c>
      <c r="BD68" s="471">
        <f t="shared" si="58"/>
        <v>0.1814159292035398</v>
      </c>
      <c r="BE68" s="472">
        <f t="shared" si="59"/>
        <v>0.50761603743241546</v>
      </c>
      <c r="BF68" s="473">
        <f t="shared" si="60"/>
        <v>1.0000000000000002</v>
      </c>
      <c r="BG68" s="472">
        <f t="shared" si="5"/>
        <v>0</v>
      </c>
      <c r="BH68" s="471">
        <f t="shared" si="61"/>
        <v>0.11147462238090178</v>
      </c>
    </row>
    <row r="69" spans="1:60" ht="16.5" customHeight="1" x14ac:dyDescent="0.25">
      <c r="A69" s="19">
        <v>18</v>
      </c>
      <c r="B69" s="17">
        <v>40990</v>
      </c>
      <c r="C69" s="2" t="s">
        <v>41</v>
      </c>
      <c r="D69" s="298">
        <v>0</v>
      </c>
      <c r="E69" s="299">
        <v>0</v>
      </c>
      <c r="F69" s="299">
        <v>0</v>
      </c>
      <c r="G69" s="314">
        <f>IF(F69&gt;0,1,0)</f>
        <v>0</v>
      </c>
      <c r="H69" s="614"/>
      <c r="I69" s="611"/>
      <c r="J69" s="611"/>
      <c r="K69" s="615">
        <f>IF(J69&gt;0,1,0)</f>
        <v>0</v>
      </c>
      <c r="L69" s="614"/>
      <c r="M69" s="611"/>
      <c r="N69" s="611"/>
      <c r="O69" s="615">
        <f t="shared" si="54"/>
        <v>0</v>
      </c>
      <c r="P69" s="704"/>
      <c r="Q69" s="705"/>
      <c r="R69" s="705"/>
      <c r="S69" s="707">
        <f t="shared" si="55"/>
        <v>0</v>
      </c>
      <c r="T69" s="298">
        <v>0</v>
      </c>
      <c r="U69" s="299">
        <v>0</v>
      </c>
      <c r="V69" s="299">
        <v>0</v>
      </c>
      <c r="W69" s="314">
        <f t="shared" si="56"/>
        <v>0</v>
      </c>
      <c r="X69" s="288">
        <v>1</v>
      </c>
      <c r="Y69" s="289">
        <v>0</v>
      </c>
      <c r="Z69" s="289">
        <v>5</v>
      </c>
      <c r="AA69" s="562">
        <f t="shared" si="57"/>
        <v>1</v>
      </c>
      <c r="AB69" s="614"/>
      <c r="AC69" s="611"/>
      <c r="AD69" s="611"/>
      <c r="AE69" s="615">
        <f>IF(AD69&gt;0,1,0)</f>
        <v>0</v>
      </c>
      <c r="AF69" s="298">
        <v>0</v>
      </c>
      <c r="AG69" s="299">
        <v>0</v>
      </c>
      <c r="AH69" s="299">
        <v>0</v>
      </c>
      <c r="AI69" s="314">
        <f>IF(AH69&gt;0,1,0)</f>
        <v>0</v>
      </c>
      <c r="AJ69" s="298">
        <v>0</v>
      </c>
      <c r="AK69" s="299">
        <v>0</v>
      </c>
      <c r="AL69" s="299">
        <v>0</v>
      </c>
      <c r="AM69" s="314">
        <f>IF(AL69&gt;0,1,0)</f>
        <v>0</v>
      </c>
      <c r="AN69" s="614"/>
      <c r="AO69" s="611"/>
      <c r="AP69" s="611"/>
      <c r="AQ69" s="615">
        <f>IF(AP69&gt;0,1,0)</f>
        <v>0</v>
      </c>
      <c r="AR69" s="298">
        <v>0</v>
      </c>
      <c r="AS69" s="299">
        <v>0</v>
      </c>
      <c r="AT69" s="299">
        <v>0</v>
      </c>
      <c r="AU69" s="314">
        <f>IF(AT69&gt;0,1,0)</f>
        <v>0</v>
      </c>
      <c r="AV69" s="614"/>
      <c r="AW69" s="611"/>
      <c r="AX69" s="611"/>
      <c r="AY69" s="615">
        <f>IF(AX69&gt;0,1,0)</f>
        <v>0</v>
      </c>
      <c r="AZ69" s="470">
        <f t="shared" ref="AZ69:AZ98" si="63">D69+H69+L69+P69+T69+X69+AB69+AF69+AJ69+AN69+AR69+AV69</f>
        <v>1</v>
      </c>
      <c r="BA69" s="479">
        <f t="shared" ref="BA69:BB98" si="64">E69+I69+M69+Q69+U69+Y69+AC69+AG69+AK69+AO69+AS69+AW69</f>
        <v>0</v>
      </c>
      <c r="BB69" s="462">
        <f t="shared" si="64"/>
        <v>5</v>
      </c>
      <c r="BC69" s="466">
        <f t="shared" si="14"/>
        <v>0.16666666666666666</v>
      </c>
      <c r="BD69" s="475">
        <f t="shared" si="58"/>
        <v>0.1814159292035398</v>
      </c>
      <c r="BE69" s="476">
        <f t="shared" si="59"/>
        <v>0.50761603743241546</v>
      </c>
      <c r="BF69" s="477">
        <f t="shared" si="60"/>
        <v>1.0000000000000002</v>
      </c>
      <c r="BG69" s="476">
        <f>(AZ69+BA69)/BB69</f>
        <v>0.2</v>
      </c>
      <c r="BH69" s="475">
        <f t="shared" si="61"/>
        <v>0.11147462238090178</v>
      </c>
    </row>
    <row r="70" spans="1:60" ht="16.5" customHeight="1" thickBot="1" x14ac:dyDescent="0.3">
      <c r="A70" s="19">
        <v>19</v>
      </c>
      <c r="B70" s="16">
        <v>40133</v>
      </c>
      <c r="C70" s="21" t="s">
        <v>42</v>
      </c>
      <c r="D70" s="298">
        <v>0</v>
      </c>
      <c r="E70" s="299">
        <v>0</v>
      </c>
      <c r="F70" s="299">
        <v>0</v>
      </c>
      <c r="G70" s="314">
        <f>IF(F70&gt;0,1,0)</f>
        <v>0</v>
      </c>
      <c r="H70" s="614"/>
      <c r="I70" s="611"/>
      <c r="J70" s="611"/>
      <c r="K70" s="615">
        <f>IF(J70&gt;0,1,0)</f>
        <v>0</v>
      </c>
      <c r="L70" s="614"/>
      <c r="M70" s="611"/>
      <c r="N70" s="611"/>
      <c r="O70" s="615">
        <f t="shared" si="54"/>
        <v>0</v>
      </c>
      <c r="P70" s="704"/>
      <c r="Q70" s="705"/>
      <c r="R70" s="705"/>
      <c r="S70" s="707">
        <f t="shared" si="55"/>
        <v>0</v>
      </c>
      <c r="T70" s="298">
        <v>0</v>
      </c>
      <c r="U70" s="299">
        <v>0</v>
      </c>
      <c r="V70" s="299">
        <v>0</v>
      </c>
      <c r="W70" s="314">
        <f t="shared" si="56"/>
        <v>0</v>
      </c>
      <c r="X70" s="288">
        <v>0</v>
      </c>
      <c r="Y70" s="289">
        <v>0</v>
      </c>
      <c r="Z70" s="289">
        <v>12</v>
      </c>
      <c r="AA70" s="562">
        <f t="shared" si="57"/>
        <v>1</v>
      </c>
      <c r="AB70" s="614"/>
      <c r="AC70" s="611"/>
      <c r="AD70" s="611"/>
      <c r="AE70" s="615">
        <f>IF(AD70&gt;0,1,0)</f>
        <v>0</v>
      </c>
      <c r="AF70" s="298">
        <v>0</v>
      </c>
      <c r="AG70" s="299">
        <v>0</v>
      </c>
      <c r="AH70" s="299">
        <v>0</v>
      </c>
      <c r="AI70" s="314">
        <f>IF(AH70&gt;0,1,0)</f>
        <v>0</v>
      </c>
      <c r="AJ70" s="298">
        <v>0</v>
      </c>
      <c r="AK70" s="299">
        <v>0</v>
      </c>
      <c r="AL70" s="299">
        <v>0</v>
      </c>
      <c r="AM70" s="314">
        <f>IF(AL70&gt;0,1,0)</f>
        <v>0</v>
      </c>
      <c r="AN70" s="614"/>
      <c r="AO70" s="611"/>
      <c r="AP70" s="611"/>
      <c r="AQ70" s="615">
        <f>IF(AP70&gt;0,1,0)</f>
        <v>0</v>
      </c>
      <c r="AR70" s="298">
        <v>0</v>
      </c>
      <c r="AS70" s="299">
        <v>0</v>
      </c>
      <c r="AT70" s="299">
        <v>0</v>
      </c>
      <c r="AU70" s="314">
        <f>IF(AT70&gt;0,1,0)</f>
        <v>0</v>
      </c>
      <c r="AV70" s="614"/>
      <c r="AW70" s="611"/>
      <c r="AX70" s="611"/>
      <c r="AY70" s="615">
        <f>IF(AX70&gt;0,1,0)</f>
        <v>0</v>
      </c>
      <c r="AZ70" s="480">
        <f t="shared" si="63"/>
        <v>0</v>
      </c>
      <c r="BA70" s="481">
        <f t="shared" si="64"/>
        <v>0</v>
      </c>
      <c r="BB70" s="482">
        <f t="shared" si="64"/>
        <v>12</v>
      </c>
      <c r="BC70" s="466">
        <f t="shared" si="14"/>
        <v>0.16666666666666666</v>
      </c>
      <c r="BD70" s="475">
        <f t="shared" si="58"/>
        <v>0.1814159292035398</v>
      </c>
      <c r="BE70" s="472">
        <f t="shared" si="59"/>
        <v>1.218278489837797</v>
      </c>
      <c r="BF70" s="473">
        <f t="shared" si="60"/>
        <v>1.0000000000000002</v>
      </c>
      <c r="BG70" s="472">
        <f>(AZ70+BA70)/BB70</f>
        <v>0</v>
      </c>
      <c r="BH70" s="471">
        <f t="shared" si="61"/>
        <v>0.11147462238090178</v>
      </c>
    </row>
    <row r="71" spans="1:60" ht="16.5" customHeight="1" thickBot="1" x14ac:dyDescent="0.3">
      <c r="A71" s="24"/>
      <c r="B71" s="47"/>
      <c r="C71" s="373" t="s">
        <v>43</v>
      </c>
      <c r="D71" s="211">
        <f t="shared" ref="D71:AY71" si="65">SUM(D72:D85)</f>
        <v>0</v>
      </c>
      <c r="E71" s="213">
        <f t="shared" si="65"/>
        <v>0</v>
      </c>
      <c r="F71" s="213">
        <f t="shared" si="65"/>
        <v>0</v>
      </c>
      <c r="G71" s="223">
        <f t="shared" si="65"/>
        <v>0</v>
      </c>
      <c r="H71" s="634">
        <f t="shared" si="65"/>
        <v>0</v>
      </c>
      <c r="I71" s="635">
        <f t="shared" si="65"/>
        <v>0</v>
      </c>
      <c r="J71" s="635">
        <f t="shared" si="65"/>
        <v>0</v>
      </c>
      <c r="K71" s="636">
        <f t="shared" si="65"/>
        <v>0</v>
      </c>
      <c r="L71" s="634">
        <f t="shared" si="65"/>
        <v>0</v>
      </c>
      <c r="M71" s="635">
        <f t="shared" si="65"/>
        <v>0</v>
      </c>
      <c r="N71" s="635">
        <f t="shared" si="65"/>
        <v>0</v>
      </c>
      <c r="O71" s="636">
        <f t="shared" si="65"/>
        <v>0</v>
      </c>
      <c r="P71" s="701">
        <f t="shared" si="65"/>
        <v>0</v>
      </c>
      <c r="Q71" s="702">
        <f t="shared" si="65"/>
        <v>0</v>
      </c>
      <c r="R71" s="702">
        <f t="shared" si="65"/>
        <v>0</v>
      </c>
      <c r="S71" s="708">
        <f t="shared" si="65"/>
        <v>0</v>
      </c>
      <c r="T71" s="211">
        <v>0</v>
      </c>
      <c r="U71" s="213">
        <v>0</v>
      </c>
      <c r="V71" s="213">
        <v>0</v>
      </c>
      <c r="W71" s="223">
        <f t="shared" si="65"/>
        <v>0</v>
      </c>
      <c r="X71" s="211">
        <f t="shared" si="65"/>
        <v>3</v>
      </c>
      <c r="Y71" s="213">
        <f t="shared" si="65"/>
        <v>12</v>
      </c>
      <c r="Z71" s="213">
        <f t="shared" si="65"/>
        <v>59</v>
      </c>
      <c r="AA71" s="223">
        <f t="shared" si="65"/>
        <v>7</v>
      </c>
      <c r="AB71" s="634">
        <f t="shared" si="65"/>
        <v>0</v>
      </c>
      <c r="AC71" s="635">
        <f t="shared" si="65"/>
        <v>0</v>
      </c>
      <c r="AD71" s="635">
        <f t="shared" si="65"/>
        <v>0</v>
      </c>
      <c r="AE71" s="636">
        <f t="shared" si="65"/>
        <v>0</v>
      </c>
      <c r="AF71" s="211">
        <f t="shared" si="65"/>
        <v>0</v>
      </c>
      <c r="AG71" s="213">
        <f t="shared" si="65"/>
        <v>0</v>
      </c>
      <c r="AH71" s="213">
        <f t="shared" si="65"/>
        <v>9</v>
      </c>
      <c r="AI71" s="223">
        <f t="shared" si="65"/>
        <v>1</v>
      </c>
      <c r="AJ71" s="211">
        <f t="shared" si="65"/>
        <v>0</v>
      </c>
      <c r="AK71" s="213">
        <f t="shared" si="65"/>
        <v>0</v>
      </c>
      <c r="AL71" s="213">
        <f t="shared" si="65"/>
        <v>0</v>
      </c>
      <c r="AM71" s="223">
        <f t="shared" si="65"/>
        <v>0</v>
      </c>
      <c r="AN71" s="634">
        <f t="shared" si="65"/>
        <v>0</v>
      </c>
      <c r="AO71" s="635">
        <f t="shared" si="65"/>
        <v>0</v>
      </c>
      <c r="AP71" s="635">
        <f t="shared" si="65"/>
        <v>0</v>
      </c>
      <c r="AQ71" s="636">
        <f t="shared" si="65"/>
        <v>0</v>
      </c>
      <c r="AR71" s="211">
        <f t="shared" si="65"/>
        <v>0</v>
      </c>
      <c r="AS71" s="213">
        <f t="shared" si="65"/>
        <v>0</v>
      </c>
      <c r="AT71" s="213">
        <f t="shared" si="65"/>
        <v>1</v>
      </c>
      <c r="AU71" s="223">
        <f t="shared" si="65"/>
        <v>1</v>
      </c>
      <c r="AV71" s="634">
        <f t="shared" si="65"/>
        <v>0</v>
      </c>
      <c r="AW71" s="635">
        <f t="shared" si="65"/>
        <v>0</v>
      </c>
      <c r="AX71" s="635">
        <f t="shared" si="65"/>
        <v>0</v>
      </c>
      <c r="AY71" s="636">
        <f t="shared" si="65"/>
        <v>0</v>
      </c>
      <c r="AZ71" s="32">
        <f t="shared" si="63"/>
        <v>3</v>
      </c>
      <c r="BA71" s="33">
        <f t="shared" si="64"/>
        <v>12</v>
      </c>
      <c r="BB71" s="207">
        <f t="shared" ref="BB71:BB115" si="66">F71+J71+N71+R71+V71+Z71+AD71+AH71+AL71+AP71+AT71+AX71</f>
        <v>69</v>
      </c>
      <c r="BC71" s="189">
        <f>(G71+K71+O71+S71+W71+AA71+AE71+AI71+AM71+AQ71+AU71+AY71)/$B$2/A80</f>
        <v>0.16666666666666666</v>
      </c>
      <c r="BD71" s="100"/>
      <c r="BE71" s="69">
        <f>BB71/$BB$127/A85</f>
        <v>0.50036437975480952</v>
      </c>
      <c r="BF71" s="74"/>
      <c r="BG71" s="69">
        <f t="shared" ref="BG71:BG124" si="67">(AZ71+BA71)/BB71</f>
        <v>0.21739130434782608</v>
      </c>
      <c r="BH71" s="100"/>
    </row>
    <row r="72" spans="1:60" ht="16.5" customHeight="1" x14ac:dyDescent="0.25">
      <c r="A72" s="19">
        <v>1</v>
      </c>
      <c r="B72" s="16">
        <v>50040</v>
      </c>
      <c r="C72" s="21" t="s">
        <v>106</v>
      </c>
      <c r="D72" s="298">
        <v>0</v>
      </c>
      <c r="E72" s="299">
        <v>0</v>
      </c>
      <c r="F72" s="299">
        <v>0</v>
      </c>
      <c r="G72" s="300">
        <f>IF(F72&gt;0,1,0)</f>
        <v>0</v>
      </c>
      <c r="H72" s="614"/>
      <c r="I72" s="611"/>
      <c r="J72" s="611"/>
      <c r="K72" s="637">
        <f>IF(J72&gt;0,1,0)</f>
        <v>0</v>
      </c>
      <c r="L72" s="614"/>
      <c r="M72" s="611"/>
      <c r="N72" s="611"/>
      <c r="O72" s="637">
        <f t="shared" ref="O72:O85" si="68">IF(N72&gt;0,1,0)</f>
        <v>0</v>
      </c>
      <c r="P72" s="704"/>
      <c r="Q72" s="705"/>
      <c r="R72" s="705"/>
      <c r="S72" s="706">
        <f>IF(R72&gt;0,1,0)</f>
        <v>0</v>
      </c>
      <c r="T72" s="298">
        <v>0</v>
      </c>
      <c r="U72" s="299">
        <v>0</v>
      </c>
      <c r="V72" s="299">
        <v>0</v>
      </c>
      <c r="W72" s="300">
        <f t="shared" ref="W72:W85" si="69">IF(V72&gt;0,1,0)</f>
        <v>0</v>
      </c>
      <c r="X72" s="288">
        <v>0</v>
      </c>
      <c r="Y72" s="289">
        <v>0</v>
      </c>
      <c r="Z72" s="289">
        <v>3</v>
      </c>
      <c r="AA72" s="561">
        <f t="shared" ref="AA72:AA85" si="70">IF(Z72&gt;0,1,0)</f>
        <v>1</v>
      </c>
      <c r="AB72" s="614"/>
      <c r="AC72" s="611"/>
      <c r="AD72" s="611"/>
      <c r="AE72" s="637">
        <f>IF(AD72&gt;0,1,0)</f>
        <v>0</v>
      </c>
      <c r="AF72" s="298">
        <v>0</v>
      </c>
      <c r="AG72" s="299">
        <v>0</v>
      </c>
      <c r="AH72" s="299">
        <v>0</v>
      </c>
      <c r="AI72" s="300">
        <f>IF(AH72&gt;0,1,0)</f>
        <v>0</v>
      </c>
      <c r="AJ72" s="298">
        <v>0</v>
      </c>
      <c r="AK72" s="299">
        <v>0</v>
      </c>
      <c r="AL72" s="299">
        <v>0</v>
      </c>
      <c r="AM72" s="300">
        <f>IF(AL72&gt;0,1,0)</f>
        <v>0</v>
      </c>
      <c r="AN72" s="614"/>
      <c r="AO72" s="611"/>
      <c r="AP72" s="611"/>
      <c r="AQ72" s="637">
        <f>IF(AP72&gt;0,1,0)</f>
        <v>0</v>
      </c>
      <c r="AR72" s="298">
        <v>0</v>
      </c>
      <c r="AS72" s="299">
        <v>0</v>
      </c>
      <c r="AT72" s="299">
        <v>0</v>
      </c>
      <c r="AU72" s="300">
        <f>IF(AT72&gt;0,1,0)</f>
        <v>0</v>
      </c>
      <c r="AV72" s="614"/>
      <c r="AW72" s="611"/>
      <c r="AX72" s="611"/>
      <c r="AY72" s="637">
        <f>IF(AX72&gt;0,1,0)</f>
        <v>0</v>
      </c>
      <c r="AZ72" s="463">
        <f t="shared" si="63"/>
        <v>0</v>
      </c>
      <c r="BA72" s="464">
        <f t="shared" si="64"/>
        <v>0</v>
      </c>
      <c r="BB72" s="465">
        <f t="shared" si="66"/>
        <v>3</v>
      </c>
      <c r="BC72" s="466">
        <f t="shared" si="14"/>
        <v>0.16666666666666666</v>
      </c>
      <c r="BD72" s="467">
        <f t="shared" ref="BD72:BD85" si="71">$BC$127</f>
        <v>0.1814159292035398</v>
      </c>
      <c r="BE72" s="468">
        <f t="shared" ref="BE72:BE85" si="72">BB72/$BB$127</f>
        <v>0.30456962245944924</v>
      </c>
      <c r="BF72" s="469">
        <f t="shared" ref="BF72:BF85" si="73">$BE$127</f>
        <v>1.0000000000000002</v>
      </c>
      <c r="BG72" s="468">
        <f>(AZ72+BA72)/BB72</f>
        <v>0</v>
      </c>
      <c r="BH72" s="467">
        <f t="shared" ref="BH72:BH85" si="74">$BG$127</f>
        <v>0.11147462238090178</v>
      </c>
    </row>
    <row r="73" spans="1:60" ht="16.5" customHeight="1" x14ac:dyDescent="0.25">
      <c r="A73" s="19">
        <v>2</v>
      </c>
      <c r="B73" s="16">
        <v>50003</v>
      </c>
      <c r="C73" s="21" t="s">
        <v>105</v>
      </c>
      <c r="D73" s="298">
        <v>0</v>
      </c>
      <c r="E73" s="299">
        <v>0</v>
      </c>
      <c r="F73" s="299">
        <v>0</v>
      </c>
      <c r="G73" s="314">
        <f>IF(F73&gt;0,1,0)</f>
        <v>0</v>
      </c>
      <c r="H73" s="614"/>
      <c r="I73" s="611"/>
      <c r="J73" s="611"/>
      <c r="K73" s="615">
        <f>IF(J73&gt;0,1,0)</f>
        <v>0</v>
      </c>
      <c r="L73" s="614"/>
      <c r="M73" s="611"/>
      <c r="N73" s="611"/>
      <c r="O73" s="615">
        <f t="shared" si="68"/>
        <v>0</v>
      </c>
      <c r="P73" s="704"/>
      <c r="Q73" s="705"/>
      <c r="R73" s="705"/>
      <c r="S73" s="707">
        <f>IF(R73&gt;0,1,0)</f>
        <v>0</v>
      </c>
      <c r="T73" s="298">
        <v>0</v>
      </c>
      <c r="U73" s="299">
        <v>0</v>
      </c>
      <c r="V73" s="299">
        <v>0</v>
      </c>
      <c r="W73" s="314">
        <f t="shared" si="69"/>
        <v>0</v>
      </c>
      <c r="X73" s="288">
        <v>3</v>
      </c>
      <c r="Y73" s="289">
        <v>11</v>
      </c>
      <c r="Z73" s="289">
        <v>35</v>
      </c>
      <c r="AA73" s="562">
        <f t="shared" si="70"/>
        <v>1</v>
      </c>
      <c r="AB73" s="614"/>
      <c r="AC73" s="611"/>
      <c r="AD73" s="611"/>
      <c r="AE73" s="615">
        <f>IF(AD73&gt;0,1,0)</f>
        <v>0</v>
      </c>
      <c r="AF73" s="298">
        <v>0</v>
      </c>
      <c r="AG73" s="299">
        <v>0</v>
      </c>
      <c r="AH73" s="299">
        <v>9</v>
      </c>
      <c r="AI73" s="314">
        <f>IF(AH73&gt;0,1,0)</f>
        <v>1</v>
      </c>
      <c r="AJ73" s="298">
        <v>0</v>
      </c>
      <c r="AK73" s="299">
        <v>0</v>
      </c>
      <c r="AL73" s="299">
        <v>0</v>
      </c>
      <c r="AM73" s="314">
        <f>IF(AL73&gt;0,1,0)</f>
        <v>0</v>
      </c>
      <c r="AN73" s="614"/>
      <c r="AO73" s="611"/>
      <c r="AP73" s="611"/>
      <c r="AQ73" s="615">
        <f>IF(AP73&gt;0,1,0)</f>
        <v>0</v>
      </c>
      <c r="AR73" s="298">
        <v>0</v>
      </c>
      <c r="AS73" s="299">
        <v>0</v>
      </c>
      <c r="AT73" s="299">
        <v>0</v>
      </c>
      <c r="AU73" s="314">
        <f>IF(AT73&gt;0,1,0)</f>
        <v>0</v>
      </c>
      <c r="AV73" s="614"/>
      <c r="AW73" s="611"/>
      <c r="AX73" s="611"/>
      <c r="AY73" s="615">
        <f>IF(AX73&gt;0,1,0)</f>
        <v>0</v>
      </c>
      <c r="AZ73" s="470">
        <f t="shared" si="63"/>
        <v>3</v>
      </c>
      <c r="BA73" s="479">
        <f t="shared" si="64"/>
        <v>11</v>
      </c>
      <c r="BB73" s="474">
        <f t="shared" si="66"/>
        <v>44</v>
      </c>
      <c r="BC73" s="466">
        <f t="shared" si="14"/>
        <v>0.33333333333333331</v>
      </c>
      <c r="BD73" s="471">
        <f t="shared" si="71"/>
        <v>0.1814159292035398</v>
      </c>
      <c r="BE73" s="472">
        <f t="shared" si="72"/>
        <v>4.4670211294052562</v>
      </c>
      <c r="BF73" s="473">
        <f t="shared" si="73"/>
        <v>1.0000000000000002</v>
      </c>
      <c r="BG73" s="472">
        <f>(AZ73+BA73)/BB73</f>
        <v>0.31818181818181818</v>
      </c>
      <c r="BH73" s="471">
        <f t="shared" si="74"/>
        <v>0.11147462238090178</v>
      </c>
    </row>
    <row r="74" spans="1:60" ht="16.5" customHeight="1" x14ac:dyDescent="0.25">
      <c r="A74" s="19">
        <v>3</v>
      </c>
      <c r="B74" s="16">
        <v>50060</v>
      </c>
      <c r="C74" s="21" t="s">
        <v>44</v>
      </c>
      <c r="D74" s="298">
        <v>0</v>
      </c>
      <c r="E74" s="299">
        <v>0</v>
      </c>
      <c r="F74" s="299">
        <v>0</v>
      </c>
      <c r="G74" s="314">
        <f t="shared" ref="G74:G85" si="75">IF(F74&gt;0,1,0)</f>
        <v>0</v>
      </c>
      <c r="H74" s="614"/>
      <c r="I74" s="611"/>
      <c r="J74" s="611"/>
      <c r="K74" s="615">
        <f t="shared" ref="K74:K124" si="76">IF(J74&gt;0,1,0)</f>
        <v>0</v>
      </c>
      <c r="L74" s="614"/>
      <c r="M74" s="611"/>
      <c r="N74" s="611"/>
      <c r="O74" s="615">
        <f t="shared" si="68"/>
        <v>0</v>
      </c>
      <c r="P74" s="704"/>
      <c r="Q74" s="705"/>
      <c r="R74" s="705"/>
      <c r="S74" s="707">
        <f t="shared" ref="S74:S124" si="77">IF(R74&gt;0,1,0)</f>
        <v>0</v>
      </c>
      <c r="T74" s="298">
        <v>0</v>
      </c>
      <c r="U74" s="299">
        <v>0</v>
      </c>
      <c r="V74" s="299">
        <v>0</v>
      </c>
      <c r="W74" s="314">
        <f t="shared" si="69"/>
        <v>0</v>
      </c>
      <c r="X74" s="288">
        <v>0</v>
      </c>
      <c r="Y74" s="289">
        <v>0</v>
      </c>
      <c r="Z74" s="289">
        <v>2</v>
      </c>
      <c r="AA74" s="562">
        <f t="shared" si="70"/>
        <v>1</v>
      </c>
      <c r="AB74" s="614"/>
      <c r="AC74" s="611"/>
      <c r="AD74" s="611"/>
      <c r="AE74" s="615">
        <f t="shared" ref="AE74:AE124" si="78">IF(AD74&gt;0,1,0)</f>
        <v>0</v>
      </c>
      <c r="AF74" s="298">
        <v>0</v>
      </c>
      <c r="AG74" s="299">
        <v>0</v>
      </c>
      <c r="AH74" s="299">
        <v>0</v>
      </c>
      <c r="AI74" s="314">
        <f t="shared" ref="AI74:AI124" si="79">IF(AH74&gt;0,1,0)</f>
        <v>0</v>
      </c>
      <c r="AJ74" s="298">
        <v>0</v>
      </c>
      <c r="AK74" s="299">
        <v>0</v>
      </c>
      <c r="AL74" s="299">
        <v>0</v>
      </c>
      <c r="AM74" s="314">
        <f t="shared" ref="AM74:AM124" si="80">IF(AL74&gt;0,1,0)</f>
        <v>0</v>
      </c>
      <c r="AN74" s="614"/>
      <c r="AO74" s="611"/>
      <c r="AP74" s="611"/>
      <c r="AQ74" s="615">
        <f t="shared" ref="AQ74:AQ124" si="81">IF(AP74&gt;0,1,0)</f>
        <v>0</v>
      </c>
      <c r="AR74" s="298">
        <v>0</v>
      </c>
      <c r="AS74" s="299">
        <v>0</v>
      </c>
      <c r="AT74" s="299">
        <v>0</v>
      </c>
      <c r="AU74" s="314">
        <f t="shared" ref="AU74:AU124" si="82">IF(AT74&gt;0,1,0)</f>
        <v>0</v>
      </c>
      <c r="AV74" s="614"/>
      <c r="AW74" s="611"/>
      <c r="AX74" s="611"/>
      <c r="AY74" s="615">
        <f t="shared" ref="AY74:AY124" si="83">IF(AX74&gt;0,1,0)</f>
        <v>0</v>
      </c>
      <c r="AZ74" s="470">
        <f t="shared" si="63"/>
        <v>0</v>
      </c>
      <c r="BA74" s="479">
        <f t="shared" si="64"/>
        <v>0</v>
      </c>
      <c r="BB74" s="462">
        <f t="shared" si="66"/>
        <v>2</v>
      </c>
      <c r="BC74" s="466">
        <f t="shared" si="14"/>
        <v>0.16666666666666666</v>
      </c>
      <c r="BD74" s="471">
        <f t="shared" si="71"/>
        <v>0.1814159292035398</v>
      </c>
      <c r="BE74" s="472">
        <f t="shared" si="72"/>
        <v>0.20304641497296619</v>
      </c>
      <c r="BF74" s="473">
        <f t="shared" si="73"/>
        <v>1.0000000000000002</v>
      </c>
      <c r="BG74" s="472">
        <f t="shared" si="67"/>
        <v>0</v>
      </c>
      <c r="BH74" s="471">
        <f t="shared" si="74"/>
        <v>0.11147462238090178</v>
      </c>
    </row>
    <row r="75" spans="1:60" ht="16.5" customHeight="1" x14ac:dyDescent="0.25">
      <c r="A75" s="19">
        <v>4</v>
      </c>
      <c r="B75" s="16">
        <v>50170</v>
      </c>
      <c r="C75" s="21" t="s">
        <v>3</v>
      </c>
      <c r="D75" s="298">
        <v>0</v>
      </c>
      <c r="E75" s="299">
        <v>0</v>
      </c>
      <c r="F75" s="299">
        <v>0</v>
      </c>
      <c r="G75" s="314">
        <f t="shared" si="75"/>
        <v>0</v>
      </c>
      <c r="H75" s="614"/>
      <c r="I75" s="611"/>
      <c r="J75" s="611"/>
      <c r="K75" s="615">
        <f t="shared" si="76"/>
        <v>0</v>
      </c>
      <c r="L75" s="614"/>
      <c r="M75" s="611"/>
      <c r="N75" s="611"/>
      <c r="O75" s="615">
        <f t="shared" si="68"/>
        <v>0</v>
      </c>
      <c r="P75" s="704"/>
      <c r="Q75" s="705"/>
      <c r="R75" s="705"/>
      <c r="S75" s="707">
        <f t="shared" si="77"/>
        <v>0</v>
      </c>
      <c r="T75" s="298">
        <v>0</v>
      </c>
      <c r="U75" s="299">
        <v>0</v>
      </c>
      <c r="V75" s="299">
        <v>0</v>
      </c>
      <c r="W75" s="314">
        <f t="shared" si="69"/>
        <v>0</v>
      </c>
      <c r="X75" s="288">
        <v>0</v>
      </c>
      <c r="Y75" s="289">
        <v>0</v>
      </c>
      <c r="Z75" s="289">
        <v>0</v>
      </c>
      <c r="AA75" s="562">
        <f t="shared" si="70"/>
        <v>0</v>
      </c>
      <c r="AB75" s="614"/>
      <c r="AC75" s="611"/>
      <c r="AD75" s="611"/>
      <c r="AE75" s="615">
        <f t="shared" si="78"/>
        <v>0</v>
      </c>
      <c r="AF75" s="298">
        <v>0</v>
      </c>
      <c r="AG75" s="299">
        <v>0</v>
      </c>
      <c r="AH75" s="299">
        <v>0</v>
      </c>
      <c r="AI75" s="314">
        <f t="shared" si="79"/>
        <v>0</v>
      </c>
      <c r="AJ75" s="298">
        <v>0</v>
      </c>
      <c r="AK75" s="299">
        <v>0</v>
      </c>
      <c r="AL75" s="299">
        <v>0</v>
      </c>
      <c r="AM75" s="314">
        <f t="shared" si="80"/>
        <v>0</v>
      </c>
      <c r="AN75" s="614"/>
      <c r="AO75" s="611"/>
      <c r="AP75" s="611"/>
      <c r="AQ75" s="615">
        <f t="shared" si="81"/>
        <v>0</v>
      </c>
      <c r="AR75" s="298">
        <v>0</v>
      </c>
      <c r="AS75" s="299">
        <v>0</v>
      </c>
      <c r="AT75" s="299">
        <v>0</v>
      </c>
      <c r="AU75" s="314">
        <f t="shared" si="82"/>
        <v>0</v>
      </c>
      <c r="AV75" s="614"/>
      <c r="AW75" s="611"/>
      <c r="AX75" s="611"/>
      <c r="AY75" s="615">
        <f t="shared" si="83"/>
        <v>0</v>
      </c>
      <c r="AZ75" s="470">
        <f t="shared" si="63"/>
        <v>0</v>
      </c>
      <c r="BA75" s="479">
        <f t="shared" si="64"/>
        <v>0</v>
      </c>
      <c r="BB75" s="462">
        <f t="shared" ref="BB75:BB78" si="84">F75+J75+N75+R75+V75+Z75+AD75+AH75+AL75+AP75+AT75+AX75+0.001</f>
        <v>1E-3</v>
      </c>
      <c r="BC75" s="466">
        <f t="shared" si="14"/>
        <v>0</v>
      </c>
      <c r="BD75" s="471">
        <f t="shared" si="71"/>
        <v>0.1814159292035398</v>
      </c>
      <c r="BE75" s="472">
        <f t="shared" si="72"/>
        <v>1.0152320748648308E-4</v>
      </c>
      <c r="BF75" s="473">
        <f t="shared" si="73"/>
        <v>1.0000000000000002</v>
      </c>
      <c r="BG75" s="472">
        <f t="shared" si="67"/>
        <v>0</v>
      </c>
      <c r="BH75" s="471">
        <f t="shared" si="74"/>
        <v>0.11147462238090178</v>
      </c>
    </row>
    <row r="76" spans="1:60" ht="16.5" customHeight="1" x14ac:dyDescent="0.25">
      <c r="A76" s="19">
        <v>5</v>
      </c>
      <c r="B76" s="16">
        <v>50230</v>
      </c>
      <c r="C76" s="21" t="s">
        <v>103</v>
      </c>
      <c r="D76" s="298">
        <v>0</v>
      </c>
      <c r="E76" s="299">
        <v>0</v>
      </c>
      <c r="F76" s="299">
        <v>0</v>
      </c>
      <c r="G76" s="314">
        <f t="shared" si="75"/>
        <v>0</v>
      </c>
      <c r="H76" s="614"/>
      <c r="I76" s="611"/>
      <c r="J76" s="611"/>
      <c r="K76" s="615">
        <f t="shared" si="76"/>
        <v>0</v>
      </c>
      <c r="L76" s="614"/>
      <c r="M76" s="611"/>
      <c r="N76" s="611"/>
      <c r="O76" s="615">
        <f t="shared" si="68"/>
        <v>0</v>
      </c>
      <c r="P76" s="704"/>
      <c r="Q76" s="705"/>
      <c r="R76" s="705"/>
      <c r="S76" s="707">
        <f t="shared" si="77"/>
        <v>0</v>
      </c>
      <c r="T76" s="298">
        <v>0</v>
      </c>
      <c r="U76" s="299">
        <v>0</v>
      </c>
      <c r="V76" s="299">
        <v>0</v>
      </c>
      <c r="W76" s="314">
        <f t="shared" si="69"/>
        <v>0</v>
      </c>
      <c r="X76" s="288">
        <v>0</v>
      </c>
      <c r="Y76" s="289">
        <v>0</v>
      </c>
      <c r="Z76" s="289">
        <v>0</v>
      </c>
      <c r="AA76" s="562">
        <f t="shared" si="70"/>
        <v>0</v>
      </c>
      <c r="AB76" s="614"/>
      <c r="AC76" s="611"/>
      <c r="AD76" s="611"/>
      <c r="AE76" s="615">
        <f t="shared" si="78"/>
        <v>0</v>
      </c>
      <c r="AF76" s="298">
        <v>0</v>
      </c>
      <c r="AG76" s="299">
        <v>0</v>
      </c>
      <c r="AH76" s="299">
        <v>0</v>
      </c>
      <c r="AI76" s="314">
        <f t="shared" si="79"/>
        <v>0</v>
      </c>
      <c r="AJ76" s="298">
        <v>0</v>
      </c>
      <c r="AK76" s="299">
        <v>0</v>
      </c>
      <c r="AL76" s="299">
        <v>0</v>
      </c>
      <c r="AM76" s="314">
        <f t="shared" si="80"/>
        <v>0</v>
      </c>
      <c r="AN76" s="614"/>
      <c r="AO76" s="611"/>
      <c r="AP76" s="611"/>
      <c r="AQ76" s="615">
        <f t="shared" si="81"/>
        <v>0</v>
      </c>
      <c r="AR76" s="298">
        <v>0</v>
      </c>
      <c r="AS76" s="299">
        <v>0</v>
      </c>
      <c r="AT76" s="299">
        <v>0</v>
      </c>
      <c r="AU76" s="314">
        <f t="shared" si="82"/>
        <v>0</v>
      </c>
      <c r="AV76" s="614"/>
      <c r="AW76" s="611"/>
      <c r="AX76" s="611"/>
      <c r="AY76" s="615">
        <f t="shared" si="83"/>
        <v>0</v>
      </c>
      <c r="AZ76" s="470">
        <f t="shared" si="63"/>
        <v>0</v>
      </c>
      <c r="BA76" s="479">
        <f t="shared" si="64"/>
        <v>0</v>
      </c>
      <c r="BB76" s="482">
        <f t="shared" si="84"/>
        <v>1E-3</v>
      </c>
      <c r="BC76" s="466">
        <f t="shared" si="14"/>
        <v>0</v>
      </c>
      <c r="BD76" s="471">
        <f t="shared" si="71"/>
        <v>0.1814159292035398</v>
      </c>
      <c r="BE76" s="472">
        <f t="shared" si="72"/>
        <v>1.0152320748648308E-4</v>
      </c>
      <c r="BF76" s="473">
        <f t="shared" si="73"/>
        <v>1.0000000000000002</v>
      </c>
      <c r="BG76" s="472">
        <f t="shared" si="67"/>
        <v>0</v>
      </c>
      <c r="BH76" s="471">
        <f t="shared" si="74"/>
        <v>0.11147462238090178</v>
      </c>
    </row>
    <row r="77" spans="1:60" ht="16.5" customHeight="1" x14ac:dyDescent="0.25">
      <c r="A77" s="19">
        <v>6</v>
      </c>
      <c r="B77" s="16">
        <v>50340</v>
      </c>
      <c r="C77" s="21" t="s">
        <v>47</v>
      </c>
      <c r="D77" s="298">
        <v>0</v>
      </c>
      <c r="E77" s="299">
        <v>0</v>
      </c>
      <c r="F77" s="299">
        <v>0</v>
      </c>
      <c r="G77" s="314">
        <f t="shared" si="75"/>
        <v>0</v>
      </c>
      <c r="H77" s="614"/>
      <c r="I77" s="611"/>
      <c r="J77" s="611"/>
      <c r="K77" s="615">
        <f t="shared" si="76"/>
        <v>0</v>
      </c>
      <c r="L77" s="614"/>
      <c r="M77" s="611"/>
      <c r="N77" s="611"/>
      <c r="O77" s="615">
        <f t="shared" si="68"/>
        <v>0</v>
      </c>
      <c r="P77" s="704"/>
      <c r="Q77" s="705"/>
      <c r="R77" s="705"/>
      <c r="S77" s="707">
        <f t="shared" si="77"/>
        <v>0</v>
      </c>
      <c r="T77" s="298">
        <v>0</v>
      </c>
      <c r="U77" s="299">
        <v>0</v>
      </c>
      <c r="V77" s="299">
        <v>0</v>
      </c>
      <c r="W77" s="314">
        <f t="shared" si="69"/>
        <v>0</v>
      </c>
      <c r="X77" s="288">
        <v>0</v>
      </c>
      <c r="Y77" s="289">
        <v>0</v>
      </c>
      <c r="Z77" s="289">
        <v>0</v>
      </c>
      <c r="AA77" s="562">
        <f t="shared" si="70"/>
        <v>0</v>
      </c>
      <c r="AB77" s="614"/>
      <c r="AC77" s="611"/>
      <c r="AD77" s="611"/>
      <c r="AE77" s="615">
        <f t="shared" si="78"/>
        <v>0</v>
      </c>
      <c r="AF77" s="298">
        <v>0</v>
      </c>
      <c r="AG77" s="299">
        <v>0</v>
      </c>
      <c r="AH77" s="299">
        <v>0</v>
      </c>
      <c r="AI77" s="314">
        <f t="shared" si="79"/>
        <v>0</v>
      </c>
      <c r="AJ77" s="298">
        <v>0</v>
      </c>
      <c r="AK77" s="299">
        <v>0</v>
      </c>
      <c r="AL77" s="299">
        <v>0</v>
      </c>
      <c r="AM77" s="314">
        <f t="shared" si="80"/>
        <v>0</v>
      </c>
      <c r="AN77" s="614"/>
      <c r="AO77" s="611"/>
      <c r="AP77" s="611"/>
      <c r="AQ77" s="615">
        <f t="shared" si="81"/>
        <v>0</v>
      </c>
      <c r="AR77" s="298">
        <v>0</v>
      </c>
      <c r="AS77" s="299">
        <v>0</v>
      </c>
      <c r="AT77" s="299">
        <v>0</v>
      </c>
      <c r="AU77" s="314">
        <f t="shared" si="82"/>
        <v>0</v>
      </c>
      <c r="AV77" s="614"/>
      <c r="AW77" s="611"/>
      <c r="AX77" s="611"/>
      <c r="AY77" s="615">
        <f t="shared" si="83"/>
        <v>0</v>
      </c>
      <c r="AZ77" s="470">
        <f t="shared" si="63"/>
        <v>0</v>
      </c>
      <c r="BA77" s="479">
        <f t="shared" si="64"/>
        <v>0</v>
      </c>
      <c r="BB77" s="462">
        <f t="shared" si="84"/>
        <v>1E-3</v>
      </c>
      <c r="BC77" s="466">
        <f t="shared" si="14"/>
        <v>0</v>
      </c>
      <c r="BD77" s="471">
        <f t="shared" si="71"/>
        <v>0.1814159292035398</v>
      </c>
      <c r="BE77" s="472">
        <f t="shared" si="72"/>
        <v>1.0152320748648308E-4</v>
      </c>
      <c r="BF77" s="473">
        <f t="shared" si="73"/>
        <v>1.0000000000000002</v>
      </c>
      <c r="BG77" s="472">
        <f t="shared" si="67"/>
        <v>0</v>
      </c>
      <c r="BH77" s="471">
        <f t="shared" si="74"/>
        <v>0.11147462238090178</v>
      </c>
    </row>
    <row r="78" spans="1:60" ht="16.5" customHeight="1" x14ac:dyDescent="0.25">
      <c r="A78" s="19">
        <v>7</v>
      </c>
      <c r="B78" s="16">
        <v>50420</v>
      </c>
      <c r="C78" s="21" t="s">
        <v>48</v>
      </c>
      <c r="D78" s="298">
        <v>0</v>
      </c>
      <c r="E78" s="299">
        <v>0</v>
      </c>
      <c r="F78" s="299">
        <v>0</v>
      </c>
      <c r="G78" s="314">
        <f t="shared" si="75"/>
        <v>0</v>
      </c>
      <c r="H78" s="614"/>
      <c r="I78" s="611"/>
      <c r="J78" s="611"/>
      <c r="K78" s="615">
        <f t="shared" si="76"/>
        <v>0</v>
      </c>
      <c r="L78" s="614"/>
      <c r="M78" s="611"/>
      <c r="N78" s="611"/>
      <c r="O78" s="615">
        <f t="shared" si="68"/>
        <v>0</v>
      </c>
      <c r="P78" s="704"/>
      <c r="Q78" s="705"/>
      <c r="R78" s="705"/>
      <c r="S78" s="707">
        <f t="shared" si="77"/>
        <v>0</v>
      </c>
      <c r="T78" s="298">
        <v>0</v>
      </c>
      <c r="U78" s="299">
        <v>0</v>
      </c>
      <c r="V78" s="299">
        <v>0</v>
      </c>
      <c r="W78" s="314">
        <f t="shared" si="69"/>
        <v>0</v>
      </c>
      <c r="X78" s="288">
        <v>0</v>
      </c>
      <c r="Y78" s="289">
        <v>0</v>
      </c>
      <c r="Z78" s="289">
        <v>0</v>
      </c>
      <c r="AA78" s="562">
        <f t="shared" si="70"/>
        <v>0</v>
      </c>
      <c r="AB78" s="614"/>
      <c r="AC78" s="611"/>
      <c r="AD78" s="611"/>
      <c r="AE78" s="615">
        <f t="shared" si="78"/>
        <v>0</v>
      </c>
      <c r="AF78" s="298">
        <v>0</v>
      </c>
      <c r="AG78" s="299">
        <v>0</v>
      </c>
      <c r="AH78" s="299">
        <v>0</v>
      </c>
      <c r="AI78" s="314">
        <f t="shared" si="79"/>
        <v>0</v>
      </c>
      <c r="AJ78" s="298">
        <v>0</v>
      </c>
      <c r="AK78" s="299">
        <v>0</v>
      </c>
      <c r="AL78" s="299">
        <v>0</v>
      </c>
      <c r="AM78" s="314">
        <f t="shared" si="80"/>
        <v>0</v>
      </c>
      <c r="AN78" s="614"/>
      <c r="AO78" s="611"/>
      <c r="AP78" s="611"/>
      <c r="AQ78" s="615">
        <f t="shared" si="81"/>
        <v>0</v>
      </c>
      <c r="AR78" s="298">
        <v>0</v>
      </c>
      <c r="AS78" s="299">
        <v>0</v>
      </c>
      <c r="AT78" s="299">
        <v>0</v>
      </c>
      <c r="AU78" s="314">
        <f t="shared" si="82"/>
        <v>0</v>
      </c>
      <c r="AV78" s="614"/>
      <c r="AW78" s="611"/>
      <c r="AX78" s="611"/>
      <c r="AY78" s="615">
        <f t="shared" si="83"/>
        <v>0</v>
      </c>
      <c r="AZ78" s="470">
        <f t="shared" si="63"/>
        <v>0</v>
      </c>
      <c r="BA78" s="479">
        <f t="shared" si="64"/>
        <v>0</v>
      </c>
      <c r="BB78" s="462">
        <f t="shared" si="84"/>
        <v>1E-3</v>
      </c>
      <c r="BC78" s="466">
        <f t="shared" si="14"/>
        <v>0</v>
      </c>
      <c r="BD78" s="471">
        <f t="shared" si="71"/>
        <v>0.1814159292035398</v>
      </c>
      <c r="BE78" s="472">
        <f t="shared" si="72"/>
        <v>1.0152320748648308E-4</v>
      </c>
      <c r="BF78" s="473">
        <f t="shared" si="73"/>
        <v>1.0000000000000002</v>
      </c>
      <c r="BG78" s="472">
        <f t="shared" si="67"/>
        <v>0</v>
      </c>
      <c r="BH78" s="471">
        <f t="shared" si="74"/>
        <v>0.11147462238090178</v>
      </c>
    </row>
    <row r="79" spans="1:60" ht="16.5" customHeight="1" x14ac:dyDescent="0.25">
      <c r="A79" s="19">
        <v>8</v>
      </c>
      <c r="B79" s="16">
        <v>50450</v>
      </c>
      <c r="C79" s="21" t="s">
        <v>49</v>
      </c>
      <c r="D79" s="298">
        <v>0</v>
      </c>
      <c r="E79" s="299">
        <v>0</v>
      </c>
      <c r="F79" s="299">
        <v>0</v>
      </c>
      <c r="G79" s="314">
        <f t="shared" si="75"/>
        <v>0</v>
      </c>
      <c r="H79" s="614"/>
      <c r="I79" s="611"/>
      <c r="J79" s="611"/>
      <c r="K79" s="615">
        <f t="shared" si="76"/>
        <v>0</v>
      </c>
      <c r="L79" s="614"/>
      <c r="M79" s="611"/>
      <c r="N79" s="611"/>
      <c r="O79" s="615">
        <f t="shared" si="68"/>
        <v>0</v>
      </c>
      <c r="P79" s="704"/>
      <c r="Q79" s="705"/>
      <c r="R79" s="705"/>
      <c r="S79" s="707">
        <f t="shared" si="77"/>
        <v>0</v>
      </c>
      <c r="T79" s="298">
        <v>0</v>
      </c>
      <c r="U79" s="299">
        <v>0</v>
      </c>
      <c r="V79" s="299">
        <v>0</v>
      </c>
      <c r="W79" s="314">
        <f t="shared" si="69"/>
        <v>0</v>
      </c>
      <c r="X79" s="288">
        <v>0</v>
      </c>
      <c r="Y79" s="289">
        <v>1</v>
      </c>
      <c r="Z79" s="289">
        <v>1</v>
      </c>
      <c r="AA79" s="562">
        <f t="shared" si="70"/>
        <v>1</v>
      </c>
      <c r="AB79" s="614"/>
      <c r="AC79" s="611"/>
      <c r="AD79" s="611"/>
      <c r="AE79" s="615">
        <f t="shared" si="78"/>
        <v>0</v>
      </c>
      <c r="AF79" s="298">
        <v>0</v>
      </c>
      <c r="AG79" s="299">
        <v>0</v>
      </c>
      <c r="AH79" s="299">
        <v>0</v>
      </c>
      <c r="AI79" s="314">
        <f t="shared" si="79"/>
        <v>0</v>
      </c>
      <c r="AJ79" s="298">
        <v>0</v>
      </c>
      <c r="AK79" s="299">
        <v>0</v>
      </c>
      <c r="AL79" s="299">
        <v>0</v>
      </c>
      <c r="AM79" s="314">
        <f t="shared" si="80"/>
        <v>0</v>
      </c>
      <c r="AN79" s="614"/>
      <c r="AO79" s="611"/>
      <c r="AP79" s="611"/>
      <c r="AQ79" s="615">
        <f t="shared" si="81"/>
        <v>0</v>
      </c>
      <c r="AR79" s="298">
        <v>0</v>
      </c>
      <c r="AS79" s="299">
        <v>0</v>
      </c>
      <c r="AT79" s="299">
        <v>1</v>
      </c>
      <c r="AU79" s="314">
        <f t="shared" si="82"/>
        <v>1</v>
      </c>
      <c r="AV79" s="614"/>
      <c r="AW79" s="611"/>
      <c r="AX79" s="611"/>
      <c r="AY79" s="615">
        <f t="shared" si="83"/>
        <v>0</v>
      </c>
      <c r="AZ79" s="470">
        <f t="shared" si="63"/>
        <v>0</v>
      </c>
      <c r="BA79" s="479">
        <f t="shared" si="64"/>
        <v>1</v>
      </c>
      <c r="BB79" s="462">
        <f t="shared" si="66"/>
        <v>2</v>
      </c>
      <c r="BC79" s="466">
        <f t="shared" si="14"/>
        <v>0.33333333333333331</v>
      </c>
      <c r="BD79" s="471">
        <f t="shared" si="71"/>
        <v>0.1814159292035398</v>
      </c>
      <c r="BE79" s="472">
        <f t="shared" si="72"/>
        <v>0.20304641497296619</v>
      </c>
      <c r="BF79" s="473">
        <f t="shared" si="73"/>
        <v>1.0000000000000002</v>
      </c>
      <c r="BG79" s="472">
        <f t="shared" si="67"/>
        <v>0.5</v>
      </c>
      <c r="BH79" s="471">
        <f t="shared" si="74"/>
        <v>0.11147462238090178</v>
      </c>
    </row>
    <row r="80" spans="1:60" ht="16.5" customHeight="1" x14ac:dyDescent="0.25">
      <c r="A80" s="19">
        <v>9</v>
      </c>
      <c r="B80" s="16">
        <v>50620</v>
      </c>
      <c r="C80" s="21" t="s">
        <v>28</v>
      </c>
      <c r="D80" s="298">
        <v>0</v>
      </c>
      <c r="E80" s="299">
        <v>0</v>
      </c>
      <c r="F80" s="299">
        <v>0</v>
      </c>
      <c r="G80" s="314">
        <f t="shared" si="75"/>
        <v>0</v>
      </c>
      <c r="H80" s="614"/>
      <c r="I80" s="611"/>
      <c r="J80" s="611"/>
      <c r="K80" s="615">
        <f t="shared" si="76"/>
        <v>0</v>
      </c>
      <c r="L80" s="614"/>
      <c r="M80" s="611"/>
      <c r="N80" s="611"/>
      <c r="O80" s="615">
        <f t="shared" si="68"/>
        <v>0</v>
      </c>
      <c r="P80" s="704"/>
      <c r="Q80" s="705"/>
      <c r="R80" s="705"/>
      <c r="S80" s="707">
        <f t="shared" si="77"/>
        <v>0</v>
      </c>
      <c r="T80" s="298">
        <v>0</v>
      </c>
      <c r="U80" s="299">
        <v>0</v>
      </c>
      <c r="V80" s="299">
        <v>0</v>
      </c>
      <c r="W80" s="314">
        <f t="shared" si="69"/>
        <v>0</v>
      </c>
      <c r="X80" s="288">
        <v>0</v>
      </c>
      <c r="Y80" s="289">
        <v>0</v>
      </c>
      <c r="Z80" s="289">
        <v>0</v>
      </c>
      <c r="AA80" s="562">
        <f t="shared" si="70"/>
        <v>0</v>
      </c>
      <c r="AB80" s="614"/>
      <c r="AC80" s="611"/>
      <c r="AD80" s="611"/>
      <c r="AE80" s="615">
        <f t="shared" si="78"/>
        <v>0</v>
      </c>
      <c r="AF80" s="298">
        <v>0</v>
      </c>
      <c r="AG80" s="299">
        <v>0</v>
      </c>
      <c r="AH80" s="299">
        <v>0</v>
      </c>
      <c r="AI80" s="314">
        <f t="shared" si="79"/>
        <v>0</v>
      </c>
      <c r="AJ80" s="298">
        <v>0</v>
      </c>
      <c r="AK80" s="299">
        <v>0</v>
      </c>
      <c r="AL80" s="299">
        <v>0</v>
      </c>
      <c r="AM80" s="314">
        <f t="shared" si="80"/>
        <v>0</v>
      </c>
      <c r="AN80" s="614"/>
      <c r="AO80" s="611"/>
      <c r="AP80" s="611"/>
      <c r="AQ80" s="615">
        <f t="shared" si="81"/>
        <v>0</v>
      </c>
      <c r="AR80" s="298">
        <v>0</v>
      </c>
      <c r="AS80" s="299">
        <v>0</v>
      </c>
      <c r="AT80" s="299">
        <v>0</v>
      </c>
      <c r="AU80" s="314">
        <f t="shared" si="82"/>
        <v>0</v>
      </c>
      <c r="AV80" s="614"/>
      <c r="AW80" s="611"/>
      <c r="AX80" s="611"/>
      <c r="AY80" s="615">
        <f t="shared" si="83"/>
        <v>0</v>
      </c>
      <c r="AZ80" s="470">
        <f t="shared" si="63"/>
        <v>0</v>
      </c>
      <c r="BA80" s="479">
        <f t="shared" si="64"/>
        <v>0</v>
      </c>
      <c r="BB80" s="462">
        <f>F80+J80+N80+R80+V80+Z80+AD80+AH80+AL80+AP80+AT80+AX80+0.001</f>
        <v>1E-3</v>
      </c>
      <c r="BC80" s="466">
        <f t="shared" si="14"/>
        <v>0</v>
      </c>
      <c r="BD80" s="471">
        <f t="shared" si="71"/>
        <v>0.1814159292035398</v>
      </c>
      <c r="BE80" s="472">
        <f t="shared" si="72"/>
        <v>1.0152320748648308E-4</v>
      </c>
      <c r="BF80" s="473">
        <f t="shared" si="73"/>
        <v>1.0000000000000002</v>
      </c>
      <c r="BG80" s="472">
        <f t="shared" si="67"/>
        <v>0</v>
      </c>
      <c r="BH80" s="471">
        <f t="shared" si="74"/>
        <v>0.11147462238090178</v>
      </c>
    </row>
    <row r="81" spans="1:60" ht="16.5" customHeight="1" x14ac:dyDescent="0.25">
      <c r="A81" s="19">
        <v>10</v>
      </c>
      <c r="B81" s="16">
        <v>50760</v>
      </c>
      <c r="C81" s="21" t="s">
        <v>50</v>
      </c>
      <c r="D81" s="298">
        <v>0</v>
      </c>
      <c r="E81" s="299">
        <v>0</v>
      </c>
      <c r="F81" s="299">
        <v>0</v>
      </c>
      <c r="G81" s="314">
        <f t="shared" si="75"/>
        <v>0</v>
      </c>
      <c r="H81" s="614"/>
      <c r="I81" s="611"/>
      <c r="J81" s="611"/>
      <c r="K81" s="615">
        <f t="shared" si="76"/>
        <v>0</v>
      </c>
      <c r="L81" s="614"/>
      <c r="M81" s="611"/>
      <c r="N81" s="611"/>
      <c r="O81" s="615">
        <f t="shared" si="68"/>
        <v>0</v>
      </c>
      <c r="P81" s="704"/>
      <c r="Q81" s="705"/>
      <c r="R81" s="705"/>
      <c r="S81" s="707">
        <f t="shared" si="77"/>
        <v>0</v>
      </c>
      <c r="T81" s="298">
        <v>0</v>
      </c>
      <c r="U81" s="299">
        <v>0</v>
      </c>
      <c r="V81" s="299">
        <v>0</v>
      </c>
      <c r="W81" s="314">
        <f t="shared" si="69"/>
        <v>0</v>
      </c>
      <c r="X81" s="288">
        <v>0</v>
      </c>
      <c r="Y81" s="289">
        <v>0</v>
      </c>
      <c r="Z81" s="289">
        <v>6</v>
      </c>
      <c r="AA81" s="562">
        <f t="shared" si="70"/>
        <v>1</v>
      </c>
      <c r="AB81" s="614"/>
      <c r="AC81" s="611"/>
      <c r="AD81" s="611"/>
      <c r="AE81" s="615">
        <f t="shared" si="78"/>
        <v>0</v>
      </c>
      <c r="AF81" s="298">
        <v>0</v>
      </c>
      <c r="AG81" s="299">
        <v>0</v>
      </c>
      <c r="AH81" s="299">
        <v>0</v>
      </c>
      <c r="AI81" s="314">
        <f t="shared" si="79"/>
        <v>0</v>
      </c>
      <c r="AJ81" s="298">
        <v>0</v>
      </c>
      <c r="AK81" s="299">
        <v>0</v>
      </c>
      <c r="AL81" s="299">
        <v>0</v>
      </c>
      <c r="AM81" s="314">
        <f t="shared" si="80"/>
        <v>0</v>
      </c>
      <c r="AN81" s="614"/>
      <c r="AO81" s="611"/>
      <c r="AP81" s="611"/>
      <c r="AQ81" s="615">
        <f t="shared" si="81"/>
        <v>0</v>
      </c>
      <c r="AR81" s="298">
        <v>0</v>
      </c>
      <c r="AS81" s="299">
        <v>0</v>
      </c>
      <c r="AT81" s="299">
        <v>0</v>
      </c>
      <c r="AU81" s="314">
        <f t="shared" si="82"/>
        <v>0</v>
      </c>
      <c r="AV81" s="614"/>
      <c r="AW81" s="611"/>
      <c r="AX81" s="611"/>
      <c r="AY81" s="615">
        <f t="shared" si="83"/>
        <v>0</v>
      </c>
      <c r="AZ81" s="470">
        <f t="shared" si="63"/>
        <v>0</v>
      </c>
      <c r="BA81" s="479">
        <f t="shared" si="64"/>
        <v>0</v>
      </c>
      <c r="BB81" s="462">
        <f t="shared" si="66"/>
        <v>6</v>
      </c>
      <c r="BC81" s="466">
        <f t="shared" si="14"/>
        <v>0.16666666666666666</v>
      </c>
      <c r="BD81" s="471">
        <f t="shared" si="71"/>
        <v>0.1814159292035398</v>
      </c>
      <c r="BE81" s="472">
        <f t="shared" si="72"/>
        <v>0.60913924491889848</v>
      </c>
      <c r="BF81" s="473">
        <f t="shared" si="73"/>
        <v>1.0000000000000002</v>
      </c>
      <c r="BG81" s="472">
        <f t="shared" si="67"/>
        <v>0</v>
      </c>
      <c r="BH81" s="471">
        <f t="shared" si="74"/>
        <v>0.11147462238090178</v>
      </c>
    </row>
    <row r="82" spans="1:60" ht="16.5" customHeight="1" x14ac:dyDescent="0.25">
      <c r="A82" s="19">
        <v>11</v>
      </c>
      <c r="B82" s="16">
        <v>50780</v>
      </c>
      <c r="C82" s="21" t="s">
        <v>51</v>
      </c>
      <c r="D82" s="298">
        <v>0</v>
      </c>
      <c r="E82" s="299">
        <v>0</v>
      </c>
      <c r="F82" s="299">
        <v>0</v>
      </c>
      <c r="G82" s="314">
        <f t="shared" si="75"/>
        <v>0</v>
      </c>
      <c r="H82" s="614"/>
      <c r="I82" s="611"/>
      <c r="J82" s="611"/>
      <c r="K82" s="615">
        <f t="shared" si="76"/>
        <v>0</v>
      </c>
      <c r="L82" s="614"/>
      <c r="M82" s="611"/>
      <c r="N82" s="611"/>
      <c r="O82" s="615">
        <f t="shared" si="68"/>
        <v>0</v>
      </c>
      <c r="P82" s="704"/>
      <c r="Q82" s="705"/>
      <c r="R82" s="705"/>
      <c r="S82" s="707">
        <f t="shared" si="77"/>
        <v>0</v>
      </c>
      <c r="T82" s="298">
        <v>0</v>
      </c>
      <c r="U82" s="299">
        <v>0</v>
      </c>
      <c r="V82" s="299">
        <v>0</v>
      </c>
      <c r="W82" s="314">
        <f t="shared" si="69"/>
        <v>0</v>
      </c>
      <c r="X82" s="288">
        <v>0</v>
      </c>
      <c r="Y82" s="289">
        <v>0</v>
      </c>
      <c r="Z82" s="289">
        <v>0</v>
      </c>
      <c r="AA82" s="562">
        <f t="shared" si="70"/>
        <v>0</v>
      </c>
      <c r="AB82" s="614"/>
      <c r="AC82" s="611"/>
      <c r="AD82" s="611"/>
      <c r="AE82" s="615">
        <f t="shared" si="78"/>
        <v>0</v>
      </c>
      <c r="AF82" s="298">
        <v>0</v>
      </c>
      <c r="AG82" s="299">
        <v>0</v>
      </c>
      <c r="AH82" s="299">
        <v>0</v>
      </c>
      <c r="AI82" s="314">
        <f t="shared" si="79"/>
        <v>0</v>
      </c>
      <c r="AJ82" s="298">
        <v>0</v>
      </c>
      <c r="AK82" s="299">
        <v>0</v>
      </c>
      <c r="AL82" s="299">
        <v>0</v>
      </c>
      <c r="AM82" s="314">
        <f t="shared" si="80"/>
        <v>0</v>
      </c>
      <c r="AN82" s="614"/>
      <c r="AO82" s="611"/>
      <c r="AP82" s="611"/>
      <c r="AQ82" s="615">
        <f t="shared" si="81"/>
        <v>0</v>
      </c>
      <c r="AR82" s="298">
        <v>0</v>
      </c>
      <c r="AS82" s="299">
        <v>0</v>
      </c>
      <c r="AT82" s="299">
        <v>0</v>
      </c>
      <c r="AU82" s="314">
        <f t="shared" si="82"/>
        <v>0</v>
      </c>
      <c r="AV82" s="614"/>
      <c r="AW82" s="611"/>
      <c r="AX82" s="611"/>
      <c r="AY82" s="615">
        <f t="shared" si="83"/>
        <v>0</v>
      </c>
      <c r="AZ82" s="470">
        <f t="shared" si="63"/>
        <v>0</v>
      </c>
      <c r="BA82" s="479">
        <f t="shared" si="64"/>
        <v>0</v>
      </c>
      <c r="BB82" s="462">
        <f t="shared" ref="BB82:BB83" si="85">F82+J82+N82+R82+V82+Z82+AD82+AH82+AL82+AP82+AT82+AX82+0.001</f>
        <v>1E-3</v>
      </c>
      <c r="BC82" s="466">
        <f t="shared" si="14"/>
        <v>0</v>
      </c>
      <c r="BD82" s="471">
        <f t="shared" si="71"/>
        <v>0.1814159292035398</v>
      </c>
      <c r="BE82" s="472">
        <f t="shared" si="72"/>
        <v>1.0152320748648308E-4</v>
      </c>
      <c r="BF82" s="473">
        <f t="shared" si="73"/>
        <v>1.0000000000000002</v>
      </c>
      <c r="BG82" s="472">
        <f t="shared" si="67"/>
        <v>0</v>
      </c>
      <c r="BH82" s="471">
        <f t="shared" si="74"/>
        <v>0.11147462238090178</v>
      </c>
    </row>
    <row r="83" spans="1:60" ht="16.5" customHeight="1" x14ac:dyDescent="0.25">
      <c r="A83" s="19">
        <v>12</v>
      </c>
      <c r="B83" s="18">
        <v>50001</v>
      </c>
      <c r="C83" s="20" t="s">
        <v>11</v>
      </c>
      <c r="D83" s="298">
        <v>0</v>
      </c>
      <c r="E83" s="299">
        <v>0</v>
      </c>
      <c r="F83" s="299">
        <v>0</v>
      </c>
      <c r="G83" s="314">
        <f>IF(F83&gt;0,1,0)</f>
        <v>0</v>
      </c>
      <c r="H83" s="614"/>
      <c r="I83" s="611"/>
      <c r="J83" s="611"/>
      <c r="K83" s="615">
        <f>IF(J83&gt;0,1,0)</f>
        <v>0</v>
      </c>
      <c r="L83" s="614"/>
      <c r="M83" s="611"/>
      <c r="N83" s="611"/>
      <c r="O83" s="615">
        <f t="shared" si="68"/>
        <v>0</v>
      </c>
      <c r="P83" s="704"/>
      <c r="Q83" s="705"/>
      <c r="R83" s="705"/>
      <c r="S83" s="707">
        <f>IF(R83&gt;0,1,0)</f>
        <v>0</v>
      </c>
      <c r="T83" s="298">
        <v>0</v>
      </c>
      <c r="U83" s="299">
        <v>0</v>
      </c>
      <c r="V83" s="299">
        <v>0</v>
      </c>
      <c r="W83" s="314">
        <f t="shared" si="69"/>
        <v>0</v>
      </c>
      <c r="X83" s="288">
        <v>0</v>
      </c>
      <c r="Y83" s="289">
        <v>0</v>
      </c>
      <c r="Z83" s="289">
        <v>0</v>
      </c>
      <c r="AA83" s="562">
        <f t="shared" si="70"/>
        <v>0</v>
      </c>
      <c r="AB83" s="614"/>
      <c r="AC83" s="611"/>
      <c r="AD83" s="611"/>
      <c r="AE83" s="615">
        <f>IF(AD83&gt;0,1,0)</f>
        <v>0</v>
      </c>
      <c r="AF83" s="298">
        <v>0</v>
      </c>
      <c r="AG83" s="299">
        <v>0</v>
      </c>
      <c r="AH83" s="299">
        <v>0</v>
      </c>
      <c r="AI83" s="314">
        <f>IF(AH83&gt;0,1,0)</f>
        <v>0</v>
      </c>
      <c r="AJ83" s="298">
        <v>0</v>
      </c>
      <c r="AK83" s="299">
        <v>0</v>
      </c>
      <c r="AL83" s="299">
        <v>0</v>
      </c>
      <c r="AM83" s="314">
        <f>IF(AL83&gt;0,1,0)</f>
        <v>0</v>
      </c>
      <c r="AN83" s="614"/>
      <c r="AO83" s="611"/>
      <c r="AP83" s="611"/>
      <c r="AQ83" s="615">
        <f>IF(AP83&gt;0,1,0)</f>
        <v>0</v>
      </c>
      <c r="AR83" s="298">
        <v>0</v>
      </c>
      <c r="AS83" s="299">
        <v>0</v>
      </c>
      <c r="AT83" s="299">
        <v>0</v>
      </c>
      <c r="AU83" s="314">
        <f>IF(AT83&gt;0,1,0)</f>
        <v>0</v>
      </c>
      <c r="AV83" s="614"/>
      <c r="AW83" s="611"/>
      <c r="AX83" s="611"/>
      <c r="AY83" s="615">
        <f>IF(AX83&gt;0,1,0)</f>
        <v>0</v>
      </c>
      <c r="AZ83" s="470">
        <f t="shared" si="63"/>
        <v>0</v>
      </c>
      <c r="BA83" s="479">
        <f t="shared" si="64"/>
        <v>0</v>
      </c>
      <c r="BB83" s="462">
        <f t="shared" si="85"/>
        <v>1E-3</v>
      </c>
      <c r="BC83" s="466">
        <f t="shared" si="14"/>
        <v>0</v>
      </c>
      <c r="BD83" s="467">
        <f t="shared" si="71"/>
        <v>0.1814159292035398</v>
      </c>
      <c r="BE83" s="468">
        <f t="shared" si="72"/>
        <v>1.0152320748648308E-4</v>
      </c>
      <c r="BF83" s="469">
        <f t="shared" si="73"/>
        <v>1.0000000000000002</v>
      </c>
      <c r="BG83" s="468">
        <f>(AZ83+BA83)/BB83</f>
        <v>0</v>
      </c>
      <c r="BH83" s="467">
        <f t="shared" si="74"/>
        <v>0.11147462238090178</v>
      </c>
    </row>
    <row r="84" spans="1:60" ht="16.5" customHeight="1" x14ac:dyDescent="0.25">
      <c r="A84" s="19">
        <v>13</v>
      </c>
      <c r="B84" s="16">
        <v>50930</v>
      </c>
      <c r="C84" s="21" t="s">
        <v>12</v>
      </c>
      <c r="D84" s="298">
        <v>0</v>
      </c>
      <c r="E84" s="299">
        <v>0</v>
      </c>
      <c r="F84" s="299">
        <v>0</v>
      </c>
      <c r="G84" s="314">
        <f t="shared" si="75"/>
        <v>0</v>
      </c>
      <c r="H84" s="614"/>
      <c r="I84" s="611"/>
      <c r="J84" s="611"/>
      <c r="K84" s="615">
        <f t="shared" si="76"/>
        <v>0</v>
      </c>
      <c r="L84" s="614"/>
      <c r="M84" s="611"/>
      <c r="N84" s="611"/>
      <c r="O84" s="615">
        <f t="shared" si="68"/>
        <v>0</v>
      </c>
      <c r="P84" s="704"/>
      <c r="Q84" s="705"/>
      <c r="R84" s="705"/>
      <c r="S84" s="707">
        <f t="shared" si="77"/>
        <v>0</v>
      </c>
      <c r="T84" s="298">
        <v>0</v>
      </c>
      <c r="U84" s="299">
        <v>0</v>
      </c>
      <c r="V84" s="299">
        <v>0</v>
      </c>
      <c r="W84" s="314">
        <f t="shared" si="69"/>
        <v>0</v>
      </c>
      <c r="X84" s="288">
        <v>0</v>
      </c>
      <c r="Y84" s="289">
        <v>0</v>
      </c>
      <c r="Z84" s="289">
        <v>2</v>
      </c>
      <c r="AA84" s="562">
        <f t="shared" si="70"/>
        <v>1</v>
      </c>
      <c r="AB84" s="614"/>
      <c r="AC84" s="611"/>
      <c r="AD84" s="611"/>
      <c r="AE84" s="615">
        <f t="shared" si="78"/>
        <v>0</v>
      </c>
      <c r="AF84" s="298">
        <v>0</v>
      </c>
      <c r="AG84" s="299">
        <v>0</v>
      </c>
      <c r="AH84" s="299">
        <v>0</v>
      </c>
      <c r="AI84" s="314">
        <f t="shared" si="79"/>
        <v>0</v>
      </c>
      <c r="AJ84" s="298">
        <v>0</v>
      </c>
      <c r="AK84" s="299">
        <v>0</v>
      </c>
      <c r="AL84" s="299">
        <v>0</v>
      </c>
      <c r="AM84" s="314">
        <f t="shared" si="80"/>
        <v>0</v>
      </c>
      <c r="AN84" s="614"/>
      <c r="AO84" s="611"/>
      <c r="AP84" s="611"/>
      <c r="AQ84" s="615">
        <f t="shared" si="81"/>
        <v>0</v>
      </c>
      <c r="AR84" s="298">
        <v>0</v>
      </c>
      <c r="AS84" s="299">
        <v>0</v>
      </c>
      <c r="AT84" s="299">
        <v>0</v>
      </c>
      <c r="AU84" s="314">
        <f t="shared" si="82"/>
        <v>0</v>
      </c>
      <c r="AV84" s="614"/>
      <c r="AW84" s="611"/>
      <c r="AX84" s="611"/>
      <c r="AY84" s="615">
        <f t="shared" si="83"/>
        <v>0</v>
      </c>
      <c r="AZ84" s="470">
        <f t="shared" si="63"/>
        <v>0</v>
      </c>
      <c r="BA84" s="479">
        <f t="shared" si="64"/>
        <v>0</v>
      </c>
      <c r="BB84" s="462">
        <f t="shared" si="66"/>
        <v>2</v>
      </c>
      <c r="BC84" s="466">
        <f t="shared" si="14"/>
        <v>0.16666666666666666</v>
      </c>
      <c r="BD84" s="471">
        <f t="shared" si="71"/>
        <v>0.1814159292035398</v>
      </c>
      <c r="BE84" s="472">
        <f t="shared" si="72"/>
        <v>0.20304641497296619</v>
      </c>
      <c r="BF84" s="473">
        <f t="shared" si="73"/>
        <v>1.0000000000000002</v>
      </c>
      <c r="BG84" s="472">
        <f t="shared" si="67"/>
        <v>0</v>
      </c>
      <c r="BH84" s="471">
        <f t="shared" si="74"/>
        <v>0.11147462238090178</v>
      </c>
    </row>
    <row r="85" spans="1:60" ht="16.5" customHeight="1" thickBot="1" x14ac:dyDescent="0.3">
      <c r="A85" s="19">
        <v>14</v>
      </c>
      <c r="B85" s="17">
        <v>51370</v>
      </c>
      <c r="C85" s="2" t="s">
        <v>104</v>
      </c>
      <c r="D85" s="298">
        <v>0</v>
      </c>
      <c r="E85" s="299">
        <v>0</v>
      </c>
      <c r="F85" s="299">
        <v>0</v>
      </c>
      <c r="G85" s="326">
        <f t="shared" si="75"/>
        <v>0</v>
      </c>
      <c r="H85" s="614"/>
      <c r="I85" s="611"/>
      <c r="J85" s="611"/>
      <c r="K85" s="643">
        <f t="shared" si="76"/>
        <v>0</v>
      </c>
      <c r="L85" s="614"/>
      <c r="M85" s="611"/>
      <c r="N85" s="611"/>
      <c r="O85" s="643">
        <f t="shared" si="68"/>
        <v>0</v>
      </c>
      <c r="P85" s="704"/>
      <c r="Q85" s="705"/>
      <c r="R85" s="705"/>
      <c r="S85" s="709">
        <f t="shared" si="77"/>
        <v>0</v>
      </c>
      <c r="T85" s="298">
        <v>0</v>
      </c>
      <c r="U85" s="299">
        <v>0</v>
      </c>
      <c r="V85" s="299">
        <v>0</v>
      </c>
      <c r="W85" s="326">
        <f t="shared" si="69"/>
        <v>0</v>
      </c>
      <c r="X85" s="288">
        <v>0</v>
      </c>
      <c r="Y85" s="289">
        <v>0</v>
      </c>
      <c r="Z85" s="289">
        <v>10</v>
      </c>
      <c r="AA85" s="563">
        <f t="shared" si="70"/>
        <v>1</v>
      </c>
      <c r="AB85" s="614"/>
      <c r="AC85" s="611"/>
      <c r="AD85" s="611"/>
      <c r="AE85" s="643">
        <f t="shared" si="78"/>
        <v>0</v>
      </c>
      <c r="AF85" s="298">
        <v>0</v>
      </c>
      <c r="AG85" s="299">
        <v>0</v>
      </c>
      <c r="AH85" s="299">
        <v>0</v>
      </c>
      <c r="AI85" s="326">
        <f t="shared" si="79"/>
        <v>0</v>
      </c>
      <c r="AJ85" s="298">
        <v>0</v>
      </c>
      <c r="AK85" s="299">
        <v>0</v>
      </c>
      <c r="AL85" s="299">
        <v>0</v>
      </c>
      <c r="AM85" s="326">
        <f t="shared" si="80"/>
        <v>0</v>
      </c>
      <c r="AN85" s="614"/>
      <c r="AO85" s="611"/>
      <c r="AP85" s="611"/>
      <c r="AQ85" s="643">
        <f t="shared" si="81"/>
        <v>0</v>
      </c>
      <c r="AR85" s="298">
        <v>0</v>
      </c>
      <c r="AS85" s="299">
        <v>0</v>
      </c>
      <c r="AT85" s="299">
        <v>0</v>
      </c>
      <c r="AU85" s="326">
        <f t="shared" si="82"/>
        <v>0</v>
      </c>
      <c r="AV85" s="614"/>
      <c r="AW85" s="611"/>
      <c r="AX85" s="611"/>
      <c r="AY85" s="643">
        <f t="shared" si="83"/>
        <v>0</v>
      </c>
      <c r="AZ85" s="480">
        <f t="shared" si="63"/>
        <v>0</v>
      </c>
      <c r="BA85" s="481">
        <f t="shared" si="64"/>
        <v>0</v>
      </c>
      <c r="BB85" s="483">
        <f t="shared" si="66"/>
        <v>10</v>
      </c>
      <c r="BC85" s="466">
        <f t="shared" si="14"/>
        <v>0.16666666666666666</v>
      </c>
      <c r="BD85" s="475">
        <f t="shared" si="71"/>
        <v>0.1814159292035398</v>
      </c>
      <c r="BE85" s="476">
        <f t="shared" si="72"/>
        <v>1.0152320748648309</v>
      </c>
      <c r="BF85" s="477">
        <f t="shared" si="73"/>
        <v>1.0000000000000002</v>
      </c>
      <c r="BG85" s="476">
        <f t="shared" si="67"/>
        <v>0</v>
      </c>
      <c r="BH85" s="475">
        <f t="shared" si="74"/>
        <v>0.11147462238090178</v>
      </c>
    </row>
    <row r="86" spans="1:60" ht="16.5" customHeight="1" thickBot="1" x14ac:dyDescent="0.3">
      <c r="A86" s="27"/>
      <c r="B86" s="49"/>
      <c r="C86" s="374" t="s">
        <v>53</v>
      </c>
      <c r="D86" s="220">
        <f t="shared" ref="D86:AY86" si="86">SUM(D87:D116)</f>
        <v>0</v>
      </c>
      <c r="E86" s="221">
        <f t="shared" si="86"/>
        <v>3</v>
      </c>
      <c r="F86" s="221">
        <f t="shared" si="86"/>
        <v>8</v>
      </c>
      <c r="G86" s="222">
        <f t="shared" si="86"/>
        <v>6</v>
      </c>
      <c r="H86" s="650">
        <f t="shared" si="86"/>
        <v>0</v>
      </c>
      <c r="I86" s="651">
        <f t="shared" si="86"/>
        <v>0</v>
      </c>
      <c r="J86" s="651">
        <f t="shared" si="86"/>
        <v>0</v>
      </c>
      <c r="K86" s="652">
        <f t="shared" si="86"/>
        <v>0</v>
      </c>
      <c r="L86" s="650">
        <f t="shared" si="86"/>
        <v>0</v>
      </c>
      <c r="M86" s="651">
        <f t="shared" si="86"/>
        <v>0</v>
      </c>
      <c r="N86" s="651">
        <f t="shared" si="86"/>
        <v>0</v>
      </c>
      <c r="O86" s="652">
        <f t="shared" si="86"/>
        <v>0</v>
      </c>
      <c r="P86" s="710">
        <f t="shared" si="86"/>
        <v>0</v>
      </c>
      <c r="Q86" s="711">
        <f t="shared" si="86"/>
        <v>0</v>
      </c>
      <c r="R86" s="711">
        <f t="shared" si="86"/>
        <v>0</v>
      </c>
      <c r="S86" s="712">
        <f t="shared" si="86"/>
        <v>0</v>
      </c>
      <c r="T86" s="220">
        <f t="shared" si="86"/>
        <v>0</v>
      </c>
      <c r="U86" s="221">
        <f t="shared" si="86"/>
        <v>0</v>
      </c>
      <c r="V86" s="221">
        <f t="shared" si="86"/>
        <v>1</v>
      </c>
      <c r="W86" s="222">
        <f t="shared" si="86"/>
        <v>1</v>
      </c>
      <c r="X86" s="220">
        <f t="shared" si="86"/>
        <v>6</v>
      </c>
      <c r="Y86" s="221">
        <f t="shared" si="86"/>
        <v>40</v>
      </c>
      <c r="Z86" s="221">
        <f t="shared" si="86"/>
        <v>215</v>
      </c>
      <c r="AA86" s="222">
        <f t="shared" si="86"/>
        <v>17</v>
      </c>
      <c r="AB86" s="650">
        <f t="shared" si="86"/>
        <v>0</v>
      </c>
      <c r="AC86" s="651">
        <f t="shared" si="86"/>
        <v>0</v>
      </c>
      <c r="AD86" s="651">
        <f t="shared" si="86"/>
        <v>0</v>
      </c>
      <c r="AE86" s="652">
        <f t="shared" si="86"/>
        <v>0</v>
      </c>
      <c r="AF86" s="220">
        <f t="shared" si="86"/>
        <v>0</v>
      </c>
      <c r="AG86" s="221">
        <f t="shared" si="86"/>
        <v>5</v>
      </c>
      <c r="AH86" s="221">
        <f t="shared" si="86"/>
        <v>7</v>
      </c>
      <c r="AI86" s="222">
        <f t="shared" si="86"/>
        <v>4</v>
      </c>
      <c r="AJ86" s="220">
        <f t="shared" si="86"/>
        <v>0</v>
      </c>
      <c r="AK86" s="221">
        <f t="shared" si="86"/>
        <v>33</v>
      </c>
      <c r="AL86" s="221">
        <f t="shared" si="86"/>
        <v>276</v>
      </c>
      <c r="AM86" s="222">
        <f t="shared" si="86"/>
        <v>4</v>
      </c>
      <c r="AN86" s="650">
        <f t="shared" si="86"/>
        <v>0</v>
      </c>
      <c r="AO86" s="651">
        <f t="shared" si="86"/>
        <v>0</v>
      </c>
      <c r="AP86" s="651">
        <f t="shared" si="86"/>
        <v>0</v>
      </c>
      <c r="AQ86" s="652">
        <f t="shared" si="86"/>
        <v>0</v>
      </c>
      <c r="AR86" s="220">
        <f t="shared" si="86"/>
        <v>1</v>
      </c>
      <c r="AS86" s="221">
        <f t="shared" si="86"/>
        <v>18</v>
      </c>
      <c r="AT86" s="221">
        <f t="shared" si="86"/>
        <v>115</v>
      </c>
      <c r="AU86" s="222">
        <f t="shared" si="86"/>
        <v>7</v>
      </c>
      <c r="AV86" s="650">
        <f t="shared" si="86"/>
        <v>0</v>
      </c>
      <c r="AW86" s="651">
        <f t="shared" si="86"/>
        <v>0</v>
      </c>
      <c r="AX86" s="651">
        <f t="shared" si="86"/>
        <v>0</v>
      </c>
      <c r="AY86" s="652">
        <f t="shared" si="86"/>
        <v>0</v>
      </c>
      <c r="AZ86" s="32">
        <f t="shared" si="63"/>
        <v>7</v>
      </c>
      <c r="BA86" s="33">
        <f t="shared" si="64"/>
        <v>99</v>
      </c>
      <c r="BB86" s="207">
        <f t="shared" si="66"/>
        <v>622</v>
      </c>
      <c r="BC86" s="189">
        <f>(G86+K86+O86+S86+W86+AA86+AE86+AI86+AM86+AQ86+AU86+AY86)/$B$2/A94</f>
        <v>0.8125</v>
      </c>
      <c r="BD86" s="100"/>
      <c r="BE86" s="69">
        <f>BB86/$BB$127/A116</f>
        <v>2.1049145018864159</v>
      </c>
      <c r="BF86" s="74"/>
      <c r="BG86" s="69">
        <f t="shared" si="67"/>
        <v>0.17041800643086816</v>
      </c>
      <c r="BH86" s="100"/>
    </row>
    <row r="87" spans="1:60" ht="16.5" customHeight="1" x14ac:dyDescent="0.25">
      <c r="A87" s="19">
        <v>1</v>
      </c>
      <c r="B87" s="16">
        <v>60010</v>
      </c>
      <c r="C87" s="21" t="s">
        <v>54</v>
      </c>
      <c r="D87" s="298">
        <v>0</v>
      </c>
      <c r="E87" s="299">
        <v>0</v>
      </c>
      <c r="F87" s="299">
        <v>0</v>
      </c>
      <c r="G87" s="300">
        <f t="shared" ref="G87:G114" si="87">IF(F87&gt;0,1,0)</f>
        <v>0</v>
      </c>
      <c r="H87" s="614"/>
      <c r="I87" s="611"/>
      <c r="J87" s="611"/>
      <c r="K87" s="637">
        <f t="shared" si="76"/>
        <v>0</v>
      </c>
      <c r="L87" s="614"/>
      <c r="M87" s="611"/>
      <c r="N87" s="611"/>
      <c r="O87" s="637">
        <f t="shared" ref="O87:O114" si="88">IF(N87&gt;0,1,0)</f>
        <v>0</v>
      </c>
      <c r="P87" s="704"/>
      <c r="Q87" s="705"/>
      <c r="R87" s="705"/>
      <c r="S87" s="706">
        <f t="shared" si="77"/>
        <v>0</v>
      </c>
      <c r="T87" s="298">
        <v>0</v>
      </c>
      <c r="U87" s="299">
        <v>0</v>
      </c>
      <c r="V87" s="299">
        <v>0</v>
      </c>
      <c r="W87" s="300">
        <f t="shared" ref="W87:W114" si="89">IF(V87&gt;0,1,0)</f>
        <v>0</v>
      </c>
      <c r="X87" s="288">
        <v>0</v>
      </c>
      <c r="Y87" s="289">
        <v>1</v>
      </c>
      <c r="Z87" s="289">
        <v>6</v>
      </c>
      <c r="AA87" s="561">
        <f t="shared" ref="AA87:AA114" si="90">IF(Z87&gt;0,1,0)</f>
        <v>1</v>
      </c>
      <c r="AB87" s="614"/>
      <c r="AC87" s="611"/>
      <c r="AD87" s="611"/>
      <c r="AE87" s="637">
        <f t="shared" si="78"/>
        <v>0</v>
      </c>
      <c r="AF87" s="298">
        <v>0</v>
      </c>
      <c r="AG87" s="299">
        <v>0</v>
      </c>
      <c r="AH87" s="299">
        <v>0</v>
      </c>
      <c r="AI87" s="300">
        <f t="shared" si="79"/>
        <v>0</v>
      </c>
      <c r="AJ87" s="298">
        <v>0</v>
      </c>
      <c r="AK87" s="299">
        <v>0</v>
      </c>
      <c r="AL87" s="299">
        <v>0</v>
      </c>
      <c r="AM87" s="300">
        <f t="shared" si="80"/>
        <v>0</v>
      </c>
      <c r="AN87" s="614"/>
      <c r="AO87" s="611"/>
      <c r="AP87" s="611"/>
      <c r="AQ87" s="637">
        <f t="shared" si="81"/>
        <v>0</v>
      </c>
      <c r="AR87" s="298">
        <v>0</v>
      </c>
      <c r="AS87" s="299">
        <v>0</v>
      </c>
      <c r="AT87" s="299">
        <v>0</v>
      </c>
      <c r="AU87" s="300">
        <f t="shared" si="82"/>
        <v>0</v>
      </c>
      <c r="AV87" s="614"/>
      <c r="AW87" s="611"/>
      <c r="AX87" s="611"/>
      <c r="AY87" s="637">
        <f t="shared" si="83"/>
        <v>0</v>
      </c>
      <c r="AZ87" s="463">
        <f t="shared" si="63"/>
        <v>0</v>
      </c>
      <c r="BA87" s="464">
        <f t="shared" si="64"/>
        <v>1</v>
      </c>
      <c r="BB87" s="492">
        <f t="shared" si="66"/>
        <v>6</v>
      </c>
      <c r="BC87" s="466">
        <f t="shared" si="14"/>
        <v>0.16666666666666666</v>
      </c>
      <c r="BD87" s="467">
        <f t="shared" ref="BD87:BD116" si="91">$BC$127</f>
        <v>0.1814159292035398</v>
      </c>
      <c r="BE87" s="468">
        <f t="shared" ref="BE87:BE116" si="92">BB87/$BB$127</f>
        <v>0.60913924491889848</v>
      </c>
      <c r="BF87" s="469">
        <f t="shared" ref="BF87:BF116" si="93">$BE$127</f>
        <v>1.0000000000000002</v>
      </c>
      <c r="BG87" s="468">
        <f t="shared" si="67"/>
        <v>0.16666666666666666</v>
      </c>
      <c r="BH87" s="467">
        <f t="shared" ref="BH87:BH115" si="94">$BG$127</f>
        <v>0.11147462238090178</v>
      </c>
    </row>
    <row r="88" spans="1:60" ht="16.5" customHeight="1" x14ac:dyDescent="0.25">
      <c r="A88" s="19">
        <v>2</v>
      </c>
      <c r="B88" s="16">
        <v>60020</v>
      </c>
      <c r="C88" s="21" t="s">
        <v>55</v>
      </c>
      <c r="D88" s="298">
        <v>0</v>
      </c>
      <c r="E88" s="299">
        <v>0</v>
      </c>
      <c r="F88" s="299">
        <v>0</v>
      </c>
      <c r="G88" s="300">
        <f t="shared" si="87"/>
        <v>0</v>
      </c>
      <c r="H88" s="614"/>
      <c r="I88" s="611"/>
      <c r="J88" s="611"/>
      <c r="K88" s="637">
        <f t="shared" si="76"/>
        <v>0</v>
      </c>
      <c r="L88" s="614"/>
      <c r="M88" s="611"/>
      <c r="N88" s="611"/>
      <c r="O88" s="637">
        <f t="shared" si="88"/>
        <v>0</v>
      </c>
      <c r="P88" s="704"/>
      <c r="Q88" s="705"/>
      <c r="R88" s="705"/>
      <c r="S88" s="706">
        <f t="shared" si="77"/>
        <v>0</v>
      </c>
      <c r="T88" s="298">
        <v>0</v>
      </c>
      <c r="U88" s="299">
        <v>0</v>
      </c>
      <c r="V88" s="299">
        <v>0</v>
      </c>
      <c r="W88" s="300">
        <f t="shared" si="89"/>
        <v>0</v>
      </c>
      <c r="X88" s="288">
        <v>0</v>
      </c>
      <c r="Y88" s="289">
        <v>0</v>
      </c>
      <c r="Z88" s="289">
        <v>3</v>
      </c>
      <c r="AA88" s="561">
        <f t="shared" si="90"/>
        <v>1</v>
      </c>
      <c r="AB88" s="614"/>
      <c r="AC88" s="611"/>
      <c r="AD88" s="611"/>
      <c r="AE88" s="637">
        <f t="shared" si="78"/>
        <v>0</v>
      </c>
      <c r="AF88" s="298">
        <v>0</v>
      </c>
      <c r="AG88" s="299">
        <v>0</v>
      </c>
      <c r="AH88" s="299">
        <v>0</v>
      </c>
      <c r="AI88" s="300">
        <f t="shared" si="79"/>
        <v>0</v>
      </c>
      <c r="AJ88" s="298">
        <v>0</v>
      </c>
      <c r="AK88" s="299">
        <v>0</v>
      </c>
      <c r="AL88" s="299">
        <v>0</v>
      </c>
      <c r="AM88" s="300">
        <f t="shared" si="80"/>
        <v>0</v>
      </c>
      <c r="AN88" s="614"/>
      <c r="AO88" s="611"/>
      <c r="AP88" s="611"/>
      <c r="AQ88" s="637">
        <f t="shared" si="81"/>
        <v>0</v>
      </c>
      <c r="AR88" s="298">
        <v>0</v>
      </c>
      <c r="AS88" s="299">
        <v>0</v>
      </c>
      <c r="AT88" s="299">
        <v>0</v>
      </c>
      <c r="AU88" s="300">
        <f t="shared" si="82"/>
        <v>0</v>
      </c>
      <c r="AV88" s="614"/>
      <c r="AW88" s="611"/>
      <c r="AX88" s="611"/>
      <c r="AY88" s="637">
        <f t="shared" si="83"/>
        <v>0</v>
      </c>
      <c r="AZ88" s="470">
        <f t="shared" si="63"/>
        <v>0</v>
      </c>
      <c r="BA88" s="479">
        <f t="shared" si="64"/>
        <v>0</v>
      </c>
      <c r="BB88" s="462">
        <f t="shared" si="66"/>
        <v>3</v>
      </c>
      <c r="BC88" s="466">
        <f t="shared" si="14"/>
        <v>0.16666666666666666</v>
      </c>
      <c r="BD88" s="471">
        <f t="shared" si="91"/>
        <v>0.1814159292035398</v>
      </c>
      <c r="BE88" s="472">
        <f t="shared" si="92"/>
        <v>0.30456962245944924</v>
      </c>
      <c r="BF88" s="473">
        <f t="shared" si="93"/>
        <v>1.0000000000000002</v>
      </c>
      <c r="BG88" s="472">
        <f t="shared" si="67"/>
        <v>0</v>
      </c>
      <c r="BH88" s="471">
        <f t="shared" si="94"/>
        <v>0.11147462238090178</v>
      </c>
    </row>
    <row r="89" spans="1:60" ht="16.5" customHeight="1" x14ac:dyDescent="0.25">
      <c r="A89" s="19">
        <v>3</v>
      </c>
      <c r="B89" s="16">
        <v>60050</v>
      </c>
      <c r="C89" s="21" t="s">
        <v>57</v>
      </c>
      <c r="D89" s="298">
        <v>0</v>
      </c>
      <c r="E89" s="299">
        <v>0</v>
      </c>
      <c r="F89" s="299">
        <v>0</v>
      </c>
      <c r="G89" s="300">
        <f t="shared" si="87"/>
        <v>0</v>
      </c>
      <c r="H89" s="614"/>
      <c r="I89" s="611"/>
      <c r="J89" s="611"/>
      <c r="K89" s="637">
        <f t="shared" si="76"/>
        <v>0</v>
      </c>
      <c r="L89" s="614"/>
      <c r="M89" s="611"/>
      <c r="N89" s="611"/>
      <c r="O89" s="637">
        <f t="shared" si="88"/>
        <v>0</v>
      </c>
      <c r="P89" s="704"/>
      <c r="Q89" s="705"/>
      <c r="R89" s="705"/>
      <c r="S89" s="706">
        <f t="shared" si="77"/>
        <v>0</v>
      </c>
      <c r="T89" s="298">
        <v>0</v>
      </c>
      <c r="U89" s="299">
        <v>0</v>
      </c>
      <c r="V89" s="299">
        <v>0</v>
      </c>
      <c r="W89" s="300">
        <f t="shared" si="89"/>
        <v>0</v>
      </c>
      <c r="X89" s="288">
        <v>0</v>
      </c>
      <c r="Y89" s="289">
        <v>0</v>
      </c>
      <c r="Z89" s="289">
        <v>0</v>
      </c>
      <c r="AA89" s="561">
        <f t="shared" si="90"/>
        <v>0</v>
      </c>
      <c r="AB89" s="614"/>
      <c r="AC89" s="611"/>
      <c r="AD89" s="611"/>
      <c r="AE89" s="637">
        <f t="shared" si="78"/>
        <v>0</v>
      </c>
      <c r="AF89" s="298">
        <v>0</v>
      </c>
      <c r="AG89" s="299">
        <v>0</v>
      </c>
      <c r="AH89" s="299">
        <v>0</v>
      </c>
      <c r="AI89" s="300">
        <f t="shared" si="79"/>
        <v>0</v>
      </c>
      <c r="AJ89" s="298">
        <v>0</v>
      </c>
      <c r="AK89" s="299">
        <v>0</v>
      </c>
      <c r="AL89" s="299">
        <v>0</v>
      </c>
      <c r="AM89" s="300">
        <f t="shared" si="80"/>
        <v>0</v>
      </c>
      <c r="AN89" s="614"/>
      <c r="AO89" s="611"/>
      <c r="AP89" s="611"/>
      <c r="AQ89" s="637">
        <f t="shared" si="81"/>
        <v>0</v>
      </c>
      <c r="AR89" s="298">
        <v>0</v>
      </c>
      <c r="AS89" s="299">
        <v>0</v>
      </c>
      <c r="AT89" s="299">
        <v>0</v>
      </c>
      <c r="AU89" s="300">
        <f t="shared" si="82"/>
        <v>0</v>
      </c>
      <c r="AV89" s="614"/>
      <c r="AW89" s="611"/>
      <c r="AX89" s="611"/>
      <c r="AY89" s="637">
        <f t="shared" si="83"/>
        <v>0</v>
      </c>
      <c r="AZ89" s="470">
        <f t="shared" si="63"/>
        <v>0</v>
      </c>
      <c r="BA89" s="479">
        <f t="shared" si="64"/>
        <v>0</v>
      </c>
      <c r="BB89" s="462">
        <f>F89+J89+N89+R89+V89+Z89+AD89+AH89+AL89+AP89+AT89+AX89+0.001</f>
        <v>1E-3</v>
      </c>
      <c r="BC89" s="466">
        <f t="shared" si="14"/>
        <v>0</v>
      </c>
      <c r="BD89" s="471">
        <f t="shared" si="91"/>
        <v>0.1814159292035398</v>
      </c>
      <c r="BE89" s="472">
        <f t="shared" si="92"/>
        <v>1.0152320748648308E-4</v>
      </c>
      <c r="BF89" s="473">
        <f t="shared" si="93"/>
        <v>1.0000000000000002</v>
      </c>
      <c r="BG89" s="472">
        <f t="shared" si="67"/>
        <v>0</v>
      </c>
      <c r="BH89" s="471">
        <f t="shared" si="94"/>
        <v>0.11147462238090178</v>
      </c>
    </row>
    <row r="90" spans="1:60" ht="16.5" customHeight="1" x14ac:dyDescent="0.25">
      <c r="A90" s="19">
        <v>4</v>
      </c>
      <c r="B90" s="16">
        <v>60070</v>
      </c>
      <c r="C90" s="21" t="s">
        <v>45</v>
      </c>
      <c r="D90" s="298">
        <v>0</v>
      </c>
      <c r="E90" s="299">
        <v>0</v>
      </c>
      <c r="F90" s="299">
        <v>1</v>
      </c>
      <c r="G90" s="300">
        <f t="shared" si="87"/>
        <v>1</v>
      </c>
      <c r="H90" s="614"/>
      <c r="I90" s="611"/>
      <c r="J90" s="611"/>
      <c r="K90" s="637">
        <f t="shared" si="76"/>
        <v>0</v>
      </c>
      <c r="L90" s="614"/>
      <c r="M90" s="611"/>
      <c r="N90" s="611"/>
      <c r="O90" s="637">
        <f t="shared" si="88"/>
        <v>0</v>
      </c>
      <c r="P90" s="704"/>
      <c r="Q90" s="705"/>
      <c r="R90" s="705"/>
      <c r="S90" s="706">
        <f t="shared" si="77"/>
        <v>0</v>
      </c>
      <c r="T90" s="298">
        <v>0</v>
      </c>
      <c r="U90" s="299">
        <v>0</v>
      </c>
      <c r="V90" s="299">
        <v>0</v>
      </c>
      <c r="W90" s="300">
        <f t="shared" si="89"/>
        <v>0</v>
      </c>
      <c r="X90" s="288">
        <v>1</v>
      </c>
      <c r="Y90" s="289">
        <v>6</v>
      </c>
      <c r="Z90" s="289">
        <v>19</v>
      </c>
      <c r="AA90" s="561">
        <f t="shared" si="90"/>
        <v>1</v>
      </c>
      <c r="AB90" s="614"/>
      <c r="AC90" s="611"/>
      <c r="AD90" s="611"/>
      <c r="AE90" s="637">
        <f t="shared" si="78"/>
        <v>0</v>
      </c>
      <c r="AF90" s="298">
        <v>0</v>
      </c>
      <c r="AG90" s="299">
        <v>0</v>
      </c>
      <c r="AH90" s="299">
        <v>1</v>
      </c>
      <c r="AI90" s="300">
        <f t="shared" si="79"/>
        <v>1</v>
      </c>
      <c r="AJ90" s="298">
        <v>0</v>
      </c>
      <c r="AK90" s="299">
        <v>0</v>
      </c>
      <c r="AL90" s="299">
        <v>0</v>
      </c>
      <c r="AM90" s="300">
        <f t="shared" si="80"/>
        <v>0</v>
      </c>
      <c r="AN90" s="614"/>
      <c r="AO90" s="611"/>
      <c r="AP90" s="611"/>
      <c r="AQ90" s="637">
        <f t="shared" si="81"/>
        <v>0</v>
      </c>
      <c r="AR90" s="298">
        <v>0</v>
      </c>
      <c r="AS90" s="299">
        <v>0</v>
      </c>
      <c r="AT90" s="299">
        <v>2</v>
      </c>
      <c r="AU90" s="300">
        <f t="shared" si="82"/>
        <v>1</v>
      </c>
      <c r="AV90" s="614"/>
      <c r="AW90" s="611"/>
      <c r="AX90" s="611"/>
      <c r="AY90" s="637">
        <f t="shared" si="83"/>
        <v>0</v>
      </c>
      <c r="AZ90" s="470">
        <f t="shared" si="63"/>
        <v>1</v>
      </c>
      <c r="BA90" s="479">
        <f t="shared" si="64"/>
        <v>6</v>
      </c>
      <c r="BB90" s="474">
        <f t="shared" si="66"/>
        <v>23</v>
      </c>
      <c r="BC90" s="466">
        <f t="shared" si="14"/>
        <v>0.66666666666666663</v>
      </c>
      <c r="BD90" s="471">
        <f t="shared" si="91"/>
        <v>0.1814159292035398</v>
      </c>
      <c r="BE90" s="472">
        <f t="shared" si="92"/>
        <v>2.335033772189111</v>
      </c>
      <c r="BF90" s="473">
        <f t="shared" si="93"/>
        <v>1.0000000000000002</v>
      </c>
      <c r="BG90" s="472">
        <f t="shared" si="67"/>
        <v>0.30434782608695654</v>
      </c>
      <c r="BH90" s="471">
        <f t="shared" si="94"/>
        <v>0.11147462238090178</v>
      </c>
    </row>
    <row r="91" spans="1:60" ht="16.5" customHeight="1" x14ac:dyDescent="0.25">
      <c r="A91" s="19">
        <v>5</v>
      </c>
      <c r="B91" s="16">
        <v>60180</v>
      </c>
      <c r="C91" s="21" t="s">
        <v>4</v>
      </c>
      <c r="D91" s="298">
        <v>0</v>
      </c>
      <c r="E91" s="299">
        <v>0</v>
      </c>
      <c r="F91" s="299">
        <v>0</v>
      </c>
      <c r="G91" s="300">
        <f t="shared" si="87"/>
        <v>0</v>
      </c>
      <c r="H91" s="614"/>
      <c r="I91" s="611"/>
      <c r="J91" s="611"/>
      <c r="K91" s="637">
        <f t="shared" si="76"/>
        <v>0</v>
      </c>
      <c r="L91" s="614"/>
      <c r="M91" s="611"/>
      <c r="N91" s="611"/>
      <c r="O91" s="637">
        <f t="shared" si="88"/>
        <v>0</v>
      </c>
      <c r="P91" s="704"/>
      <c r="Q91" s="705"/>
      <c r="R91" s="705"/>
      <c r="S91" s="706">
        <f t="shared" si="77"/>
        <v>0</v>
      </c>
      <c r="T91" s="298">
        <v>0</v>
      </c>
      <c r="U91" s="299">
        <v>0</v>
      </c>
      <c r="V91" s="299">
        <v>0</v>
      </c>
      <c r="W91" s="300">
        <f t="shared" si="89"/>
        <v>0</v>
      </c>
      <c r="X91" s="288">
        <v>0</v>
      </c>
      <c r="Y91" s="289">
        <v>2</v>
      </c>
      <c r="Z91" s="289">
        <v>15</v>
      </c>
      <c r="AA91" s="561">
        <f t="shared" si="90"/>
        <v>1</v>
      </c>
      <c r="AB91" s="614"/>
      <c r="AC91" s="611"/>
      <c r="AD91" s="611"/>
      <c r="AE91" s="637">
        <f t="shared" si="78"/>
        <v>0</v>
      </c>
      <c r="AF91" s="298">
        <v>0</v>
      </c>
      <c r="AG91" s="299">
        <v>0</v>
      </c>
      <c r="AH91" s="299">
        <v>0</v>
      </c>
      <c r="AI91" s="300">
        <f t="shared" si="79"/>
        <v>0</v>
      </c>
      <c r="AJ91" s="298">
        <v>0</v>
      </c>
      <c r="AK91" s="299">
        <v>0</v>
      </c>
      <c r="AL91" s="299">
        <v>0</v>
      </c>
      <c r="AM91" s="300">
        <f t="shared" si="80"/>
        <v>0</v>
      </c>
      <c r="AN91" s="614"/>
      <c r="AO91" s="611"/>
      <c r="AP91" s="611"/>
      <c r="AQ91" s="637">
        <f t="shared" si="81"/>
        <v>0</v>
      </c>
      <c r="AR91" s="298">
        <v>0</v>
      </c>
      <c r="AS91" s="299">
        <v>0</v>
      </c>
      <c r="AT91" s="299">
        <v>0</v>
      </c>
      <c r="AU91" s="300">
        <f t="shared" si="82"/>
        <v>0</v>
      </c>
      <c r="AV91" s="614"/>
      <c r="AW91" s="611"/>
      <c r="AX91" s="611"/>
      <c r="AY91" s="637">
        <f t="shared" si="83"/>
        <v>0</v>
      </c>
      <c r="AZ91" s="470">
        <f t="shared" si="63"/>
        <v>0</v>
      </c>
      <c r="BA91" s="479">
        <f t="shared" si="64"/>
        <v>2</v>
      </c>
      <c r="BB91" s="462">
        <f t="shared" si="66"/>
        <v>15</v>
      </c>
      <c r="BC91" s="466">
        <f t="shared" si="14"/>
        <v>0.16666666666666666</v>
      </c>
      <c r="BD91" s="471">
        <f t="shared" si="91"/>
        <v>0.1814159292035398</v>
      </c>
      <c r="BE91" s="472">
        <f t="shared" si="92"/>
        <v>1.5228481122972464</v>
      </c>
      <c r="BF91" s="473">
        <f t="shared" si="93"/>
        <v>1.0000000000000002</v>
      </c>
      <c r="BG91" s="472">
        <f t="shared" si="67"/>
        <v>0.13333333333333333</v>
      </c>
      <c r="BH91" s="471">
        <f t="shared" si="94"/>
        <v>0.11147462238090178</v>
      </c>
    </row>
    <row r="92" spans="1:60" ht="16.5" customHeight="1" x14ac:dyDescent="0.25">
      <c r="A92" s="700">
        <v>6</v>
      </c>
      <c r="B92" s="16">
        <v>60240</v>
      </c>
      <c r="C92" s="21" t="s">
        <v>46</v>
      </c>
      <c r="D92" s="298">
        <v>0</v>
      </c>
      <c r="E92" s="299">
        <v>0</v>
      </c>
      <c r="F92" s="299">
        <v>0</v>
      </c>
      <c r="G92" s="300">
        <f t="shared" si="87"/>
        <v>0</v>
      </c>
      <c r="H92" s="614"/>
      <c r="I92" s="611"/>
      <c r="J92" s="611"/>
      <c r="K92" s="637">
        <f t="shared" si="76"/>
        <v>0</v>
      </c>
      <c r="L92" s="614"/>
      <c r="M92" s="611"/>
      <c r="N92" s="611"/>
      <c r="O92" s="637">
        <f t="shared" si="88"/>
        <v>0</v>
      </c>
      <c r="P92" s="704"/>
      <c r="Q92" s="705"/>
      <c r="R92" s="705"/>
      <c r="S92" s="706">
        <f t="shared" si="77"/>
        <v>0</v>
      </c>
      <c r="T92" s="298">
        <v>0</v>
      </c>
      <c r="U92" s="299">
        <v>0</v>
      </c>
      <c r="V92" s="299">
        <v>0</v>
      </c>
      <c r="W92" s="300">
        <f t="shared" si="89"/>
        <v>0</v>
      </c>
      <c r="X92" s="288">
        <v>0</v>
      </c>
      <c r="Y92" s="289">
        <v>0</v>
      </c>
      <c r="Z92" s="289">
        <v>5</v>
      </c>
      <c r="AA92" s="561">
        <f t="shared" si="90"/>
        <v>1</v>
      </c>
      <c r="AB92" s="614"/>
      <c r="AC92" s="611"/>
      <c r="AD92" s="611"/>
      <c r="AE92" s="637">
        <f t="shared" si="78"/>
        <v>0</v>
      </c>
      <c r="AF92" s="298">
        <v>0</v>
      </c>
      <c r="AG92" s="299">
        <v>0</v>
      </c>
      <c r="AH92" s="299">
        <v>0</v>
      </c>
      <c r="AI92" s="300">
        <f t="shared" si="79"/>
        <v>0</v>
      </c>
      <c r="AJ92" s="298">
        <v>0</v>
      </c>
      <c r="AK92" s="299">
        <v>0</v>
      </c>
      <c r="AL92" s="299">
        <v>0</v>
      </c>
      <c r="AM92" s="300">
        <f t="shared" si="80"/>
        <v>0</v>
      </c>
      <c r="AN92" s="614"/>
      <c r="AO92" s="611"/>
      <c r="AP92" s="611"/>
      <c r="AQ92" s="637">
        <f t="shared" si="81"/>
        <v>0</v>
      </c>
      <c r="AR92" s="298">
        <v>0</v>
      </c>
      <c r="AS92" s="299">
        <v>3</v>
      </c>
      <c r="AT92" s="299">
        <v>3</v>
      </c>
      <c r="AU92" s="300">
        <f t="shared" si="82"/>
        <v>1</v>
      </c>
      <c r="AV92" s="614"/>
      <c r="AW92" s="611"/>
      <c r="AX92" s="611"/>
      <c r="AY92" s="637">
        <f t="shared" si="83"/>
        <v>0</v>
      </c>
      <c r="AZ92" s="470">
        <f t="shared" si="63"/>
        <v>0</v>
      </c>
      <c r="BA92" s="479">
        <f t="shared" si="64"/>
        <v>3</v>
      </c>
      <c r="BB92" s="474">
        <f t="shared" si="66"/>
        <v>8</v>
      </c>
      <c r="BC92" s="466">
        <f t="shared" si="14"/>
        <v>0.33333333333333331</v>
      </c>
      <c r="BD92" s="471">
        <f t="shared" si="91"/>
        <v>0.1814159292035398</v>
      </c>
      <c r="BE92" s="472">
        <f t="shared" si="92"/>
        <v>0.81218565989186475</v>
      </c>
      <c r="BF92" s="473">
        <f t="shared" si="93"/>
        <v>1.0000000000000002</v>
      </c>
      <c r="BG92" s="472">
        <f t="shared" si="67"/>
        <v>0.375</v>
      </c>
      <c r="BH92" s="471">
        <f t="shared" si="94"/>
        <v>0.11147462238090178</v>
      </c>
    </row>
    <row r="93" spans="1:60" ht="16.5" customHeight="1" x14ac:dyDescent="0.25">
      <c r="A93" s="700">
        <v>7</v>
      </c>
      <c r="B93" s="16">
        <v>60560</v>
      </c>
      <c r="C93" s="21" t="s">
        <v>27</v>
      </c>
      <c r="D93" s="298">
        <v>0</v>
      </c>
      <c r="E93" s="299">
        <v>0</v>
      </c>
      <c r="F93" s="299">
        <v>0</v>
      </c>
      <c r="G93" s="300">
        <f t="shared" si="87"/>
        <v>0</v>
      </c>
      <c r="H93" s="614"/>
      <c r="I93" s="611"/>
      <c r="J93" s="611"/>
      <c r="K93" s="637">
        <f t="shared" si="76"/>
        <v>0</v>
      </c>
      <c r="L93" s="614"/>
      <c r="M93" s="611"/>
      <c r="N93" s="611"/>
      <c r="O93" s="637">
        <f t="shared" si="88"/>
        <v>0</v>
      </c>
      <c r="P93" s="704"/>
      <c r="Q93" s="705"/>
      <c r="R93" s="705"/>
      <c r="S93" s="706">
        <f t="shared" si="77"/>
        <v>0</v>
      </c>
      <c r="T93" s="298">
        <v>0</v>
      </c>
      <c r="U93" s="299">
        <v>0</v>
      </c>
      <c r="V93" s="299">
        <v>0</v>
      </c>
      <c r="W93" s="300">
        <f t="shared" si="89"/>
        <v>0</v>
      </c>
      <c r="X93" s="288">
        <v>0</v>
      </c>
      <c r="Y93" s="289">
        <v>0</v>
      </c>
      <c r="Z93" s="289">
        <v>0</v>
      </c>
      <c r="AA93" s="561">
        <f t="shared" si="90"/>
        <v>0</v>
      </c>
      <c r="AB93" s="614"/>
      <c r="AC93" s="611"/>
      <c r="AD93" s="611"/>
      <c r="AE93" s="637">
        <f t="shared" si="78"/>
        <v>0</v>
      </c>
      <c r="AF93" s="298">
        <v>0</v>
      </c>
      <c r="AG93" s="299">
        <v>0</v>
      </c>
      <c r="AH93" s="299">
        <v>0</v>
      </c>
      <c r="AI93" s="300">
        <f t="shared" si="79"/>
        <v>0</v>
      </c>
      <c r="AJ93" s="298">
        <v>0</v>
      </c>
      <c r="AK93" s="299">
        <v>0</v>
      </c>
      <c r="AL93" s="299">
        <v>0</v>
      </c>
      <c r="AM93" s="300">
        <f t="shared" si="80"/>
        <v>0</v>
      </c>
      <c r="AN93" s="614"/>
      <c r="AO93" s="611"/>
      <c r="AP93" s="611"/>
      <c r="AQ93" s="637">
        <f t="shared" si="81"/>
        <v>0</v>
      </c>
      <c r="AR93" s="298">
        <v>0</v>
      </c>
      <c r="AS93" s="299">
        <v>0</v>
      </c>
      <c r="AT93" s="299">
        <v>0</v>
      </c>
      <c r="AU93" s="300">
        <f t="shared" si="82"/>
        <v>0</v>
      </c>
      <c r="AV93" s="614"/>
      <c r="AW93" s="611"/>
      <c r="AX93" s="611"/>
      <c r="AY93" s="637">
        <f t="shared" si="83"/>
        <v>0</v>
      </c>
      <c r="AZ93" s="470">
        <f t="shared" si="63"/>
        <v>0</v>
      </c>
      <c r="BA93" s="479">
        <f t="shared" si="64"/>
        <v>0</v>
      </c>
      <c r="BB93" s="462">
        <f t="shared" ref="BB93:BB95" si="95">F93+J93+N93+R93+V93+Z93+AD93+AH93+AL93+AP93+AT93+AX93+0.001</f>
        <v>1E-3</v>
      </c>
      <c r="BC93" s="466">
        <f t="shared" si="14"/>
        <v>0</v>
      </c>
      <c r="BD93" s="471">
        <f t="shared" si="91"/>
        <v>0.1814159292035398</v>
      </c>
      <c r="BE93" s="472">
        <f t="shared" si="92"/>
        <v>1.0152320748648308E-4</v>
      </c>
      <c r="BF93" s="473">
        <f t="shared" si="93"/>
        <v>1.0000000000000002</v>
      </c>
      <c r="BG93" s="472">
        <f t="shared" si="67"/>
        <v>0</v>
      </c>
      <c r="BH93" s="471">
        <f t="shared" si="94"/>
        <v>0.11147462238090178</v>
      </c>
    </row>
    <row r="94" spans="1:60" ht="16.5" customHeight="1" x14ac:dyDescent="0.25">
      <c r="A94" s="700">
        <v>8</v>
      </c>
      <c r="B94" s="16">
        <v>60660</v>
      </c>
      <c r="C94" s="21" t="s">
        <v>59</v>
      </c>
      <c r="D94" s="298">
        <v>0</v>
      </c>
      <c r="E94" s="299">
        <v>0</v>
      </c>
      <c r="F94" s="299">
        <v>0</v>
      </c>
      <c r="G94" s="300">
        <f t="shared" si="87"/>
        <v>0</v>
      </c>
      <c r="H94" s="614"/>
      <c r="I94" s="611"/>
      <c r="J94" s="611"/>
      <c r="K94" s="637">
        <f t="shared" si="76"/>
        <v>0</v>
      </c>
      <c r="L94" s="614"/>
      <c r="M94" s="611"/>
      <c r="N94" s="611"/>
      <c r="O94" s="637">
        <f t="shared" si="88"/>
        <v>0</v>
      </c>
      <c r="P94" s="704"/>
      <c r="Q94" s="705"/>
      <c r="R94" s="705"/>
      <c r="S94" s="706">
        <f t="shared" si="77"/>
        <v>0</v>
      </c>
      <c r="T94" s="298">
        <v>0</v>
      </c>
      <c r="U94" s="299">
        <v>0</v>
      </c>
      <c r="V94" s="299">
        <v>0</v>
      </c>
      <c r="W94" s="300">
        <f t="shared" si="89"/>
        <v>0</v>
      </c>
      <c r="X94" s="288">
        <v>0</v>
      </c>
      <c r="Y94" s="289">
        <v>0</v>
      </c>
      <c r="Z94" s="289">
        <v>0</v>
      </c>
      <c r="AA94" s="561">
        <f t="shared" si="90"/>
        <v>0</v>
      </c>
      <c r="AB94" s="614"/>
      <c r="AC94" s="611"/>
      <c r="AD94" s="611"/>
      <c r="AE94" s="637">
        <f t="shared" si="78"/>
        <v>0</v>
      </c>
      <c r="AF94" s="298">
        <v>0</v>
      </c>
      <c r="AG94" s="299">
        <v>0</v>
      </c>
      <c r="AH94" s="299">
        <v>0</v>
      </c>
      <c r="AI94" s="300">
        <f t="shared" si="79"/>
        <v>0</v>
      </c>
      <c r="AJ94" s="298">
        <v>0</v>
      </c>
      <c r="AK94" s="299">
        <v>0</v>
      </c>
      <c r="AL94" s="299">
        <v>0</v>
      </c>
      <c r="AM94" s="300">
        <f t="shared" si="80"/>
        <v>0</v>
      </c>
      <c r="AN94" s="614"/>
      <c r="AO94" s="611"/>
      <c r="AP94" s="611"/>
      <c r="AQ94" s="637">
        <f t="shared" si="81"/>
        <v>0</v>
      </c>
      <c r="AR94" s="298">
        <v>0</v>
      </c>
      <c r="AS94" s="299">
        <v>0</v>
      </c>
      <c r="AT94" s="299">
        <v>0</v>
      </c>
      <c r="AU94" s="300">
        <f t="shared" si="82"/>
        <v>0</v>
      </c>
      <c r="AV94" s="614"/>
      <c r="AW94" s="611"/>
      <c r="AX94" s="611"/>
      <c r="AY94" s="637">
        <f t="shared" si="83"/>
        <v>0</v>
      </c>
      <c r="AZ94" s="470">
        <f t="shared" si="63"/>
        <v>0</v>
      </c>
      <c r="BA94" s="479">
        <f t="shared" si="64"/>
        <v>0</v>
      </c>
      <c r="BB94" s="478">
        <f t="shared" si="95"/>
        <v>1E-3</v>
      </c>
      <c r="BC94" s="466">
        <f t="shared" si="14"/>
        <v>0</v>
      </c>
      <c r="BD94" s="471">
        <f t="shared" si="91"/>
        <v>0.1814159292035398</v>
      </c>
      <c r="BE94" s="472">
        <f t="shared" si="92"/>
        <v>1.0152320748648308E-4</v>
      </c>
      <c r="BF94" s="473">
        <f t="shared" si="93"/>
        <v>1.0000000000000002</v>
      </c>
      <c r="BG94" s="472">
        <f t="shared" si="67"/>
        <v>0</v>
      </c>
      <c r="BH94" s="471">
        <f t="shared" si="94"/>
        <v>0.11147462238090178</v>
      </c>
    </row>
    <row r="95" spans="1:60" ht="16.5" customHeight="1" x14ac:dyDescent="0.25">
      <c r="A95" s="700">
        <v>9</v>
      </c>
      <c r="B95" s="15">
        <v>60001</v>
      </c>
      <c r="C95" s="20" t="s">
        <v>60</v>
      </c>
      <c r="D95" s="298">
        <v>0</v>
      </c>
      <c r="E95" s="299">
        <v>0</v>
      </c>
      <c r="F95" s="299">
        <v>0</v>
      </c>
      <c r="G95" s="300">
        <f>IF(F95&gt;0,1,0)</f>
        <v>0</v>
      </c>
      <c r="H95" s="614"/>
      <c r="I95" s="611"/>
      <c r="J95" s="611"/>
      <c r="K95" s="637">
        <f>IF(J95&gt;0,1,0)</f>
        <v>0</v>
      </c>
      <c r="L95" s="614"/>
      <c r="M95" s="611"/>
      <c r="N95" s="611"/>
      <c r="O95" s="637">
        <f t="shared" si="88"/>
        <v>0</v>
      </c>
      <c r="P95" s="704"/>
      <c r="Q95" s="705"/>
      <c r="R95" s="705"/>
      <c r="S95" s="706">
        <f>IF(R95&gt;0,1,0)</f>
        <v>0</v>
      </c>
      <c r="T95" s="298">
        <v>0</v>
      </c>
      <c r="U95" s="299">
        <v>0</v>
      </c>
      <c r="V95" s="299">
        <v>0</v>
      </c>
      <c r="W95" s="300">
        <f t="shared" si="89"/>
        <v>0</v>
      </c>
      <c r="X95" s="288">
        <v>0</v>
      </c>
      <c r="Y95" s="289">
        <v>0</v>
      </c>
      <c r="Z95" s="289">
        <v>0</v>
      </c>
      <c r="AA95" s="561">
        <f t="shared" si="90"/>
        <v>0</v>
      </c>
      <c r="AB95" s="614"/>
      <c r="AC95" s="611"/>
      <c r="AD95" s="611"/>
      <c r="AE95" s="637">
        <f>IF(AD95&gt;0,1,0)</f>
        <v>0</v>
      </c>
      <c r="AF95" s="298">
        <v>0</v>
      </c>
      <c r="AG95" s="299">
        <v>0</v>
      </c>
      <c r="AH95" s="299">
        <v>0</v>
      </c>
      <c r="AI95" s="300">
        <f>IF(AH95&gt;0,1,0)</f>
        <v>0</v>
      </c>
      <c r="AJ95" s="298">
        <v>0</v>
      </c>
      <c r="AK95" s="299">
        <v>0</v>
      </c>
      <c r="AL95" s="299">
        <v>0</v>
      </c>
      <c r="AM95" s="300">
        <f>IF(AL95&gt;0,1,0)</f>
        <v>0</v>
      </c>
      <c r="AN95" s="614"/>
      <c r="AO95" s="611"/>
      <c r="AP95" s="611"/>
      <c r="AQ95" s="637">
        <f>IF(AP95&gt;0,1,0)</f>
        <v>0</v>
      </c>
      <c r="AR95" s="298">
        <v>0</v>
      </c>
      <c r="AS95" s="299">
        <v>0</v>
      </c>
      <c r="AT95" s="299">
        <v>0</v>
      </c>
      <c r="AU95" s="300">
        <f>IF(AT95&gt;0,1,0)</f>
        <v>0</v>
      </c>
      <c r="AV95" s="614"/>
      <c r="AW95" s="611"/>
      <c r="AX95" s="611"/>
      <c r="AY95" s="637">
        <f>IF(AX95&gt;0,1,0)</f>
        <v>0</v>
      </c>
      <c r="AZ95" s="470">
        <f t="shared" si="63"/>
        <v>0</v>
      </c>
      <c r="BA95" s="479">
        <f t="shared" si="64"/>
        <v>0</v>
      </c>
      <c r="BB95" s="462">
        <f t="shared" si="95"/>
        <v>1E-3</v>
      </c>
      <c r="BC95" s="466">
        <f t="shared" si="14"/>
        <v>0</v>
      </c>
      <c r="BD95" s="467">
        <f t="shared" si="91"/>
        <v>0.1814159292035398</v>
      </c>
      <c r="BE95" s="468">
        <f t="shared" si="92"/>
        <v>1.0152320748648308E-4</v>
      </c>
      <c r="BF95" s="469">
        <f t="shared" si="93"/>
        <v>1.0000000000000002</v>
      </c>
      <c r="BG95" s="468">
        <f>(AZ95+BA95)/BB95</f>
        <v>0</v>
      </c>
      <c r="BH95" s="467">
        <f t="shared" si="94"/>
        <v>0.11147462238090178</v>
      </c>
    </row>
    <row r="96" spans="1:60" ht="16.5" customHeight="1" x14ac:dyDescent="0.25">
      <c r="A96" s="700">
        <v>10</v>
      </c>
      <c r="B96" s="16">
        <v>60701</v>
      </c>
      <c r="C96" s="21" t="s">
        <v>61</v>
      </c>
      <c r="D96" s="298">
        <v>0</v>
      </c>
      <c r="E96" s="299">
        <v>0</v>
      </c>
      <c r="F96" s="299">
        <v>0</v>
      </c>
      <c r="G96" s="300">
        <f t="shared" si="87"/>
        <v>0</v>
      </c>
      <c r="H96" s="614"/>
      <c r="I96" s="611"/>
      <c r="J96" s="611"/>
      <c r="K96" s="637">
        <f t="shared" si="76"/>
        <v>0</v>
      </c>
      <c r="L96" s="614"/>
      <c r="M96" s="611"/>
      <c r="N96" s="611"/>
      <c r="O96" s="637">
        <f t="shared" si="88"/>
        <v>0</v>
      </c>
      <c r="P96" s="704"/>
      <c r="Q96" s="705"/>
      <c r="R96" s="705"/>
      <c r="S96" s="706">
        <f t="shared" si="77"/>
        <v>0</v>
      </c>
      <c r="T96" s="298">
        <v>0</v>
      </c>
      <c r="U96" s="299">
        <v>0</v>
      </c>
      <c r="V96" s="299">
        <v>0</v>
      </c>
      <c r="W96" s="300">
        <f t="shared" si="89"/>
        <v>0</v>
      </c>
      <c r="X96" s="288">
        <v>0</v>
      </c>
      <c r="Y96" s="289">
        <v>0</v>
      </c>
      <c r="Z96" s="289">
        <v>1</v>
      </c>
      <c r="AA96" s="561">
        <f t="shared" si="90"/>
        <v>1</v>
      </c>
      <c r="AB96" s="614"/>
      <c r="AC96" s="611"/>
      <c r="AD96" s="611"/>
      <c r="AE96" s="637">
        <f t="shared" si="78"/>
        <v>0</v>
      </c>
      <c r="AF96" s="298">
        <v>0</v>
      </c>
      <c r="AG96" s="299">
        <v>0</v>
      </c>
      <c r="AH96" s="299">
        <v>0</v>
      </c>
      <c r="AI96" s="300">
        <f t="shared" si="79"/>
        <v>0</v>
      </c>
      <c r="AJ96" s="298">
        <v>0</v>
      </c>
      <c r="AK96" s="299">
        <v>0</v>
      </c>
      <c r="AL96" s="299">
        <v>0</v>
      </c>
      <c r="AM96" s="300">
        <f t="shared" si="80"/>
        <v>0</v>
      </c>
      <c r="AN96" s="614"/>
      <c r="AO96" s="611"/>
      <c r="AP96" s="611"/>
      <c r="AQ96" s="637">
        <f t="shared" si="81"/>
        <v>0</v>
      </c>
      <c r="AR96" s="298">
        <v>0</v>
      </c>
      <c r="AS96" s="299">
        <v>0</v>
      </c>
      <c r="AT96" s="299">
        <v>0</v>
      </c>
      <c r="AU96" s="300">
        <f t="shared" si="82"/>
        <v>0</v>
      </c>
      <c r="AV96" s="614"/>
      <c r="AW96" s="611"/>
      <c r="AX96" s="611"/>
      <c r="AY96" s="637">
        <f t="shared" si="83"/>
        <v>0</v>
      </c>
      <c r="AZ96" s="470">
        <f t="shared" si="63"/>
        <v>0</v>
      </c>
      <c r="BA96" s="479">
        <f t="shared" si="64"/>
        <v>0</v>
      </c>
      <c r="BB96" s="478">
        <f t="shared" si="66"/>
        <v>1</v>
      </c>
      <c r="BC96" s="466">
        <f t="shared" si="14"/>
        <v>0.16666666666666666</v>
      </c>
      <c r="BD96" s="471">
        <f t="shared" si="91"/>
        <v>0.1814159292035398</v>
      </c>
      <c r="BE96" s="472">
        <f t="shared" si="92"/>
        <v>0.10152320748648309</v>
      </c>
      <c r="BF96" s="473">
        <f t="shared" si="93"/>
        <v>1.0000000000000002</v>
      </c>
      <c r="BG96" s="472">
        <f t="shared" si="67"/>
        <v>0</v>
      </c>
      <c r="BH96" s="471">
        <f t="shared" si="94"/>
        <v>0.11147462238090178</v>
      </c>
    </row>
    <row r="97" spans="1:60" ht="16.5" customHeight="1" x14ac:dyDescent="0.25">
      <c r="A97" s="700">
        <v>11</v>
      </c>
      <c r="B97" s="16">
        <v>60850</v>
      </c>
      <c r="C97" s="21" t="s">
        <v>62</v>
      </c>
      <c r="D97" s="298">
        <v>0</v>
      </c>
      <c r="E97" s="299">
        <v>0</v>
      </c>
      <c r="F97" s="299">
        <v>0</v>
      </c>
      <c r="G97" s="300">
        <f t="shared" si="87"/>
        <v>0</v>
      </c>
      <c r="H97" s="614"/>
      <c r="I97" s="611"/>
      <c r="J97" s="611"/>
      <c r="K97" s="637">
        <f t="shared" si="76"/>
        <v>0</v>
      </c>
      <c r="L97" s="614"/>
      <c r="M97" s="611"/>
      <c r="N97" s="611"/>
      <c r="O97" s="637">
        <f t="shared" si="88"/>
        <v>0</v>
      </c>
      <c r="P97" s="704"/>
      <c r="Q97" s="705"/>
      <c r="R97" s="705"/>
      <c r="S97" s="706">
        <f t="shared" si="77"/>
        <v>0</v>
      </c>
      <c r="T97" s="298">
        <v>0</v>
      </c>
      <c r="U97" s="299">
        <v>0</v>
      </c>
      <c r="V97" s="299">
        <v>0</v>
      </c>
      <c r="W97" s="300">
        <f t="shared" si="89"/>
        <v>0</v>
      </c>
      <c r="X97" s="288">
        <v>0</v>
      </c>
      <c r="Y97" s="289">
        <v>0</v>
      </c>
      <c r="Z97" s="289">
        <v>0</v>
      </c>
      <c r="AA97" s="561">
        <f t="shared" si="90"/>
        <v>0</v>
      </c>
      <c r="AB97" s="614"/>
      <c r="AC97" s="611"/>
      <c r="AD97" s="611"/>
      <c r="AE97" s="637">
        <f t="shared" si="78"/>
        <v>0</v>
      </c>
      <c r="AF97" s="298">
        <v>0</v>
      </c>
      <c r="AG97" s="299">
        <v>0</v>
      </c>
      <c r="AH97" s="299">
        <v>0</v>
      </c>
      <c r="AI97" s="300">
        <f t="shared" si="79"/>
        <v>0</v>
      </c>
      <c r="AJ97" s="298">
        <v>0</v>
      </c>
      <c r="AK97" s="299">
        <v>0</v>
      </c>
      <c r="AL97" s="299">
        <v>0</v>
      </c>
      <c r="AM97" s="300">
        <f t="shared" si="80"/>
        <v>0</v>
      </c>
      <c r="AN97" s="614"/>
      <c r="AO97" s="611"/>
      <c r="AP97" s="611"/>
      <c r="AQ97" s="637">
        <f t="shared" si="81"/>
        <v>0</v>
      </c>
      <c r="AR97" s="298">
        <v>0</v>
      </c>
      <c r="AS97" s="299">
        <v>0</v>
      </c>
      <c r="AT97" s="299">
        <v>0</v>
      </c>
      <c r="AU97" s="300">
        <f t="shared" si="82"/>
        <v>0</v>
      </c>
      <c r="AV97" s="614"/>
      <c r="AW97" s="611"/>
      <c r="AX97" s="611"/>
      <c r="AY97" s="637">
        <f t="shared" si="83"/>
        <v>0</v>
      </c>
      <c r="AZ97" s="470">
        <f t="shared" si="63"/>
        <v>0</v>
      </c>
      <c r="BA97" s="479">
        <f t="shared" si="64"/>
        <v>0</v>
      </c>
      <c r="BB97" s="462">
        <f t="shared" ref="BB97:BB98" si="96">F97+J97+N97+R97+V97+Z97+AD97+AH97+AL97+AP97+AT97+AX97+0.001</f>
        <v>1E-3</v>
      </c>
      <c r="BC97" s="466">
        <f t="shared" si="14"/>
        <v>0</v>
      </c>
      <c r="BD97" s="471">
        <f t="shared" si="91"/>
        <v>0.1814159292035398</v>
      </c>
      <c r="BE97" s="472">
        <f t="shared" si="92"/>
        <v>1.0152320748648308E-4</v>
      </c>
      <c r="BF97" s="473">
        <f t="shared" si="93"/>
        <v>1.0000000000000002</v>
      </c>
      <c r="BG97" s="472">
        <f t="shared" si="67"/>
        <v>0</v>
      </c>
      <c r="BH97" s="471">
        <f t="shared" si="94"/>
        <v>0.11147462238090178</v>
      </c>
    </row>
    <row r="98" spans="1:60" ht="16.5" customHeight="1" x14ac:dyDescent="0.25">
      <c r="A98" s="700">
        <v>12</v>
      </c>
      <c r="B98" s="16">
        <v>60910</v>
      </c>
      <c r="C98" s="21" t="s">
        <v>10</v>
      </c>
      <c r="D98" s="298">
        <v>0</v>
      </c>
      <c r="E98" s="299">
        <v>0</v>
      </c>
      <c r="F98" s="299">
        <v>0</v>
      </c>
      <c r="G98" s="300">
        <f t="shared" si="87"/>
        <v>0</v>
      </c>
      <c r="H98" s="614"/>
      <c r="I98" s="611"/>
      <c r="J98" s="611"/>
      <c r="K98" s="637">
        <f t="shared" si="76"/>
        <v>0</v>
      </c>
      <c r="L98" s="614"/>
      <c r="M98" s="611"/>
      <c r="N98" s="611"/>
      <c r="O98" s="637">
        <f t="shared" si="88"/>
        <v>0</v>
      </c>
      <c r="P98" s="704"/>
      <c r="Q98" s="705"/>
      <c r="R98" s="705"/>
      <c r="S98" s="706">
        <f t="shared" si="77"/>
        <v>0</v>
      </c>
      <c r="T98" s="298">
        <v>0</v>
      </c>
      <c r="U98" s="299">
        <v>0</v>
      </c>
      <c r="V98" s="299">
        <v>0</v>
      </c>
      <c r="W98" s="300">
        <f t="shared" si="89"/>
        <v>0</v>
      </c>
      <c r="X98" s="288">
        <v>0</v>
      </c>
      <c r="Y98" s="289">
        <v>0</v>
      </c>
      <c r="Z98" s="289">
        <v>0</v>
      </c>
      <c r="AA98" s="561">
        <f t="shared" si="90"/>
        <v>0</v>
      </c>
      <c r="AB98" s="614"/>
      <c r="AC98" s="611"/>
      <c r="AD98" s="611"/>
      <c r="AE98" s="637">
        <f t="shared" si="78"/>
        <v>0</v>
      </c>
      <c r="AF98" s="298">
        <v>0</v>
      </c>
      <c r="AG98" s="299">
        <v>0</v>
      </c>
      <c r="AH98" s="299">
        <v>0</v>
      </c>
      <c r="AI98" s="300">
        <f t="shared" si="79"/>
        <v>0</v>
      </c>
      <c r="AJ98" s="298">
        <v>0</v>
      </c>
      <c r="AK98" s="299">
        <v>0</v>
      </c>
      <c r="AL98" s="299">
        <v>0</v>
      </c>
      <c r="AM98" s="300">
        <f t="shared" si="80"/>
        <v>0</v>
      </c>
      <c r="AN98" s="614"/>
      <c r="AO98" s="611"/>
      <c r="AP98" s="611"/>
      <c r="AQ98" s="637">
        <f t="shared" si="81"/>
        <v>0</v>
      </c>
      <c r="AR98" s="298">
        <v>0</v>
      </c>
      <c r="AS98" s="299">
        <v>0</v>
      </c>
      <c r="AT98" s="299">
        <v>0</v>
      </c>
      <c r="AU98" s="300">
        <f t="shared" si="82"/>
        <v>0</v>
      </c>
      <c r="AV98" s="614"/>
      <c r="AW98" s="611"/>
      <c r="AX98" s="611"/>
      <c r="AY98" s="637">
        <f t="shared" si="83"/>
        <v>0</v>
      </c>
      <c r="AZ98" s="470">
        <f t="shared" si="63"/>
        <v>0</v>
      </c>
      <c r="BA98" s="479">
        <f t="shared" si="64"/>
        <v>0</v>
      </c>
      <c r="BB98" s="482">
        <f t="shared" si="96"/>
        <v>1E-3</v>
      </c>
      <c r="BC98" s="466">
        <f t="shared" si="14"/>
        <v>0</v>
      </c>
      <c r="BD98" s="471">
        <f t="shared" si="91"/>
        <v>0.1814159292035398</v>
      </c>
      <c r="BE98" s="472">
        <f t="shared" si="92"/>
        <v>1.0152320748648308E-4</v>
      </c>
      <c r="BF98" s="473">
        <f t="shared" si="93"/>
        <v>1.0000000000000002</v>
      </c>
      <c r="BG98" s="472">
        <f t="shared" si="67"/>
        <v>0</v>
      </c>
      <c r="BH98" s="471">
        <f t="shared" si="94"/>
        <v>0.11147462238090178</v>
      </c>
    </row>
    <row r="99" spans="1:60" ht="16.5" customHeight="1" x14ac:dyDescent="0.25">
      <c r="A99" s="700">
        <v>13</v>
      </c>
      <c r="B99" s="16">
        <v>60980</v>
      </c>
      <c r="C99" s="21" t="s">
        <v>63</v>
      </c>
      <c r="D99" s="298">
        <v>0</v>
      </c>
      <c r="E99" s="299">
        <v>0</v>
      </c>
      <c r="F99" s="299">
        <v>0</v>
      </c>
      <c r="G99" s="300">
        <f t="shared" si="87"/>
        <v>0</v>
      </c>
      <c r="H99" s="614"/>
      <c r="I99" s="611"/>
      <c r="J99" s="611"/>
      <c r="K99" s="637">
        <f t="shared" si="76"/>
        <v>0</v>
      </c>
      <c r="L99" s="614"/>
      <c r="M99" s="611"/>
      <c r="N99" s="611"/>
      <c r="O99" s="637">
        <f t="shared" si="88"/>
        <v>0</v>
      </c>
      <c r="P99" s="704"/>
      <c r="Q99" s="705"/>
      <c r="R99" s="705"/>
      <c r="S99" s="706">
        <f t="shared" si="77"/>
        <v>0</v>
      </c>
      <c r="T99" s="298">
        <v>0</v>
      </c>
      <c r="U99" s="299">
        <v>0</v>
      </c>
      <c r="V99" s="299">
        <v>1</v>
      </c>
      <c r="W99" s="300">
        <f t="shared" si="89"/>
        <v>1</v>
      </c>
      <c r="X99" s="288">
        <v>0</v>
      </c>
      <c r="Y99" s="289">
        <v>0</v>
      </c>
      <c r="Z99" s="289">
        <v>3</v>
      </c>
      <c r="AA99" s="561">
        <f>IF(Z99&gt;0,1,0)</f>
        <v>1</v>
      </c>
      <c r="AB99" s="614"/>
      <c r="AC99" s="611"/>
      <c r="AD99" s="611"/>
      <c r="AE99" s="637">
        <f t="shared" si="78"/>
        <v>0</v>
      </c>
      <c r="AF99" s="298">
        <v>0</v>
      </c>
      <c r="AG99" s="299">
        <v>0</v>
      </c>
      <c r="AH99" s="299">
        <v>0</v>
      </c>
      <c r="AI99" s="300">
        <f t="shared" si="79"/>
        <v>0</v>
      </c>
      <c r="AJ99" s="298">
        <v>0</v>
      </c>
      <c r="AK99" s="299">
        <v>0</v>
      </c>
      <c r="AL99" s="299">
        <v>0</v>
      </c>
      <c r="AM99" s="300">
        <f t="shared" si="80"/>
        <v>0</v>
      </c>
      <c r="AN99" s="614"/>
      <c r="AO99" s="611"/>
      <c r="AP99" s="611"/>
      <c r="AQ99" s="637">
        <f t="shared" si="81"/>
        <v>0</v>
      </c>
      <c r="AR99" s="298">
        <v>0</v>
      </c>
      <c r="AS99" s="299">
        <v>0</v>
      </c>
      <c r="AT99" s="299">
        <v>0</v>
      </c>
      <c r="AU99" s="300">
        <f t="shared" si="82"/>
        <v>0</v>
      </c>
      <c r="AV99" s="614"/>
      <c r="AW99" s="611"/>
      <c r="AX99" s="611"/>
      <c r="AY99" s="637">
        <f t="shared" si="83"/>
        <v>0</v>
      </c>
      <c r="AZ99" s="470">
        <f t="shared" ref="AZ99:AZ126" si="97">D99+H99+L99+P99+T99+X99+AB99+AF99+AJ99+AN99+AR99+AV99</f>
        <v>0</v>
      </c>
      <c r="BA99" s="479">
        <f t="shared" ref="BA99:BA126" si="98">E99+I99+M99+Q99+U99+Y99+AC99+AG99+AK99+AO99+AS99+AW99</f>
        <v>0</v>
      </c>
      <c r="BB99" s="462">
        <f t="shared" si="66"/>
        <v>4</v>
      </c>
      <c r="BC99" s="466">
        <f t="shared" si="14"/>
        <v>0.33333333333333331</v>
      </c>
      <c r="BD99" s="471">
        <f t="shared" si="91"/>
        <v>0.1814159292035398</v>
      </c>
      <c r="BE99" s="472">
        <f t="shared" si="92"/>
        <v>0.40609282994593238</v>
      </c>
      <c r="BF99" s="473">
        <f t="shared" si="93"/>
        <v>1.0000000000000002</v>
      </c>
      <c r="BG99" s="472">
        <f t="shared" si="67"/>
        <v>0</v>
      </c>
      <c r="BH99" s="471">
        <f t="shared" si="94"/>
        <v>0.11147462238090178</v>
      </c>
    </row>
    <row r="100" spans="1:60" ht="16.5" customHeight="1" x14ac:dyDescent="0.25">
      <c r="A100" s="700">
        <v>14</v>
      </c>
      <c r="B100" s="16">
        <v>61080</v>
      </c>
      <c r="C100" s="21" t="s">
        <v>64</v>
      </c>
      <c r="D100" s="298">
        <v>0</v>
      </c>
      <c r="E100" s="299">
        <v>0</v>
      </c>
      <c r="F100" s="299">
        <v>0</v>
      </c>
      <c r="G100" s="300">
        <f t="shared" si="87"/>
        <v>0</v>
      </c>
      <c r="H100" s="614"/>
      <c r="I100" s="611"/>
      <c r="J100" s="611"/>
      <c r="K100" s="637">
        <f t="shared" si="76"/>
        <v>0</v>
      </c>
      <c r="L100" s="614"/>
      <c r="M100" s="611"/>
      <c r="N100" s="611"/>
      <c r="O100" s="637">
        <f t="shared" si="88"/>
        <v>0</v>
      </c>
      <c r="P100" s="704"/>
      <c r="Q100" s="705"/>
      <c r="R100" s="705"/>
      <c r="S100" s="706">
        <f t="shared" si="77"/>
        <v>0</v>
      </c>
      <c r="T100" s="298">
        <v>0</v>
      </c>
      <c r="U100" s="299">
        <v>0</v>
      </c>
      <c r="V100" s="299">
        <v>0</v>
      </c>
      <c r="W100" s="300">
        <f t="shared" si="89"/>
        <v>0</v>
      </c>
      <c r="X100" s="288">
        <v>0</v>
      </c>
      <c r="Y100" s="289">
        <v>0</v>
      </c>
      <c r="Z100" s="289">
        <v>0</v>
      </c>
      <c r="AA100" s="561">
        <f t="shared" si="90"/>
        <v>0</v>
      </c>
      <c r="AB100" s="614"/>
      <c r="AC100" s="611"/>
      <c r="AD100" s="611"/>
      <c r="AE100" s="637">
        <f t="shared" si="78"/>
        <v>0</v>
      </c>
      <c r="AF100" s="298">
        <v>0</v>
      </c>
      <c r="AG100" s="299">
        <v>0</v>
      </c>
      <c r="AH100" s="299">
        <v>0</v>
      </c>
      <c r="AI100" s="300">
        <f t="shared" si="79"/>
        <v>0</v>
      </c>
      <c r="AJ100" s="298">
        <v>0</v>
      </c>
      <c r="AK100" s="299">
        <v>0</v>
      </c>
      <c r="AL100" s="299">
        <v>0</v>
      </c>
      <c r="AM100" s="300">
        <f t="shared" si="80"/>
        <v>0</v>
      </c>
      <c r="AN100" s="614"/>
      <c r="AO100" s="611"/>
      <c r="AP100" s="611"/>
      <c r="AQ100" s="637">
        <f t="shared" si="81"/>
        <v>0</v>
      </c>
      <c r="AR100" s="298">
        <v>0</v>
      </c>
      <c r="AS100" s="299">
        <v>0</v>
      </c>
      <c r="AT100" s="299">
        <v>0</v>
      </c>
      <c r="AU100" s="300">
        <f t="shared" si="82"/>
        <v>0</v>
      </c>
      <c r="AV100" s="614"/>
      <c r="AW100" s="611"/>
      <c r="AX100" s="611"/>
      <c r="AY100" s="637">
        <f t="shared" si="83"/>
        <v>0</v>
      </c>
      <c r="AZ100" s="470">
        <f t="shared" si="97"/>
        <v>0</v>
      </c>
      <c r="BA100" s="479">
        <f t="shared" si="98"/>
        <v>0</v>
      </c>
      <c r="BB100" s="462">
        <f t="shared" ref="BB100:BB101" si="99">F100+J100+N100+R100+V100+Z100+AD100+AH100+AL100+AP100+AT100+AX100+0.001</f>
        <v>1E-3</v>
      </c>
      <c r="BC100" s="466">
        <f t="shared" si="14"/>
        <v>0</v>
      </c>
      <c r="BD100" s="471">
        <f t="shared" si="91"/>
        <v>0.1814159292035398</v>
      </c>
      <c r="BE100" s="472">
        <f t="shared" si="92"/>
        <v>1.0152320748648308E-4</v>
      </c>
      <c r="BF100" s="473">
        <f t="shared" si="93"/>
        <v>1.0000000000000002</v>
      </c>
      <c r="BG100" s="472">
        <f t="shared" si="67"/>
        <v>0</v>
      </c>
      <c r="BH100" s="471">
        <f t="shared" si="94"/>
        <v>0.11147462238090178</v>
      </c>
    </row>
    <row r="101" spans="1:60" ht="16.5" customHeight="1" x14ac:dyDescent="0.25">
      <c r="A101" s="700">
        <v>15</v>
      </c>
      <c r="B101" s="16">
        <v>61150</v>
      </c>
      <c r="C101" s="21" t="s">
        <v>65</v>
      </c>
      <c r="D101" s="298">
        <v>0</v>
      </c>
      <c r="E101" s="299">
        <v>0</v>
      </c>
      <c r="F101" s="299">
        <v>0</v>
      </c>
      <c r="G101" s="300">
        <f t="shared" si="87"/>
        <v>0</v>
      </c>
      <c r="H101" s="614"/>
      <c r="I101" s="611"/>
      <c r="J101" s="611"/>
      <c r="K101" s="637">
        <f t="shared" si="76"/>
        <v>0</v>
      </c>
      <c r="L101" s="614"/>
      <c r="M101" s="611"/>
      <c r="N101" s="611"/>
      <c r="O101" s="637">
        <f t="shared" si="88"/>
        <v>0</v>
      </c>
      <c r="P101" s="704"/>
      <c r="Q101" s="705"/>
      <c r="R101" s="705"/>
      <c r="S101" s="706">
        <f t="shared" si="77"/>
        <v>0</v>
      </c>
      <c r="T101" s="298">
        <v>0</v>
      </c>
      <c r="U101" s="299">
        <v>0</v>
      </c>
      <c r="V101" s="299">
        <v>0</v>
      </c>
      <c r="W101" s="300">
        <f t="shared" si="89"/>
        <v>0</v>
      </c>
      <c r="X101" s="288">
        <v>0</v>
      </c>
      <c r="Y101" s="289">
        <v>0</v>
      </c>
      <c r="Z101" s="289">
        <v>0</v>
      </c>
      <c r="AA101" s="561">
        <f t="shared" si="90"/>
        <v>0</v>
      </c>
      <c r="AB101" s="614"/>
      <c r="AC101" s="611"/>
      <c r="AD101" s="611"/>
      <c r="AE101" s="637">
        <f t="shared" si="78"/>
        <v>0</v>
      </c>
      <c r="AF101" s="298">
        <v>0</v>
      </c>
      <c r="AG101" s="299">
        <v>0</v>
      </c>
      <c r="AH101" s="299">
        <v>0</v>
      </c>
      <c r="AI101" s="300">
        <f t="shared" si="79"/>
        <v>0</v>
      </c>
      <c r="AJ101" s="298">
        <v>0</v>
      </c>
      <c r="AK101" s="299">
        <v>0</v>
      </c>
      <c r="AL101" s="299">
        <v>0</v>
      </c>
      <c r="AM101" s="300">
        <f t="shared" si="80"/>
        <v>0</v>
      </c>
      <c r="AN101" s="614"/>
      <c r="AO101" s="611"/>
      <c r="AP101" s="611"/>
      <c r="AQ101" s="637">
        <f t="shared" si="81"/>
        <v>0</v>
      </c>
      <c r="AR101" s="298">
        <v>0</v>
      </c>
      <c r="AS101" s="299">
        <v>0</v>
      </c>
      <c r="AT101" s="299">
        <v>0</v>
      </c>
      <c r="AU101" s="300">
        <f t="shared" si="82"/>
        <v>0</v>
      </c>
      <c r="AV101" s="614"/>
      <c r="AW101" s="611"/>
      <c r="AX101" s="611"/>
      <c r="AY101" s="637">
        <f t="shared" si="83"/>
        <v>0</v>
      </c>
      <c r="AZ101" s="470">
        <f t="shared" si="97"/>
        <v>0</v>
      </c>
      <c r="BA101" s="479">
        <f t="shared" si="98"/>
        <v>0</v>
      </c>
      <c r="BB101" s="462">
        <f t="shared" si="99"/>
        <v>1E-3</v>
      </c>
      <c r="BC101" s="466">
        <f t="shared" si="14"/>
        <v>0</v>
      </c>
      <c r="BD101" s="471">
        <f t="shared" si="91"/>
        <v>0.1814159292035398</v>
      </c>
      <c r="BE101" s="472">
        <f t="shared" si="92"/>
        <v>1.0152320748648308E-4</v>
      </c>
      <c r="BF101" s="473">
        <f t="shared" si="93"/>
        <v>1.0000000000000002</v>
      </c>
      <c r="BG101" s="472">
        <f t="shared" si="67"/>
        <v>0</v>
      </c>
      <c r="BH101" s="471">
        <f t="shared" si="94"/>
        <v>0.11147462238090178</v>
      </c>
    </row>
    <row r="102" spans="1:60" ht="16.5" customHeight="1" x14ac:dyDescent="0.25">
      <c r="A102" s="700">
        <v>16</v>
      </c>
      <c r="B102" s="16">
        <v>61210</v>
      </c>
      <c r="C102" s="21" t="s">
        <v>66</v>
      </c>
      <c r="D102" s="298">
        <v>0</v>
      </c>
      <c r="E102" s="299">
        <v>0</v>
      </c>
      <c r="F102" s="299">
        <v>0</v>
      </c>
      <c r="G102" s="300">
        <f t="shared" si="87"/>
        <v>0</v>
      </c>
      <c r="H102" s="614"/>
      <c r="I102" s="611"/>
      <c r="J102" s="611"/>
      <c r="K102" s="637">
        <f t="shared" si="76"/>
        <v>0</v>
      </c>
      <c r="L102" s="614"/>
      <c r="M102" s="611"/>
      <c r="N102" s="611"/>
      <c r="O102" s="637">
        <f t="shared" si="88"/>
        <v>0</v>
      </c>
      <c r="P102" s="704"/>
      <c r="Q102" s="705"/>
      <c r="R102" s="705"/>
      <c r="S102" s="706">
        <f t="shared" si="77"/>
        <v>0</v>
      </c>
      <c r="T102" s="298">
        <v>0</v>
      </c>
      <c r="U102" s="299">
        <v>0</v>
      </c>
      <c r="V102" s="299">
        <v>0</v>
      </c>
      <c r="W102" s="300">
        <f t="shared" si="89"/>
        <v>0</v>
      </c>
      <c r="X102" s="288">
        <v>0</v>
      </c>
      <c r="Y102" s="289">
        <v>0</v>
      </c>
      <c r="Z102" s="289">
        <v>1</v>
      </c>
      <c r="AA102" s="561">
        <f t="shared" si="90"/>
        <v>1</v>
      </c>
      <c r="AB102" s="614"/>
      <c r="AC102" s="611"/>
      <c r="AD102" s="611"/>
      <c r="AE102" s="637">
        <f t="shared" si="78"/>
        <v>0</v>
      </c>
      <c r="AF102" s="298">
        <v>0</v>
      </c>
      <c r="AG102" s="299">
        <v>0</v>
      </c>
      <c r="AH102" s="299">
        <v>0</v>
      </c>
      <c r="AI102" s="300">
        <f t="shared" si="79"/>
        <v>0</v>
      </c>
      <c r="AJ102" s="298">
        <v>0</v>
      </c>
      <c r="AK102" s="299">
        <v>0</v>
      </c>
      <c r="AL102" s="299">
        <v>0</v>
      </c>
      <c r="AM102" s="300">
        <f t="shared" si="80"/>
        <v>0</v>
      </c>
      <c r="AN102" s="614"/>
      <c r="AO102" s="611"/>
      <c r="AP102" s="611"/>
      <c r="AQ102" s="637">
        <f t="shared" si="81"/>
        <v>0</v>
      </c>
      <c r="AR102" s="298">
        <v>0</v>
      </c>
      <c r="AS102" s="299">
        <v>0</v>
      </c>
      <c r="AT102" s="299">
        <v>0</v>
      </c>
      <c r="AU102" s="300">
        <f t="shared" si="82"/>
        <v>0</v>
      </c>
      <c r="AV102" s="614"/>
      <c r="AW102" s="611"/>
      <c r="AX102" s="611"/>
      <c r="AY102" s="637">
        <f t="shared" si="83"/>
        <v>0</v>
      </c>
      <c r="AZ102" s="470">
        <f t="shared" si="97"/>
        <v>0</v>
      </c>
      <c r="BA102" s="479">
        <f t="shared" si="98"/>
        <v>0</v>
      </c>
      <c r="BB102" s="462">
        <f t="shared" si="66"/>
        <v>1</v>
      </c>
      <c r="BC102" s="466">
        <f t="shared" si="14"/>
        <v>0.16666666666666666</v>
      </c>
      <c r="BD102" s="471">
        <f t="shared" si="91"/>
        <v>0.1814159292035398</v>
      </c>
      <c r="BE102" s="472">
        <f t="shared" si="92"/>
        <v>0.10152320748648309</v>
      </c>
      <c r="BF102" s="473">
        <f t="shared" si="93"/>
        <v>1.0000000000000002</v>
      </c>
      <c r="BG102" s="472">
        <f t="shared" si="67"/>
        <v>0</v>
      </c>
      <c r="BH102" s="471">
        <f t="shared" si="94"/>
        <v>0.11147462238090178</v>
      </c>
    </row>
    <row r="103" spans="1:60" ht="16.5" customHeight="1" x14ac:dyDescent="0.25">
      <c r="A103" s="700">
        <v>17</v>
      </c>
      <c r="B103" s="16">
        <v>61290</v>
      </c>
      <c r="C103" s="21" t="s">
        <v>67</v>
      </c>
      <c r="D103" s="298">
        <v>0</v>
      </c>
      <c r="E103" s="299">
        <v>0</v>
      </c>
      <c r="F103" s="299">
        <v>0</v>
      </c>
      <c r="G103" s="300">
        <f t="shared" si="87"/>
        <v>0</v>
      </c>
      <c r="H103" s="614"/>
      <c r="I103" s="611"/>
      <c r="J103" s="611"/>
      <c r="K103" s="637">
        <f t="shared" si="76"/>
        <v>0</v>
      </c>
      <c r="L103" s="614"/>
      <c r="M103" s="611"/>
      <c r="N103" s="611"/>
      <c r="O103" s="637">
        <f t="shared" si="88"/>
        <v>0</v>
      </c>
      <c r="P103" s="704"/>
      <c r="Q103" s="705"/>
      <c r="R103" s="705"/>
      <c r="S103" s="706">
        <f t="shared" si="77"/>
        <v>0</v>
      </c>
      <c r="T103" s="298">
        <v>0</v>
      </c>
      <c r="U103" s="299">
        <v>0</v>
      </c>
      <c r="V103" s="299">
        <v>0</v>
      </c>
      <c r="W103" s="300">
        <f t="shared" si="89"/>
        <v>0</v>
      </c>
      <c r="X103" s="288">
        <v>0</v>
      </c>
      <c r="Y103" s="289">
        <v>0</v>
      </c>
      <c r="Z103" s="289">
        <v>0</v>
      </c>
      <c r="AA103" s="561">
        <f t="shared" si="90"/>
        <v>0</v>
      </c>
      <c r="AB103" s="614"/>
      <c r="AC103" s="611"/>
      <c r="AD103" s="611"/>
      <c r="AE103" s="637">
        <f t="shared" si="78"/>
        <v>0</v>
      </c>
      <c r="AF103" s="298">
        <v>0</v>
      </c>
      <c r="AG103" s="299">
        <v>0</v>
      </c>
      <c r="AH103" s="299">
        <v>0</v>
      </c>
      <c r="AI103" s="300">
        <f t="shared" si="79"/>
        <v>0</v>
      </c>
      <c r="AJ103" s="298">
        <v>0</v>
      </c>
      <c r="AK103" s="299">
        <v>0</v>
      </c>
      <c r="AL103" s="299">
        <v>0</v>
      </c>
      <c r="AM103" s="300">
        <f t="shared" si="80"/>
        <v>0</v>
      </c>
      <c r="AN103" s="614"/>
      <c r="AO103" s="611"/>
      <c r="AP103" s="611"/>
      <c r="AQ103" s="637">
        <f t="shared" si="81"/>
        <v>0</v>
      </c>
      <c r="AR103" s="298">
        <v>0</v>
      </c>
      <c r="AS103" s="299">
        <v>0</v>
      </c>
      <c r="AT103" s="299">
        <v>0</v>
      </c>
      <c r="AU103" s="300">
        <f t="shared" si="82"/>
        <v>0</v>
      </c>
      <c r="AV103" s="614"/>
      <c r="AW103" s="611"/>
      <c r="AX103" s="611"/>
      <c r="AY103" s="637">
        <f t="shared" si="83"/>
        <v>0</v>
      </c>
      <c r="AZ103" s="470">
        <f t="shared" si="97"/>
        <v>0</v>
      </c>
      <c r="BA103" s="461">
        <f t="shared" si="98"/>
        <v>0</v>
      </c>
      <c r="BB103" s="462">
        <f t="shared" ref="BB103:BB104" si="100">F103+J103+N103+R103+V103+Z103+AD103+AH103+AL103+AP103+AT103+AX103+0.001</f>
        <v>1E-3</v>
      </c>
      <c r="BC103" s="466">
        <f t="shared" si="14"/>
        <v>0</v>
      </c>
      <c r="BD103" s="471">
        <f t="shared" si="91"/>
        <v>0.1814159292035398</v>
      </c>
      <c r="BE103" s="472">
        <f t="shared" si="92"/>
        <v>1.0152320748648308E-4</v>
      </c>
      <c r="BF103" s="473">
        <f t="shared" si="93"/>
        <v>1.0000000000000002</v>
      </c>
      <c r="BG103" s="472">
        <f t="shared" si="67"/>
        <v>0</v>
      </c>
      <c r="BH103" s="471">
        <f t="shared" si="94"/>
        <v>0.11147462238090178</v>
      </c>
    </row>
    <row r="104" spans="1:60" ht="16.5" customHeight="1" x14ac:dyDescent="0.25">
      <c r="A104" s="700">
        <v>18</v>
      </c>
      <c r="B104" s="16">
        <v>61340</v>
      </c>
      <c r="C104" s="21" t="s">
        <v>68</v>
      </c>
      <c r="D104" s="298">
        <v>0</v>
      </c>
      <c r="E104" s="299">
        <v>0</v>
      </c>
      <c r="F104" s="299">
        <v>0</v>
      </c>
      <c r="G104" s="300">
        <f t="shared" si="87"/>
        <v>0</v>
      </c>
      <c r="H104" s="614"/>
      <c r="I104" s="611"/>
      <c r="J104" s="611"/>
      <c r="K104" s="637">
        <f t="shared" si="76"/>
        <v>0</v>
      </c>
      <c r="L104" s="614"/>
      <c r="M104" s="611"/>
      <c r="N104" s="611"/>
      <c r="O104" s="637">
        <f t="shared" si="88"/>
        <v>0</v>
      </c>
      <c r="P104" s="704"/>
      <c r="Q104" s="705"/>
      <c r="R104" s="705"/>
      <c r="S104" s="706">
        <f t="shared" si="77"/>
        <v>0</v>
      </c>
      <c r="T104" s="298">
        <v>0</v>
      </c>
      <c r="U104" s="299">
        <v>0</v>
      </c>
      <c r="V104" s="299">
        <v>0</v>
      </c>
      <c r="W104" s="300">
        <f t="shared" si="89"/>
        <v>0</v>
      </c>
      <c r="X104" s="288">
        <v>0</v>
      </c>
      <c r="Y104" s="289">
        <v>0</v>
      </c>
      <c r="Z104" s="289">
        <v>0</v>
      </c>
      <c r="AA104" s="561">
        <f t="shared" si="90"/>
        <v>0</v>
      </c>
      <c r="AB104" s="614"/>
      <c r="AC104" s="611"/>
      <c r="AD104" s="611"/>
      <c r="AE104" s="637">
        <f t="shared" si="78"/>
        <v>0</v>
      </c>
      <c r="AF104" s="298">
        <v>0</v>
      </c>
      <c r="AG104" s="299">
        <v>0</v>
      </c>
      <c r="AH104" s="299">
        <v>0</v>
      </c>
      <c r="AI104" s="300">
        <f t="shared" si="79"/>
        <v>0</v>
      </c>
      <c r="AJ104" s="298">
        <v>0</v>
      </c>
      <c r="AK104" s="299">
        <v>0</v>
      </c>
      <c r="AL104" s="299">
        <v>0</v>
      </c>
      <c r="AM104" s="300">
        <f t="shared" si="80"/>
        <v>0</v>
      </c>
      <c r="AN104" s="614"/>
      <c r="AO104" s="611"/>
      <c r="AP104" s="611"/>
      <c r="AQ104" s="637">
        <f t="shared" si="81"/>
        <v>0</v>
      </c>
      <c r="AR104" s="298">
        <v>0</v>
      </c>
      <c r="AS104" s="299">
        <v>0</v>
      </c>
      <c r="AT104" s="299">
        <v>0</v>
      </c>
      <c r="AU104" s="300">
        <f t="shared" si="82"/>
        <v>0</v>
      </c>
      <c r="AV104" s="614"/>
      <c r="AW104" s="611"/>
      <c r="AX104" s="611"/>
      <c r="AY104" s="637">
        <f t="shared" si="83"/>
        <v>0</v>
      </c>
      <c r="AZ104" s="470">
        <f t="shared" si="97"/>
        <v>0</v>
      </c>
      <c r="BA104" s="479">
        <f t="shared" si="98"/>
        <v>0</v>
      </c>
      <c r="BB104" s="474">
        <f t="shared" si="100"/>
        <v>1E-3</v>
      </c>
      <c r="BC104" s="466">
        <f t="shared" si="14"/>
        <v>0</v>
      </c>
      <c r="BD104" s="471">
        <f t="shared" si="91"/>
        <v>0.1814159292035398</v>
      </c>
      <c r="BE104" s="472">
        <f t="shared" si="92"/>
        <v>1.0152320748648308E-4</v>
      </c>
      <c r="BF104" s="473">
        <f t="shared" si="93"/>
        <v>1.0000000000000002</v>
      </c>
      <c r="BG104" s="472">
        <f t="shared" si="67"/>
        <v>0</v>
      </c>
      <c r="BH104" s="471">
        <f t="shared" si="94"/>
        <v>0.11147462238090178</v>
      </c>
    </row>
    <row r="105" spans="1:60" ht="16.5" customHeight="1" x14ac:dyDescent="0.25">
      <c r="A105" s="700">
        <v>19</v>
      </c>
      <c r="B105" s="16">
        <v>61390</v>
      </c>
      <c r="C105" s="21" t="s">
        <v>69</v>
      </c>
      <c r="D105" s="298">
        <v>0</v>
      </c>
      <c r="E105" s="299">
        <v>0</v>
      </c>
      <c r="F105" s="299">
        <v>0</v>
      </c>
      <c r="G105" s="300">
        <f t="shared" si="87"/>
        <v>0</v>
      </c>
      <c r="H105" s="614"/>
      <c r="I105" s="611"/>
      <c r="J105" s="611"/>
      <c r="K105" s="637">
        <f t="shared" si="76"/>
        <v>0</v>
      </c>
      <c r="L105" s="614"/>
      <c r="M105" s="611"/>
      <c r="N105" s="611"/>
      <c r="O105" s="637">
        <f t="shared" si="88"/>
        <v>0</v>
      </c>
      <c r="P105" s="704"/>
      <c r="Q105" s="705"/>
      <c r="R105" s="705"/>
      <c r="S105" s="706">
        <f t="shared" si="77"/>
        <v>0</v>
      </c>
      <c r="T105" s="298">
        <v>0</v>
      </c>
      <c r="U105" s="299">
        <v>0</v>
      </c>
      <c r="V105" s="299">
        <v>0</v>
      </c>
      <c r="W105" s="300">
        <f t="shared" si="89"/>
        <v>0</v>
      </c>
      <c r="X105" s="288">
        <v>0</v>
      </c>
      <c r="Y105" s="289">
        <v>0</v>
      </c>
      <c r="Z105" s="289">
        <v>1</v>
      </c>
      <c r="AA105" s="561">
        <f t="shared" si="90"/>
        <v>1</v>
      </c>
      <c r="AB105" s="614"/>
      <c r="AC105" s="611"/>
      <c r="AD105" s="611"/>
      <c r="AE105" s="637">
        <f t="shared" si="78"/>
        <v>0</v>
      </c>
      <c r="AF105" s="298">
        <v>0</v>
      </c>
      <c r="AG105" s="299">
        <v>0</v>
      </c>
      <c r="AH105" s="299">
        <v>0</v>
      </c>
      <c r="AI105" s="300">
        <f t="shared" si="79"/>
        <v>0</v>
      </c>
      <c r="AJ105" s="298">
        <v>0</v>
      </c>
      <c r="AK105" s="299">
        <v>0</v>
      </c>
      <c r="AL105" s="299">
        <v>0</v>
      </c>
      <c r="AM105" s="300">
        <f t="shared" si="80"/>
        <v>0</v>
      </c>
      <c r="AN105" s="614"/>
      <c r="AO105" s="611"/>
      <c r="AP105" s="611"/>
      <c r="AQ105" s="637">
        <f t="shared" si="81"/>
        <v>0</v>
      </c>
      <c r="AR105" s="298">
        <v>0</v>
      </c>
      <c r="AS105" s="299">
        <v>0</v>
      </c>
      <c r="AT105" s="299">
        <v>0</v>
      </c>
      <c r="AU105" s="300">
        <f t="shared" si="82"/>
        <v>0</v>
      </c>
      <c r="AV105" s="614"/>
      <c r="AW105" s="611"/>
      <c r="AX105" s="611"/>
      <c r="AY105" s="637">
        <f t="shared" si="83"/>
        <v>0</v>
      </c>
      <c r="AZ105" s="470">
        <f t="shared" si="97"/>
        <v>0</v>
      </c>
      <c r="BA105" s="479">
        <f t="shared" si="98"/>
        <v>0</v>
      </c>
      <c r="BB105" s="462">
        <f t="shared" si="66"/>
        <v>1</v>
      </c>
      <c r="BC105" s="466">
        <f t="shared" si="14"/>
        <v>0.16666666666666666</v>
      </c>
      <c r="BD105" s="471">
        <f t="shared" si="91"/>
        <v>0.1814159292035398</v>
      </c>
      <c r="BE105" s="472">
        <f t="shared" si="92"/>
        <v>0.10152320748648309</v>
      </c>
      <c r="BF105" s="473">
        <f t="shared" si="93"/>
        <v>1.0000000000000002</v>
      </c>
      <c r="BG105" s="472">
        <f t="shared" si="67"/>
        <v>0</v>
      </c>
      <c r="BH105" s="471">
        <f t="shared" si="94"/>
        <v>0.11147462238090178</v>
      </c>
    </row>
    <row r="106" spans="1:60" ht="16.5" customHeight="1" x14ac:dyDescent="0.25">
      <c r="A106" s="700">
        <v>20</v>
      </c>
      <c r="B106" s="16">
        <v>61410</v>
      </c>
      <c r="C106" s="21" t="s">
        <v>70</v>
      </c>
      <c r="D106" s="298">
        <v>0</v>
      </c>
      <c r="E106" s="299">
        <v>0</v>
      </c>
      <c r="F106" s="299">
        <v>0</v>
      </c>
      <c r="G106" s="300">
        <f t="shared" si="87"/>
        <v>0</v>
      </c>
      <c r="H106" s="614"/>
      <c r="I106" s="611"/>
      <c r="J106" s="611"/>
      <c r="K106" s="637">
        <f t="shared" si="76"/>
        <v>0</v>
      </c>
      <c r="L106" s="614"/>
      <c r="M106" s="611"/>
      <c r="N106" s="611"/>
      <c r="O106" s="637">
        <f t="shared" si="88"/>
        <v>0</v>
      </c>
      <c r="P106" s="704"/>
      <c r="Q106" s="705"/>
      <c r="R106" s="705"/>
      <c r="S106" s="706">
        <f t="shared" si="77"/>
        <v>0</v>
      </c>
      <c r="T106" s="298">
        <v>0</v>
      </c>
      <c r="U106" s="299">
        <v>0</v>
      </c>
      <c r="V106" s="299">
        <v>0</v>
      </c>
      <c r="W106" s="300">
        <f t="shared" si="89"/>
        <v>0</v>
      </c>
      <c r="X106" s="288">
        <v>0</v>
      </c>
      <c r="Y106" s="289">
        <v>0</v>
      </c>
      <c r="Z106" s="289">
        <v>1</v>
      </c>
      <c r="AA106" s="561">
        <f t="shared" si="90"/>
        <v>1</v>
      </c>
      <c r="AB106" s="614"/>
      <c r="AC106" s="611"/>
      <c r="AD106" s="611"/>
      <c r="AE106" s="637">
        <f t="shared" si="78"/>
        <v>0</v>
      </c>
      <c r="AF106" s="298">
        <v>0</v>
      </c>
      <c r="AG106" s="299">
        <v>0</v>
      </c>
      <c r="AH106" s="299">
        <v>0</v>
      </c>
      <c r="AI106" s="300">
        <f t="shared" si="79"/>
        <v>0</v>
      </c>
      <c r="AJ106" s="298">
        <v>0</v>
      </c>
      <c r="AK106" s="299">
        <v>0</v>
      </c>
      <c r="AL106" s="299">
        <v>0</v>
      </c>
      <c r="AM106" s="300">
        <f t="shared" si="80"/>
        <v>0</v>
      </c>
      <c r="AN106" s="614"/>
      <c r="AO106" s="611"/>
      <c r="AP106" s="611"/>
      <c r="AQ106" s="637">
        <f t="shared" si="81"/>
        <v>0</v>
      </c>
      <c r="AR106" s="298">
        <v>0</v>
      </c>
      <c r="AS106" s="299">
        <v>0</v>
      </c>
      <c r="AT106" s="299">
        <v>0</v>
      </c>
      <c r="AU106" s="300">
        <f t="shared" si="82"/>
        <v>0</v>
      </c>
      <c r="AV106" s="614"/>
      <c r="AW106" s="611"/>
      <c r="AX106" s="611"/>
      <c r="AY106" s="637">
        <f t="shared" si="83"/>
        <v>0</v>
      </c>
      <c r="AZ106" s="470">
        <f t="shared" si="97"/>
        <v>0</v>
      </c>
      <c r="BA106" s="479">
        <f t="shared" si="98"/>
        <v>0</v>
      </c>
      <c r="BB106" s="462">
        <f t="shared" si="66"/>
        <v>1</v>
      </c>
      <c r="BC106" s="466">
        <f t="shared" si="14"/>
        <v>0.16666666666666666</v>
      </c>
      <c r="BD106" s="471">
        <f t="shared" si="91"/>
        <v>0.1814159292035398</v>
      </c>
      <c r="BE106" s="472">
        <f t="shared" si="92"/>
        <v>0.10152320748648309</v>
      </c>
      <c r="BF106" s="473">
        <f t="shared" si="93"/>
        <v>1.0000000000000002</v>
      </c>
      <c r="BG106" s="472">
        <f t="shared" si="67"/>
        <v>0</v>
      </c>
      <c r="BH106" s="471">
        <f t="shared" si="94"/>
        <v>0.11147462238090178</v>
      </c>
    </row>
    <row r="107" spans="1:60" ht="16.5" customHeight="1" x14ac:dyDescent="0.25">
      <c r="A107" s="700">
        <v>21</v>
      </c>
      <c r="B107" s="16">
        <v>61430</v>
      </c>
      <c r="C107" s="21" t="s">
        <v>111</v>
      </c>
      <c r="D107" s="298">
        <v>0</v>
      </c>
      <c r="E107" s="299">
        <v>1</v>
      </c>
      <c r="F107" s="299">
        <v>1</v>
      </c>
      <c r="G107" s="300">
        <f t="shared" si="87"/>
        <v>1</v>
      </c>
      <c r="H107" s="614"/>
      <c r="I107" s="611"/>
      <c r="J107" s="611"/>
      <c r="K107" s="637">
        <f t="shared" si="76"/>
        <v>0</v>
      </c>
      <c r="L107" s="614"/>
      <c r="M107" s="611"/>
      <c r="N107" s="611"/>
      <c r="O107" s="637">
        <f t="shared" si="88"/>
        <v>0</v>
      </c>
      <c r="P107" s="704"/>
      <c r="Q107" s="705"/>
      <c r="R107" s="705"/>
      <c r="S107" s="706">
        <f t="shared" si="77"/>
        <v>0</v>
      </c>
      <c r="T107" s="298">
        <v>0</v>
      </c>
      <c r="U107" s="299">
        <v>0</v>
      </c>
      <c r="V107" s="299">
        <v>0</v>
      </c>
      <c r="W107" s="300">
        <f t="shared" si="89"/>
        <v>0</v>
      </c>
      <c r="X107" s="288">
        <v>0</v>
      </c>
      <c r="Y107" s="289">
        <v>0</v>
      </c>
      <c r="Z107" s="289">
        <v>1</v>
      </c>
      <c r="AA107" s="561">
        <f t="shared" si="90"/>
        <v>1</v>
      </c>
      <c r="AB107" s="614"/>
      <c r="AC107" s="611"/>
      <c r="AD107" s="611"/>
      <c r="AE107" s="637">
        <f t="shared" si="78"/>
        <v>0</v>
      </c>
      <c r="AF107" s="298">
        <v>0</v>
      </c>
      <c r="AG107" s="299">
        <v>0</v>
      </c>
      <c r="AH107" s="299">
        <v>0</v>
      </c>
      <c r="AI107" s="300">
        <f t="shared" si="79"/>
        <v>0</v>
      </c>
      <c r="AJ107" s="298">
        <v>0</v>
      </c>
      <c r="AK107" s="299">
        <v>1</v>
      </c>
      <c r="AL107" s="299">
        <v>1</v>
      </c>
      <c r="AM107" s="300">
        <f t="shared" si="80"/>
        <v>1</v>
      </c>
      <c r="AN107" s="614"/>
      <c r="AO107" s="611"/>
      <c r="AP107" s="611"/>
      <c r="AQ107" s="637">
        <f t="shared" si="81"/>
        <v>0</v>
      </c>
      <c r="AR107" s="298">
        <v>0</v>
      </c>
      <c r="AS107" s="299">
        <v>1</v>
      </c>
      <c r="AT107" s="299">
        <v>1</v>
      </c>
      <c r="AU107" s="300">
        <f t="shared" si="82"/>
        <v>1</v>
      </c>
      <c r="AV107" s="614"/>
      <c r="AW107" s="611"/>
      <c r="AX107" s="611"/>
      <c r="AY107" s="637">
        <f t="shared" si="83"/>
        <v>0</v>
      </c>
      <c r="AZ107" s="470">
        <f t="shared" si="97"/>
        <v>0</v>
      </c>
      <c r="BA107" s="479">
        <f t="shared" si="98"/>
        <v>3</v>
      </c>
      <c r="BB107" s="462">
        <f t="shared" si="66"/>
        <v>4</v>
      </c>
      <c r="BC107" s="466">
        <f t="shared" si="14"/>
        <v>0.66666666666666663</v>
      </c>
      <c r="BD107" s="471">
        <f t="shared" si="91"/>
        <v>0.1814159292035398</v>
      </c>
      <c r="BE107" s="472">
        <f t="shared" si="92"/>
        <v>0.40609282994593238</v>
      </c>
      <c r="BF107" s="473">
        <f t="shared" si="93"/>
        <v>1.0000000000000002</v>
      </c>
      <c r="BG107" s="472">
        <f t="shared" si="67"/>
        <v>0.75</v>
      </c>
      <c r="BH107" s="471">
        <f t="shared" si="94"/>
        <v>0.11147462238090178</v>
      </c>
    </row>
    <row r="108" spans="1:60" ht="16.5" customHeight="1" x14ac:dyDescent="0.25">
      <c r="A108" s="700">
        <v>22</v>
      </c>
      <c r="B108" s="16">
        <v>61440</v>
      </c>
      <c r="C108" s="21" t="s">
        <v>71</v>
      </c>
      <c r="D108" s="298">
        <v>0</v>
      </c>
      <c r="E108" s="299">
        <v>0</v>
      </c>
      <c r="F108" s="299">
        <v>1</v>
      </c>
      <c r="G108" s="300">
        <f t="shared" si="87"/>
        <v>1</v>
      </c>
      <c r="H108" s="614"/>
      <c r="I108" s="611"/>
      <c r="J108" s="611"/>
      <c r="K108" s="637">
        <f t="shared" si="76"/>
        <v>0</v>
      </c>
      <c r="L108" s="614"/>
      <c r="M108" s="611"/>
      <c r="N108" s="611"/>
      <c r="O108" s="637">
        <f t="shared" si="88"/>
        <v>0</v>
      </c>
      <c r="P108" s="704"/>
      <c r="Q108" s="705"/>
      <c r="R108" s="705"/>
      <c r="S108" s="706">
        <f t="shared" si="77"/>
        <v>0</v>
      </c>
      <c r="T108" s="298">
        <v>0</v>
      </c>
      <c r="U108" s="299">
        <v>0</v>
      </c>
      <c r="V108" s="299">
        <v>0</v>
      </c>
      <c r="W108" s="300">
        <f t="shared" si="89"/>
        <v>0</v>
      </c>
      <c r="X108" s="288">
        <v>2</v>
      </c>
      <c r="Y108" s="289">
        <v>14</v>
      </c>
      <c r="Z108" s="289">
        <v>68</v>
      </c>
      <c r="AA108" s="561">
        <f t="shared" si="90"/>
        <v>1</v>
      </c>
      <c r="AB108" s="614"/>
      <c r="AC108" s="611"/>
      <c r="AD108" s="611"/>
      <c r="AE108" s="637">
        <f t="shared" si="78"/>
        <v>0</v>
      </c>
      <c r="AF108" s="298">
        <v>0</v>
      </c>
      <c r="AG108" s="299">
        <v>0</v>
      </c>
      <c r="AH108" s="299">
        <v>0</v>
      </c>
      <c r="AI108" s="300">
        <f t="shared" si="79"/>
        <v>0</v>
      </c>
      <c r="AJ108" s="298">
        <v>0</v>
      </c>
      <c r="AK108" s="299">
        <v>30</v>
      </c>
      <c r="AL108" s="299">
        <v>260</v>
      </c>
      <c r="AM108" s="300">
        <f t="shared" si="80"/>
        <v>1</v>
      </c>
      <c r="AN108" s="614"/>
      <c r="AO108" s="611"/>
      <c r="AP108" s="611"/>
      <c r="AQ108" s="637">
        <f t="shared" si="81"/>
        <v>0</v>
      </c>
      <c r="AR108" s="298">
        <v>0</v>
      </c>
      <c r="AS108" s="299">
        <v>13</v>
      </c>
      <c r="AT108" s="299">
        <v>99</v>
      </c>
      <c r="AU108" s="300">
        <f t="shared" si="82"/>
        <v>1</v>
      </c>
      <c r="AV108" s="614"/>
      <c r="AW108" s="611"/>
      <c r="AX108" s="611"/>
      <c r="AY108" s="637">
        <f t="shared" si="83"/>
        <v>0</v>
      </c>
      <c r="AZ108" s="470">
        <f t="shared" si="97"/>
        <v>2</v>
      </c>
      <c r="BA108" s="479">
        <f t="shared" si="98"/>
        <v>57</v>
      </c>
      <c r="BB108" s="462">
        <f>F108+J108+N108+R108+V108+Z108+AD108+AH108+AL108+AP108+AT108+AX108</f>
        <v>428</v>
      </c>
      <c r="BC108" s="466">
        <f t="shared" si="14"/>
        <v>0.66666666666666663</v>
      </c>
      <c r="BD108" s="471">
        <f t="shared" si="91"/>
        <v>0.1814159292035398</v>
      </c>
      <c r="BE108" s="472">
        <f t="shared" si="92"/>
        <v>43.451932804214763</v>
      </c>
      <c r="BF108" s="473">
        <f t="shared" si="93"/>
        <v>1.0000000000000002</v>
      </c>
      <c r="BG108" s="472">
        <f t="shared" si="67"/>
        <v>0.13785046728971961</v>
      </c>
      <c r="BH108" s="471">
        <f t="shared" si="94"/>
        <v>0.11147462238090178</v>
      </c>
    </row>
    <row r="109" spans="1:60" ht="16.5" customHeight="1" x14ac:dyDescent="0.25">
      <c r="A109" s="700">
        <v>23</v>
      </c>
      <c r="B109" s="16">
        <v>61450</v>
      </c>
      <c r="C109" s="21" t="s">
        <v>112</v>
      </c>
      <c r="D109" s="298">
        <v>0</v>
      </c>
      <c r="E109" s="299">
        <v>0</v>
      </c>
      <c r="F109" s="299">
        <v>1</v>
      </c>
      <c r="G109" s="300">
        <f t="shared" si="87"/>
        <v>1</v>
      </c>
      <c r="H109" s="614"/>
      <c r="I109" s="611"/>
      <c r="J109" s="611"/>
      <c r="K109" s="637">
        <f t="shared" si="76"/>
        <v>0</v>
      </c>
      <c r="L109" s="614"/>
      <c r="M109" s="611"/>
      <c r="N109" s="611"/>
      <c r="O109" s="637">
        <f t="shared" si="88"/>
        <v>0</v>
      </c>
      <c r="P109" s="704"/>
      <c r="Q109" s="705"/>
      <c r="R109" s="705"/>
      <c r="S109" s="706">
        <f t="shared" si="77"/>
        <v>0</v>
      </c>
      <c r="T109" s="298">
        <v>0</v>
      </c>
      <c r="U109" s="299">
        <v>0</v>
      </c>
      <c r="V109" s="299">
        <v>0</v>
      </c>
      <c r="W109" s="300">
        <f t="shared" si="89"/>
        <v>0</v>
      </c>
      <c r="X109" s="288">
        <v>0</v>
      </c>
      <c r="Y109" s="289">
        <v>2</v>
      </c>
      <c r="Z109" s="289">
        <v>9</v>
      </c>
      <c r="AA109" s="561">
        <f t="shared" si="90"/>
        <v>1</v>
      </c>
      <c r="AB109" s="614"/>
      <c r="AC109" s="611"/>
      <c r="AD109" s="611"/>
      <c r="AE109" s="637">
        <f t="shared" si="78"/>
        <v>0</v>
      </c>
      <c r="AF109" s="298">
        <v>0</v>
      </c>
      <c r="AG109" s="299">
        <v>0</v>
      </c>
      <c r="AH109" s="299">
        <v>0</v>
      </c>
      <c r="AI109" s="300">
        <f t="shared" si="79"/>
        <v>0</v>
      </c>
      <c r="AJ109" s="298">
        <v>0</v>
      </c>
      <c r="AK109" s="299">
        <v>0</v>
      </c>
      <c r="AL109" s="299">
        <v>0</v>
      </c>
      <c r="AM109" s="300">
        <f t="shared" si="80"/>
        <v>0</v>
      </c>
      <c r="AN109" s="614"/>
      <c r="AO109" s="611"/>
      <c r="AP109" s="611"/>
      <c r="AQ109" s="637">
        <f t="shared" si="81"/>
        <v>0</v>
      </c>
      <c r="AR109" s="298">
        <v>0</v>
      </c>
      <c r="AS109" s="299">
        <v>0</v>
      </c>
      <c r="AT109" s="299">
        <v>0</v>
      </c>
      <c r="AU109" s="300">
        <f t="shared" si="82"/>
        <v>0</v>
      </c>
      <c r="AV109" s="614"/>
      <c r="AW109" s="611"/>
      <c r="AX109" s="611"/>
      <c r="AY109" s="637">
        <f t="shared" si="83"/>
        <v>0</v>
      </c>
      <c r="AZ109" s="470">
        <f t="shared" si="97"/>
        <v>0</v>
      </c>
      <c r="BA109" s="479">
        <f t="shared" si="98"/>
        <v>2</v>
      </c>
      <c r="BB109" s="482">
        <f t="shared" si="66"/>
        <v>10</v>
      </c>
      <c r="BC109" s="466">
        <f t="shared" si="14"/>
        <v>0.33333333333333331</v>
      </c>
      <c r="BD109" s="471">
        <f t="shared" si="91"/>
        <v>0.1814159292035398</v>
      </c>
      <c r="BE109" s="472">
        <f t="shared" si="92"/>
        <v>1.0152320748648309</v>
      </c>
      <c r="BF109" s="473">
        <f t="shared" si="93"/>
        <v>1.0000000000000002</v>
      </c>
      <c r="BG109" s="472">
        <f t="shared" si="67"/>
        <v>0.2</v>
      </c>
      <c r="BH109" s="471">
        <f t="shared" si="94"/>
        <v>0.11147462238090178</v>
      </c>
    </row>
    <row r="110" spans="1:60" ht="16.5" customHeight="1" x14ac:dyDescent="0.25">
      <c r="A110" s="700">
        <v>24</v>
      </c>
      <c r="B110" s="16">
        <v>61470</v>
      </c>
      <c r="C110" s="21" t="s">
        <v>72</v>
      </c>
      <c r="D110" s="298">
        <v>0</v>
      </c>
      <c r="E110" s="299">
        <v>0</v>
      </c>
      <c r="F110" s="299">
        <v>0</v>
      </c>
      <c r="G110" s="300">
        <f t="shared" si="87"/>
        <v>0</v>
      </c>
      <c r="H110" s="614"/>
      <c r="I110" s="611"/>
      <c r="J110" s="611"/>
      <c r="K110" s="637">
        <f t="shared" si="76"/>
        <v>0</v>
      </c>
      <c r="L110" s="614"/>
      <c r="M110" s="611"/>
      <c r="N110" s="611"/>
      <c r="O110" s="637">
        <f t="shared" si="88"/>
        <v>0</v>
      </c>
      <c r="P110" s="704"/>
      <c r="Q110" s="705"/>
      <c r="R110" s="705"/>
      <c r="S110" s="706">
        <f t="shared" si="77"/>
        <v>0</v>
      </c>
      <c r="T110" s="298">
        <v>0</v>
      </c>
      <c r="U110" s="299">
        <v>0</v>
      </c>
      <c r="V110" s="299">
        <v>0</v>
      </c>
      <c r="W110" s="300">
        <f t="shared" si="89"/>
        <v>0</v>
      </c>
      <c r="X110" s="288">
        <v>0</v>
      </c>
      <c r="Y110" s="289">
        <v>0</v>
      </c>
      <c r="Z110" s="289">
        <v>0</v>
      </c>
      <c r="AA110" s="561">
        <f t="shared" si="90"/>
        <v>0</v>
      </c>
      <c r="AB110" s="614"/>
      <c r="AC110" s="611"/>
      <c r="AD110" s="611"/>
      <c r="AE110" s="637">
        <f t="shared" si="78"/>
        <v>0</v>
      </c>
      <c r="AF110" s="298">
        <v>0</v>
      </c>
      <c r="AG110" s="299">
        <v>0</v>
      </c>
      <c r="AH110" s="299">
        <v>0</v>
      </c>
      <c r="AI110" s="300">
        <f t="shared" si="79"/>
        <v>0</v>
      </c>
      <c r="AJ110" s="298">
        <v>0</v>
      </c>
      <c r="AK110" s="299">
        <v>0</v>
      </c>
      <c r="AL110" s="299">
        <v>0</v>
      </c>
      <c r="AM110" s="300">
        <f t="shared" si="80"/>
        <v>0</v>
      </c>
      <c r="AN110" s="614"/>
      <c r="AO110" s="611"/>
      <c r="AP110" s="611"/>
      <c r="AQ110" s="637">
        <f t="shared" si="81"/>
        <v>0</v>
      </c>
      <c r="AR110" s="298">
        <v>0</v>
      </c>
      <c r="AS110" s="299">
        <v>0</v>
      </c>
      <c r="AT110" s="299">
        <v>0</v>
      </c>
      <c r="AU110" s="300">
        <f t="shared" si="82"/>
        <v>0</v>
      </c>
      <c r="AV110" s="614"/>
      <c r="AW110" s="611"/>
      <c r="AX110" s="611"/>
      <c r="AY110" s="637">
        <f t="shared" si="83"/>
        <v>0</v>
      </c>
      <c r="AZ110" s="470">
        <f t="shared" si="97"/>
        <v>0</v>
      </c>
      <c r="BA110" s="479">
        <f t="shared" si="98"/>
        <v>0</v>
      </c>
      <c r="BB110" s="462">
        <f>F110+J110+N110+R110+V110+Z110+AD110+AH110+AL110+AP110+AT110+AX110+0.001</f>
        <v>1E-3</v>
      </c>
      <c r="BC110" s="466">
        <f t="shared" si="14"/>
        <v>0</v>
      </c>
      <c r="BD110" s="471">
        <f t="shared" si="91"/>
        <v>0.1814159292035398</v>
      </c>
      <c r="BE110" s="472">
        <f t="shared" si="92"/>
        <v>1.0152320748648308E-4</v>
      </c>
      <c r="BF110" s="473">
        <f t="shared" si="93"/>
        <v>1.0000000000000002</v>
      </c>
      <c r="BG110" s="472">
        <f t="shared" si="67"/>
        <v>0</v>
      </c>
      <c r="BH110" s="471">
        <f t="shared" si="94"/>
        <v>0.11147462238090178</v>
      </c>
    </row>
    <row r="111" spans="1:60" ht="16.5" customHeight="1" x14ac:dyDescent="0.25">
      <c r="A111" s="700">
        <v>25</v>
      </c>
      <c r="B111" s="16">
        <v>61490</v>
      </c>
      <c r="C111" s="21" t="s">
        <v>110</v>
      </c>
      <c r="D111" s="298">
        <v>0</v>
      </c>
      <c r="E111" s="299">
        <v>0</v>
      </c>
      <c r="F111" s="299">
        <v>2</v>
      </c>
      <c r="G111" s="300">
        <f t="shared" si="87"/>
        <v>1</v>
      </c>
      <c r="H111" s="614"/>
      <c r="I111" s="611"/>
      <c r="J111" s="611"/>
      <c r="K111" s="637">
        <f t="shared" si="76"/>
        <v>0</v>
      </c>
      <c r="L111" s="614"/>
      <c r="M111" s="611"/>
      <c r="N111" s="611"/>
      <c r="O111" s="637">
        <f t="shared" si="88"/>
        <v>0</v>
      </c>
      <c r="P111" s="704"/>
      <c r="Q111" s="705"/>
      <c r="R111" s="705"/>
      <c r="S111" s="706">
        <f t="shared" si="77"/>
        <v>0</v>
      </c>
      <c r="T111" s="298">
        <v>0</v>
      </c>
      <c r="U111" s="299">
        <v>0</v>
      </c>
      <c r="V111" s="299">
        <v>0</v>
      </c>
      <c r="W111" s="300">
        <f t="shared" si="89"/>
        <v>0</v>
      </c>
      <c r="X111" s="288">
        <v>2</v>
      </c>
      <c r="Y111" s="289">
        <v>4</v>
      </c>
      <c r="Z111" s="289">
        <v>15</v>
      </c>
      <c r="AA111" s="561">
        <f t="shared" si="90"/>
        <v>1</v>
      </c>
      <c r="AB111" s="614"/>
      <c r="AC111" s="611"/>
      <c r="AD111" s="611"/>
      <c r="AE111" s="637">
        <f t="shared" si="78"/>
        <v>0</v>
      </c>
      <c r="AF111" s="298">
        <v>0</v>
      </c>
      <c r="AG111" s="299">
        <v>3</v>
      </c>
      <c r="AH111" s="299">
        <v>3</v>
      </c>
      <c r="AI111" s="300">
        <f t="shared" si="79"/>
        <v>1</v>
      </c>
      <c r="AJ111" s="298">
        <v>0</v>
      </c>
      <c r="AK111" s="299">
        <v>0</v>
      </c>
      <c r="AL111" s="299">
        <v>0</v>
      </c>
      <c r="AM111" s="300">
        <f t="shared" si="80"/>
        <v>0</v>
      </c>
      <c r="AN111" s="614"/>
      <c r="AO111" s="611"/>
      <c r="AP111" s="611"/>
      <c r="AQ111" s="637">
        <f t="shared" si="81"/>
        <v>0</v>
      </c>
      <c r="AR111" s="298">
        <v>1</v>
      </c>
      <c r="AS111" s="299">
        <v>1</v>
      </c>
      <c r="AT111" s="299">
        <v>3</v>
      </c>
      <c r="AU111" s="300">
        <f t="shared" si="82"/>
        <v>1</v>
      </c>
      <c r="AV111" s="614"/>
      <c r="AW111" s="611"/>
      <c r="AX111" s="611"/>
      <c r="AY111" s="637">
        <f t="shared" si="83"/>
        <v>0</v>
      </c>
      <c r="AZ111" s="470">
        <f t="shared" si="97"/>
        <v>3</v>
      </c>
      <c r="BA111" s="479">
        <f t="shared" si="98"/>
        <v>8</v>
      </c>
      <c r="BB111" s="462">
        <f t="shared" si="66"/>
        <v>23</v>
      </c>
      <c r="BC111" s="466">
        <f t="shared" si="14"/>
        <v>0.66666666666666663</v>
      </c>
      <c r="BD111" s="471">
        <f t="shared" si="91"/>
        <v>0.1814159292035398</v>
      </c>
      <c r="BE111" s="472">
        <f t="shared" si="92"/>
        <v>2.335033772189111</v>
      </c>
      <c r="BF111" s="473">
        <f t="shared" si="93"/>
        <v>1.0000000000000002</v>
      </c>
      <c r="BG111" s="472">
        <f t="shared" si="67"/>
        <v>0.47826086956521741</v>
      </c>
      <c r="BH111" s="471">
        <f t="shared" si="94"/>
        <v>0.11147462238090178</v>
      </c>
    </row>
    <row r="112" spans="1:60" ht="16.5" customHeight="1" x14ac:dyDescent="0.25">
      <c r="A112" s="700">
        <v>26</v>
      </c>
      <c r="B112" s="16">
        <v>61500</v>
      </c>
      <c r="C112" s="21" t="s">
        <v>113</v>
      </c>
      <c r="D112" s="298">
        <v>0</v>
      </c>
      <c r="E112" s="299">
        <v>0</v>
      </c>
      <c r="F112" s="299">
        <v>0</v>
      </c>
      <c r="G112" s="300">
        <f t="shared" si="87"/>
        <v>0</v>
      </c>
      <c r="H112" s="614"/>
      <c r="I112" s="611"/>
      <c r="J112" s="611"/>
      <c r="K112" s="637">
        <f t="shared" si="76"/>
        <v>0</v>
      </c>
      <c r="L112" s="614"/>
      <c r="M112" s="611"/>
      <c r="N112" s="611"/>
      <c r="O112" s="637">
        <f t="shared" si="88"/>
        <v>0</v>
      </c>
      <c r="P112" s="704"/>
      <c r="Q112" s="705"/>
      <c r="R112" s="705"/>
      <c r="S112" s="706">
        <f t="shared" si="77"/>
        <v>0</v>
      </c>
      <c r="T112" s="298">
        <v>0</v>
      </c>
      <c r="U112" s="299">
        <v>0</v>
      </c>
      <c r="V112" s="299">
        <v>0</v>
      </c>
      <c r="W112" s="300">
        <f t="shared" si="89"/>
        <v>0</v>
      </c>
      <c r="X112" s="288">
        <v>0</v>
      </c>
      <c r="Y112" s="289">
        <v>1</v>
      </c>
      <c r="Z112" s="289">
        <v>7</v>
      </c>
      <c r="AA112" s="561">
        <f t="shared" si="90"/>
        <v>1</v>
      </c>
      <c r="AB112" s="614"/>
      <c r="AC112" s="611"/>
      <c r="AD112" s="611"/>
      <c r="AE112" s="637">
        <f t="shared" si="78"/>
        <v>0</v>
      </c>
      <c r="AF112" s="298">
        <v>0</v>
      </c>
      <c r="AG112" s="299">
        <v>0</v>
      </c>
      <c r="AH112" s="299">
        <v>0</v>
      </c>
      <c r="AI112" s="300">
        <f t="shared" si="79"/>
        <v>0</v>
      </c>
      <c r="AJ112" s="298">
        <v>0</v>
      </c>
      <c r="AK112" s="299">
        <v>2</v>
      </c>
      <c r="AL112" s="299">
        <v>13</v>
      </c>
      <c r="AM112" s="300">
        <f t="shared" si="80"/>
        <v>1</v>
      </c>
      <c r="AN112" s="614"/>
      <c r="AO112" s="611"/>
      <c r="AP112" s="611"/>
      <c r="AQ112" s="637">
        <f t="shared" si="81"/>
        <v>0</v>
      </c>
      <c r="AR112" s="298">
        <v>0</v>
      </c>
      <c r="AS112" s="299">
        <v>0</v>
      </c>
      <c r="AT112" s="299">
        <v>0</v>
      </c>
      <c r="AU112" s="300">
        <f t="shared" si="82"/>
        <v>0</v>
      </c>
      <c r="AV112" s="614"/>
      <c r="AW112" s="611"/>
      <c r="AX112" s="611"/>
      <c r="AY112" s="637">
        <f t="shared" si="83"/>
        <v>0</v>
      </c>
      <c r="AZ112" s="470">
        <f t="shared" si="97"/>
        <v>0</v>
      </c>
      <c r="BA112" s="479">
        <f t="shared" si="98"/>
        <v>3</v>
      </c>
      <c r="BB112" s="482">
        <f t="shared" si="66"/>
        <v>20</v>
      </c>
      <c r="BC112" s="466">
        <f t="shared" si="14"/>
        <v>0.33333333333333331</v>
      </c>
      <c r="BD112" s="471">
        <f t="shared" si="91"/>
        <v>0.1814159292035398</v>
      </c>
      <c r="BE112" s="472">
        <f t="shared" si="92"/>
        <v>2.0304641497296618</v>
      </c>
      <c r="BF112" s="473">
        <f t="shared" si="93"/>
        <v>1.0000000000000002</v>
      </c>
      <c r="BG112" s="472">
        <f t="shared" si="67"/>
        <v>0.15</v>
      </c>
      <c r="BH112" s="471">
        <f t="shared" si="94"/>
        <v>0.11147462238090178</v>
      </c>
    </row>
    <row r="113" spans="1:60" ht="16.5" customHeight="1" x14ac:dyDescent="0.25">
      <c r="A113" s="700">
        <v>27</v>
      </c>
      <c r="B113" s="16">
        <v>61510</v>
      </c>
      <c r="C113" s="21" t="s">
        <v>73</v>
      </c>
      <c r="D113" s="298">
        <v>0</v>
      </c>
      <c r="E113" s="299">
        <v>0</v>
      </c>
      <c r="F113" s="299">
        <v>0</v>
      </c>
      <c r="G113" s="300">
        <f t="shared" si="87"/>
        <v>0</v>
      </c>
      <c r="H113" s="614"/>
      <c r="I113" s="611"/>
      <c r="J113" s="611"/>
      <c r="K113" s="637">
        <f t="shared" si="76"/>
        <v>0</v>
      </c>
      <c r="L113" s="614"/>
      <c r="M113" s="611"/>
      <c r="N113" s="611"/>
      <c r="O113" s="637">
        <f t="shared" si="88"/>
        <v>0</v>
      </c>
      <c r="P113" s="704"/>
      <c r="Q113" s="705"/>
      <c r="R113" s="705"/>
      <c r="S113" s="706">
        <f t="shared" si="77"/>
        <v>0</v>
      </c>
      <c r="T113" s="298">
        <v>0</v>
      </c>
      <c r="U113" s="299">
        <v>0</v>
      </c>
      <c r="V113" s="299">
        <v>0</v>
      </c>
      <c r="W113" s="300">
        <f t="shared" si="89"/>
        <v>0</v>
      </c>
      <c r="X113" s="288">
        <v>1</v>
      </c>
      <c r="Y113" s="289">
        <v>1</v>
      </c>
      <c r="Z113" s="289">
        <v>16</v>
      </c>
      <c r="AA113" s="561">
        <f t="shared" si="90"/>
        <v>1</v>
      </c>
      <c r="AB113" s="614"/>
      <c r="AC113" s="611"/>
      <c r="AD113" s="611"/>
      <c r="AE113" s="637">
        <f t="shared" si="78"/>
        <v>0</v>
      </c>
      <c r="AF113" s="298">
        <v>0</v>
      </c>
      <c r="AG113" s="299">
        <v>1</v>
      </c>
      <c r="AH113" s="299">
        <v>2</v>
      </c>
      <c r="AI113" s="300">
        <f t="shared" si="79"/>
        <v>1</v>
      </c>
      <c r="AJ113" s="298">
        <v>0</v>
      </c>
      <c r="AK113" s="299">
        <v>0</v>
      </c>
      <c r="AL113" s="299">
        <v>2</v>
      </c>
      <c r="AM113" s="300">
        <f t="shared" si="80"/>
        <v>1</v>
      </c>
      <c r="AN113" s="614"/>
      <c r="AO113" s="611"/>
      <c r="AP113" s="611"/>
      <c r="AQ113" s="637">
        <f t="shared" si="81"/>
        <v>0</v>
      </c>
      <c r="AR113" s="298">
        <v>0</v>
      </c>
      <c r="AS113" s="299">
        <v>0</v>
      </c>
      <c r="AT113" s="299">
        <v>2</v>
      </c>
      <c r="AU113" s="300">
        <f t="shared" si="82"/>
        <v>1</v>
      </c>
      <c r="AV113" s="614"/>
      <c r="AW113" s="611"/>
      <c r="AX113" s="611"/>
      <c r="AY113" s="637">
        <f t="shared" si="83"/>
        <v>0</v>
      </c>
      <c r="AZ113" s="470">
        <f t="shared" si="97"/>
        <v>1</v>
      </c>
      <c r="BA113" s="479">
        <f t="shared" si="98"/>
        <v>2</v>
      </c>
      <c r="BB113" s="482">
        <f t="shared" si="66"/>
        <v>22</v>
      </c>
      <c r="BC113" s="466">
        <f t="shared" si="14"/>
        <v>0.66666666666666663</v>
      </c>
      <c r="BD113" s="471">
        <f t="shared" si="91"/>
        <v>0.1814159292035398</v>
      </c>
      <c r="BE113" s="472">
        <f t="shared" si="92"/>
        <v>2.2335105647026281</v>
      </c>
      <c r="BF113" s="473">
        <f t="shared" si="93"/>
        <v>1.0000000000000002</v>
      </c>
      <c r="BG113" s="472">
        <f t="shared" si="67"/>
        <v>0.13636363636363635</v>
      </c>
      <c r="BH113" s="471">
        <f t="shared" si="94"/>
        <v>0.11147462238090178</v>
      </c>
    </row>
    <row r="114" spans="1:60" ht="16.5" customHeight="1" x14ac:dyDescent="0.25">
      <c r="A114" s="700">
        <v>28</v>
      </c>
      <c r="B114" s="16">
        <v>61520</v>
      </c>
      <c r="C114" s="460" t="s">
        <v>138</v>
      </c>
      <c r="D114" s="298">
        <v>0</v>
      </c>
      <c r="E114" s="299">
        <v>2</v>
      </c>
      <c r="F114" s="299">
        <v>2</v>
      </c>
      <c r="G114" s="300">
        <f t="shared" si="87"/>
        <v>1</v>
      </c>
      <c r="H114" s="614"/>
      <c r="I114" s="611"/>
      <c r="J114" s="611"/>
      <c r="K114" s="637">
        <f t="shared" si="76"/>
        <v>0</v>
      </c>
      <c r="L114" s="614"/>
      <c r="M114" s="611"/>
      <c r="N114" s="611"/>
      <c r="O114" s="637">
        <f t="shared" si="88"/>
        <v>0</v>
      </c>
      <c r="P114" s="704"/>
      <c r="Q114" s="705"/>
      <c r="R114" s="705"/>
      <c r="S114" s="706">
        <f t="shared" si="77"/>
        <v>0</v>
      </c>
      <c r="T114" s="298">
        <v>0</v>
      </c>
      <c r="U114" s="299">
        <v>0</v>
      </c>
      <c r="V114" s="299">
        <v>0</v>
      </c>
      <c r="W114" s="300">
        <f t="shared" si="89"/>
        <v>0</v>
      </c>
      <c r="X114" s="288">
        <v>0</v>
      </c>
      <c r="Y114" s="289">
        <v>9</v>
      </c>
      <c r="Z114" s="289">
        <v>37</v>
      </c>
      <c r="AA114" s="561">
        <f t="shared" si="90"/>
        <v>1</v>
      </c>
      <c r="AB114" s="614"/>
      <c r="AC114" s="611"/>
      <c r="AD114" s="611"/>
      <c r="AE114" s="637">
        <f t="shared" si="78"/>
        <v>0</v>
      </c>
      <c r="AF114" s="298">
        <v>0</v>
      </c>
      <c r="AG114" s="299">
        <v>1</v>
      </c>
      <c r="AH114" s="299">
        <v>1</v>
      </c>
      <c r="AI114" s="300">
        <f t="shared" si="79"/>
        <v>1</v>
      </c>
      <c r="AJ114" s="298">
        <v>0</v>
      </c>
      <c r="AK114" s="299">
        <v>0</v>
      </c>
      <c r="AL114" s="299">
        <v>0</v>
      </c>
      <c r="AM114" s="300">
        <f t="shared" si="80"/>
        <v>0</v>
      </c>
      <c r="AN114" s="614"/>
      <c r="AO114" s="611"/>
      <c r="AP114" s="611"/>
      <c r="AQ114" s="637">
        <f t="shared" si="81"/>
        <v>0</v>
      </c>
      <c r="AR114" s="298">
        <v>0</v>
      </c>
      <c r="AS114" s="299">
        <v>0</v>
      </c>
      <c r="AT114" s="299">
        <v>5</v>
      </c>
      <c r="AU114" s="300">
        <f t="shared" si="82"/>
        <v>1</v>
      </c>
      <c r="AV114" s="614"/>
      <c r="AW114" s="611"/>
      <c r="AX114" s="611"/>
      <c r="AY114" s="637">
        <f t="shared" si="83"/>
        <v>0</v>
      </c>
      <c r="AZ114" s="470">
        <f t="shared" si="97"/>
        <v>0</v>
      </c>
      <c r="BA114" s="461">
        <f t="shared" si="98"/>
        <v>12</v>
      </c>
      <c r="BB114" s="462">
        <f t="shared" si="66"/>
        <v>45</v>
      </c>
      <c r="BC114" s="472">
        <f t="shared" si="14"/>
        <v>0.66666666666666663</v>
      </c>
      <c r="BD114" s="471">
        <f t="shared" si="91"/>
        <v>0.1814159292035398</v>
      </c>
      <c r="BE114" s="472">
        <f t="shared" si="92"/>
        <v>4.5685443368917387</v>
      </c>
      <c r="BF114" s="473">
        <f t="shared" si="93"/>
        <v>1.0000000000000002</v>
      </c>
      <c r="BG114" s="472">
        <f t="shared" si="67"/>
        <v>0.26666666666666666</v>
      </c>
      <c r="BH114" s="471">
        <f t="shared" si="94"/>
        <v>0.11147462238090178</v>
      </c>
    </row>
    <row r="115" spans="1:60" ht="16.5" customHeight="1" x14ac:dyDescent="0.25">
      <c r="A115" s="700">
        <v>29</v>
      </c>
      <c r="B115" s="18">
        <v>61540</v>
      </c>
      <c r="C115" s="20" t="s">
        <v>197</v>
      </c>
      <c r="D115" s="298">
        <v>0</v>
      </c>
      <c r="E115" s="299">
        <v>0</v>
      </c>
      <c r="F115" s="299">
        <v>0</v>
      </c>
      <c r="G115" s="574">
        <v>0</v>
      </c>
      <c r="H115" s="614"/>
      <c r="I115" s="611"/>
      <c r="J115" s="611"/>
      <c r="K115" s="733">
        <v>0</v>
      </c>
      <c r="L115" s="614"/>
      <c r="M115" s="611"/>
      <c r="N115" s="611"/>
      <c r="O115" s="733">
        <v>0</v>
      </c>
      <c r="P115" s="704"/>
      <c r="Q115" s="705"/>
      <c r="R115" s="705"/>
      <c r="S115" s="751">
        <v>0</v>
      </c>
      <c r="T115" s="298">
        <v>0</v>
      </c>
      <c r="U115" s="299">
        <v>0</v>
      </c>
      <c r="V115" s="299">
        <v>0</v>
      </c>
      <c r="W115" s="574">
        <v>0</v>
      </c>
      <c r="X115" s="288">
        <v>0</v>
      </c>
      <c r="Y115" s="289">
        <v>0</v>
      </c>
      <c r="Z115" s="289">
        <v>7</v>
      </c>
      <c r="AA115" s="575">
        <v>0</v>
      </c>
      <c r="AB115" s="614"/>
      <c r="AC115" s="611"/>
      <c r="AD115" s="611"/>
      <c r="AE115" s="733">
        <v>0</v>
      </c>
      <c r="AF115" s="298">
        <v>0</v>
      </c>
      <c r="AG115" s="299">
        <v>0</v>
      </c>
      <c r="AH115" s="299">
        <v>0</v>
      </c>
      <c r="AI115" s="574">
        <v>0</v>
      </c>
      <c r="AJ115" s="298">
        <v>0</v>
      </c>
      <c r="AK115" s="301">
        <v>0</v>
      </c>
      <c r="AL115" s="301">
        <v>0</v>
      </c>
      <c r="AM115" s="574">
        <v>0</v>
      </c>
      <c r="AN115" s="614"/>
      <c r="AO115" s="610"/>
      <c r="AP115" s="611"/>
      <c r="AQ115" s="733">
        <f t="shared" si="81"/>
        <v>0</v>
      </c>
      <c r="AR115" s="576">
        <v>0</v>
      </c>
      <c r="AS115" s="299">
        <v>0</v>
      </c>
      <c r="AT115" s="299">
        <v>0</v>
      </c>
      <c r="AU115" s="574">
        <v>0</v>
      </c>
      <c r="AV115" s="614"/>
      <c r="AW115" s="611"/>
      <c r="AX115" s="611"/>
      <c r="AY115" s="733">
        <v>0</v>
      </c>
      <c r="AZ115" s="484">
        <v>0</v>
      </c>
      <c r="BA115" s="479">
        <f t="shared" si="98"/>
        <v>0</v>
      </c>
      <c r="BB115" s="482">
        <f t="shared" si="66"/>
        <v>7</v>
      </c>
      <c r="BC115" s="466">
        <f t="shared" si="14"/>
        <v>0</v>
      </c>
      <c r="BD115" s="467">
        <f t="shared" si="91"/>
        <v>0.1814159292035398</v>
      </c>
      <c r="BE115" s="468">
        <f t="shared" si="92"/>
        <v>0.71066245240538162</v>
      </c>
      <c r="BF115" s="469">
        <f t="shared" si="93"/>
        <v>1.0000000000000002</v>
      </c>
      <c r="BG115" s="468">
        <f>(AZ115+BA115)/BB115</f>
        <v>0</v>
      </c>
      <c r="BH115" s="467">
        <f t="shared" si="94"/>
        <v>0.11147462238090178</v>
      </c>
    </row>
    <row r="116" spans="1:60" ht="16.5" customHeight="1" thickBot="1" x14ac:dyDescent="0.3">
      <c r="A116" s="245">
        <v>30</v>
      </c>
      <c r="B116" s="246">
        <v>61560</v>
      </c>
      <c r="C116" s="247" t="s">
        <v>210</v>
      </c>
      <c r="D116" s="493">
        <v>0</v>
      </c>
      <c r="E116" s="494">
        <v>0</v>
      </c>
      <c r="F116" s="494">
        <v>0</v>
      </c>
      <c r="G116" s="495">
        <f t="shared" ref="G116" si="101">IF(F116&gt;0,1,0)</f>
        <v>0</v>
      </c>
      <c r="H116" s="658"/>
      <c r="I116" s="657"/>
      <c r="J116" s="657"/>
      <c r="K116" s="734">
        <f t="shared" ref="K116" si="102">IF(J116&gt;0,1,0)</f>
        <v>0</v>
      </c>
      <c r="L116" s="658"/>
      <c r="M116" s="657"/>
      <c r="N116" s="657"/>
      <c r="O116" s="734">
        <f t="shared" ref="O116" si="103">IF(N116&gt;0,1,0)</f>
        <v>0</v>
      </c>
      <c r="P116" s="747"/>
      <c r="Q116" s="753"/>
      <c r="R116" s="753"/>
      <c r="S116" s="754">
        <f t="shared" ref="S116" si="104">IF(R116&gt;0,1,0)</f>
        <v>0</v>
      </c>
      <c r="T116" s="493">
        <v>0</v>
      </c>
      <c r="U116" s="494">
        <v>0</v>
      </c>
      <c r="V116" s="494">
        <v>0</v>
      </c>
      <c r="W116" s="495">
        <f t="shared" ref="W116" si="105">IF(V116&gt;0,1,0)</f>
        <v>0</v>
      </c>
      <c r="X116" s="288">
        <v>0</v>
      </c>
      <c r="Y116" s="289">
        <v>0</v>
      </c>
      <c r="Z116" s="289">
        <v>0</v>
      </c>
      <c r="AA116" s="273">
        <f t="shared" ref="AA116" si="106">IF(Z116&gt;0,1,0)</f>
        <v>0</v>
      </c>
      <c r="AB116" s="658"/>
      <c r="AC116" s="657"/>
      <c r="AD116" s="657"/>
      <c r="AE116" s="734">
        <f t="shared" ref="AE116" si="107">IF(AD116&gt;0,1,0)</f>
        <v>0</v>
      </c>
      <c r="AF116" s="493">
        <v>0</v>
      </c>
      <c r="AG116" s="494">
        <v>0</v>
      </c>
      <c r="AH116" s="494">
        <v>0</v>
      </c>
      <c r="AI116" s="495">
        <f t="shared" ref="AI116" si="108">IF(AH116&gt;0,1,0)</f>
        <v>0</v>
      </c>
      <c r="AJ116" s="493">
        <v>0</v>
      </c>
      <c r="AK116" s="496">
        <v>0</v>
      </c>
      <c r="AL116" s="496">
        <v>0</v>
      </c>
      <c r="AM116" s="495">
        <f t="shared" ref="AM116" si="109">IF(AL116&gt;0,1,0)</f>
        <v>0</v>
      </c>
      <c r="AN116" s="658"/>
      <c r="AO116" s="656"/>
      <c r="AP116" s="657"/>
      <c r="AQ116" s="734">
        <f t="shared" ref="AQ116" si="110">IF(AP116&gt;0,1,0)</f>
        <v>0</v>
      </c>
      <c r="AR116" s="497">
        <v>0</v>
      </c>
      <c r="AS116" s="494">
        <v>0</v>
      </c>
      <c r="AT116" s="494">
        <v>0</v>
      </c>
      <c r="AU116" s="495">
        <f t="shared" ref="AU116" si="111">IF(AT116&gt;0,1,0)</f>
        <v>0</v>
      </c>
      <c r="AV116" s="658"/>
      <c r="AW116" s="657"/>
      <c r="AX116" s="657"/>
      <c r="AY116" s="734">
        <f t="shared" ref="AY116" si="112">IF(AX116&gt;0,1,0)</f>
        <v>0</v>
      </c>
      <c r="AZ116" s="480">
        <f t="shared" ref="AZ116" si="113">D116+H116+L116+P116+T116+X116+AB116+AF116+AJ116+AN116+AR116+AV116</f>
        <v>0</v>
      </c>
      <c r="BA116" s="481">
        <f t="shared" ref="BA116" si="114">E116+I116+M116+Q116+U116+Y116+AC116+AG116+AK116+AO116+AS116+AW116</f>
        <v>0</v>
      </c>
      <c r="BB116" s="483">
        <f>F116+J116+N116+R116+V116+Z116+AD116+AH116+AL116+AP116+AT116+AX116+0.001</f>
        <v>1E-3</v>
      </c>
      <c r="BC116" s="488">
        <f t="shared" ref="BC116" si="115">(G116+K116+O116+S116+W116+AA116+AE116+AI116+AM116+AQ116+AU116+AY116)/$B$2</f>
        <v>0</v>
      </c>
      <c r="BD116" s="489">
        <f t="shared" si="91"/>
        <v>0.1814159292035398</v>
      </c>
      <c r="BE116" s="490">
        <f t="shared" si="92"/>
        <v>1.0152320748648308E-4</v>
      </c>
      <c r="BF116" s="491">
        <f t="shared" si="93"/>
        <v>1.0000000000000002</v>
      </c>
      <c r="BG116" s="490">
        <f t="shared" ref="BG116" si="116">(AZ116+BA116)/BB116</f>
        <v>0</v>
      </c>
      <c r="BH116" s="489">
        <f>$BG$127</f>
        <v>0.11147462238090178</v>
      </c>
    </row>
    <row r="117" spans="1:60" ht="16.5" customHeight="1" thickBot="1" x14ac:dyDescent="0.3">
      <c r="A117" s="24"/>
      <c r="B117" s="47"/>
      <c r="C117" s="373" t="s">
        <v>74</v>
      </c>
      <c r="D117" s="211">
        <f t="shared" ref="D117:AY117" si="117">SUM(D118:D126)</f>
        <v>0</v>
      </c>
      <c r="E117" s="213">
        <f t="shared" si="117"/>
        <v>3</v>
      </c>
      <c r="F117" s="213">
        <f t="shared" si="117"/>
        <v>5</v>
      </c>
      <c r="G117" s="212">
        <f t="shared" si="117"/>
        <v>3</v>
      </c>
      <c r="H117" s="634">
        <f t="shared" si="117"/>
        <v>0</v>
      </c>
      <c r="I117" s="635">
        <f t="shared" si="117"/>
        <v>0</v>
      </c>
      <c r="J117" s="635">
        <f t="shared" si="117"/>
        <v>0</v>
      </c>
      <c r="K117" s="639">
        <f t="shared" si="117"/>
        <v>0</v>
      </c>
      <c r="L117" s="634">
        <f t="shared" si="117"/>
        <v>0</v>
      </c>
      <c r="M117" s="635">
        <f t="shared" si="117"/>
        <v>0</v>
      </c>
      <c r="N117" s="635">
        <f t="shared" si="117"/>
        <v>0</v>
      </c>
      <c r="O117" s="639">
        <f t="shared" si="117"/>
        <v>0</v>
      </c>
      <c r="P117" s="701">
        <f t="shared" si="117"/>
        <v>0</v>
      </c>
      <c r="Q117" s="702">
        <f t="shared" si="117"/>
        <v>0</v>
      </c>
      <c r="R117" s="702">
        <f t="shared" si="117"/>
        <v>0</v>
      </c>
      <c r="S117" s="703">
        <f t="shared" si="117"/>
        <v>0</v>
      </c>
      <c r="T117" s="211">
        <f t="shared" si="117"/>
        <v>0</v>
      </c>
      <c r="U117" s="213">
        <f t="shared" si="117"/>
        <v>0</v>
      </c>
      <c r="V117" s="213">
        <f t="shared" si="117"/>
        <v>0</v>
      </c>
      <c r="W117" s="212">
        <f t="shared" si="117"/>
        <v>0</v>
      </c>
      <c r="X117" s="211">
        <f t="shared" si="117"/>
        <v>5</v>
      </c>
      <c r="Y117" s="213">
        <f t="shared" si="117"/>
        <v>7</v>
      </c>
      <c r="Z117" s="213">
        <f t="shared" si="117"/>
        <v>40</v>
      </c>
      <c r="AA117" s="212">
        <f t="shared" si="117"/>
        <v>4</v>
      </c>
      <c r="AB117" s="634">
        <f t="shared" si="117"/>
        <v>0</v>
      </c>
      <c r="AC117" s="635">
        <f t="shared" si="117"/>
        <v>0</v>
      </c>
      <c r="AD117" s="635">
        <f t="shared" si="117"/>
        <v>0</v>
      </c>
      <c r="AE117" s="639">
        <f t="shared" si="117"/>
        <v>0</v>
      </c>
      <c r="AF117" s="211">
        <f t="shared" si="117"/>
        <v>0</v>
      </c>
      <c r="AG117" s="213">
        <f t="shared" si="117"/>
        <v>1</v>
      </c>
      <c r="AH117" s="213">
        <f t="shared" si="117"/>
        <v>2</v>
      </c>
      <c r="AI117" s="212">
        <f t="shared" si="117"/>
        <v>1</v>
      </c>
      <c r="AJ117" s="211">
        <f t="shared" si="117"/>
        <v>1</v>
      </c>
      <c r="AK117" s="212">
        <f t="shared" si="117"/>
        <v>8</v>
      </c>
      <c r="AL117" s="212">
        <f t="shared" si="117"/>
        <v>31</v>
      </c>
      <c r="AM117" s="212">
        <f t="shared" si="117"/>
        <v>5</v>
      </c>
      <c r="AN117" s="634">
        <f t="shared" si="117"/>
        <v>0</v>
      </c>
      <c r="AO117" s="639">
        <f t="shared" si="117"/>
        <v>0</v>
      </c>
      <c r="AP117" s="635">
        <f t="shared" si="117"/>
        <v>0</v>
      </c>
      <c r="AQ117" s="639">
        <f t="shared" si="117"/>
        <v>0</v>
      </c>
      <c r="AR117" s="253">
        <f t="shared" si="117"/>
        <v>0</v>
      </c>
      <c r="AS117" s="213">
        <f t="shared" si="117"/>
        <v>0</v>
      </c>
      <c r="AT117" s="213">
        <f t="shared" si="117"/>
        <v>0</v>
      </c>
      <c r="AU117" s="212">
        <f t="shared" si="117"/>
        <v>0</v>
      </c>
      <c r="AV117" s="634">
        <f t="shared" si="117"/>
        <v>0</v>
      </c>
      <c r="AW117" s="635">
        <f t="shared" si="117"/>
        <v>0</v>
      </c>
      <c r="AX117" s="635">
        <f t="shared" si="117"/>
        <v>0</v>
      </c>
      <c r="AY117" s="639">
        <f t="shared" si="117"/>
        <v>0</v>
      </c>
      <c r="AZ117" s="32">
        <f t="shared" si="97"/>
        <v>6</v>
      </c>
      <c r="BA117" s="33">
        <f t="shared" si="98"/>
        <v>19</v>
      </c>
      <c r="BB117" s="207">
        <f t="shared" ref="BB117:BB125" si="118">F117+J117+N117+R117+V117+Z117+AD117+AH117+AL117+AP117+AT117+AX117</f>
        <v>78</v>
      </c>
      <c r="BC117" s="189">
        <f>(G117+K117+O117+S117+W117+AA117+AE117+AI117+AM117+AQ117+AU117+AY117)/$B$2/A127</f>
        <v>1.9174041297935103E-2</v>
      </c>
      <c r="BD117" s="100"/>
      <c r="BE117" s="69">
        <f>BB117/$BB$127/A127</f>
        <v>7.0077966229607797E-2</v>
      </c>
      <c r="BF117" s="74"/>
      <c r="BG117" s="69">
        <f t="shared" si="67"/>
        <v>0.32051282051282054</v>
      </c>
      <c r="BH117" s="100"/>
    </row>
    <row r="118" spans="1:60" ht="16.5" customHeight="1" x14ac:dyDescent="0.25">
      <c r="A118" s="57">
        <v>1</v>
      </c>
      <c r="B118" s="58">
        <v>70020</v>
      </c>
      <c r="C118" s="59" t="s">
        <v>107</v>
      </c>
      <c r="D118" s="298">
        <v>0</v>
      </c>
      <c r="E118" s="299">
        <v>1</v>
      </c>
      <c r="F118" s="299">
        <v>2</v>
      </c>
      <c r="G118" s="300">
        <f t="shared" ref="G118:G124" si="119">IF(F118&gt;0,1,0)</f>
        <v>1</v>
      </c>
      <c r="H118" s="614"/>
      <c r="I118" s="611"/>
      <c r="J118" s="611"/>
      <c r="K118" s="637">
        <f t="shared" si="76"/>
        <v>0</v>
      </c>
      <c r="L118" s="614"/>
      <c r="M118" s="611"/>
      <c r="N118" s="611"/>
      <c r="O118" s="637">
        <f t="shared" ref="O118:O124" si="120">IF(N118&gt;0,1,0)</f>
        <v>0</v>
      </c>
      <c r="P118" s="704"/>
      <c r="Q118" s="705"/>
      <c r="R118" s="705"/>
      <c r="S118" s="706">
        <f t="shared" si="77"/>
        <v>0</v>
      </c>
      <c r="T118" s="298">
        <v>0</v>
      </c>
      <c r="U118" s="299">
        <v>0</v>
      </c>
      <c r="V118" s="299">
        <v>0</v>
      </c>
      <c r="W118" s="300">
        <f t="shared" ref="W118:W124" si="121">IF(V118&gt;0,1,0)</f>
        <v>0</v>
      </c>
      <c r="X118" s="288">
        <v>0</v>
      </c>
      <c r="Y118" s="289">
        <v>0</v>
      </c>
      <c r="Z118" s="289">
        <v>5</v>
      </c>
      <c r="AA118" s="561">
        <f t="shared" ref="AA118:AA124" si="122">IF(Z118&gt;0,1,0)</f>
        <v>1</v>
      </c>
      <c r="AB118" s="614"/>
      <c r="AC118" s="611"/>
      <c r="AD118" s="611"/>
      <c r="AE118" s="637">
        <f t="shared" si="78"/>
        <v>0</v>
      </c>
      <c r="AF118" s="298">
        <v>0</v>
      </c>
      <c r="AG118" s="299">
        <v>0</v>
      </c>
      <c r="AH118" s="299">
        <v>0</v>
      </c>
      <c r="AI118" s="300">
        <f t="shared" si="79"/>
        <v>0</v>
      </c>
      <c r="AJ118" s="298">
        <v>0</v>
      </c>
      <c r="AK118" s="299">
        <v>4</v>
      </c>
      <c r="AL118" s="299">
        <v>18</v>
      </c>
      <c r="AM118" s="300">
        <f t="shared" si="80"/>
        <v>1</v>
      </c>
      <c r="AN118" s="614"/>
      <c r="AO118" s="611"/>
      <c r="AP118" s="611"/>
      <c r="AQ118" s="637">
        <f t="shared" si="81"/>
        <v>0</v>
      </c>
      <c r="AR118" s="298">
        <v>0</v>
      </c>
      <c r="AS118" s="299">
        <v>0</v>
      </c>
      <c r="AT118" s="299">
        <v>0</v>
      </c>
      <c r="AU118" s="300">
        <f t="shared" si="82"/>
        <v>0</v>
      </c>
      <c r="AV118" s="665"/>
      <c r="AW118" s="666"/>
      <c r="AX118" s="666"/>
      <c r="AY118" s="667">
        <f t="shared" si="83"/>
        <v>0</v>
      </c>
      <c r="AZ118" s="463">
        <f t="shared" si="97"/>
        <v>0</v>
      </c>
      <c r="BA118" s="464">
        <f t="shared" si="98"/>
        <v>5</v>
      </c>
      <c r="BB118" s="465">
        <f t="shared" si="118"/>
        <v>25</v>
      </c>
      <c r="BC118" s="504">
        <f t="shared" si="14"/>
        <v>0.5</v>
      </c>
      <c r="BD118" s="498">
        <f t="shared" ref="BD118:BD126" si="123">$BC$127</f>
        <v>0.1814159292035398</v>
      </c>
      <c r="BE118" s="499">
        <f t="shared" ref="BE118:BE126" si="124">BB118/$BB$127</f>
        <v>2.5380801871620773</v>
      </c>
      <c r="BF118" s="500">
        <f t="shared" ref="BF118:BF126" si="125">$BE$127</f>
        <v>1.0000000000000002</v>
      </c>
      <c r="BG118" s="499">
        <f t="shared" si="67"/>
        <v>0.2</v>
      </c>
      <c r="BH118" s="498">
        <f t="shared" ref="BH118:BH126" si="126">$BG$127</f>
        <v>0.11147462238090178</v>
      </c>
    </row>
    <row r="119" spans="1:60" ht="16.5" customHeight="1" x14ac:dyDescent="0.25">
      <c r="A119" s="14">
        <v>2</v>
      </c>
      <c r="B119" s="16">
        <v>70110</v>
      </c>
      <c r="C119" s="21" t="s">
        <v>109</v>
      </c>
      <c r="D119" s="298">
        <v>0</v>
      </c>
      <c r="E119" s="299">
        <v>1</v>
      </c>
      <c r="F119" s="299">
        <v>1</v>
      </c>
      <c r="G119" s="300">
        <f>IF(F119&gt;0,1,0)</f>
        <v>1</v>
      </c>
      <c r="H119" s="614"/>
      <c r="I119" s="611"/>
      <c r="J119" s="611"/>
      <c r="K119" s="637">
        <f>IF(J119&gt;0,1,0)</f>
        <v>0</v>
      </c>
      <c r="L119" s="614"/>
      <c r="M119" s="611"/>
      <c r="N119" s="611"/>
      <c r="O119" s="637">
        <f t="shared" si="120"/>
        <v>0</v>
      </c>
      <c r="P119" s="704"/>
      <c r="Q119" s="705"/>
      <c r="R119" s="705"/>
      <c r="S119" s="706">
        <f>IF(R119&gt;0,1,0)</f>
        <v>0</v>
      </c>
      <c r="T119" s="298">
        <v>0</v>
      </c>
      <c r="U119" s="299">
        <v>0</v>
      </c>
      <c r="V119" s="299">
        <v>0</v>
      </c>
      <c r="W119" s="300">
        <f t="shared" si="121"/>
        <v>0</v>
      </c>
      <c r="X119" s="288">
        <v>0</v>
      </c>
      <c r="Y119" s="289">
        <v>0</v>
      </c>
      <c r="Z119" s="289">
        <v>0</v>
      </c>
      <c r="AA119" s="561">
        <f t="shared" si="122"/>
        <v>0</v>
      </c>
      <c r="AB119" s="614"/>
      <c r="AC119" s="611"/>
      <c r="AD119" s="611"/>
      <c r="AE119" s="637">
        <f>IF(AD119&gt;0,1,0)</f>
        <v>0</v>
      </c>
      <c r="AF119" s="298">
        <v>0</v>
      </c>
      <c r="AG119" s="299">
        <v>0</v>
      </c>
      <c r="AH119" s="299">
        <v>0</v>
      </c>
      <c r="AI119" s="300">
        <f>IF(AH119&gt;0,1,0)</f>
        <v>0</v>
      </c>
      <c r="AJ119" s="298">
        <v>0</v>
      </c>
      <c r="AK119" s="299">
        <v>2</v>
      </c>
      <c r="AL119" s="299">
        <v>4</v>
      </c>
      <c r="AM119" s="300">
        <f>IF(AL119&gt;0,1,0)</f>
        <v>1</v>
      </c>
      <c r="AN119" s="614"/>
      <c r="AO119" s="611"/>
      <c r="AP119" s="611"/>
      <c r="AQ119" s="637">
        <f>IF(AP119&gt;0,1,0)</f>
        <v>0</v>
      </c>
      <c r="AR119" s="298">
        <v>0</v>
      </c>
      <c r="AS119" s="299">
        <v>0</v>
      </c>
      <c r="AT119" s="299">
        <v>0</v>
      </c>
      <c r="AU119" s="300">
        <f>IF(AT119&gt;0,1,0)</f>
        <v>0</v>
      </c>
      <c r="AV119" s="614"/>
      <c r="AW119" s="611"/>
      <c r="AX119" s="611"/>
      <c r="AY119" s="637">
        <f>IF(AX119&gt;0,1,0)</f>
        <v>0</v>
      </c>
      <c r="AZ119" s="470">
        <f t="shared" si="97"/>
        <v>0</v>
      </c>
      <c r="BA119" s="479">
        <f t="shared" si="98"/>
        <v>3</v>
      </c>
      <c r="BB119" s="462">
        <f t="shared" si="118"/>
        <v>5</v>
      </c>
      <c r="BC119" s="466">
        <f t="shared" si="14"/>
        <v>0.33333333333333331</v>
      </c>
      <c r="BD119" s="471">
        <f t="shared" si="123"/>
        <v>0.1814159292035398</v>
      </c>
      <c r="BE119" s="472">
        <f t="shared" si="124"/>
        <v>0.50761603743241546</v>
      </c>
      <c r="BF119" s="473">
        <f t="shared" si="125"/>
        <v>1.0000000000000002</v>
      </c>
      <c r="BG119" s="472">
        <f>(AZ119+BA119)/BB119</f>
        <v>0.6</v>
      </c>
      <c r="BH119" s="471">
        <f t="shared" si="126"/>
        <v>0.11147462238090178</v>
      </c>
    </row>
    <row r="120" spans="1:60" ht="16.5" customHeight="1" x14ac:dyDescent="0.25">
      <c r="A120" s="14">
        <v>3</v>
      </c>
      <c r="B120" s="16">
        <v>70021</v>
      </c>
      <c r="C120" s="21" t="s">
        <v>108</v>
      </c>
      <c r="D120" s="298">
        <v>0</v>
      </c>
      <c r="E120" s="299">
        <v>0</v>
      </c>
      <c r="F120" s="299">
        <v>0</v>
      </c>
      <c r="G120" s="300">
        <f t="shared" si="119"/>
        <v>0</v>
      </c>
      <c r="H120" s="614"/>
      <c r="I120" s="611"/>
      <c r="J120" s="611"/>
      <c r="K120" s="637">
        <f t="shared" si="76"/>
        <v>0</v>
      </c>
      <c r="L120" s="614"/>
      <c r="M120" s="611"/>
      <c r="N120" s="611"/>
      <c r="O120" s="637">
        <f t="shared" si="120"/>
        <v>0</v>
      </c>
      <c r="P120" s="704"/>
      <c r="Q120" s="705"/>
      <c r="R120" s="705"/>
      <c r="S120" s="706">
        <f t="shared" si="77"/>
        <v>0</v>
      </c>
      <c r="T120" s="298">
        <v>0</v>
      </c>
      <c r="U120" s="299">
        <v>0</v>
      </c>
      <c r="V120" s="299">
        <v>0</v>
      </c>
      <c r="W120" s="300">
        <f t="shared" si="121"/>
        <v>0</v>
      </c>
      <c r="X120" s="288">
        <v>0</v>
      </c>
      <c r="Y120" s="289">
        <v>0</v>
      </c>
      <c r="Z120" s="289">
        <v>3</v>
      </c>
      <c r="AA120" s="561">
        <f t="shared" si="122"/>
        <v>1</v>
      </c>
      <c r="AB120" s="614"/>
      <c r="AC120" s="611"/>
      <c r="AD120" s="611"/>
      <c r="AE120" s="637">
        <f t="shared" si="78"/>
        <v>0</v>
      </c>
      <c r="AF120" s="298">
        <v>0</v>
      </c>
      <c r="AG120" s="299">
        <v>0</v>
      </c>
      <c r="AH120" s="299">
        <v>0</v>
      </c>
      <c r="AI120" s="300">
        <f t="shared" si="79"/>
        <v>0</v>
      </c>
      <c r="AJ120" s="298">
        <v>0</v>
      </c>
      <c r="AK120" s="299">
        <v>0</v>
      </c>
      <c r="AL120" s="299">
        <v>3</v>
      </c>
      <c r="AM120" s="300">
        <f t="shared" si="80"/>
        <v>1</v>
      </c>
      <c r="AN120" s="614"/>
      <c r="AO120" s="611"/>
      <c r="AP120" s="611"/>
      <c r="AQ120" s="637">
        <f t="shared" si="81"/>
        <v>0</v>
      </c>
      <c r="AR120" s="298">
        <v>0</v>
      </c>
      <c r="AS120" s="299">
        <v>0</v>
      </c>
      <c r="AT120" s="299">
        <v>0</v>
      </c>
      <c r="AU120" s="300">
        <f t="shared" si="82"/>
        <v>0</v>
      </c>
      <c r="AV120" s="614"/>
      <c r="AW120" s="611"/>
      <c r="AX120" s="611"/>
      <c r="AY120" s="637">
        <f t="shared" si="83"/>
        <v>0</v>
      </c>
      <c r="AZ120" s="470">
        <f t="shared" si="97"/>
        <v>0</v>
      </c>
      <c r="BA120" s="479">
        <f t="shared" si="98"/>
        <v>0</v>
      </c>
      <c r="BB120" s="474">
        <f t="shared" si="118"/>
        <v>6</v>
      </c>
      <c r="BC120" s="466">
        <f t="shared" si="14"/>
        <v>0.33333333333333331</v>
      </c>
      <c r="BD120" s="471">
        <f t="shared" si="123"/>
        <v>0.1814159292035398</v>
      </c>
      <c r="BE120" s="472">
        <f t="shared" si="124"/>
        <v>0.60913924491889848</v>
      </c>
      <c r="BF120" s="473">
        <f t="shared" si="125"/>
        <v>1.0000000000000002</v>
      </c>
      <c r="BG120" s="472">
        <f t="shared" si="67"/>
        <v>0</v>
      </c>
      <c r="BH120" s="471">
        <f t="shared" si="126"/>
        <v>0.11147462238090178</v>
      </c>
    </row>
    <row r="121" spans="1:60" ht="16.5" customHeight="1" x14ac:dyDescent="0.25">
      <c r="A121" s="14">
        <v>4</v>
      </c>
      <c r="B121" s="16">
        <v>70040</v>
      </c>
      <c r="C121" s="21" t="s">
        <v>56</v>
      </c>
      <c r="D121" s="298">
        <v>0</v>
      </c>
      <c r="E121" s="299">
        <v>0</v>
      </c>
      <c r="F121" s="299">
        <v>0</v>
      </c>
      <c r="G121" s="300">
        <f t="shared" si="119"/>
        <v>0</v>
      </c>
      <c r="H121" s="614"/>
      <c r="I121" s="611"/>
      <c r="J121" s="611"/>
      <c r="K121" s="637">
        <f t="shared" si="76"/>
        <v>0</v>
      </c>
      <c r="L121" s="614"/>
      <c r="M121" s="611"/>
      <c r="N121" s="611"/>
      <c r="O121" s="637">
        <f t="shared" si="120"/>
        <v>0</v>
      </c>
      <c r="P121" s="704"/>
      <c r="Q121" s="705"/>
      <c r="R121" s="705"/>
      <c r="S121" s="706">
        <f t="shared" si="77"/>
        <v>0</v>
      </c>
      <c r="T121" s="298">
        <v>0</v>
      </c>
      <c r="U121" s="299">
        <v>0</v>
      </c>
      <c r="V121" s="299">
        <v>0</v>
      </c>
      <c r="W121" s="300">
        <f t="shared" si="121"/>
        <v>0</v>
      </c>
      <c r="X121" s="288">
        <v>0</v>
      </c>
      <c r="Y121" s="289">
        <v>0</v>
      </c>
      <c r="Z121" s="289">
        <v>0</v>
      </c>
      <c r="AA121" s="561">
        <f t="shared" si="122"/>
        <v>0</v>
      </c>
      <c r="AB121" s="614"/>
      <c r="AC121" s="611"/>
      <c r="AD121" s="611"/>
      <c r="AE121" s="637">
        <f t="shared" si="78"/>
        <v>0</v>
      </c>
      <c r="AF121" s="298">
        <v>0</v>
      </c>
      <c r="AG121" s="299">
        <v>0</v>
      </c>
      <c r="AH121" s="299">
        <v>0</v>
      </c>
      <c r="AI121" s="300">
        <f t="shared" si="79"/>
        <v>0</v>
      </c>
      <c r="AJ121" s="298">
        <v>0</v>
      </c>
      <c r="AK121" s="299">
        <v>0</v>
      </c>
      <c r="AL121" s="299">
        <v>0</v>
      </c>
      <c r="AM121" s="300">
        <f t="shared" si="80"/>
        <v>0</v>
      </c>
      <c r="AN121" s="614"/>
      <c r="AO121" s="611"/>
      <c r="AP121" s="611"/>
      <c r="AQ121" s="637">
        <f t="shared" si="81"/>
        <v>0</v>
      </c>
      <c r="AR121" s="298">
        <v>0</v>
      </c>
      <c r="AS121" s="299">
        <v>0</v>
      </c>
      <c r="AT121" s="299">
        <v>0</v>
      </c>
      <c r="AU121" s="300">
        <f t="shared" si="82"/>
        <v>0</v>
      </c>
      <c r="AV121" s="614"/>
      <c r="AW121" s="611"/>
      <c r="AX121" s="611"/>
      <c r="AY121" s="637">
        <f t="shared" si="83"/>
        <v>0</v>
      </c>
      <c r="AZ121" s="470">
        <f t="shared" si="97"/>
        <v>0</v>
      </c>
      <c r="BA121" s="479">
        <f t="shared" si="98"/>
        <v>0</v>
      </c>
      <c r="BB121" s="462">
        <f>F121+J121+N121+R121+V121+Z121+AD121+AH121+AL121+AP121+AT121+AX121+0.001</f>
        <v>1E-3</v>
      </c>
      <c r="BC121" s="466">
        <f t="shared" si="14"/>
        <v>0</v>
      </c>
      <c r="BD121" s="471">
        <f t="shared" si="123"/>
        <v>0.1814159292035398</v>
      </c>
      <c r="BE121" s="472">
        <f t="shared" si="124"/>
        <v>1.0152320748648308E-4</v>
      </c>
      <c r="BF121" s="473">
        <f t="shared" si="125"/>
        <v>1.0000000000000002</v>
      </c>
      <c r="BG121" s="472">
        <f t="shared" si="67"/>
        <v>0</v>
      </c>
      <c r="BH121" s="471">
        <f t="shared" si="126"/>
        <v>0.11147462238090178</v>
      </c>
    </row>
    <row r="122" spans="1:60" ht="16.5" customHeight="1" x14ac:dyDescent="0.25">
      <c r="A122" s="14">
        <v>5</v>
      </c>
      <c r="B122" s="16">
        <v>70100</v>
      </c>
      <c r="C122" s="25" t="s">
        <v>124</v>
      </c>
      <c r="D122" s="298">
        <v>0</v>
      </c>
      <c r="E122" s="299">
        <v>1</v>
      </c>
      <c r="F122" s="299">
        <v>2</v>
      </c>
      <c r="G122" s="300">
        <f t="shared" si="119"/>
        <v>1</v>
      </c>
      <c r="H122" s="614"/>
      <c r="I122" s="611"/>
      <c r="J122" s="611"/>
      <c r="K122" s="637">
        <f t="shared" si="76"/>
        <v>0</v>
      </c>
      <c r="L122" s="614"/>
      <c r="M122" s="611"/>
      <c r="N122" s="611"/>
      <c r="O122" s="637">
        <f t="shared" si="120"/>
        <v>0</v>
      </c>
      <c r="P122" s="704"/>
      <c r="Q122" s="705"/>
      <c r="R122" s="705"/>
      <c r="S122" s="706">
        <f t="shared" si="77"/>
        <v>0</v>
      </c>
      <c r="T122" s="298">
        <v>0</v>
      </c>
      <c r="U122" s="299">
        <v>0</v>
      </c>
      <c r="V122" s="299">
        <v>0</v>
      </c>
      <c r="W122" s="300">
        <f t="shared" si="121"/>
        <v>0</v>
      </c>
      <c r="X122" s="288">
        <v>5</v>
      </c>
      <c r="Y122" s="289">
        <v>7</v>
      </c>
      <c r="Z122" s="289">
        <v>31</v>
      </c>
      <c r="AA122" s="561">
        <f t="shared" si="122"/>
        <v>1</v>
      </c>
      <c r="AB122" s="614"/>
      <c r="AC122" s="611"/>
      <c r="AD122" s="611"/>
      <c r="AE122" s="637">
        <f t="shared" si="78"/>
        <v>0</v>
      </c>
      <c r="AF122" s="298">
        <v>0</v>
      </c>
      <c r="AG122" s="299">
        <v>1</v>
      </c>
      <c r="AH122" s="299">
        <v>2</v>
      </c>
      <c r="AI122" s="300">
        <f t="shared" si="79"/>
        <v>1</v>
      </c>
      <c r="AJ122" s="298">
        <v>1</v>
      </c>
      <c r="AK122" s="299">
        <v>0</v>
      </c>
      <c r="AL122" s="299">
        <v>3</v>
      </c>
      <c r="AM122" s="300">
        <f t="shared" si="80"/>
        <v>1</v>
      </c>
      <c r="AN122" s="614"/>
      <c r="AO122" s="611"/>
      <c r="AP122" s="611"/>
      <c r="AQ122" s="637">
        <f t="shared" si="81"/>
        <v>0</v>
      </c>
      <c r="AR122" s="298">
        <v>0</v>
      </c>
      <c r="AS122" s="299">
        <v>0</v>
      </c>
      <c r="AT122" s="299">
        <v>0</v>
      </c>
      <c r="AU122" s="300">
        <f t="shared" si="82"/>
        <v>0</v>
      </c>
      <c r="AV122" s="614"/>
      <c r="AW122" s="611"/>
      <c r="AX122" s="611"/>
      <c r="AY122" s="637">
        <f t="shared" si="83"/>
        <v>0</v>
      </c>
      <c r="AZ122" s="470">
        <f t="shared" si="97"/>
        <v>6</v>
      </c>
      <c r="BA122" s="479">
        <f t="shared" si="98"/>
        <v>9</v>
      </c>
      <c r="BB122" s="462">
        <f t="shared" si="118"/>
        <v>38</v>
      </c>
      <c r="BC122" s="466">
        <f t="shared" si="14"/>
        <v>0.66666666666666663</v>
      </c>
      <c r="BD122" s="471">
        <f t="shared" si="123"/>
        <v>0.1814159292035398</v>
      </c>
      <c r="BE122" s="472">
        <f t="shared" si="124"/>
        <v>3.8578818844863574</v>
      </c>
      <c r="BF122" s="473">
        <f t="shared" si="125"/>
        <v>1.0000000000000002</v>
      </c>
      <c r="BG122" s="472">
        <f t="shared" si="67"/>
        <v>0.39473684210526316</v>
      </c>
      <c r="BH122" s="471">
        <f t="shared" si="126"/>
        <v>0.11147462238090178</v>
      </c>
    </row>
    <row r="123" spans="1:60" ht="16.5" customHeight="1" x14ac:dyDescent="0.25">
      <c r="A123" s="14">
        <v>6</v>
      </c>
      <c r="B123" s="16">
        <v>70270</v>
      </c>
      <c r="C123" s="21" t="s">
        <v>58</v>
      </c>
      <c r="D123" s="298">
        <v>0</v>
      </c>
      <c r="E123" s="299">
        <v>0</v>
      </c>
      <c r="F123" s="299">
        <v>0</v>
      </c>
      <c r="G123" s="300">
        <f t="shared" si="119"/>
        <v>0</v>
      </c>
      <c r="H123" s="614"/>
      <c r="I123" s="611"/>
      <c r="J123" s="611"/>
      <c r="K123" s="637">
        <f t="shared" si="76"/>
        <v>0</v>
      </c>
      <c r="L123" s="614"/>
      <c r="M123" s="611"/>
      <c r="N123" s="611"/>
      <c r="O123" s="637">
        <f t="shared" si="120"/>
        <v>0</v>
      </c>
      <c r="P123" s="704"/>
      <c r="Q123" s="705"/>
      <c r="R123" s="705"/>
      <c r="S123" s="706">
        <f t="shared" si="77"/>
        <v>0</v>
      </c>
      <c r="T123" s="298">
        <v>0</v>
      </c>
      <c r="U123" s="299">
        <v>0</v>
      </c>
      <c r="V123" s="299">
        <v>0</v>
      </c>
      <c r="W123" s="300">
        <f t="shared" si="121"/>
        <v>0</v>
      </c>
      <c r="X123" s="288">
        <v>0</v>
      </c>
      <c r="Y123" s="289">
        <v>0</v>
      </c>
      <c r="Z123" s="289">
        <v>1</v>
      </c>
      <c r="AA123" s="561">
        <f t="shared" si="122"/>
        <v>1</v>
      </c>
      <c r="AB123" s="614"/>
      <c r="AC123" s="611"/>
      <c r="AD123" s="611"/>
      <c r="AE123" s="637">
        <f t="shared" si="78"/>
        <v>0</v>
      </c>
      <c r="AF123" s="298">
        <v>0</v>
      </c>
      <c r="AG123" s="299">
        <v>0</v>
      </c>
      <c r="AH123" s="299">
        <v>0</v>
      </c>
      <c r="AI123" s="300">
        <f t="shared" si="79"/>
        <v>0</v>
      </c>
      <c r="AJ123" s="298">
        <v>0</v>
      </c>
      <c r="AK123" s="299">
        <v>0</v>
      </c>
      <c r="AL123" s="299">
        <v>0</v>
      </c>
      <c r="AM123" s="300">
        <f t="shared" si="80"/>
        <v>0</v>
      </c>
      <c r="AN123" s="614"/>
      <c r="AO123" s="611"/>
      <c r="AP123" s="611"/>
      <c r="AQ123" s="637">
        <f t="shared" si="81"/>
        <v>0</v>
      </c>
      <c r="AR123" s="298">
        <v>0</v>
      </c>
      <c r="AS123" s="299">
        <v>0</v>
      </c>
      <c r="AT123" s="299">
        <v>0</v>
      </c>
      <c r="AU123" s="300">
        <f t="shared" si="82"/>
        <v>0</v>
      </c>
      <c r="AV123" s="614"/>
      <c r="AW123" s="611"/>
      <c r="AX123" s="611"/>
      <c r="AY123" s="637">
        <f t="shared" si="83"/>
        <v>0</v>
      </c>
      <c r="AZ123" s="470">
        <f t="shared" si="97"/>
        <v>0</v>
      </c>
      <c r="BA123" s="479">
        <f t="shared" si="98"/>
        <v>0</v>
      </c>
      <c r="BB123" s="478">
        <f t="shared" si="118"/>
        <v>1</v>
      </c>
      <c r="BC123" s="466">
        <f t="shared" si="14"/>
        <v>0.16666666666666666</v>
      </c>
      <c r="BD123" s="471">
        <f t="shared" si="123"/>
        <v>0.1814159292035398</v>
      </c>
      <c r="BE123" s="472">
        <f t="shared" si="124"/>
        <v>0.10152320748648309</v>
      </c>
      <c r="BF123" s="473">
        <f t="shared" si="125"/>
        <v>1.0000000000000002</v>
      </c>
      <c r="BG123" s="472">
        <f t="shared" si="67"/>
        <v>0</v>
      </c>
      <c r="BH123" s="471">
        <f t="shared" si="126"/>
        <v>0.11147462238090178</v>
      </c>
    </row>
    <row r="124" spans="1:60" ht="16.5" customHeight="1" x14ac:dyDescent="0.25">
      <c r="A124" s="162">
        <v>7</v>
      </c>
      <c r="B124" s="16">
        <v>70510</v>
      </c>
      <c r="C124" s="21" t="s">
        <v>25</v>
      </c>
      <c r="D124" s="298">
        <v>0</v>
      </c>
      <c r="E124" s="299">
        <v>0</v>
      </c>
      <c r="F124" s="299">
        <v>0</v>
      </c>
      <c r="G124" s="300">
        <f t="shared" si="119"/>
        <v>0</v>
      </c>
      <c r="H124" s="614"/>
      <c r="I124" s="611"/>
      <c r="J124" s="611"/>
      <c r="K124" s="637">
        <f t="shared" si="76"/>
        <v>0</v>
      </c>
      <c r="L124" s="614"/>
      <c r="M124" s="611"/>
      <c r="N124" s="611"/>
      <c r="O124" s="637">
        <f t="shared" si="120"/>
        <v>0</v>
      </c>
      <c r="P124" s="704"/>
      <c r="Q124" s="705"/>
      <c r="R124" s="705"/>
      <c r="S124" s="706">
        <f t="shared" si="77"/>
        <v>0</v>
      </c>
      <c r="T124" s="298">
        <v>0</v>
      </c>
      <c r="U124" s="299">
        <v>0</v>
      </c>
      <c r="V124" s="299">
        <v>0</v>
      </c>
      <c r="W124" s="300">
        <f t="shared" si="121"/>
        <v>0</v>
      </c>
      <c r="X124" s="288">
        <v>0</v>
      </c>
      <c r="Y124" s="289">
        <v>0</v>
      </c>
      <c r="Z124" s="289">
        <v>0</v>
      </c>
      <c r="AA124" s="561">
        <f t="shared" si="122"/>
        <v>0</v>
      </c>
      <c r="AB124" s="614"/>
      <c r="AC124" s="611"/>
      <c r="AD124" s="611"/>
      <c r="AE124" s="637">
        <f t="shared" si="78"/>
        <v>0</v>
      </c>
      <c r="AF124" s="298">
        <v>0</v>
      </c>
      <c r="AG124" s="299">
        <v>0</v>
      </c>
      <c r="AH124" s="299">
        <v>0</v>
      </c>
      <c r="AI124" s="300">
        <f t="shared" si="79"/>
        <v>0</v>
      </c>
      <c r="AJ124" s="298">
        <v>0</v>
      </c>
      <c r="AK124" s="299">
        <v>0</v>
      </c>
      <c r="AL124" s="299">
        <v>0</v>
      </c>
      <c r="AM124" s="300">
        <f t="shared" si="80"/>
        <v>0</v>
      </c>
      <c r="AN124" s="614"/>
      <c r="AO124" s="611"/>
      <c r="AP124" s="611"/>
      <c r="AQ124" s="637">
        <f t="shared" si="81"/>
        <v>0</v>
      </c>
      <c r="AR124" s="298">
        <v>0</v>
      </c>
      <c r="AS124" s="299">
        <v>0</v>
      </c>
      <c r="AT124" s="299">
        <v>0</v>
      </c>
      <c r="AU124" s="300">
        <f t="shared" si="82"/>
        <v>0</v>
      </c>
      <c r="AV124" s="614"/>
      <c r="AW124" s="611"/>
      <c r="AX124" s="611"/>
      <c r="AY124" s="637">
        <f t="shared" si="83"/>
        <v>0</v>
      </c>
      <c r="AZ124" s="470">
        <f t="shared" si="97"/>
        <v>0</v>
      </c>
      <c r="BA124" s="461">
        <f t="shared" si="98"/>
        <v>0</v>
      </c>
      <c r="BB124" s="462">
        <f>F124+J124+N124+R124+V124+Z124+AD124+AH124+AL124+AP124+AT124+AX124+0.001</f>
        <v>1E-3</v>
      </c>
      <c r="BC124" s="466">
        <f t="shared" si="14"/>
        <v>0</v>
      </c>
      <c r="BD124" s="471">
        <f t="shared" si="123"/>
        <v>0.1814159292035398</v>
      </c>
      <c r="BE124" s="472">
        <f t="shared" si="124"/>
        <v>1.0152320748648308E-4</v>
      </c>
      <c r="BF124" s="473">
        <f t="shared" si="125"/>
        <v>1.0000000000000002</v>
      </c>
      <c r="BG124" s="472">
        <f t="shared" si="67"/>
        <v>0</v>
      </c>
      <c r="BH124" s="471">
        <f t="shared" si="126"/>
        <v>0.11147462238090178</v>
      </c>
    </row>
    <row r="125" spans="1:60" ht="16.5" customHeight="1" x14ac:dyDescent="0.25">
      <c r="A125" s="162">
        <v>8</v>
      </c>
      <c r="B125" s="16">
        <v>10880</v>
      </c>
      <c r="C125" s="21" t="s">
        <v>211</v>
      </c>
      <c r="D125" s="312">
        <v>0</v>
      </c>
      <c r="E125" s="313">
        <v>0</v>
      </c>
      <c r="F125" s="313">
        <v>0</v>
      </c>
      <c r="G125" s="314">
        <f>IF(F125&gt;0,1,0)</f>
        <v>0</v>
      </c>
      <c r="H125" s="609"/>
      <c r="I125" s="613"/>
      <c r="J125" s="613"/>
      <c r="K125" s="615">
        <f>IF(J125&gt;0,1,0)</f>
        <v>0</v>
      </c>
      <c r="L125" s="609"/>
      <c r="M125" s="613"/>
      <c r="N125" s="613"/>
      <c r="O125" s="615">
        <f>IF(N125&gt;0,1,0)</f>
        <v>0</v>
      </c>
      <c r="P125" s="713"/>
      <c r="Q125" s="714"/>
      <c r="R125" s="714"/>
      <c r="S125" s="707">
        <f>IF(R125&gt;0,1,0)</f>
        <v>0</v>
      </c>
      <c r="T125" s="312">
        <v>0</v>
      </c>
      <c r="U125" s="313">
        <v>0</v>
      </c>
      <c r="V125" s="313">
        <v>0</v>
      </c>
      <c r="W125" s="314">
        <f>IF(V125&gt;0,1,0)</f>
        <v>0</v>
      </c>
      <c r="X125" s="564">
        <v>0</v>
      </c>
      <c r="Y125" s="565">
        <v>0</v>
      </c>
      <c r="Z125" s="565">
        <v>0</v>
      </c>
      <c r="AA125" s="562">
        <f>IF(Z125&gt;0,1,0)</f>
        <v>0</v>
      </c>
      <c r="AB125" s="609"/>
      <c r="AC125" s="613"/>
      <c r="AD125" s="613"/>
      <c r="AE125" s="615">
        <f>IF(AD125&gt;0,1,0)</f>
        <v>0</v>
      </c>
      <c r="AF125" s="312">
        <v>0</v>
      </c>
      <c r="AG125" s="313">
        <v>0</v>
      </c>
      <c r="AH125" s="313">
        <v>0</v>
      </c>
      <c r="AI125" s="314">
        <f>IF(AH125&gt;0,1,0)</f>
        <v>0</v>
      </c>
      <c r="AJ125" s="312">
        <v>0</v>
      </c>
      <c r="AK125" s="313">
        <v>2</v>
      </c>
      <c r="AL125" s="313">
        <v>3</v>
      </c>
      <c r="AM125" s="314">
        <f>IF(AL125&gt;0,1,0)</f>
        <v>1</v>
      </c>
      <c r="AN125" s="609"/>
      <c r="AO125" s="613"/>
      <c r="AP125" s="613"/>
      <c r="AQ125" s="615">
        <f>IF(AP125&gt;0,1,0)</f>
        <v>0</v>
      </c>
      <c r="AR125" s="312">
        <v>0</v>
      </c>
      <c r="AS125" s="313">
        <v>0</v>
      </c>
      <c r="AT125" s="313">
        <v>0</v>
      </c>
      <c r="AU125" s="314">
        <f>IF(AT125&gt;0,1,0)</f>
        <v>0</v>
      </c>
      <c r="AV125" s="609"/>
      <c r="AW125" s="613"/>
      <c r="AX125" s="613"/>
      <c r="AY125" s="615">
        <f>IF(AX125&gt;0,1,0)</f>
        <v>0</v>
      </c>
      <c r="AZ125" s="470">
        <f t="shared" ref="AZ125" si="127">D125+H125+L125+P125+T125+X125+AB125+AF125+AJ125+AN125+AR125+AV125</f>
        <v>0</v>
      </c>
      <c r="BA125" s="461">
        <f t="shared" ref="BA125" si="128">E125+I125+M125+Q125+U125+Y125+AC125+AG125+AK125+AO125+AS125+AW125</f>
        <v>2</v>
      </c>
      <c r="BB125" s="462">
        <f t="shared" si="118"/>
        <v>3</v>
      </c>
      <c r="BC125" s="577">
        <f t="shared" ref="BC125" si="129">(G125+K125+O125+S125+W125+AA125+AE125+AI125+AM125+AQ125+AU125+AY125)/$B$2</f>
        <v>0.16666666666666666</v>
      </c>
      <c r="BD125" s="471">
        <f t="shared" si="123"/>
        <v>0.1814159292035398</v>
      </c>
      <c r="BE125" s="472">
        <f t="shared" si="124"/>
        <v>0.30456962245944924</v>
      </c>
      <c r="BF125" s="473">
        <f t="shared" si="125"/>
        <v>1.0000000000000002</v>
      </c>
      <c r="BG125" s="472">
        <f>(AZ125+BA125)/BB125</f>
        <v>0.66666666666666663</v>
      </c>
      <c r="BH125" s="471">
        <f t="shared" si="126"/>
        <v>0.11147462238090178</v>
      </c>
    </row>
    <row r="126" spans="1:60" ht="16.5" customHeight="1" thickBot="1" x14ac:dyDescent="0.3">
      <c r="A126" s="163">
        <v>9</v>
      </c>
      <c r="B126" s="164">
        <v>10890</v>
      </c>
      <c r="C126" s="165" t="s">
        <v>212</v>
      </c>
      <c r="D126" s="346">
        <v>0</v>
      </c>
      <c r="E126" s="344">
        <v>0</v>
      </c>
      <c r="F126" s="344">
        <v>0</v>
      </c>
      <c r="G126" s="343">
        <f>IF(F126&gt;0,1,0)</f>
        <v>0</v>
      </c>
      <c r="H126" s="668"/>
      <c r="I126" s="663"/>
      <c r="J126" s="663"/>
      <c r="K126" s="661">
        <f>IF(J126&gt;0,1,0)</f>
        <v>0</v>
      </c>
      <c r="L126" s="668"/>
      <c r="M126" s="663"/>
      <c r="N126" s="663"/>
      <c r="O126" s="661">
        <f>IF(N126&gt;0,1,0)</f>
        <v>0</v>
      </c>
      <c r="P126" s="715"/>
      <c r="Q126" s="716"/>
      <c r="R126" s="716"/>
      <c r="S126" s="717">
        <f>IF(R126&gt;0,1,0)</f>
        <v>0</v>
      </c>
      <c r="T126" s="346">
        <v>0</v>
      </c>
      <c r="U126" s="344">
        <v>0</v>
      </c>
      <c r="V126" s="344">
        <v>0</v>
      </c>
      <c r="W126" s="343">
        <f>IF(V126&gt;0,1,0)</f>
        <v>0</v>
      </c>
      <c r="X126" s="566">
        <v>0</v>
      </c>
      <c r="Y126" s="567">
        <v>0</v>
      </c>
      <c r="Z126" s="567">
        <v>0</v>
      </c>
      <c r="AA126" s="568">
        <f>IF(Z126&gt;0,1,0)</f>
        <v>0</v>
      </c>
      <c r="AB126" s="668"/>
      <c r="AC126" s="663"/>
      <c r="AD126" s="663"/>
      <c r="AE126" s="661">
        <f>IF(AD126&gt;0,1,0)</f>
        <v>0</v>
      </c>
      <c r="AF126" s="346">
        <v>0</v>
      </c>
      <c r="AG126" s="344">
        <v>0</v>
      </c>
      <c r="AH126" s="344">
        <v>0</v>
      </c>
      <c r="AI126" s="343">
        <f>IF(AH126&gt;0,1,0)</f>
        <v>0</v>
      </c>
      <c r="AJ126" s="346">
        <v>0</v>
      </c>
      <c r="AK126" s="344">
        <v>0</v>
      </c>
      <c r="AL126" s="344">
        <v>0</v>
      </c>
      <c r="AM126" s="343">
        <f>IF(AL126&gt;0,1,0)</f>
        <v>0</v>
      </c>
      <c r="AN126" s="668"/>
      <c r="AO126" s="663"/>
      <c r="AP126" s="663"/>
      <c r="AQ126" s="661">
        <f>IF(AP126&gt;0,1,0)</f>
        <v>0</v>
      </c>
      <c r="AR126" s="346">
        <v>0</v>
      </c>
      <c r="AS126" s="344">
        <v>0</v>
      </c>
      <c r="AT126" s="344">
        <v>0</v>
      </c>
      <c r="AU126" s="343">
        <f>IF(AT126&gt;0,1,0)</f>
        <v>0</v>
      </c>
      <c r="AV126" s="668"/>
      <c r="AW126" s="663"/>
      <c r="AX126" s="663"/>
      <c r="AY126" s="661">
        <f>IF(AX126&gt;0,1,0)</f>
        <v>0</v>
      </c>
      <c r="AZ126" s="480">
        <f t="shared" si="97"/>
        <v>0</v>
      </c>
      <c r="BA126" s="481">
        <f t="shared" si="98"/>
        <v>0</v>
      </c>
      <c r="BB126" s="483">
        <f>F126+J126+N126+R126+V126+Z126+AD126+AH126+AL126+AP126+AT126+AX126+0.001</f>
        <v>1E-3</v>
      </c>
      <c r="BC126" s="505">
        <f t="shared" si="14"/>
        <v>0</v>
      </c>
      <c r="BD126" s="501">
        <f t="shared" si="123"/>
        <v>0.1814159292035398</v>
      </c>
      <c r="BE126" s="502">
        <f t="shared" si="124"/>
        <v>1.0152320748648308E-4</v>
      </c>
      <c r="BF126" s="503">
        <f t="shared" si="125"/>
        <v>1.0000000000000002</v>
      </c>
      <c r="BG126" s="502">
        <f>(AZ126+BA126)/BB126</f>
        <v>0</v>
      </c>
      <c r="BH126" s="501">
        <f t="shared" si="126"/>
        <v>0.11147462238090178</v>
      </c>
    </row>
    <row r="127" spans="1:60" ht="15.6" customHeight="1" thickBot="1" x14ac:dyDescent="0.3">
      <c r="A127" s="56">
        <f>A7+A17+A31+A50+A70+A85+A116+A126</f>
        <v>113</v>
      </c>
      <c r="B127" s="55"/>
      <c r="C127" s="26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4"/>
      <c r="P127" s="218"/>
      <c r="Q127" s="218"/>
      <c r="R127" s="218"/>
      <c r="S127" s="218"/>
      <c r="T127" s="233"/>
      <c r="U127" s="233"/>
      <c r="V127" s="233"/>
      <c r="W127" s="233"/>
      <c r="X127" s="233"/>
      <c r="Y127" s="233"/>
      <c r="Z127" s="233"/>
      <c r="AA127" s="233"/>
      <c r="AB127" s="749"/>
      <c r="AC127" s="749"/>
      <c r="AD127" s="749"/>
      <c r="AE127" s="769"/>
      <c r="AF127" s="233"/>
      <c r="AG127" s="233"/>
      <c r="AH127" s="233"/>
      <c r="AI127" s="233"/>
      <c r="AJ127" s="233"/>
      <c r="AK127" s="233"/>
      <c r="AL127" s="233"/>
      <c r="AM127" s="233"/>
      <c r="AN127" s="749"/>
      <c r="AO127" s="749"/>
      <c r="AP127" s="749"/>
      <c r="AQ127" s="749"/>
      <c r="AR127" s="233"/>
      <c r="AS127" s="233"/>
      <c r="AT127" s="233"/>
      <c r="AU127" s="233"/>
      <c r="AV127" s="771"/>
      <c r="AW127" s="771"/>
      <c r="AX127" s="771"/>
      <c r="AY127" s="771"/>
      <c r="AZ127" s="42"/>
      <c r="BA127" s="60" t="s">
        <v>143</v>
      </c>
      <c r="BB127" s="760">
        <f>AVERAGE(BB7,BB9:BB17,BB19:BB31,BB33:BB50,BB52:BB70,BB72:BB85,BB87:BB116,BB118:BB126)</f>
        <v>9.8499646017699067</v>
      </c>
      <c r="BC127" s="92">
        <f>AVERAGE(BC7,BC9:BC17,BC19:BC31,BC33:BC50,BC52:BC70,BC72:BC85,BC87:BC116,BC118:BC126)</f>
        <v>0.1814159292035398</v>
      </c>
      <c r="BD127" s="61"/>
      <c r="BE127" s="92">
        <f>AVERAGE(BE7,BE9:BE17,BE19:BE31,BE33:BE50,BE52:BE70,BE72:BE85,BE87:BE116,BE118:BE126)</f>
        <v>1.0000000000000002</v>
      </c>
      <c r="BF127" s="61"/>
      <c r="BG127" s="92">
        <f>AVERAGE(BG7,BG9:BG17,BG19:BG31,BG33:BG50,BG52:BG70,BG72:BG85,BG87:BG116,BG118:BG126)</f>
        <v>0.11147462238090178</v>
      </c>
      <c r="BH127" s="61"/>
    </row>
    <row r="128" spans="1:60" x14ac:dyDescent="0.25">
      <c r="A128" s="1"/>
      <c r="B128" s="1"/>
      <c r="C128" s="98" t="s">
        <v>167</v>
      </c>
      <c r="D128" s="224">
        <f t="shared" ref="D128:AI128" si="130">SUM(D7,D9:D17,D19:D31,D33:D50,D52:D70,D72:D85,D87:D116,D118:D126)</f>
        <v>0</v>
      </c>
      <c r="E128" s="224">
        <f t="shared" si="130"/>
        <v>12</v>
      </c>
      <c r="F128" s="224">
        <f t="shared" si="130"/>
        <v>26</v>
      </c>
      <c r="G128" s="224">
        <f t="shared" si="130"/>
        <v>15</v>
      </c>
      <c r="H128" s="758">
        <f t="shared" si="130"/>
        <v>0</v>
      </c>
      <c r="I128" s="758">
        <f t="shared" si="130"/>
        <v>0</v>
      </c>
      <c r="J128" s="758">
        <f t="shared" si="130"/>
        <v>0</v>
      </c>
      <c r="K128" s="758">
        <f t="shared" si="130"/>
        <v>0</v>
      </c>
      <c r="L128" s="758">
        <f t="shared" si="130"/>
        <v>0</v>
      </c>
      <c r="M128" s="758">
        <f t="shared" si="130"/>
        <v>0</v>
      </c>
      <c r="N128" s="758">
        <f t="shared" si="130"/>
        <v>0</v>
      </c>
      <c r="O128" s="758">
        <f t="shared" si="130"/>
        <v>0</v>
      </c>
      <c r="P128" s="758">
        <f t="shared" si="130"/>
        <v>0</v>
      </c>
      <c r="Q128" s="758">
        <f t="shared" si="130"/>
        <v>0</v>
      </c>
      <c r="R128" s="758">
        <f t="shared" si="130"/>
        <v>0</v>
      </c>
      <c r="S128" s="758">
        <f t="shared" si="130"/>
        <v>0</v>
      </c>
      <c r="T128" s="224">
        <f t="shared" si="130"/>
        <v>0</v>
      </c>
      <c r="U128" s="224">
        <f t="shared" si="130"/>
        <v>0</v>
      </c>
      <c r="V128" s="224">
        <f t="shared" si="130"/>
        <v>1</v>
      </c>
      <c r="W128" s="224">
        <f t="shared" si="130"/>
        <v>1</v>
      </c>
      <c r="X128" s="224">
        <f t="shared" si="130"/>
        <v>21</v>
      </c>
      <c r="Y128" s="224">
        <f t="shared" si="130"/>
        <v>89</v>
      </c>
      <c r="Z128" s="224">
        <f t="shared" si="130"/>
        <v>580</v>
      </c>
      <c r="AA128" s="224">
        <f t="shared" si="130"/>
        <v>60</v>
      </c>
      <c r="AB128" s="770">
        <f t="shared" si="130"/>
        <v>0</v>
      </c>
      <c r="AC128" s="770">
        <f t="shared" si="130"/>
        <v>0</v>
      </c>
      <c r="AD128" s="770">
        <f t="shared" si="130"/>
        <v>0</v>
      </c>
      <c r="AE128" s="770">
        <f t="shared" si="130"/>
        <v>0</v>
      </c>
      <c r="AF128" s="224">
        <f t="shared" si="130"/>
        <v>0</v>
      </c>
      <c r="AG128" s="224">
        <f t="shared" si="130"/>
        <v>6</v>
      </c>
      <c r="AH128" s="224">
        <f t="shared" si="130"/>
        <v>22</v>
      </c>
      <c r="AI128" s="224">
        <f t="shared" si="130"/>
        <v>9</v>
      </c>
      <c r="AJ128" s="224">
        <f t="shared" ref="AJ128:BB128" si="131">SUM(AJ7,AJ9:AJ17,AJ19:AJ31,AJ33:AJ50,AJ52:AJ70,AJ72:AJ85,AJ87:AJ116,AJ118:AJ126)</f>
        <v>2</v>
      </c>
      <c r="AK128" s="224">
        <f t="shared" si="131"/>
        <v>52</v>
      </c>
      <c r="AL128" s="224">
        <f t="shared" si="131"/>
        <v>348</v>
      </c>
      <c r="AM128" s="224">
        <f t="shared" si="131"/>
        <v>21</v>
      </c>
      <c r="AN128" s="770">
        <f t="shared" si="131"/>
        <v>0</v>
      </c>
      <c r="AO128" s="770">
        <f t="shared" si="131"/>
        <v>0</v>
      </c>
      <c r="AP128" s="770">
        <f t="shared" si="131"/>
        <v>0</v>
      </c>
      <c r="AQ128" s="770">
        <f t="shared" si="131"/>
        <v>0</v>
      </c>
      <c r="AR128" s="224">
        <f t="shared" si="131"/>
        <v>3</v>
      </c>
      <c r="AS128" s="224">
        <f t="shared" si="131"/>
        <v>24</v>
      </c>
      <c r="AT128" s="224">
        <f t="shared" si="131"/>
        <v>136</v>
      </c>
      <c r="AU128" s="224">
        <f t="shared" si="131"/>
        <v>17</v>
      </c>
      <c r="AV128" s="770">
        <f t="shared" si="131"/>
        <v>0</v>
      </c>
      <c r="AW128" s="770">
        <f t="shared" si="131"/>
        <v>0</v>
      </c>
      <c r="AX128" s="770">
        <f t="shared" si="131"/>
        <v>0</v>
      </c>
      <c r="AY128" s="770">
        <f t="shared" si="131"/>
        <v>0</v>
      </c>
      <c r="AZ128" s="99">
        <f t="shared" si="131"/>
        <v>26</v>
      </c>
      <c r="BA128" s="99">
        <f t="shared" si="131"/>
        <v>183</v>
      </c>
      <c r="BB128" s="254">
        <f t="shared" si="131"/>
        <v>1113.0459999999994</v>
      </c>
      <c r="BE128" s="34"/>
      <c r="BF128" s="34"/>
    </row>
    <row r="129" spans="3:60" x14ac:dyDescent="0.25">
      <c r="C129" s="738" t="s">
        <v>198</v>
      </c>
      <c r="D129" s="737"/>
      <c r="E129" s="744">
        <v>6</v>
      </c>
      <c r="F129" s="744">
        <v>26</v>
      </c>
      <c r="G129" s="737"/>
      <c r="H129" s="744">
        <v>0</v>
      </c>
      <c r="I129" s="744">
        <v>0</v>
      </c>
      <c r="J129" s="744">
        <v>0</v>
      </c>
      <c r="K129" s="737"/>
      <c r="L129" s="744">
        <v>0</v>
      </c>
      <c r="M129" s="744">
        <v>0</v>
      </c>
      <c r="N129" s="739">
        <v>0</v>
      </c>
      <c r="O129" s="737"/>
      <c r="P129" s="737"/>
      <c r="Q129" s="737"/>
      <c r="R129" s="737"/>
      <c r="S129" s="737"/>
      <c r="T129" s="744">
        <v>0</v>
      </c>
      <c r="U129" s="744">
        <v>0</v>
      </c>
      <c r="V129" s="744">
        <v>3</v>
      </c>
      <c r="W129" s="737"/>
      <c r="X129" s="768">
        <v>21</v>
      </c>
      <c r="Y129" s="768">
        <v>89</v>
      </c>
      <c r="Z129" s="768">
        <v>580</v>
      </c>
      <c r="AA129" s="759"/>
      <c r="AB129" s="759"/>
      <c r="AC129" s="759"/>
      <c r="AD129" s="759"/>
      <c r="AE129" s="759"/>
      <c r="AF129" s="768">
        <v>0</v>
      </c>
      <c r="AG129" s="768">
        <v>6</v>
      </c>
      <c r="AH129" s="768">
        <v>22</v>
      </c>
      <c r="AI129" s="768"/>
      <c r="AJ129" s="768">
        <v>2</v>
      </c>
      <c r="AK129" s="768">
        <v>52</v>
      </c>
      <c r="AL129" s="768">
        <v>348</v>
      </c>
      <c r="AM129" s="759"/>
      <c r="AN129" s="759"/>
      <c r="AO129" s="759"/>
      <c r="AP129" s="759"/>
      <c r="AQ129" s="759"/>
      <c r="AR129" s="768">
        <v>3</v>
      </c>
      <c r="AS129" s="768">
        <v>24</v>
      </c>
      <c r="AT129" s="768">
        <v>136</v>
      </c>
      <c r="AU129" s="759"/>
      <c r="AV129" s="759"/>
      <c r="AW129" s="759"/>
      <c r="AX129" s="759"/>
      <c r="AY129" s="759"/>
      <c r="AZ129" s="759"/>
      <c r="BA129" s="759"/>
      <c r="BB129" s="737"/>
      <c r="BC129" s="571"/>
      <c r="BD129" s="571"/>
      <c r="BE129" s="571"/>
      <c r="BF129" s="571"/>
      <c r="BG129" s="571"/>
      <c r="BH129" s="571"/>
    </row>
    <row r="130" spans="3:60" x14ac:dyDescent="0.25"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70"/>
      <c r="Q130" s="570"/>
      <c r="R130" s="570"/>
      <c r="S130" s="570"/>
      <c r="T130" s="569"/>
      <c r="U130" s="569"/>
      <c r="V130" s="569"/>
      <c r="W130" s="569"/>
      <c r="X130" s="570"/>
      <c r="Y130" s="570"/>
      <c r="Z130" s="570"/>
      <c r="AA130" s="570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71"/>
      <c r="BA130" s="571"/>
      <c r="BB130" s="571"/>
      <c r="BC130" s="571"/>
      <c r="BD130" s="571"/>
      <c r="BE130" s="571"/>
      <c r="BF130" s="571"/>
      <c r="BG130" s="572"/>
      <c r="BH130" s="571"/>
    </row>
    <row r="131" spans="3:60" x14ac:dyDescent="0.25">
      <c r="C131" s="735">
        <v>2019</v>
      </c>
      <c r="D131" s="745">
        <v>0</v>
      </c>
      <c r="E131" s="745">
        <v>6</v>
      </c>
      <c r="F131" s="745">
        <v>20</v>
      </c>
      <c r="G131" s="745">
        <v>14</v>
      </c>
      <c r="H131" s="745">
        <v>0</v>
      </c>
      <c r="I131" s="745">
        <v>0</v>
      </c>
      <c r="J131" s="745">
        <v>2</v>
      </c>
      <c r="K131" s="745">
        <v>2</v>
      </c>
      <c r="L131" s="745">
        <v>0</v>
      </c>
      <c r="M131" s="745">
        <v>0</v>
      </c>
      <c r="N131" s="745">
        <v>0</v>
      </c>
      <c r="O131" s="745">
        <v>0</v>
      </c>
      <c r="P131" s="745">
        <v>0</v>
      </c>
      <c r="Q131" s="745">
        <v>0</v>
      </c>
      <c r="R131" s="745">
        <v>0</v>
      </c>
      <c r="S131" s="745">
        <v>0</v>
      </c>
      <c r="T131" s="745">
        <v>0</v>
      </c>
      <c r="U131" s="745">
        <v>0</v>
      </c>
      <c r="V131" s="745">
        <v>3</v>
      </c>
      <c r="W131" s="745">
        <v>1</v>
      </c>
      <c r="X131" s="745">
        <v>0</v>
      </c>
      <c r="Y131" s="745">
        <v>0</v>
      </c>
      <c r="Z131" s="745">
        <v>0</v>
      </c>
      <c r="AA131" s="745">
        <v>0</v>
      </c>
      <c r="AB131" s="745">
        <v>10</v>
      </c>
      <c r="AC131" s="745">
        <v>16</v>
      </c>
      <c r="AD131" s="745">
        <v>26</v>
      </c>
      <c r="AE131" s="745">
        <v>16</v>
      </c>
      <c r="AF131" s="745">
        <v>0</v>
      </c>
      <c r="AG131" s="745">
        <v>11</v>
      </c>
      <c r="AH131" s="745">
        <v>16</v>
      </c>
      <c r="AI131" s="745">
        <v>6</v>
      </c>
      <c r="AJ131" s="745">
        <v>1</v>
      </c>
      <c r="AK131" s="745">
        <v>73</v>
      </c>
      <c r="AL131" s="745">
        <v>289</v>
      </c>
      <c r="AM131" s="745">
        <v>26</v>
      </c>
      <c r="AN131" s="745">
        <v>0</v>
      </c>
      <c r="AO131" s="745">
        <v>148</v>
      </c>
      <c r="AP131" s="745">
        <v>148</v>
      </c>
      <c r="AQ131" s="745">
        <v>25</v>
      </c>
      <c r="AR131" s="745">
        <v>1</v>
      </c>
      <c r="AS131" s="745">
        <v>21</v>
      </c>
      <c r="AT131" s="745">
        <v>117</v>
      </c>
      <c r="AU131" s="745">
        <v>9</v>
      </c>
      <c r="AV131" s="745">
        <v>5</v>
      </c>
      <c r="AW131" s="745">
        <v>1</v>
      </c>
      <c r="AX131" s="745">
        <v>14</v>
      </c>
      <c r="AY131" s="745">
        <v>8</v>
      </c>
      <c r="AZ131" s="745">
        <v>17</v>
      </c>
      <c r="BA131" s="745">
        <v>276</v>
      </c>
      <c r="BB131" s="745">
        <v>635</v>
      </c>
      <c r="BC131" s="735"/>
      <c r="BD131" s="735"/>
      <c r="BE131" s="735"/>
      <c r="BF131" s="735"/>
      <c r="BG131" s="736"/>
    </row>
  </sheetData>
  <mergeCells count="17">
    <mergeCell ref="A3:A5"/>
    <mergeCell ref="B3:B5"/>
    <mergeCell ref="C3:C5"/>
    <mergeCell ref="D4:G4"/>
    <mergeCell ref="H4:K4"/>
    <mergeCell ref="AZ4:BH4"/>
    <mergeCell ref="D3:BH3"/>
    <mergeCell ref="AB4:AE4"/>
    <mergeCell ref="AF4:AI4"/>
    <mergeCell ref="AJ4:AM4"/>
    <mergeCell ref="AN4:AQ4"/>
    <mergeCell ref="AR4:AU4"/>
    <mergeCell ref="L4:O4"/>
    <mergeCell ref="P4:S4"/>
    <mergeCell ref="T4:W4"/>
    <mergeCell ref="X4:AA4"/>
    <mergeCell ref="AV4:AY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zoomScaleNormal="100" workbookViewId="0">
      <pane ySplit="1" topLeftCell="A2" activePane="bottomLeft" state="frozen"/>
      <selection pane="bottomLeft" activeCell="AE36" sqref="AE36"/>
    </sheetView>
  </sheetViews>
  <sheetFormatPr defaultRowHeight="15" x14ac:dyDescent="0.25"/>
  <sheetData>
    <row r="1" spans="12:12" ht="18.75" x14ac:dyDescent="0.3">
      <c r="L1" s="210" t="s">
        <v>163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" sqref="C2:C4"/>
    </sheetView>
  </sheetViews>
  <sheetFormatPr defaultRowHeight="15" x14ac:dyDescent="0.25"/>
  <cols>
    <col min="1" max="1" width="5.7109375" customWidth="1"/>
    <col min="2" max="2" width="9.85546875" customWidth="1"/>
    <col min="3" max="3" width="33.5703125" customWidth="1"/>
    <col min="4" max="9" width="9.7109375" customWidth="1"/>
  </cols>
  <sheetData>
    <row r="1" spans="1:9" ht="15.75" thickBot="1" x14ac:dyDescent="0.3"/>
    <row r="2" spans="1:9" ht="15" customHeight="1" x14ac:dyDescent="0.25">
      <c r="A2" s="809" t="s">
        <v>75</v>
      </c>
      <c r="B2" s="812" t="s">
        <v>77</v>
      </c>
      <c r="C2" s="844" t="s">
        <v>76</v>
      </c>
      <c r="D2" s="858" t="s">
        <v>205</v>
      </c>
      <c r="E2" s="858"/>
      <c r="F2" s="858"/>
      <c r="G2" s="858"/>
      <c r="H2" s="858"/>
      <c r="I2" s="859"/>
    </row>
    <row r="3" spans="1:9" ht="15" customHeight="1" x14ac:dyDescent="0.25">
      <c r="A3" s="810"/>
      <c r="B3" s="813"/>
      <c r="C3" s="816"/>
      <c r="D3" s="860"/>
      <c r="E3" s="860"/>
      <c r="F3" s="860"/>
      <c r="G3" s="860"/>
      <c r="H3" s="860"/>
      <c r="I3" s="861"/>
    </row>
    <row r="4" spans="1:9" ht="15.75" thickBot="1" x14ac:dyDescent="0.3">
      <c r="A4" s="811"/>
      <c r="B4" s="814"/>
      <c r="C4" s="817"/>
      <c r="D4" s="776">
        <v>2019</v>
      </c>
      <c r="E4" s="579">
        <v>2018</v>
      </c>
      <c r="F4" s="358">
        <v>2017</v>
      </c>
      <c r="G4" s="355">
        <v>2016</v>
      </c>
      <c r="H4" s="356">
        <v>2015</v>
      </c>
      <c r="I4" s="357">
        <v>2014</v>
      </c>
    </row>
    <row r="5" spans="1:9" ht="15.75" thickBot="1" x14ac:dyDescent="0.3">
      <c r="A5" s="27"/>
      <c r="B5" s="54"/>
      <c r="C5" s="721" t="s">
        <v>140</v>
      </c>
      <c r="D5" s="777">
        <f>SUM(D6,D8:D16,D18:D30,D32:D50,D52:D70,D72:D86,D88:D118,D120:D130)</f>
        <v>118922</v>
      </c>
      <c r="E5" s="722">
        <f>SUM(E6,E8:E16,E18:E30,E32:E50,E52:E70,E72:E86,E88:E118,E120:E130)</f>
        <v>112743</v>
      </c>
      <c r="F5" s="722">
        <f>F6+F7+F17+F31+F51+F71+F87+F119</f>
        <v>106984</v>
      </c>
      <c r="G5" s="723">
        <f>G6+G7+G17+G31+G51+G71+G87+G119</f>
        <v>100337</v>
      </c>
      <c r="H5" s="724">
        <f>H6+H7+H17+H31+H51+H71+H87+H119</f>
        <v>95079</v>
      </c>
      <c r="I5" s="725">
        <f>I6+I7+I17+I31+I51+I71+I87+I119</f>
        <v>89150</v>
      </c>
    </row>
    <row r="6" spans="1:9" ht="15.75" thickBot="1" x14ac:dyDescent="0.3">
      <c r="A6" s="27">
        <v>1</v>
      </c>
      <c r="B6" s="54">
        <v>50050</v>
      </c>
      <c r="C6" s="62" t="s">
        <v>81</v>
      </c>
      <c r="D6" s="778">
        <v>858</v>
      </c>
      <c r="E6" s="590">
        <v>824</v>
      </c>
      <c r="F6" s="591">
        <v>782</v>
      </c>
      <c r="G6" s="592">
        <v>751</v>
      </c>
      <c r="H6" s="592">
        <v>707</v>
      </c>
      <c r="I6" s="593">
        <v>675</v>
      </c>
    </row>
    <row r="7" spans="1:9" ht="15.75" thickBot="1" x14ac:dyDescent="0.3">
      <c r="A7" s="13"/>
      <c r="B7" s="47"/>
      <c r="C7" s="48" t="s">
        <v>0</v>
      </c>
      <c r="D7" s="779">
        <f t="shared" ref="D7:I7" si="0">SUM(D8:D16)</f>
        <v>8814</v>
      </c>
      <c r="E7" s="726">
        <f t="shared" si="0"/>
        <v>8507</v>
      </c>
      <c r="F7" s="727">
        <f t="shared" si="0"/>
        <v>8027</v>
      </c>
      <c r="G7" s="728">
        <f t="shared" si="0"/>
        <v>7645</v>
      </c>
      <c r="H7" s="729">
        <f t="shared" si="0"/>
        <v>7361</v>
      </c>
      <c r="I7" s="730">
        <f t="shared" si="0"/>
        <v>7035</v>
      </c>
    </row>
    <row r="8" spans="1:9" x14ac:dyDescent="0.25">
      <c r="A8" s="14">
        <v>1</v>
      </c>
      <c r="B8" s="16">
        <v>10003</v>
      </c>
      <c r="C8" s="21" t="s">
        <v>142</v>
      </c>
      <c r="D8" s="780">
        <v>240</v>
      </c>
      <c r="E8" s="580">
        <v>246</v>
      </c>
      <c r="F8" s="364">
        <v>250</v>
      </c>
      <c r="G8" s="365">
        <v>244</v>
      </c>
      <c r="H8" s="365">
        <v>232</v>
      </c>
      <c r="I8" s="366">
        <v>203</v>
      </c>
    </row>
    <row r="9" spans="1:9" x14ac:dyDescent="0.25">
      <c r="A9" s="14">
        <v>2</v>
      </c>
      <c r="B9" s="16">
        <v>10002</v>
      </c>
      <c r="C9" s="21" t="s">
        <v>79</v>
      </c>
      <c r="D9" s="780">
        <v>1130</v>
      </c>
      <c r="E9" s="581">
        <v>1157</v>
      </c>
      <c r="F9" s="360">
        <v>1144</v>
      </c>
      <c r="G9" s="63">
        <v>1152</v>
      </c>
      <c r="H9" s="63">
        <v>1163</v>
      </c>
      <c r="I9" s="67">
        <v>1139</v>
      </c>
    </row>
    <row r="10" spans="1:9" x14ac:dyDescent="0.25">
      <c r="A10" s="14">
        <v>3</v>
      </c>
      <c r="B10" s="16">
        <v>10090</v>
      </c>
      <c r="C10" s="21" t="s">
        <v>159</v>
      </c>
      <c r="D10" s="780">
        <v>1623</v>
      </c>
      <c r="E10" s="581">
        <v>1561</v>
      </c>
      <c r="F10" s="360">
        <v>1513</v>
      </c>
      <c r="G10" s="63">
        <v>1441</v>
      </c>
      <c r="H10" s="63">
        <v>1350</v>
      </c>
      <c r="I10" s="67">
        <v>1303</v>
      </c>
    </row>
    <row r="11" spans="1:9" x14ac:dyDescent="0.25">
      <c r="A11" s="14">
        <v>4</v>
      </c>
      <c r="B11" s="16">
        <v>10004</v>
      </c>
      <c r="C11" s="21" t="s">
        <v>82</v>
      </c>
      <c r="D11" s="781">
        <v>1356</v>
      </c>
      <c r="E11" s="581">
        <v>1295</v>
      </c>
      <c r="F11" s="360">
        <v>1215</v>
      </c>
      <c r="G11" s="63">
        <v>1136</v>
      </c>
      <c r="H11" s="63">
        <v>1134</v>
      </c>
      <c r="I11" s="67">
        <v>1105</v>
      </c>
    </row>
    <row r="12" spans="1:9" x14ac:dyDescent="0.25">
      <c r="A12" s="14">
        <v>5</v>
      </c>
      <c r="B12" s="18">
        <v>10001</v>
      </c>
      <c r="C12" s="20" t="s">
        <v>78</v>
      </c>
      <c r="D12" s="780">
        <v>748</v>
      </c>
      <c r="E12" s="582">
        <v>684</v>
      </c>
      <c r="F12" s="361">
        <v>594</v>
      </c>
      <c r="G12" s="64">
        <v>540</v>
      </c>
      <c r="H12" s="64">
        <v>507</v>
      </c>
      <c r="I12" s="66">
        <v>525</v>
      </c>
    </row>
    <row r="13" spans="1:9" x14ac:dyDescent="0.25">
      <c r="A13" s="14">
        <v>6</v>
      </c>
      <c r="B13" s="16">
        <v>10120</v>
      </c>
      <c r="C13" s="21" t="s">
        <v>84</v>
      </c>
      <c r="D13" s="780">
        <v>796</v>
      </c>
      <c r="E13" s="583">
        <v>774</v>
      </c>
      <c r="F13" s="360">
        <v>702</v>
      </c>
      <c r="G13" s="63">
        <v>633</v>
      </c>
      <c r="H13" s="63">
        <v>582</v>
      </c>
      <c r="I13" s="67">
        <v>456</v>
      </c>
    </row>
    <row r="14" spans="1:9" x14ac:dyDescent="0.25">
      <c r="A14" s="14">
        <v>7</v>
      </c>
      <c r="B14" s="16">
        <v>10190</v>
      </c>
      <c r="C14" s="21" t="s">
        <v>5</v>
      </c>
      <c r="D14" s="780">
        <v>1166</v>
      </c>
      <c r="E14" s="583">
        <v>1123</v>
      </c>
      <c r="F14" s="360">
        <v>1032</v>
      </c>
      <c r="G14" s="63">
        <v>981</v>
      </c>
      <c r="H14" s="63">
        <v>936</v>
      </c>
      <c r="I14" s="67">
        <v>903</v>
      </c>
    </row>
    <row r="15" spans="1:9" x14ac:dyDescent="0.25">
      <c r="A15" s="14">
        <v>8</v>
      </c>
      <c r="B15" s="16">
        <v>10320</v>
      </c>
      <c r="C15" s="21" t="s">
        <v>80</v>
      </c>
      <c r="D15" s="780">
        <v>876</v>
      </c>
      <c r="E15" s="583">
        <v>814</v>
      </c>
      <c r="F15" s="360">
        <v>789</v>
      </c>
      <c r="G15" s="63">
        <v>787</v>
      </c>
      <c r="H15" s="63">
        <v>741</v>
      </c>
      <c r="I15" s="67">
        <v>723</v>
      </c>
    </row>
    <row r="16" spans="1:9" ht="15.75" thickBot="1" x14ac:dyDescent="0.3">
      <c r="A16" s="14">
        <v>9</v>
      </c>
      <c r="B16" s="16">
        <v>10860</v>
      </c>
      <c r="C16" s="21" t="s">
        <v>120</v>
      </c>
      <c r="D16" s="782">
        <v>879</v>
      </c>
      <c r="E16" s="584">
        <v>853</v>
      </c>
      <c r="F16" s="367">
        <v>788</v>
      </c>
      <c r="G16" s="368">
        <v>731</v>
      </c>
      <c r="H16" s="368">
        <v>716</v>
      </c>
      <c r="I16" s="369">
        <v>678</v>
      </c>
    </row>
    <row r="17" spans="1:9" ht="15.75" thickBot="1" x14ac:dyDescent="0.3">
      <c r="A17" s="24"/>
      <c r="B17" s="47"/>
      <c r="C17" s="48" t="s">
        <v>6</v>
      </c>
      <c r="D17" s="779">
        <f t="shared" ref="D17:I17" si="1">SUM(D18:D30)</f>
        <v>11970</v>
      </c>
      <c r="E17" s="726">
        <f t="shared" si="1"/>
        <v>11469</v>
      </c>
      <c r="F17" s="731">
        <f t="shared" si="1"/>
        <v>11042</v>
      </c>
      <c r="G17" s="728">
        <f t="shared" si="1"/>
        <v>10379</v>
      </c>
      <c r="H17" s="732">
        <f t="shared" si="1"/>
        <v>9894</v>
      </c>
      <c r="I17" s="730">
        <f t="shared" si="1"/>
        <v>9662</v>
      </c>
    </row>
    <row r="18" spans="1:9" x14ac:dyDescent="0.25">
      <c r="A18" s="14">
        <v>1</v>
      </c>
      <c r="B18" s="18">
        <v>20040</v>
      </c>
      <c r="C18" s="20" t="s">
        <v>85</v>
      </c>
      <c r="D18" s="783">
        <v>1080</v>
      </c>
      <c r="E18" s="580">
        <v>1041</v>
      </c>
      <c r="F18" s="364">
        <v>1011</v>
      </c>
      <c r="G18" s="365">
        <v>999</v>
      </c>
      <c r="H18" s="365">
        <v>996</v>
      </c>
      <c r="I18" s="366">
        <v>947</v>
      </c>
    </row>
    <row r="19" spans="1:9" x14ac:dyDescent="0.25">
      <c r="A19" s="14">
        <v>2</v>
      </c>
      <c r="B19" s="16">
        <v>20061</v>
      </c>
      <c r="C19" s="21" t="s">
        <v>86</v>
      </c>
      <c r="D19" s="784">
        <v>688</v>
      </c>
      <c r="E19" s="581">
        <v>662</v>
      </c>
      <c r="F19" s="360">
        <v>635</v>
      </c>
      <c r="G19" s="63">
        <v>621</v>
      </c>
      <c r="H19" s="63">
        <v>598</v>
      </c>
      <c r="I19" s="67">
        <v>597</v>
      </c>
    </row>
    <row r="20" spans="1:9" x14ac:dyDescent="0.25">
      <c r="A20" s="14">
        <v>3</v>
      </c>
      <c r="B20" s="16">
        <v>21020</v>
      </c>
      <c r="C20" s="21" t="s">
        <v>90</v>
      </c>
      <c r="D20" s="784">
        <v>1003</v>
      </c>
      <c r="E20" s="581">
        <v>977</v>
      </c>
      <c r="F20" s="360">
        <v>932</v>
      </c>
      <c r="G20" s="63">
        <v>937</v>
      </c>
      <c r="H20" s="63">
        <v>958</v>
      </c>
      <c r="I20" s="67">
        <v>988</v>
      </c>
    </row>
    <row r="21" spans="1:9" ht="15" customHeight="1" x14ac:dyDescent="0.25">
      <c r="A21" s="14">
        <v>4</v>
      </c>
      <c r="B21" s="16">
        <v>20060</v>
      </c>
      <c r="C21" s="21" t="s">
        <v>96</v>
      </c>
      <c r="D21" s="784">
        <v>1634</v>
      </c>
      <c r="E21" s="581">
        <v>1569</v>
      </c>
      <c r="F21" s="360">
        <v>1582</v>
      </c>
      <c r="G21" s="63">
        <v>1598</v>
      </c>
      <c r="H21" s="63">
        <v>1566</v>
      </c>
      <c r="I21" s="67">
        <v>1549</v>
      </c>
    </row>
    <row r="22" spans="1:9" x14ac:dyDescent="0.25">
      <c r="A22" s="14">
        <v>5</v>
      </c>
      <c r="B22" s="16">
        <v>20400</v>
      </c>
      <c r="C22" s="21" t="s">
        <v>88</v>
      </c>
      <c r="D22" s="784">
        <v>1437</v>
      </c>
      <c r="E22" s="581">
        <v>1377</v>
      </c>
      <c r="F22" s="360">
        <v>1324</v>
      </c>
      <c r="G22" s="63">
        <v>1348</v>
      </c>
      <c r="H22" s="63">
        <v>1305</v>
      </c>
      <c r="I22" s="67">
        <v>1283</v>
      </c>
    </row>
    <row r="23" spans="1:9" x14ac:dyDescent="0.25">
      <c r="A23" s="14">
        <v>6</v>
      </c>
      <c r="B23" s="16">
        <v>20080</v>
      </c>
      <c r="C23" s="21" t="s">
        <v>87</v>
      </c>
      <c r="D23" s="784">
        <v>880</v>
      </c>
      <c r="E23" s="581">
        <v>839</v>
      </c>
      <c r="F23" s="360">
        <v>768</v>
      </c>
      <c r="G23" s="63">
        <v>402</v>
      </c>
      <c r="H23" s="63">
        <v>352</v>
      </c>
      <c r="I23" s="67">
        <v>345</v>
      </c>
    </row>
    <row r="24" spans="1:9" x14ac:dyDescent="0.25">
      <c r="A24" s="14">
        <v>7</v>
      </c>
      <c r="B24" s="16">
        <v>20460</v>
      </c>
      <c r="C24" s="21" t="s">
        <v>15</v>
      </c>
      <c r="D24" s="784">
        <v>1006</v>
      </c>
      <c r="E24" s="583">
        <v>982</v>
      </c>
      <c r="F24" s="360">
        <v>958</v>
      </c>
      <c r="G24" s="63">
        <v>886</v>
      </c>
      <c r="H24" s="63">
        <v>846</v>
      </c>
      <c r="I24" s="67">
        <v>870</v>
      </c>
    </row>
    <row r="25" spans="1:9" x14ac:dyDescent="0.25">
      <c r="A25" s="14">
        <v>8</v>
      </c>
      <c r="B25" s="16">
        <v>20490</v>
      </c>
      <c r="C25" s="21" t="s">
        <v>16</v>
      </c>
      <c r="D25" s="784">
        <v>449</v>
      </c>
      <c r="E25" s="583">
        <v>464</v>
      </c>
      <c r="F25" s="360">
        <v>467</v>
      </c>
      <c r="G25" s="63">
        <v>430</v>
      </c>
      <c r="H25" s="63">
        <v>402</v>
      </c>
      <c r="I25" s="67">
        <v>384</v>
      </c>
    </row>
    <row r="26" spans="1:9" x14ac:dyDescent="0.25">
      <c r="A26" s="14">
        <v>9</v>
      </c>
      <c r="B26" s="16">
        <v>20550</v>
      </c>
      <c r="C26" s="21" t="s">
        <v>89</v>
      </c>
      <c r="D26" s="784">
        <v>661</v>
      </c>
      <c r="E26" s="583">
        <v>628</v>
      </c>
      <c r="F26" s="360">
        <v>605</v>
      </c>
      <c r="G26" s="63">
        <v>549</v>
      </c>
      <c r="H26" s="63">
        <v>481</v>
      </c>
      <c r="I26" s="67">
        <v>456</v>
      </c>
    </row>
    <row r="27" spans="1:9" x14ac:dyDescent="0.25">
      <c r="A27" s="14">
        <v>10</v>
      </c>
      <c r="B27" s="16">
        <v>20630</v>
      </c>
      <c r="C27" s="21" t="s">
        <v>17</v>
      </c>
      <c r="D27" s="784">
        <v>768</v>
      </c>
      <c r="E27" s="583">
        <v>765</v>
      </c>
      <c r="F27" s="360">
        <v>711</v>
      </c>
      <c r="G27" s="63">
        <v>656</v>
      </c>
      <c r="H27" s="63">
        <v>595</v>
      </c>
      <c r="I27" s="67">
        <v>587</v>
      </c>
    </row>
    <row r="28" spans="1:9" x14ac:dyDescent="0.25">
      <c r="A28" s="14">
        <v>11</v>
      </c>
      <c r="B28" s="16">
        <v>20810</v>
      </c>
      <c r="C28" s="21" t="s">
        <v>18</v>
      </c>
      <c r="D28" s="784">
        <v>887</v>
      </c>
      <c r="E28" s="581">
        <v>831</v>
      </c>
      <c r="F28" s="360">
        <v>751</v>
      </c>
      <c r="G28" s="63">
        <v>656</v>
      </c>
      <c r="H28" s="63">
        <v>615</v>
      </c>
      <c r="I28" s="67">
        <v>575</v>
      </c>
    </row>
    <row r="29" spans="1:9" x14ac:dyDescent="0.25">
      <c r="A29" s="14">
        <v>12</v>
      </c>
      <c r="B29" s="16">
        <v>20900</v>
      </c>
      <c r="C29" s="21" t="s">
        <v>9</v>
      </c>
      <c r="D29" s="784">
        <v>777</v>
      </c>
      <c r="E29" s="581">
        <v>699</v>
      </c>
      <c r="F29" s="360">
        <v>657</v>
      </c>
      <c r="G29" s="63">
        <v>680</v>
      </c>
      <c r="H29" s="63">
        <v>622</v>
      </c>
      <c r="I29" s="67">
        <v>561</v>
      </c>
    </row>
    <row r="30" spans="1:9" ht="15.75" thickBot="1" x14ac:dyDescent="0.3">
      <c r="A30" s="14">
        <v>13</v>
      </c>
      <c r="B30" s="17">
        <v>21350</v>
      </c>
      <c r="C30" s="2" t="s">
        <v>19</v>
      </c>
      <c r="D30" s="785">
        <v>700</v>
      </c>
      <c r="E30" s="585">
        <v>635</v>
      </c>
      <c r="F30" s="367">
        <v>641</v>
      </c>
      <c r="G30" s="368">
        <v>617</v>
      </c>
      <c r="H30" s="368">
        <v>558</v>
      </c>
      <c r="I30" s="369">
        <v>520</v>
      </c>
    </row>
    <row r="31" spans="1:9" ht="15.75" thickBot="1" x14ac:dyDescent="0.3">
      <c r="A31" s="27"/>
      <c r="B31" s="47"/>
      <c r="C31" s="48" t="s">
        <v>20</v>
      </c>
      <c r="D31" s="779">
        <f t="shared" ref="D31:I31" si="2">SUM(D32:D50)</f>
        <v>16231</v>
      </c>
      <c r="E31" s="726">
        <f t="shared" si="2"/>
        <v>15712</v>
      </c>
      <c r="F31" s="731">
        <f t="shared" si="2"/>
        <v>15115</v>
      </c>
      <c r="G31" s="728">
        <f t="shared" si="2"/>
        <v>14410</v>
      </c>
      <c r="H31" s="732">
        <f t="shared" si="2"/>
        <v>13999</v>
      </c>
      <c r="I31" s="730">
        <f t="shared" si="2"/>
        <v>13196</v>
      </c>
    </row>
    <row r="32" spans="1:9" x14ac:dyDescent="0.25">
      <c r="A32" s="14">
        <v>1</v>
      </c>
      <c r="B32" s="16">
        <v>30070</v>
      </c>
      <c r="C32" s="21" t="s">
        <v>92</v>
      </c>
      <c r="D32" s="783">
        <v>1051</v>
      </c>
      <c r="E32" s="581">
        <v>1049</v>
      </c>
      <c r="F32" s="360">
        <v>1040</v>
      </c>
      <c r="G32" s="63">
        <v>1013</v>
      </c>
      <c r="H32" s="63">
        <v>997</v>
      </c>
      <c r="I32" s="67">
        <v>1028</v>
      </c>
    </row>
    <row r="33" spans="1:9" x14ac:dyDescent="0.25">
      <c r="A33" s="14">
        <v>2</v>
      </c>
      <c r="B33" s="16">
        <v>30480</v>
      </c>
      <c r="C33" s="21" t="s">
        <v>121</v>
      </c>
      <c r="D33" s="784">
        <v>1243</v>
      </c>
      <c r="E33" s="581">
        <v>1239</v>
      </c>
      <c r="F33" s="360">
        <v>1181</v>
      </c>
      <c r="G33" s="63">
        <v>1190</v>
      </c>
      <c r="H33" s="63">
        <v>1116</v>
      </c>
      <c r="I33" s="67">
        <v>1077</v>
      </c>
    </row>
    <row r="34" spans="1:9" x14ac:dyDescent="0.25">
      <c r="A34" s="14">
        <v>3</v>
      </c>
      <c r="B34" s="16">
        <v>30460</v>
      </c>
      <c r="C34" s="21" t="s">
        <v>93</v>
      </c>
      <c r="D34" s="784">
        <v>1227</v>
      </c>
      <c r="E34" s="581">
        <v>1143</v>
      </c>
      <c r="F34" s="360">
        <v>1090</v>
      </c>
      <c r="G34" s="63">
        <v>1076</v>
      </c>
      <c r="H34" s="63">
        <v>1030</v>
      </c>
      <c r="I34" s="67">
        <v>991</v>
      </c>
    </row>
    <row r="35" spans="1:9" x14ac:dyDescent="0.25">
      <c r="A35" s="14">
        <v>4</v>
      </c>
      <c r="B35" s="18">
        <v>30030</v>
      </c>
      <c r="C35" s="20" t="s">
        <v>91</v>
      </c>
      <c r="D35" s="784">
        <v>949</v>
      </c>
      <c r="E35" s="582">
        <v>898</v>
      </c>
      <c r="F35" s="361">
        <v>853</v>
      </c>
      <c r="G35" s="64">
        <v>820</v>
      </c>
      <c r="H35" s="64">
        <v>808</v>
      </c>
      <c r="I35" s="66">
        <v>754</v>
      </c>
    </row>
    <row r="36" spans="1:9" x14ac:dyDescent="0.25">
      <c r="A36" s="14">
        <v>5</v>
      </c>
      <c r="B36" s="16">
        <v>31000</v>
      </c>
      <c r="C36" s="21" t="s">
        <v>94</v>
      </c>
      <c r="D36" s="784">
        <v>1055</v>
      </c>
      <c r="E36" s="581">
        <v>1061</v>
      </c>
      <c r="F36" s="360">
        <v>1059</v>
      </c>
      <c r="G36" s="63">
        <v>1067</v>
      </c>
      <c r="H36" s="63">
        <v>1048</v>
      </c>
      <c r="I36" s="67">
        <v>1034</v>
      </c>
    </row>
    <row r="37" spans="1:9" x14ac:dyDescent="0.25">
      <c r="A37" s="14">
        <v>6</v>
      </c>
      <c r="B37" s="16">
        <v>30130</v>
      </c>
      <c r="C37" s="21" t="s">
        <v>1</v>
      </c>
      <c r="D37" s="784">
        <v>467</v>
      </c>
      <c r="E37" s="581">
        <v>463</v>
      </c>
      <c r="F37" s="360">
        <v>432</v>
      </c>
      <c r="G37" s="63">
        <v>397</v>
      </c>
      <c r="H37" s="63">
        <v>376</v>
      </c>
      <c r="I37" s="67">
        <v>349</v>
      </c>
    </row>
    <row r="38" spans="1:9" x14ac:dyDescent="0.25">
      <c r="A38" s="14">
        <v>7</v>
      </c>
      <c r="B38" s="16">
        <v>30160</v>
      </c>
      <c r="C38" s="21" t="s">
        <v>2</v>
      </c>
      <c r="D38" s="784">
        <v>912</v>
      </c>
      <c r="E38" s="581">
        <v>860</v>
      </c>
      <c r="F38" s="360">
        <v>832</v>
      </c>
      <c r="G38" s="63">
        <v>761</v>
      </c>
      <c r="H38" s="63">
        <v>744</v>
      </c>
      <c r="I38" s="67">
        <v>708</v>
      </c>
    </row>
    <row r="39" spans="1:9" x14ac:dyDescent="0.25">
      <c r="A39" s="14">
        <v>8</v>
      </c>
      <c r="B39" s="16">
        <v>30310</v>
      </c>
      <c r="C39" s="21" t="s">
        <v>21</v>
      </c>
      <c r="D39" s="784">
        <v>583</v>
      </c>
      <c r="E39" s="581">
        <v>561</v>
      </c>
      <c r="F39" s="360">
        <v>507</v>
      </c>
      <c r="G39" s="63">
        <v>448</v>
      </c>
      <c r="H39" s="63">
        <v>418</v>
      </c>
      <c r="I39" s="67">
        <v>355</v>
      </c>
    </row>
    <row r="40" spans="1:9" x14ac:dyDescent="0.25">
      <c r="A40" s="14">
        <v>9</v>
      </c>
      <c r="B40" s="16">
        <v>30440</v>
      </c>
      <c r="C40" s="21" t="s">
        <v>22</v>
      </c>
      <c r="D40" s="784">
        <v>818</v>
      </c>
      <c r="E40" s="581">
        <v>769</v>
      </c>
      <c r="F40" s="360">
        <v>728</v>
      </c>
      <c r="G40" s="63">
        <v>689</v>
      </c>
      <c r="H40" s="63">
        <v>632</v>
      </c>
      <c r="I40" s="67">
        <v>589</v>
      </c>
    </row>
    <row r="41" spans="1:9" x14ac:dyDescent="0.25">
      <c r="A41" s="14">
        <v>10</v>
      </c>
      <c r="B41" s="16">
        <v>30470</v>
      </c>
      <c r="C41" s="21" t="s">
        <v>23</v>
      </c>
      <c r="D41" s="784">
        <v>640</v>
      </c>
      <c r="E41" s="581">
        <v>627</v>
      </c>
      <c r="F41" s="360">
        <v>628</v>
      </c>
      <c r="G41" s="63">
        <v>612</v>
      </c>
      <c r="H41" s="63">
        <v>747</v>
      </c>
      <c r="I41" s="67">
        <v>531</v>
      </c>
    </row>
    <row r="42" spans="1:9" x14ac:dyDescent="0.25">
      <c r="A42" s="14">
        <v>11</v>
      </c>
      <c r="B42" s="16">
        <v>30500</v>
      </c>
      <c r="C42" s="21" t="s">
        <v>24</v>
      </c>
      <c r="D42" s="784">
        <v>394</v>
      </c>
      <c r="E42" s="581">
        <v>393</v>
      </c>
      <c r="F42" s="360">
        <v>415</v>
      </c>
      <c r="G42" s="63">
        <v>418</v>
      </c>
      <c r="H42" s="63">
        <v>386</v>
      </c>
      <c r="I42" s="67">
        <v>386</v>
      </c>
    </row>
    <row r="43" spans="1:9" x14ac:dyDescent="0.25">
      <c r="A43" s="14">
        <v>12</v>
      </c>
      <c r="B43" s="16">
        <v>30530</v>
      </c>
      <c r="C43" s="21" t="s">
        <v>26</v>
      </c>
      <c r="D43" s="784">
        <v>1479</v>
      </c>
      <c r="E43" s="581">
        <v>832</v>
      </c>
      <c r="F43" s="360">
        <v>786</v>
      </c>
      <c r="G43" s="63">
        <v>726</v>
      </c>
      <c r="H43" s="63">
        <v>718</v>
      </c>
      <c r="I43" s="67">
        <v>685</v>
      </c>
    </row>
    <row r="44" spans="1:9" x14ac:dyDescent="0.25">
      <c r="A44" s="14">
        <v>13</v>
      </c>
      <c r="B44" s="16">
        <v>30640</v>
      </c>
      <c r="C44" s="21" t="s">
        <v>29</v>
      </c>
      <c r="D44" s="784">
        <v>875</v>
      </c>
      <c r="E44" s="581">
        <v>877</v>
      </c>
      <c r="F44" s="360">
        <v>846</v>
      </c>
      <c r="G44" s="63">
        <v>811</v>
      </c>
      <c r="H44" s="63">
        <v>807</v>
      </c>
      <c r="I44" s="67">
        <v>768</v>
      </c>
    </row>
    <row r="45" spans="1:9" x14ac:dyDescent="0.25">
      <c r="A45" s="14">
        <v>14</v>
      </c>
      <c r="B45" s="16">
        <v>30650</v>
      </c>
      <c r="C45" s="21" t="s">
        <v>30</v>
      </c>
      <c r="D45" s="784">
        <v>834</v>
      </c>
      <c r="E45" s="581">
        <v>800</v>
      </c>
      <c r="F45" s="360">
        <v>748</v>
      </c>
      <c r="G45" s="63">
        <v>698</v>
      </c>
      <c r="H45" s="63">
        <v>684</v>
      </c>
      <c r="I45" s="67">
        <v>646</v>
      </c>
    </row>
    <row r="46" spans="1:9" x14ac:dyDescent="0.25">
      <c r="A46" s="14">
        <v>15</v>
      </c>
      <c r="B46" s="16">
        <v>30790</v>
      </c>
      <c r="C46" s="21" t="s">
        <v>31</v>
      </c>
      <c r="D46" s="784">
        <v>663</v>
      </c>
      <c r="E46" s="581">
        <v>594</v>
      </c>
      <c r="F46" s="360">
        <v>558</v>
      </c>
      <c r="G46" s="63">
        <v>472</v>
      </c>
      <c r="H46" s="63">
        <v>438</v>
      </c>
      <c r="I46" s="67">
        <v>398</v>
      </c>
    </row>
    <row r="47" spans="1:9" x14ac:dyDescent="0.25">
      <c r="A47" s="14">
        <v>16</v>
      </c>
      <c r="B47" s="16">
        <v>30880</v>
      </c>
      <c r="C47" s="21" t="s">
        <v>7</v>
      </c>
      <c r="D47" s="784"/>
      <c r="E47" s="581">
        <v>650</v>
      </c>
      <c r="F47" s="360">
        <v>623</v>
      </c>
      <c r="G47" s="63">
        <v>594</v>
      </c>
      <c r="H47" s="63">
        <v>539</v>
      </c>
      <c r="I47" s="67">
        <v>483</v>
      </c>
    </row>
    <row r="48" spans="1:9" x14ac:dyDescent="0.25">
      <c r="A48" s="14">
        <v>17</v>
      </c>
      <c r="B48" s="16">
        <v>30890</v>
      </c>
      <c r="C48" s="21" t="s">
        <v>8</v>
      </c>
      <c r="D48" s="784">
        <v>657</v>
      </c>
      <c r="E48" s="581">
        <v>620</v>
      </c>
      <c r="F48" s="360">
        <v>611</v>
      </c>
      <c r="G48" s="63">
        <v>591</v>
      </c>
      <c r="H48" s="63">
        <v>591</v>
      </c>
      <c r="I48" s="67">
        <v>548</v>
      </c>
    </row>
    <row r="49" spans="1:9" x14ac:dyDescent="0.25">
      <c r="A49" s="14">
        <v>18</v>
      </c>
      <c r="B49" s="16">
        <v>30940</v>
      </c>
      <c r="C49" s="21" t="s">
        <v>13</v>
      </c>
      <c r="D49" s="784">
        <v>1164</v>
      </c>
      <c r="E49" s="581">
        <v>1113</v>
      </c>
      <c r="F49" s="360">
        <v>1083</v>
      </c>
      <c r="G49" s="63">
        <v>1033</v>
      </c>
      <c r="H49" s="63">
        <v>1004</v>
      </c>
      <c r="I49" s="67">
        <v>963</v>
      </c>
    </row>
    <row r="50" spans="1:9" ht="15.75" thickBot="1" x14ac:dyDescent="0.3">
      <c r="A50" s="14">
        <v>19</v>
      </c>
      <c r="B50" s="17">
        <v>31480</v>
      </c>
      <c r="C50" s="2" t="s">
        <v>95</v>
      </c>
      <c r="D50" s="784">
        <v>1220</v>
      </c>
      <c r="E50" s="586">
        <v>1163</v>
      </c>
      <c r="F50" s="362">
        <v>1095</v>
      </c>
      <c r="G50" s="65">
        <v>994</v>
      </c>
      <c r="H50" s="65">
        <v>916</v>
      </c>
      <c r="I50" s="68">
        <v>903</v>
      </c>
    </row>
    <row r="51" spans="1:9" ht="15.75" thickBot="1" x14ac:dyDescent="0.3">
      <c r="A51" s="28"/>
      <c r="B51" s="49"/>
      <c r="C51" s="50" t="s">
        <v>32</v>
      </c>
      <c r="D51" s="779">
        <f t="shared" ref="D51:I51" si="3">SUM(D52:D70)</f>
        <v>18060</v>
      </c>
      <c r="E51" s="726">
        <f t="shared" si="3"/>
        <v>17084</v>
      </c>
      <c r="F51" s="731">
        <f t="shared" si="3"/>
        <v>16370</v>
      </c>
      <c r="G51" s="728">
        <f t="shared" si="3"/>
        <v>15366</v>
      </c>
      <c r="H51" s="732">
        <f t="shared" si="3"/>
        <v>14624</v>
      </c>
      <c r="I51" s="730">
        <f t="shared" si="3"/>
        <v>13118</v>
      </c>
    </row>
    <row r="52" spans="1:9" x14ac:dyDescent="0.25">
      <c r="A52" s="19">
        <v>1</v>
      </c>
      <c r="B52" s="18">
        <v>40010</v>
      </c>
      <c r="C52" s="20" t="s">
        <v>97</v>
      </c>
      <c r="D52" s="783">
        <v>2232</v>
      </c>
      <c r="E52" s="582">
        <v>2099</v>
      </c>
      <c r="F52" s="361">
        <v>1998</v>
      </c>
      <c r="G52" s="64">
        <v>1902</v>
      </c>
      <c r="H52" s="64">
        <v>1805</v>
      </c>
      <c r="I52" s="66">
        <v>1791</v>
      </c>
    </row>
    <row r="53" spans="1:9" x14ac:dyDescent="0.25">
      <c r="A53" s="19">
        <v>2</v>
      </c>
      <c r="B53" s="16">
        <v>40030</v>
      </c>
      <c r="C53" s="21" t="s">
        <v>99</v>
      </c>
      <c r="D53" s="784">
        <v>637</v>
      </c>
      <c r="E53" s="581">
        <v>621</v>
      </c>
      <c r="F53" s="360">
        <v>621</v>
      </c>
      <c r="G53" s="63">
        <v>612</v>
      </c>
      <c r="H53" s="63">
        <v>589</v>
      </c>
      <c r="I53" s="67">
        <v>584</v>
      </c>
    </row>
    <row r="54" spans="1:9" x14ac:dyDescent="0.25">
      <c r="A54" s="19">
        <v>3</v>
      </c>
      <c r="B54" s="16">
        <v>40410</v>
      </c>
      <c r="C54" s="21" t="s">
        <v>102</v>
      </c>
      <c r="D54" s="784">
        <v>1866</v>
      </c>
      <c r="E54" s="581">
        <v>1821</v>
      </c>
      <c r="F54" s="360">
        <v>1765</v>
      </c>
      <c r="G54" s="63">
        <v>1642</v>
      </c>
      <c r="H54" s="63">
        <v>1580</v>
      </c>
      <c r="I54" s="67">
        <v>1523</v>
      </c>
    </row>
    <row r="55" spans="1:9" x14ac:dyDescent="0.25">
      <c r="A55" s="19">
        <v>4</v>
      </c>
      <c r="B55" s="16">
        <v>40011</v>
      </c>
      <c r="C55" s="21" t="s">
        <v>98</v>
      </c>
      <c r="D55" s="784">
        <v>2201</v>
      </c>
      <c r="E55" s="581">
        <v>2085</v>
      </c>
      <c r="F55" s="360">
        <v>2019</v>
      </c>
      <c r="G55" s="63">
        <v>1958</v>
      </c>
      <c r="H55" s="63">
        <v>1820</v>
      </c>
      <c r="I55" s="67">
        <v>1096</v>
      </c>
    </row>
    <row r="56" spans="1:9" x14ac:dyDescent="0.25">
      <c r="A56" s="19">
        <v>5</v>
      </c>
      <c r="B56" s="16">
        <v>40080</v>
      </c>
      <c r="C56" s="21" t="s">
        <v>100</v>
      </c>
      <c r="D56" s="784">
        <v>1252</v>
      </c>
      <c r="E56" s="581">
        <v>1192</v>
      </c>
      <c r="F56" s="360">
        <v>1168</v>
      </c>
      <c r="G56" s="63">
        <v>1088</v>
      </c>
      <c r="H56" s="63">
        <v>997</v>
      </c>
      <c r="I56" s="67">
        <v>912</v>
      </c>
    </row>
    <row r="57" spans="1:9" x14ac:dyDescent="0.25">
      <c r="A57" s="19">
        <v>6</v>
      </c>
      <c r="B57" s="16">
        <v>40100</v>
      </c>
      <c r="C57" s="21" t="s">
        <v>101</v>
      </c>
      <c r="D57" s="784">
        <v>999</v>
      </c>
      <c r="E57" s="581">
        <v>967</v>
      </c>
      <c r="F57" s="360">
        <v>893</v>
      </c>
      <c r="G57" s="63">
        <v>820</v>
      </c>
      <c r="H57" s="63">
        <v>765</v>
      </c>
      <c r="I57" s="67">
        <v>741</v>
      </c>
    </row>
    <row r="58" spans="1:9" x14ac:dyDescent="0.25">
      <c r="A58" s="19">
        <v>7</v>
      </c>
      <c r="B58" s="16">
        <v>40020</v>
      </c>
      <c r="C58" s="25" t="s">
        <v>122</v>
      </c>
      <c r="D58" s="784">
        <v>340</v>
      </c>
      <c r="E58" s="587">
        <v>333</v>
      </c>
      <c r="F58" s="360">
        <v>357</v>
      </c>
      <c r="G58" s="63">
        <v>383</v>
      </c>
      <c r="H58" s="63">
        <v>367</v>
      </c>
      <c r="I58" s="67">
        <v>342</v>
      </c>
    </row>
    <row r="59" spans="1:9" x14ac:dyDescent="0.25">
      <c r="A59" s="19">
        <v>8</v>
      </c>
      <c r="B59" s="16">
        <v>40031</v>
      </c>
      <c r="C59" s="21" t="s">
        <v>33</v>
      </c>
      <c r="D59" s="784">
        <v>921</v>
      </c>
      <c r="E59" s="581">
        <v>858</v>
      </c>
      <c r="F59" s="360">
        <v>790</v>
      </c>
      <c r="G59" s="63">
        <v>705</v>
      </c>
      <c r="H59" s="63">
        <v>644</v>
      </c>
      <c r="I59" s="67">
        <v>543</v>
      </c>
    </row>
    <row r="60" spans="1:9" x14ac:dyDescent="0.25">
      <c r="A60" s="19">
        <v>9</v>
      </c>
      <c r="B60" s="16">
        <v>40210</v>
      </c>
      <c r="C60" s="21" t="s">
        <v>34</v>
      </c>
      <c r="D60" s="784">
        <v>495</v>
      </c>
      <c r="E60" s="581">
        <v>509</v>
      </c>
      <c r="F60" s="360">
        <v>530</v>
      </c>
      <c r="G60" s="63">
        <v>468</v>
      </c>
      <c r="H60" s="63">
        <v>467</v>
      </c>
      <c r="I60" s="67">
        <v>416</v>
      </c>
    </row>
    <row r="61" spans="1:9" x14ac:dyDescent="0.25">
      <c r="A61" s="19">
        <v>10</v>
      </c>
      <c r="B61" s="16">
        <v>40300</v>
      </c>
      <c r="C61" s="21" t="s">
        <v>35</v>
      </c>
      <c r="D61" s="784">
        <v>279</v>
      </c>
      <c r="E61" s="581">
        <v>257</v>
      </c>
      <c r="F61" s="360">
        <v>247</v>
      </c>
      <c r="G61" s="63">
        <v>212</v>
      </c>
      <c r="H61" s="63">
        <v>192</v>
      </c>
      <c r="I61" s="67">
        <v>150</v>
      </c>
    </row>
    <row r="62" spans="1:9" x14ac:dyDescent="0.25">
      <c r="A62" s="19">
        <v>11</v>
      </c>
      <c r="B62" s="16">
        <v>40360</v>
      </c>
      <c r="C62" s="21" t="s">
        <v>36</v>
      </c>
      <c r="D62" s="784">
        <v>581</v>
      </c>
      <c r="E62" s="581">
        <v>524</v>
      </c>
      <c r="F62" s="360">
        <v>508</v>
      </c>
      <c r="G62" s="63">
        <v>502</v>
      </c>
      <c r="H62" s="63">
        <v>425</v>
      </c>
      <c r="I62" s="67">
        <v>377</v>
      </c>
    </row>
    <row r="63" spans="1:9" x14ac:dyDescent="0.25">
      <c r="A63" s="19">
        <v>12</v>
      </c>
      <c r="B63" s="16">
        <v>40390</v>
      </c>
      <c r="C63" s="21" t="s">
        <v>37</v>
      </c>
      <c r="D63" s="784">
        <v>692</v>
      </c>
      <c r="E63" s="581">
        <v>565</v>
      </c>
      <c r="F63" s="360">
        <v>521</v>
      </c>
      <c r="G63" s="63">
        <v>478</v>
      </c>
      <c r="H63" s="63">
        <v>438</v>
      </c>
      <c r="I63" s="67">
        <v>391</v>
      </c>
    </row>
    <row r="64" spans="1:9" x14ac:dyDescent="0.25">
      <c r="A64" s="19">
        <v>13</v>
      </c>
      <c r="B64" s="16">
        <v>40720</v>
      </c>
      <c r="C64" s="21" t="s">
        <v>123</v>
      </c>
      <c r="D64" s="784">
        <v>962</v>
      </c>
      <c r="E64" s="581">
        <v>927</v>
      </c>
      <c r="F64" s="360">
        <v>857</v>
      </c>
      <c r="G64" s="63">
        <v>772</v>
      </c>
      <c r="H64" s="63">
        <v>753</v>
      </c>
      <c r="I64" s="67">
        <v>744</v>
      </c>
    </row>
    <row r="65" spans="1:9" x14ac:dyDescent="0.25">
      <c r="A65" s="19">
        <v>14</v>
      </c>
      <c r="B65" s="16">
        <v>40730</v>
      </c>
      <c r="C65" s="21" t="s">
        <v>38</v>
      </c>
      <c r="D65" s="784">
        <v>250</v>
      </c>
      <c r="E65" s="581">
        <v>223</v>
      </c>
      <c r="F65" s="360">
        <v>206</v>
      </c>
      <c r="G65" s="63">
        <v>185</v>
      </c>
      <c r="H65" s="63">
        <v>205</v>
      </c>
      <c r="I65" s="67">
        <v>205</v>
      </c>
    </row>
    <row r="66" spans="1:9" x14ac:dyDescent="0.25">
      <c r="A66" s="19">
        <v>15</v>
      </c>
      <c r="B66" s="16">
        <v>40820</v>
      </c>
      <c r="C66" s="21" t="s">
        <v>39</v>
      </c>
      <c r="D66" s="784">
        <v>789</v>
      </c>
      <c r="E66" s="581">
        <v>742</v>
      </c>
      <c r="F66" s="360">
        <v>698</v>
      </c>
      <c r="G66" s="63">
        <v>663</v>
      </c>
      <c r="H66" s="63">
        <v>663</v>
      </c>
      <c r="I66" s="67">
        <v>621</v>
      </c>
    </row>
    <row r="67" spans="1:9" x14ac:dyDescent="0.25">
      <c r="A67" s="19">
        <v>16</v>
      </c>
      <c r="B67" s="16">
        <v>40840</v>
      </c>
      <c r="C67" s="21" t="s">
        <v>40</v>
      </c>
      <c r="D67" s="784">
        <v>741</v>
      </c>
      <c r="E67" s="581">
        <v>679</v>
      </c>
      <c r="F67" s="360">
        <v>661</v>
      </c>
      <c r="G67" s="63">
        <v>577</v>
      </c>
      <c r="H67" s="63">
        <v>531</v>
      </c>
      <c r="I67" s="67">
        <v>517</v>
      </c>
    </row>
    <row r="68" spans="1:9" x14ac:dyDescent="0.25">
      <c r="A68" s="19">
        <v>17</v>
      </c>
      <c r="B68" s="16">
        <v>40950</v>
      </c>
      <c r="C68" s="21" t="s">
        <v>14</v>
      </c>
      <c r="D68" s="784">
        <v>859</v>
      </c>
      <c r="E68" s="581">
        <v>821</v>
      </c>
      <c r="F68" s="360">
        <v>783</v>
      </c>
      <c r="G68" s="63">
        <v>759</v>
      </c>
      <c r="H68" s="63">
        <v>728</v>
      </c>
      <c r="I68" s="67">
        <v>701</v>
      </c>
    </row>
    <row r="69" spans="1:9" x14ac:dyDescent="0.25">
      <c r="A69" s="19">
        <v>18</v>
      </c>
      <c r="B69" s="17">
        <v>40990</v>
      </c>
      <c r="C69" s="2" t="s">
        <v>41</v>
      </c>
      <c r="D69" s="786">
        <v>1149</v>
      </c>
      <c r="E69" s="586">
        <v>1102</v>
      </c>
      <c r="F69" s="362">
        <v>1059</v>
      </c>
      <c r="G69" s="65">
        <v>1045</v>
      </c>
      <c r="H69" s="65">
        <v>1034</v>
      </c>
      <c r="I69" s="68">
        <v>979</v>
      </c>
    </row>
    <row r="70" spans="1:9" ht="15.75" thickBot="1" x14ac:dyDescent="0.3">
      <c r="A70" s="19">
        <v>19</v>
      </c>
      <c r="B70" s="16">
        <v>40133</v>
      </c>
      <c r="C70" s="21" t="s">
        <v>42</v>
      </c>
      <c r="D70" s="785">
        <v>815</v>
      </c>
      <c r="E70" s="581">
        <v>759</v>
      </c>
      <c r="F70" s="360">
        <v>689</v>
      </c>
      <c r="G70" s="63">
        <v>595</v>
      </c>
      <c r="H70" s="63">
        <v>621</v>
      </c>
      <c r="I70" s="67">
        <v>485</v>
      </c>
    </row>
    <row r="71" spans="1:9" ht="15.75" thickBot="1" x14ac:dyDescent="0.3">
      <c r="A71" s="24"/>
      <c r="B71" s="47"/>
      <c r="C71" s="48" t="s">
        <v>43</v>
      </c>
      <c r="D71" s="779">
        <f t="shared" ref="D71:I71" si="4">SUM(D72:D86)</f>
        <v>14368</v>
      </c>
      <c r="E71" s="726">
        <f t="shared" si="4"/>
        <v>13624</v>
      </c>
      <c r="F71" s="731">
        <f t="shared" si="4"/>
        <v>12808</v>
      </c>
      <c r="G71" s="728">
        <f t="shared" si="4"/>
        <v>11637</v>
      </c>
      <c r="H71" s="732">
        <f t="shared" si="4"/>
        <v>10879</v>
      </c>
      <c r="I71" s="730">
        <f t="shared" si="4"/>
        <v>10098</v>
      </c>
    </row>
    <row r="72" spans="1:9" x14ac:dyDescent="0.25">
      <c r="A72" s="19">
        <v>1</v>
      </c>
      <c r="B72" s="16">
        <v>50040</v>
      </c>
      <c r="C72" s="21" t="s">
        <v>106</v>
      </c>
      <c r="D72" s="783">
        <v>1033</v>
      </c>
      <c r="E72" s="581">
        <v>1004</v>
      </c>
      <c r="F72" s="360">
        <v>955</v>
      </c>
      <c r="G72" s="63">
        <v>927</v>
      </c>
      <c r="H72" s="63">
        <v>868</v>
      </c>
      <c r="I72" s="67">
        <v>837</v>
      </c>
    </row>
    <row r="73" spans="1:9" x14ac:dyDescent="0.25">
      <c r="A73" s="19">
        <v>2</v>
      </c>
      <c r="B73" s="16">
        <v>50003</v>
      </c>
      <c r="C73" s="21" t="s">
        <v>105</v>
      </c>
      <c r="D73" s="784">
        <v>1149</v>
      </c>
      <c r="E73" s="581">
        <v>1179</v>
      </c>
      <c r="F73" s="360">
        <v>1151</v>
      </c>
      <c r="G73" s="63">
        <v>1130</v>
      </c>
      <c r="H73" s="63">
        <v>1074</v>
      </c>
      <c r="I73" s="67">
        <v>1082</v>
      </c>
    </row>
    <row r="74" spans="1:9" x14ac:dyDescent="0.25">
      <c r="A74" s="19">
        <v>3</v>
      </c>
      <c r="B74" s="16">
        <v>50060</v>
      </c>
      <c r="C74" s="21" t="s">
        <v>44</v>
      </c>
      <c r="D74" s="784">
        <v>804</v>
      </c>
      <c r="E74" s="581">
        <v>726</v>
      </c>
      <c r="F74" s="360">
        <v>701</v>
      </c>
      <c r="G74" s="63">
        <v>629</v>
      </c>
      <c r="H74" s="63">
        <v>617</v>
      </c>
      <c r="I74" s="67">
        <v>619</v>
      </c>
    </row>
    <row r="75" spans="1:9" x14ac:dyDescent="0.25">
      <c r="A75" s="19">
        <v>4</v>
      </c>
      <c r="B75" s="16">
        <v>50170</v>
      </c>
      <c r="C75" s="21" t="s">
        <v>3</v>
      </c>
      <c r="D75" s="784">
        <v>745</v>
      </c>
      <c r="E75" s="581">
        <v>710</v>
      </c>
      <c r="F75" s="360">
        <v>689</v>
      </c>
      <c r="G75" s="63">
        <v>672</v>
      </c>
      <c r="H75" s="63">
        <v>656</v>
      </c>
      <c r="I75" s="67">
        <v>624</v>
      </c>
    </row>
    <row r="76" spans="1:9" x14ac:dyDescent="0.25">
      <c r="A76" s="19">
        <v>5</v>
      </c>
      <c r="B76" s="16">
        <v>50230</v>
      </c>
      <c r="C76" s="21" t="s">
        <v>103</v>
      </c>
      <c r="D76" s="784">
        <v>879</v>
      </c>
      <c r="E76" s="581">
        <v>848</v>
      </c>
      <c r="F76" s="360">
        <v>848</v>
      </c>
      <c r="G76" s="63">
        <v>796</v>
      </c>
      <c r="H76" s="63">
        <v>748</v>
      </c>
      <c r="I76" s="67">
        <v>754</v>
      </c>
    </row>
    <row r="77" spans="1:9" x14ac:dyDescent="0.25">
      <c r="A77" s="19">
        <v>6</v>
      </c>
      <c r="B77" s="16">
        <v>50340</v>
      </c>
      <c r="C77" s="21" t="s">
        <v>47</v>
      </c>
      <c r="D77" s="784">
        <v>737</v>
      </c>
      <c r="E77" s="581">
        <v>700</v>
      </c>
      <c r="F77" s="360">
        <v>688</v>
      </c>
      <c r="G77" s="63">
        <v>663</v>
      </c>
      <c r="H77" s="63">
        <v>653</v>
      </c>
      <c r="I77" s="67">
        <v>279</v>
      </c>
    </row>
    <row r="78" spans="1:9" x14ac:dyDescent="0.25">
      <c r="A78" s="19">
        <v>7</v>
      </c>
      <c r="B78" s="16">
        <v>50420</v>
      </c>
      <c r="C78" s="21" t="s">
        <v>48</v>
      </c>
      <c r="D78" s="784">
        <v>909</v>
      </c>
      <c r="E78" s="581">
        <v>844</v>
      </c>
      <c r="F78" s="360">
        <v>768</v>
      </c>
      <c r="G78" s="63">
        <v>690</v>
      </c>
      <c r="H78" s="63">
        <v>612</v>
      </c>
      <c r="I78" s="67">
        <v>570</v>
      </c>
    </row>
    <row r="79" spans="1:9" x14ac:dyDescent="0.25">
      <c r="A79" s="19">
        <v>8</v>
      </c>
      <c r="B79" s="16">
        <v>50450</v>
      </c>
      <c r="C79" s="21" t="s">
        <v>49</v>
      </c>
      <c r="D79" s="784">
        <v>1427</v>
      </c>
      <c r="E79" s="581">
        <v>1240</v>
      </c>
      <c r="F79" s="360">
        <v>1063</v>
      </c>
      <c r="G79" s="63">
        <v>933</v>
      </c>
      <c r="H79" s="63">
        <v>813</v>
      </c>
      <c r="I79" s="67">
        <v>750</v>
      </c>
    </row>
    <row r="80" spans="1:9" x14ac:dyDescent="0.25">
      <c r="A80" s="19">
        <v>9</v>
      </c>
      <c r="B80" s="16">
        <v>50620</v>
      </c>
      <c r="C80" s="21" t="s">
        <v>28</v>
      </c>
      <c r="D80" s="784">
        <v>701</v>
      </c>
      <c r="E80" s="581">
        <v>715</v>
      </c>
      <c r="F80" s="360">
        <v>651</v>
      </c>
      <c r="G80" s="63">
        <v>589</v>
      </c>
      <c r="H80" s="63">
        <v>566</v>
      </c>
      <c r="I80" s="67">
        <v>552</v>
      </c>
    </row>
    <row r="81" spans="1:9" x14ac:dyDescent="0.25">
      <c r="A81" s="19">
        <v>10</v>
      </c>
      <c r="B81" s="16">
        <v>50760</v>
      </c>
      <c r="C81" s="21" t="s">
        <v>50</v>
      </c>
      <c r="D81" s="784">
        <v>1206</v>
      </c>
      <c r="E81" s="581">
        <v>1167</v>
      </c>
      <c r="F81" s="360">
        <v>1122</v>
      </c>
      <c r="G81" s="63">
        <v>1086</v>
      </c>
      <c r="H81" s="63">
        <v>1008</v>
      </c>
      <c r="I81" s="67">
        <v>948</v>
      </c>
    </row>
    <row r="82" spans="1:9" x14ac:dyDescent="0.25">
      <c r="A82" s="19">
        <v>11</v>
      </c>
      <c r="B82" s="16">
        <v>50780</v>
      </c>
      <c r="C82" s="21" t="s">
        <v>51</v>
      </c>
      <c r="D82" s="784">
        <v>1252</v>
      </c>
      <c r="E82" s="581">
        <v>1210</v>
      </c>
      <c r="F82" s="360">
        <v>1101</v>
      </c>
      <c r="G82" s="63">
        <v>674</v>
      </c>
      <c r="H82" s="63">
        <v>559</v>
      </c>
      <c r="I82" s="67">
        <v>490</v>
      </c>
    </row>
    <row r="83" spans="1:9" x14ac:dyDescent="0.25">
      <c r="A83" s="19">
        <v>12</v>
      </c>
      <c r="B83" s="18">
        <v>50001</v>
      </c>
      <c r="C83" s="20" t="s">
        <v>11</v>
      </c>
      <c r="D83" s="787">
        <v>843</v>
      </c>
      <c r="E83" s="582">
        <v>794</v>
      </c>
      <c r="F83" s="361">
        <v>764</v>
      </c>
      <c r="G83" s="64">
        <v>730</v>
      </c>
      <c r="H83" s="64">
        <v>729</v>
      </c>
      <c r="I83" s="66">
        <v>737</v>
      </c>
    </row>
    <row r="84" spans="1:9" x14ac:dyDescent="0.25">
      <c r="A84" s="19">
        <v>13</v>
      </c>
      <c r="B84" s="16">
        <v>50930</v>
      </c>
      <c r="C84" s="21" t="s">
        <v>12</v>
      </c>
      <c r="D84" s="784">
        <v>716</v>
      </c>
      <c r="E84" s="581">
        <v>630</v>
      </c>
      <c r="F84" s="360">
        <v>593</v>
      </c>
      <c r="G84" s="63">
        <v>519</v>
      </c>
      <c r="H84" s="63">
        <v>518</v>
      </c>
      <c r="I84" s="67">
        <v>500</v>
      </c>
    </row>
    <row r="85" spans="1:9" x14ac:dyDescent="0.25">
      <c r="A85" s="19">
        <v>14</v>
      </c>
      <c r="B85" s="16">
        <v>50970</v>
      </c>
      <c r="C85" s="21" t="s">
        <v>52</v>
      </c>
      <c r="D85" s="784">
        <v>694</v>
      </c>
      <c r="E85" s="581">
        <v>628</v>
      </c>
      <c r="F85" s="360">
        <v>573</v>
      </c>
      <c r="G85" s="63">
        <v>551</v>
      </c>
      <c r="H85" s="63">
        <v>503</v>
      </c>
      <c r="I85" s="67">
        <v>487</v>
      </c>
    </row>
    <row r="86" spans="1:9" ht="15.75" thickBot="1" x14ac:dyDescent="0.3">
      <c r="A86" s="19">
        <v>15</v>
      </c>
      <c r="B86" s="17">
        <v>51370</v>
      </c>
      <c r="C86" s="2" t="s">
        <v>104</v>
      </c>
      <c r="D86" s="785">
        <v>1273</v>
      </c>
      <c r="E86" s="586">
        <v>1229</v>
      </c>
      <c r="F86" s="362">
        <v>1141</v>
      </c>
      <c r="G86" s="65">
        <v>1048</v>
      </c>
      <c r="H86" s="65">
        <v>955</v>
      </c>
      <c r="I86" s="68">
        <v>869</v>
      </c>
    </row>
    <row r="87" spans="1:9" ht="15.75" thickBot="1" x14ac:dyDescent="0.3">
      <c r="A87" s="27"/>
      <c r="B87" s="49"/>
      <c r="C87" s="50" t="s">
        <v>53</v>
      </c>
      <c r="D87" s="779">
        <f>SUM(D88:D118)</f>
        <v>38595</v>
      </c>
      <c r="E87" s="726">
        <f>SUM(E88:E118)</f>
        <v>36257</v>
      </c>
      <c r="F87" s="731">
        <f>SUM(F88:F116)</f>
        <v>34141</v>
      </c>
      <c r="G87" s="728">
        <f>SUM(G88:G116)</f>
        <v>32133</v>
      </c>
      <c r="H87" s="732">
        <f>SUM(H88:H116)</f>
        <v>30349</v>
      </c>
      <c r="I87" s="730">
        <f>SUM(I88:I116)</f>
        <v>28937</v>
      </c>
    </row>
    <row r="88" spans="1:9" x14ac:dyDescent="0.25">
      <c r="A88" s="19">
        <v>1</v>
      </c>
      <c r="B88" s="16">
        <v>60010</v>
      </c>
      <c r="C88" s="21" t="s">
        <v>54</v>
      </c>
      <c r="D88" s="783">
        <v>892</v>
      </c>
      <c r="E88" s="581">
        <v>907</v>
      </c>
      <c r="F88" s="360">
        <v>913</v>
      </c>
      <c r="G88" s="63">
        <v>912</v>
      </c>
      <c r="H88" s="63">
        <v>923</v>
      </c>
      <c r="I88" s="67">
        <v>897</v>
      </c>
    </row>
    <row r="89" spans="1:9" x14ac:dyDescent="0.25">
      <c r="A89" s="19">
        <v>2</v>
      </c>
      <c r="B89" s="16">
        <v>60020</v>
      </c>
      <c r="C89" s="21" t="s">
        <v>55</v>
      </c>
      <c r="D89" s="784">
        <v>560</v>
      </c>
      <c r="E89" s="581">
        <v>541</v>
      </c>
      <c r="F89" s="360">
        <v>535</v>
      </c>
      <c r="G89" s="63">
        <v>486</v>
      </c>
      <c r="H89" s="63">
        <v>426</v>
      </c>
      <c r="I89" s="67">
        <v>396</v>
      </c>
    </row>
    <row r="90" spans="1:9" x14ac:dyDescent="0.25">
      <c r="A90" s="19">
        <v>3</v>
      </c>
      <c r="B90" s="16">
        <v>60050</v>
      </c>
      <c r="C90" s="21" t="s">
        <v>57</v>
      </c>
      <c r="D90" s="784">
        <v>1096</v>
      </c>
      <c r="E90" s="581">
        <v>1076</v>
      </c>
      <c r="F90" s="360">
        <v>1042</v>
      </c>
      <c r="G90" s="63">
        <v>1039</v>
      </c>
      <c r="H90" s="63">
        <v>1004</v>
      </c>
      <c r="I90" s="67">
        <v>970</v>
      </c>
    </row>
    <row r="91" spans="1:9" x14ac:dyDescent="0.25">
      <c r="A91" s="19">
        <v>4</v>
      </c>
      <c r="B91" s="16">
        <v>60070</v>
      </c>
      <c r="C91" s="21" t="s">
        <v>45</v>
      </c>
      <c r="D91" s="784">
        <v>1199</v>
      </c>
      <c r="E91" s="581">
        <v>1127</v>
      </c>
      <c r="F91" s="360">
        <v>1135</v>
      </c>
      <c r="G91" s="63">
        <v>1114</v>
      </c>
      <c r="H91" s="63">
        <v>1132</v>
      </c>
      <c r="I91" s="67">
        <v>1115</v>
      </c>
    </row>
    <row r="92" spans="1:9" x14ac:dyDescent="0.25">
      <c r="A92" s="19">
        <v>5</v>
      </c>
      <c r="B92" s="16">
        <v>60180</v>
      </c>
      <c r="C92" s="21" t="s">
        <v>4</v>
      </c>
      <c r="D92" s="784">
        <v>1410</v>
      </c>
      <c r="E92" s="581">
        <v>1371</v>
      </c>
      <c r="F92" s="360">
        <v>1307</v>
      </c>
      <c r="G92" s="63">
        <v>1271</v>
      </c>
      <c r="H92" s="63">
        <v>1243</v>
      </c>
      <c r="I92" s="67">
        <v>1188</v>
      </c>
    </row>
    <row r="93" spans="1:9" x14ac:dyDescent="0.25">
      <c r="A93" s="19">
        <v>6</v>
      </c>
      <c r="B93" s="16">
        <v>60220</v>
      </c>
      <c r="C93" s="21" t="s">
        <v>114</v>
      </c>
      <c r="D93" s="788"/>
      <c r="E93" s="581">
        <v>708</v>
      </c>
      <c r="F93" s="360">
        <v>694</v>
      </c>
      <c r="G93" s="63">
        <v>650</v>
      </c>
      <c r="H93" s="63">
        <v>630</v>
      </c>
      <c r="I93" s="67">
        <v>610</v>
      </c>
    </row>
    <row r="94" spans="1:9" x14ac:dyDescent="0.25">
      <c r="A94" s="19">
        <v>7</v>
      </c>
      <c r="B94" s="16">
        <v>60240</v>
      </c>
      <c r="C94" s="21" t="s">
        <v>46</v>
      </c>
      <c r="D94" s="784">
        <v>1873</v>
      </c>
      <c r="E94" s="581">
        <v>1717</v>
      </c>
      <c r="F94" s="360">
        <v>1636</v>
      </c>
      <c r="G94" s="63">
        <v>1516</v>
      </c>
      <c r="H94" s="63">
        <v>1428</v>
      </c>
      <c r="I94" s="67">
        <v>1383</v>
      </c>
    </row>
    <row r="95" spans="1:9" x14ac:dyDescent="0.25">
      <c r="A95" s="19">
        <v>8</v>
      </c>
      <c r="B95" s="16">
        <v>60560</v>
      </c>
      <c r="C95" s="21" t="s">
        <v>27</v>
      </c>
      <c r="D95" s="784">
        <v>504</v>
      </c>
      <c r="E95" s="581">
        <v>507</v>
      </c>
      <c r="F95" s="360">
        <v>500</v>
      </c>
      <c r="G95" s="63">
        <v>509</v>
      </c>
      <c r="H95" s="63">
        <v>494</v>
      </c>
      <c r="I95" s="67">
        <v>461</v>
      </c>
    </row>
    <row r="96" spans="1:9" x14ac:dyDescent="0.25">
      <c r="A96" s="19">
        <v>9</v>
      </c>
      <c r="B96" s="16">
        <v>60660</v>
      </c>
      <c r="C96" s="21" t="s">
        <v>59</v>
      </c>
      <c r="D96" s="784">
        <v>418</v>
      </c>
      <c r="E96" s="581">
        <v>373</v>
      </c>
      <c r="F96" s="360">
        <v>331</v>
      </c>
      <c r="G96" s="63">
        <v>290</v>
      </c>
      <c r="H96" s="63">
        <v>260</v>
      </c>
      <c r="I96" s="67">
        <v>254</v>
      </c>
    </row>
    <row r="97" spans="1:9" x14ac:dyDescent="0.25">
      <c r="A97" s="19">
        <v>10</v>
      </c>
      <c r="B97" s="15">
        <v>60001</v>
      </c>
      <c r="C97" s="20" t="s">
        <v>60</v>
      </c>
      <c r="D97" s="784">
        <v>930</v>
      </c>
      <c r="E97" s="582">
        <v>903</v>
      </c>
      <c r="F97" s="361">
        <v>832</v>
      </c>
      <c r="G97" s="64">
        <v>743</v>
      </c>
      <c r="H97" s="64">
        <v>648</v>
      </c>
      <c r="I97" s="66">
        <v>556</v>
      </c>
    </row>
    <row r="98" spans="1:9" x14ac:dyDescent="0.25">
      <c r="A98" s="19">
        <v>11</v>
      </c>
      <c r="B98" s="16">
        <v>60701</v>
      </c>
      <c r="C98" s="21" t="s">
        <v>61</v>
      </c>
      <c r="D98" s="784">
        <v>545</v>
      </c>
      <c r="E98" s="581">
        <v>554</v>
      </c>
      <c r="F98" s="360">
        <v>562</v>
      </c>
      <c r="G98" s="63">
        <v>557</v>
      </c>
      <c r="H98" s="63">
        <v>542</v>
      </c>
      <c r="I98" s="67">
        <v>519</v>
      </c>
    </row>
    <row r="99" spans="1:9" x14ac:dyDescent="0.25">
      <c r="A99" s="19">
        <v>12</v>
      </c>
      <c r="B99" s="16">
        <v>60850</v>
      </c>
      <c r="C99" s="21" t="s">
        <v>62</v>
      </c>
      <c r="D99" s="784">
        <v>1051</v>
      </c>
      <c r="E99" s="581">
        <v>995</v>
      </c>
      <c r="F99" s="360">
        <v>941</v>
      </c>
      <c r="G99" s="63">
        <v>900</v>
      </c>
      <c r="H99" s="63">
        <v>856</v>
      </c>
      <c r="I99" s="67">
        <v>830</v>
      </c>
    </row>
    <row r="100" spans="1:9" x14ac:dyDescent="0.25">
      <c r="A100" s="19">
        <v>13</v>
      </c>
      <c r="B100" s="16">
        <v>60910</v>
      </c>
      <c r="C100" s="21" t="s">
        <v>10</v>
      </c>
      <c r="D100" s="784">
        <v>891</v>
      </c>
      <c r="E100" s="581">
        <v>859</v>
      </c>
      <c r="F100" s="360">
        <v>861</v>
      </c>
      <c r="G100" s="63">
        <v>821</v>
      </c>
      <c r="H100" s="63">
        <v>811</v>
      </c>
      <c r="I100" s="67">
        <v>809</v>
      </c>
    </row>
    <row r="101" spans="1:9" x14ac:dyDescent="0.25">
      <c r="A101" s="19">
        <v>14</v>
      </c>
      <c r="B101" s="16">
        <v>60980</v>
      </c>
      <c r="C101" s="21" t="s">
        <v>63</v>
      </c>
      <c r="D101" s="784">
        <v>822</v>
      </c>
      <c r="E101" s="581">
        <v>783</v>
      </c>
      <c r="F101" s="360">
        <v>782</v>
      </c>
      <c r="G101" s="63">
        <v>773</v>
      </c>
      <c r="H101" s="63">
        <v>722</v>
      </c>
      <c r="I101" s="67">
        <v>689</v>
      </c>
    </row>
    <row r="102" spans="1:9" x14ac:dyDescent="0.25">
      <c r="A102" s="19">
        <v>15</v>
      </c>
      <c r="B102" s="16">
        <v>61080</v>
      </c>
      <c r="C102" s="21" t="s">
        <v>64</v>
      </c>
      <c r="D102" s="784">
        <v>1589</v>
      </c>
      <c r="E102" s="581">
        <v>890</v>
      </c>
      <c r="F102" s="360">
        <v>881</v>
      </c>
      <c r="G102" s="63">
        <v>831</v>
      </c>
      <c r="H102" s="63">
        <v>807</v>
      </c>
      <c r="I102" s="67">
        <v>817</v>
      </c>
    </row>
    <row r="103" spans="1:9" x14ac:dyDescent="0.25">
      <c r="A103" s="19">
        <v>16</v>
      </c>
      <c r="B103" s="16">
        <v>61150</v>
      </c>
      <c r="C103" s="21" t="s">
        <v>65</v>
      </c>
      <c r="D103" s="784">
        <v>939</v>
      </c>
      <c r="E103" s="581">
        <v>938</v>
      </c>
      <c r="F103" s="360">
        <v>901</v>
      </c>
      <c r="G103" s="63">
        <v>850</v>
      </c>
      <c r="H103" s="63">
        <v>826</v>
      </c>
      <c r="I103" s="67">
        <v>791</v>
      </c>
    </row>
    <row r="104" spans="1:9" x14ac:dyDescent="0.25">
      <c r="A104" s="19">
        <v>17</v>
      </c>
      <c r="B104" s="16">
        <v>61210</v>
      </c>
      <c r="C104" s="21" t="s">
        <v>66</v>
      </c>
      <c r="D104" s="784">
        <v>731</v>
      </c>
      <c r="E104" s="581">
        <v>660</v>
      </c>
      <c r="F104" s="360">
        <v>635</v>
      </c>
      <c r="G104" s="63">
        <v>589</v>
      </c>
      <c r="H104" s="63">
        <v>566</v>
      </c>
      <c r="I104" s="67">
        <v>551</v>
      </c>
    </row>
    <row r="105" spans="1:9" x14ac:dyDescent="0.25">
      <c r="A105" s="19">
        <v>18</v>
      </c>
      <c r="B105" s="16">
        <v>61290</v>
      </c>
      <c r="C105" s="21" t="s">
        <v>67</v>
      </c>
      <c r="D105" s="784">
        <v>758</v>
      </c>
      <c r="E105" s="581">
        <v>753</v>
      </c>
      <c r="F105" s="360">
        <v>732</v>
      </c>
      <c r="G105" s="63">
        <v>684</v>
      </c>
      <c r="H105" s="63">
        <v>669</v>
      </c>
      <c r="I105" s="67">
        <v>640</v>
      </c>
    </row>
    <row r="106" spans="1:9" x14ac:dyDescent="0.25">
      <c r="A106" s="19">
        <v>19</v>
      </c>
      <c r="B106" s="16">
        <v>61340</v>
      </c>
      <c r="C106" s="21" t="s">
        <v>68</v>
      </c>
      <c r="D106" s="784">
        <v>1274</v>
      </c>
      <c r="E106" s="581">
        <v>1311</v>
      </c>
      <c r="F106" s="360">
        <v>1125</v>
      </c>
      <c r="G106" s="63">
        <v>1039</v>
      </c>
      <c r="H106" s="63">
        <v>905</v>
      </c>
      <c r="I106" s="67">
        <v>798</v>
      </c>
    </row>
    <row r="107" spans="1:9" x14ac:dyDescent="0.25">
      <c r="A107" s="19">
        <v>20</v>
      </c>
      <c r="B107" s="16">
        <v>61390</v>
      </c>
      <c r="C107" s="21" t="s">
        <v>69</v>
      </c>
      <c r="D107" s="784">
        <v>923</v>
      </c>
      <c r="E107" s="581">
        <v>1084</v>
      </c>
      <c r="F107" s="360">
        <v>957</v>
      </c>
      <c r="G107" s="63">
        <v>865</v>
      </c>
      <c r="H107" s="63">
        <v>798</v>
      </c>
      <c r="I107" s="67">
        <v>755</v>
      </c>
    </row>
    <row r="108" spans="1:9" x14ac:dyDescent="0.25">
      <c r="A108" s="19">
        <v>21</v>
      </c>
      <c r="B108" s="16">
        <v>61410</v>
      </c>
      <c r="C108" s="21" t="s">
        <v>70</v>
      </c>
      <c r="D108" s="784">
        <v>974</v>
      </c>
      <c r="E108" s="581">
        <v>948</v>
      </c>
      <c r="F108" s="360">
        <v>933</v>
      </c>
      <c r="G108" s="63">
        <v>876</v>
      </c>
      <c r="H108" s="63">
        <v>821</v>
      </c>
      <c r="I108" s="67">
        <v>794</v>
      </c>
    </row>
    <row r="109" spans="1:9" x14ac:dyDescent="0.25">
      <c r="A109" s="19">
        <v>22</v>
      </c>
      <c r="B109" s="16">
        <v>61430</v>
      </c>
      <c r="C109" s="21" t="s">
        <v>111</v>
      </c>
      <c r="D109" s="784">
        <v>2419</v>
      </c>
      <c r="E109" s="581">
        <v>2356</v>
      </c>
      <c r="F109" s="360">
        <v>2310</v>
      </c>
      <c r="G109" s="63">
        <v>2193</v>
      </c>
      <c r="H109" s="63">
        <v>2127</v>
      </c>
      <c r="I109" s="67">
        <v>2123</v>
      </c>
    </row>
    <row r="110" spans="1:9" x14ac:dyDescent="0.25">
      <c r="A110" s="19">
        <v>23</v>
      </c>
      <c r="B110" s="16">
        <v>61440</v>
      </c>
      <c r="C110" s="21" t="s">
        <v>71</v>
      </c>
      <c r="D110" s="784">
        <v>2366</v>
      </c>
      <c r="E110" s="581">
        <v>2407</v>
      </c>
      <c r="F110" s="360">
        <v>2187</v>
      </c>
      <c r="G110" s="63">
        <v>1898</v>
      </c>
      <c r="H110" s="63">
        <v>1626</v>
      </c>
      <c r="I110" s="67">
        <v>1377</v>
      </c>
    </row>
    <row r="111" spans="1:9" x14ac:dyDescent="0.25">
      <c r="A111" s="19">
        <v>24</v>
      </c>
      <c r="B111" s="16">
        <v>61450</v>
      </c>
      <c r="C111" s="21" t="s">
        <v>112</v>
      </c>
      <c r="D111" s="784">
        <v>1514</v>
      </c>
      <c r="E111" s="581">
        <v>1435</v>
      </c>
      <c r="F111" s="360">
        <v>1379</v>
      </c>
      <c r="G111" s="63">
        <v>1303</v>
      </c>
      <c r="H111" s="63">
        <v>1256</v>
      </c>
      <c r="I111" s="67">
        <v>1204</v>
      </c>
    </row>
    <row r="112" spans="1:9" x14ac:dyDescent="0.25">
      <c r="A112" s="19">
        <v>25</v>
      </c>
      <c r="B112" s="16">
        <v>61470</v>
      </c>
      <c r="C112" s="21" t="s">
        <v>72</v>
      </c>
      <c r="D112" s="784">
        <v>1202</v>
      </c>
      <c r="E112" s="581">
        <v>1154</v>
      </c>
      <c r="F112" s="360">
        <v>1106</v>
      </c>
      <c r="G112" s="63">
        <v>1052</v>
      </c>
      <c r="H112" s="63">
        <v>1019</v>
      </c>
      <c r="I112" s="67">
        <v>976</v>
      </c>
    </row>
    <row r="113" spans="1:9" x14ac:dyDescent="0.25">
      <c r="A113" s="19">
        <v>26</v>
      </c>
      <c r="B113" s="16">
        <v>61490</v>
      </c>
      <c r="C113" s="21" t="s">
        <v>110</v>
      </c>
      <c r="D113" s="784">
        <v>2468</v>
      </c>
      <c r="E113" s="581">
        <v>2381</v>
      </c>
      <c r="F113" s="360">
        <v>2305</v>
      </c>
      <c r="G113" s="63">
        <v>2157</v>
      </c>
      <c r="H113" s="63">
        <v>2006</v>
      </c>
      <c r="I113" s="67">
        <v>1902</v>
      </c>
    </row>
    <row r="114" spans="1:9" x14ac:dyDescent="0.25">
      <c r="A114" s="19">
        <v>27</v>
      </c>
      <c r="B114" s="16">
        <v>61500</v>
      </c>
      <c r="C114" s="21" t="s">
        <v>113</v>
      </c>
      <c r="D114" s="784">
        <v>2646</v>
      </c>
      <c r="E114" s="581">
        <v>2507</v>
      </c>
      <c r="F114" s="360">
        <v>2425</v>
      </c>
      <c r="G114" s="63">
        <v>2332</v>
      </c>
      <c r="H114" s="63">
        <v>2247</v>
      </c>
      <c r="I114" s="67">
        <v>2269</v>
      </c>
    </row>
    <row r="115" spans="1:9" x14ac:dyDescent="0.25">
      <c r="A115" s="19">
        <v>28</v>
      </c>
      <c r="B115" s="16">
        <v>61510</v>
      </c>
      <c r="C115" s="21" t="s">
        <v>73</v>
      </c>
      <c r="D115" s="784">
        <v>1643</v>
      </c>
      <c r="E115" s="581">
        <v>1558</v>
      </c>
      <c r="F115" s="360">
        <v>2329</v>
      </c>
      <c r="G115" s="63">
        <v>2173</v>
      </c>
      <c r="H115" s="63">
        <v>2042</v>
      </c>
      <c r="I115" s="67">
        <v>1960</v>
      </c>
    </row>
    <row r="116" spans="1:9" x14ac:dyDescent="0.25">
      <c r="A116" s="370">
        <v>29</v>
      </c>
      <c r="B116" s="16">
        <v>61520</v>
      </c>
      <c r="C116" s="21" t="s">
        <v>138</v>
      </c>
      <c r="D116" s="784">
        <v>2107</v>
      </c>
      <c r="E116" s="581">
        <v>2065</v>
      </c>
      <c r="F116" s="360">
        <v>1865</v>
      </c>
      <c r="G116" s="63">
        <v>1710</v>
      </c>
      <c r="H116" s="63">
        <v>1515</v>
      </c>
      <c r="I116" s="67">
        <v>1303</v>
      </c>
    </row>
    <row r="117" spans="1:9" s="595" customFormat="1" x14ac:dyDescent="0.25">
      <c r="A117" s="597">
        <v>30</v>
      </c>
      <c r="B117" s="596">
        <v>61540</v>
      </c>
      <c r="C117" s="21" t="s">
        <v>197</v>
      </c>
      <c r="D117" s="784">
        <v>1633</v>
      </c>
      <c r="E117" s="581">
        <v>1389</v>
      </c>
      <c r="F117" s="360"/>
      <c r="G117" s="63"/>
      <c r="H117" s="63"/>
      <c r="I117" s="67"/>
    </row>
    <row r="118" spans="1:9" ht="15.75" thickBot="1" x14ac:dyDescent="0.3">
      <c r="A118" s="245">
        <v>31</v>
      </c>
      <c r="B118" s="246">
        <v>61560</v>
      </c>
      <c r="C118" s="594" t="s">
        <v>210</v>
      </c>
      <c r="D118" s="789">
        <v>1218</v>
      </c>
      <c r="E118" s="588"/>
      <c r="F118" s="359"/>
      <c r="G118" s="145"/>
      <c r="H118" s="145"/>
      <c r="I118" s="146"/>
    </row>
    <row r="119" spans="1:9" ht="15.75" thickBot="1" x14ac:dyDescent="0.3">
      <c r="A119" s="24"/>
      <c r="B119" s="47"/>
      <c r="C119" s="48" t="s">
        <v>74</v>
      </c>
      <c r="D119" s="779">
        <f>SUM(D120:D130)</f>
        <v>10026</v>
      </c>
      <c r="E119" s="726">
        <f>SUM(E120:E130)</f>
        <v>9266</v>
      </c>
      <c r="F119" s="731">
        <f>SUM(F120:F130)</f>
        <v>8699</v>
      </c>
      <c r="G119" s="728">
        <f t="shared" ref="G119:I119" si="5">SUM(G120:G130)</f>
        <v>8016</v>
      </c>
      <c r="H119" s="732">
        <f t="shared" si="5"/>
        <v>7266</v>
      </c>
      <c r="I119" s="730">
        <f t="shared" si="5"/>
        <v>6429</v>
      </c>
    </row>
    <row r="120" spans="1:9" x14ac:dyDescent="0.25">
      <c r="A120" s="57">
        <v>1</v>
      </c>
      <c r="B120" s="600">
        <v>70020</v>
      </c>
      <c r="C120" s="59" t="s">
        <v>107</v>
      </c>
      <c r="D120" s="790">
        <v>1085</v>
      </c>
      <c r="E120" s="580">
        <v>1059</v>
      </c>
      <c r="F120" s="364">
        <v>1071</v>
      </c>
      <c r="G120" s="365">
        <v>1042</v>
      </c>
      <c r="H120" s="365">
        <v>1028</v>
      </c>
      <c r="I120" s="366">
        <v>1032</v>
      </c>
    </row>
    <row r="121" spans="1:9" x14ac:dyDescent="0.25">
      <c r="A121" s="599">
        <v>2</v>
      </c>
      <c r="B121" s="602">
        <v>70050</v>
      </c>
      <c r="C121" s="21" t="s">
        <v>139</v>
      </c>
      <c r="D121" s="788"/>
      <c r="E121" s="581"/>
      <c r="F121" s="360">
        <v>349</v>
      </c>
      <c r="G121" s="63">
        <v>294</v>
      </c>
      <c r="H121" s="63">
        <v>258</v>
      </c>
      <c r="I121" s="67">
        <v>243</v>
      </c>
    </row>
    <row r="122" spans="1:9" x14ac:dyDescent="0.25">
      <c r="A122" s="599">
        <v>3</v>
      </c>
      <c r="B122" s="602">
        <v>70110</v>
      </c>
      <c r="C122" s="21" t="s">
        <v>109</v>
      </c>
      <c r="D122" s="784">
        <v>939</v>
      </c>
      <c r="E122" s="581">
        <v>898</v>
      </c>
      <c r="F122" s="360">
        <v>878</v>
      </c>
      <c r="G122" s="63">
        <v>877</v>
      </c>
      <c r="H122" s="63">
        <v>893</v>
      </c>
      <c r="I122" s="67">
        <v>922</v>
      </c>
    </row>
    <row r="123" spans="1:9" x14ac:dyDescent="0.25">
      <c r="A123" s="599">
        <v>4</v>
      </c>
      <c r="B123" s="602">
        <v>70021</v>
      </c>
      <c r="C123" s="21" t="s">
        <v>108</v>
      </c>
      <c r="D123" s="784">
        <v>862</v>
      </c>
      <c r="E123" s="581">
        <v>872</v>
      </c>
      <c r="F123" s="360">
        <v>863</v>
      </c>
      <c r="G123" s="63">
        <v>852</v>
      </c>
      <c r="H123" s="63">
        <v>811</v>
      </c>
      <c r="I123" s="67">
        <v>814</v>
      </c>
    </row>
    <row r="124" spans="1:9" x14ac:dyDescent="0.25">
      <c r="A124" s="599">
        <v>5</v>
      </c>
      <c r="B124" s="602">
        <v>70040</v>
      </c>
      <c r="C124" s="21" t="s">
        <v>56</v>
      </c>
      <c r="D124" s="784">
        <v>574</v>
      </c>
      <c r="E124" s="581">
        <v>554</v>
      </c>
      <c r="F124" s="360">
        <v>518</v>
      </c>
      <c r="G124" s="63">
        <v>440</v>
      </c>
      <c r="H124" s="63">
        <v>389</v>
      </c>
      <c r="I124" s="67">
        <v>419</v>
      </c>
    </row>
    <row r="125" spans="1:9" x14ac:dyDescent="0.25">
      <c r="A125" s="599">
        <v>6</v>
      </c>
      <c r="B125" s="602">
        <v>70100</v>
      </c>
      <c r="C125" s="25" t="s">
        <v>124</v>
      </c>
      <c r="D125" s="784">
        <v>990</v>
      </c>
      <c r="E125" s="587">
        <v>997</v>
      </c>
      <c r="F125" s="360">
        <v>999</v>
      </c>
      <c r="G125" s="63">
        <v>996</v>
      </c>
      <c r="H125" s="63">
        <v>1010</v>
      </c>
      <c r="I125" s="67">
        <v>1001</v>
      </c>
    </row>
    <row r="126" spans="1:9" x14ac:dyDescent="0.25">
      <c r="A126" s="599">
        <v>7</v>
      </c>
      <c r="B126" s="602">
        <v>70140</v>
      </c>
      <c r="C126" s="25" t="s">
        <v>125</v>
      </c>
      <c r="D126" s="791"/>
      <c r="E126" s="587"/>
      <c r="F126" s="360">
        <v>446</v>
      </c>
      <c r="G126" s="63">
        <v>430</v>
      </c>
      <c r="H126" s="63">
        <v>447</v>
      </c>
      <c r="I126" s="67">
        <v>544</v>
      </c>
    </row>
    <row r="127" spans="1:9" x14ac:dyDescent="0.25">
      <c r="A127" s="599">
        <v>8</v>
      </c>
      <c r="B127" s="602">
        <v>70270</v>
      </c>
      <c r="C127" s="21" t="s">
        <v>58</v>
      </c>
      <c r="D127" s="784">
        <v>668</v>
      </c>
      <c r="E127" s="581">
        <v>741</v>
      </c>
      <c r="F127" s="360">
        <v>712</v>
      </c>
      <c r="G127" s="63">
        <v>658</v>
      </c>
      <c r="H127" s="63">
        <v>627</v>
      </c>
      <c r="I127" s="67">
        <v>610</v>
      </c>
    </row>
    <row r="128" spans="1:9" x14ac:dyDescent="0.25">
      <c r="A128" s="599">
        <v>9</v>
      </c>
      <c r="B128" s="602">
        <v>70510</v>
      </c>
      <c r="C128" s="21" t="s">
        <v>25</v>
      </c>
      <c r="D128" s="786">
        <v>441</v>
      </c>
      <c r="E128" s="581">
        <v>537</v>
      </c>
      <c r="F128" s="360">
        <v>509</v>
      </c>
      <c r="G128" s="63">
        <v>497</v>
      </c>
      <c r="H128" s="63">
        <v>449</v>
      </c>
      <c r="I128" s="67">
        <v>473</v>
      </c>
    </row>
    <row r="129" spans="1:9" s="598" customFormat="1" ht="15" customHeight="1" x14ac:dyDescent="0.25">
      <c r="A129" s="601">
        <v>10</v>
      </c>
      <c r="B129" s="602">
        <v>10880</v>
      </c>
      <c r="C129" s="578" t="s">
        <v>211</v>
      </c>
      <c r="D129" s="784">
        <v>3332</v>
      </c>
      <c r="E129" s="581">
        <v>3608</v>
      </c>
      <c r="F129" s="360">
        <v>2354</v>
      </c>
      <c r="G129" s="63">
        <v>1930</v>
      </c>
      <c r="H129" s="63">
        <v>1354</v>
      </c>
      <c r="I129" s="67">
        <v>371</v>
      </c>
    </row>
    <row r="130" spans="1:9" ht="16.5" customHeight="1" thickBot="1" x14ac:dyDescent="0.3">
      <c r="A130" s="163">
        <v>11</v>
      </c>
      <c r="B130" s="164">
        <v>10890</v>
      </c>
      <c r="C130" s="603" t="s">
        <v>212</v>
      </c>
      <c r="D130" s="792">
        <v>1135</v>
      </c>
      <c r="E130" s="589"/>
      <c r="F130" s="363"/>
      <c r="G130" s="166"/>
      <c r="H130" s="166"/>
      <c r="I130" s="167"/>
    </row>
  </sheetData>
  <mergeCells count="4">
    <mergeCell ref="A2:A4"/>
    <mergeCell ref="B2:B4"/>
    <mergeCell ref="C2:C4"/>
    <mergeCell ref="D2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2020 свод</vt:lpstr>
      <vt:lpstr>Мун- 2019-2020</vt:lpstr>
      <vt:lpstr>мун-диаграммы</vt:lpstr>
      <vt:lpstr>Рег- 2019-2020</vt:lpstr>
      <vt:lpstr>рег-диаграммы</vt:lpstr>
      <vt:lpstr>Фед- 2019-2020</vt:lpstr>
      <vt:lpstr>фед-диаграммы</vt:lpstr>
      <vt:lpstr>Кол-во учащихся ОУ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2020-05-26T09:12:07Z</dcterms:modified>
</cp:coreProperties>
</file>