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95" windowWidth="20175" windowHeight="8085" tabRatio="343"/>
  </bookViews>
  <sheets>
    <sheet name="2016-2017 свод" sheetId="12" r:id="rId1"/>
    <sheet name="2016-2017 диаграммы" sheetId="11" r:id="rId2"/>
    <sheet name="2016-2017 исходные" sheetId="13" r:id="rId3"/>
  </sheets>
  <definedNames>
    <definedName name="_xlnm._FilterDatabase" localSheetId="2" hidden="1">'2016-2017 исходные'!#REF!</definedName>
    <definedName name="_xlnm._FilterDatabase" localSheetId="0" hidden="1">'2016-2017 свод'!$D$6:$D$128</definedName>
  </definedNames>
  <calcPr calcId="152511" calcOnSave="0"/>
</workbook>
</file>

<file path=xl/calcChain.xml><?xml version="1.0" encoding="utf-8"?>
<calcChain xmlns="http://schemas.openxmlformats.org/spreadsheetml/2006/main">
  <c r="S6" i="12" l="1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5" i="12"/>
  <c r="S5" i="13" l="1"/>
  <c r="P5" i="13"/>
  <c r="M5" i="12" s="1"/>
  <c r="O5" i="12" s="1"/>
  <c r="W5" i="12" s="1"/>
  <c r="M5" i="13"/>
  <c r="J5" i="13"/>
  <c r="F5" i="13"/>
  <c r="P132" i="12"/>
  <c r="D5" i="12"/>
  <c r="F5" i="12" s="1"/>
  <c r="T5" i="12" s="1"/>
  <c r="G5" i="12"/>
  <c r="I5" i="12" s="1"/>
  <c r="U5" i="12" s="1"/>
  <c r="P5" i="12"/>
  <c r="Q5" i="12"/>
  <c r="R5" i="12" l="1"/>
  <c r="X5" i="12" s="1"/>
  <c r="R119" i="13" l="1"/>
  <c r="Q119" i="13"/>
  <c r="O119" i="13"/>
  <c r="N119" i="13"/>
  <c r="L119" i="13"/>
  <c r="K119" i="13"/>
  <c r="I119" i="13"/>
  <c r="H119" i="13"/>
  <c r="G119" i="13"/>
  <c r="E119" i="13"/>
  <c r="R89" i="13"/>
  <c r="Q89" i="13"/>
  <c r="O89" i="13"/>
  <c r="N89" i="13"/>
  <c r="L89" i="13"/>
  <c r="K89" i="13"/>
  <c r="I89" i="13"/>
  <c r="H89" i="13"/>
  <c r="G89" i="13"/>
  <c r="E89" i="13"/>
  <c r="R72" i="13"/>
  <c r="Q72" i="13"/>
  <c r="O72" i="13"/>
  <c r="N72" i="13"/>
  <c r="L72" i="13"/>
  <c r="K72" i="13"/>
  <c r="I72" i="13"/>
  <c r="H72" i="13"/>
  <c r="G72" i="13"/>
  <c r="E72" i="13"/>
  <c r="R52" i="13"/>
  <c r="Q52" i="13"/>
  <c r="O52" i="13"/>
  <c r="N52" i="13"/>
  <c r="L52" i="13"/>
  <c r="K52" i="13"/>
  <c r="I52" i="13"/>
  <c r="H52" i="13"/>
  <c r="G52" i="13"/>
  <c r="E52" i="13"/>
  <c r="D119" i="13"/>
  <c r="D89" i="13"/>
  <c r="D72" i="13"/>
  <c r="D52" i="13"/>
  <c r="D32" i="13"/>
  <c r="R32" i="13"/>
  <c r="Q32" i="13"/>
  <c r="O32" i="13"/>
  <c r="N32" i="13"/>
  <c r="L32" i="13"/>
  <c r="K32" i="13"/>
  <c r="I32" i="13"/>
  <c r="H32" i="13"/>
  <c r="G32" i="13"/>
  <c r="E32" i="13"/>
  <c r="R17" i="13"/>
  <c r="Q17" i="13"/>
  <c r="O17" i="13"/>
  <c r="N17" i="13"/>
  <c r="L17" i="13"/>
  <c r="K17" i="13"/>
  <c r="I17" i="13"/>
  <c r="H17" i="13"/>
  <c r="G17" i="13"/>
  <c r="E17" i="13"/>
  <c r="D17" i="13"/>
  <c r="R7" i="13"/>
  <c r="Q7" i="13"/>
  <c r="O7" i="13"/>
  <c r="N7" i="13"/>
  <c r="L7" i="13"/>
  <c r="K7" i="13"/>
  <c r="I7" i="13"/>
  <c r="H7" i="13"/>
  <c r="G7" i="13"/>
  <c r="E7" i="13"/>
  <c r="D7" i="13"/>
  <c r="D5" i="13" l="1"/>
  <c r="N5" i="13"/>
  <c r="E5" i="13"/>
  <c r="G5" i="13"/>
  <c r="H5" i="13"/>
  <c r="I5" i="13"/>
  <c r="K5" i="13"/>
  <c r="L5" i="13"/>
  <c r="O5" i="13"/>
  <c r="Q5" i="13"/>
  <c r="R5" i="13"/>
  <c r="A130" i="13"/>
  <c r="S128" i="13"/>
  <c r="P128" i="12" s="1"/>
  <c r="R128" i="12" s="1"/>
  <c r="X128" i="12" s="1"/>
  <c r="P128" i="13"/>
  <c r="M128" i="12" s="1"/>
  <c r="M128" i="13"/>
  <c r="J128" i="12" s="1"/>
  <c r="J128" i="13"/>
  <c r="G128" i="12" s="1"/>
  <c r="I128" i="12" s="1"/>
  <c r="U128" i="12" s="1"/>
  <c r="F128" i="13"/>
  <c r="D128" i="12" s="1"/>
  <c r="F78" i="13" l="1"/>
  <c r="D78" i="12" s="1"/>
  <c r="F78" i="12" s="1"/>
  <c r="T78" i="12" s="1"/>
  <c r="J78" i="13"/>
  <c r="G78" i="12" s="1"/>
  <c r="I78" i="12" s="1"/>
  <c r="U78" i="12" s="1"/>
  <c r="P78" i="13"/>
  <c r="M78" i="12" s="1"/>
  <c r="S78" i="13"/>
  <c r="P78" i="12" s="1"/>
  <c r="R78" i="12" s="1"/>
  <c r="X78" i="12" s="1"/>
  <c r="S28" i="13"/>
  <c r="P28" i="12" s="1"/>
  <c r="R28" i="12" s="1"/>
  <c r="X28" i="12" s="1"/>
  <c r="P28" i="13"/>
  <c r="M28" i="12" s="1"/>
  <c r="M78" i="13"/>
  <c r="J78" i="12" s="1"/>
  <c r="L78" i="12" s="1"/>
  <c r="V78" i="12" s="1"/>
  <c r="M28" i="13"/>
  <c r="J28" i="12" s="1"/>
  <c r="J28" i="13"/>
  <c r="G28" i="12" s="1"/>
  <c r="F28" i="13"/>
  <c r="D28" i="12" s="1"/>
  <c r="F123" i="13" l="1"/>
  <c r="D123" i="12" s="1"/>
  <c r="F123" i="12" s="1"/>
  <c r="T123" i="12" s="1"/>
  <c r="F124" i="13"/>
  <c r="D124" i="12" s="1"/>
  <c r="F124" i="12" s="1"/>
  <c r="T124" i="12" s="1"/>
  <c r="F121" i="13"/>
  <c r="F125" i="13"/>
  <c r="D125" i="12" s="1"/>
  <c r="F125" i="12" s="1"/>
  <c r="T125" i="12" s="1"/>
  <c r="F122" i="13"/>
  <c r="D122" i="12" s="1"/>
  <c r="F122" i="12" s="1"/>
  <c r="T122" i="12" s="1"/>
  <c r="F126" i="13"/>
  <c r="D126" i="12" s="1"/>
  <c r="F127" i="13"/>
  <c r="D127" i="12" s="1"/>
  <c r="F120" i="13"/>
  <c r="D120" i="12" s="1"/>
  <c r="F90" i="13"/>
  <c r="F91" i="13"/>
  <c r="D91" i="12" s="1"/>
  <c r="F92" i="13"/>
  <c r="D92" i="12" s="1"/>
  <c r="F92" i="12" s="1"/>
  <c r="T92" i="12" s="1"/>
  <c r="F93" i="13"/>
  <c r="D93" i="12" s="1"/>
  <c r="F93" i="12" s="1"/>
  <c r="T93" i="12" s="1"/>
  <c r="F94" i="13"/>
  <c r="D94" i="12" s="1"/>
  <c r="F95" i="13"/>
  <c r="D95" i="12" s="1"/>
  <c r="F96" i="13"/>
  <c r="D96" i="12" s="1"/>
  <c r="F96" i="12" s="1"/>
  <c r="T96" i="12" s="1"/>
  <c r="F97" i="13"/>
  <c r="D97" i="12" s="1"/>
  <c r="F98" i="13"/>
  <c r="D98" i="12" s="1"/>
  <c r="F100" i="13"/>
  <c r="D100" i="12" s="1"/>
  <c r="F100" i="12" s="1"/>
  <c r="T100" i="12" s="1"/>
  <c r="F101" i="13"/>
  <c r="D101" i="12" s="1"/>
  <c r="F101" i="12" s="1"/>
  <c r="T101" i="12" s="1"/>
  <c r="F102" i="13"/>
  <c r="D102" i="12" s="1"/>
  <c r="F102" i="12" s="1"/>
  <c r="T102" i="12" s="1"/>
  <c r="F103" i="13"/>
  <c r="D103" i="12" s="1"/>
  <c r="F104" i="13"/>
  <c r="D104" i="12" s="1"/>
  <c r="F105" i="13"/>
  <c r="D105" i="12" s="1"/>
  <c r="F106" i="13"/>
  <c r="D106" i="12" s="1"/>
  <c r="F107" i="13"/>
  <c r="D107" i="12" s="1"/>
  <c r="F107" i="12" s="1"/>
  <c r="T107" i="12" s="1"/>
  <c r="F108" i="13"/>
  <c r="D108" i="12" s="1"/>
  <c r="F108" i="12" s="1"/>
  <c r="T108" i="12" s="1"/>
  <c r="F109" i="13"/>
  <c r="D109" i="12" s="1"/>
  <c r="F109" i="12" s="1"/>
  <c r="T109" i="12" s="1"/>
  <c r="F110" i="13"/>
  <c r="D110" i="12" s="1"/>
  <c r="F110" i="12" s="1"/>
  <c r="T110" i="12" s="1"/>
  <c r="F111" i="13"/>
  <c r="D111" i="12" s="1"/>
  <c r="F111" i="12" s="1"/>
  <c r="T111" i="12" s="1"/>
  <c r="F112" i="13"/>
  <c r="D112" i="12" s="1"/>
  <c r="F112" i="12" s="1"/>
  <c r="T112" i="12" s="1"/>
  <c r="F113" i="13"/>
  <c r="D113" i="12" s="1"/>
  <c r="F113" i="12" s="1"/>
  <c r="T113" i="12" s="1"/>
  <c r="F114" i="13"/>
  <c r="D114" i="12" s="1"/>
  <c r="F114" i="12" s="1"/>
  <c r="T114" i="12" s="1"/>
  <c r="F115" i="13"/>
  <c r="D115" i="12" s="1"/>
  <c r="F115" i="12" s="1"/>
  <c r="T115" i="12" s="1"/>
  <c r="F116" i="13"/>
  <c r="D116" i="12" s="1"/>
  <c r="F116" i="12" s="1"/>
  <c r="T116" i="12" s="1"/>
  <c r="F117" i="13"/>
  <c r="D117" i="12" s="1"/>
  <c r="F118" i="13"/>
  <c r="D118" i="12" s="1"/>
  <c r="F118" i="12" s="1"/>
  <c r="T118" i="12" s="1"/>
  <c r="F99" i="13"/>
  <c r="D99" i="12" s="1"/>
  <c r="F74" i="13"/>
  <c r="F73" i="13"/>
  <c r="D73" i="12" s="1"/>
  <c r="F75" i="13"/>
  <c r="D75" i="12" s="1"/>
  <c r="F76" i="13"/>
  <c r="D76" i="12" s="1"/>
  <c r="F77" i="13"/>
  <c r="D77" i="12" s="1"/>
  <c r="F79" i="13"/>
  <c r="D79" i="12" s="1"/>
  <c r="F80" i="13"/>
  <c r="D80" i="12" s="1"/>
  <c r="F80" i="12" s="1"/>
  <c r="T80" i="12" s="1"/>
  <c r="F81" i="13"/>
  <c r="D81" i="12" s="1"/>
  <c r="F82" i="13"/>
  <c r="D82" i="12" s="1"/>
  <c r="F82" i="12" s="1"/>
  <c r="T82" i="12" s="1"/>
  <c r="F83" i="13"/>
  <c r="D83" i="12" s="1"/>
  <c r="F83" i="12" s="1"/>
  <c r="T83" i="12" s="1"/>
  <c r="F84" i="13"/>
  <c r="D84" i="12" s="1"/>
  <c r="F86" i="13"/>
  <c r="D86" i="12" s="1"/>
  <c r="F87" i="13"/>
  <c r="D87" i="12" s="1"/>
  <c r="F88" i="13"/>
  <c r="D88" i="12" s="1"/>
  <c r="F88" i="12" s="1"/>
  <c r="T88" i="12" s="1"/>
  <c r="F85" i="13"/>
  <c r="D85" i="12" s="1"/>
  <c r="F85" i="12" s="1"/>
  <c r="T85" i="12" s="1"/>
  <c r="F56" i="13"/>
  <c r="F59" i="13"/>
  <c r="D59" i="12" s="1"/>
  <c r="F54" i="13"/>
  <c r="D54" i="12" s="1"/>
  <c r="F60" i="13"/>
  <c r="D60" i="12" s="1"/>
  <c r="F57" i="13"/>
  <c r="D57" i="12" s="1"/>
  <c r="F57" i="12" s="1"/>
  <c r="T57" i="12" s="1"/>
  <c r="F58" i="13"/>
  <c r="D58" i="12" s="1"/>
  <c r="F58" i="12" s="1"/>
  <c r="T58" i="12" s="1"/>
  <c r="F71" i="13"/>
  <c r="D71" i="12" s="1"/>
  <c r="F61" i="13"/>
  <c r="D61" i="12" s="1"/>
  <c r="F62" i="13"/>
  <c r="D62" i="12" s="1"/>
  <c r="F62" i="12" s="1"/>
  <c r="T62" i="12" s="1"/>
  <c r="F63" i="13"/>
  <c r="D63" i="12" s="1"/>
  <c r="F64" i="13"/>
  <c r="D64" i="12" s="1"/>
  <c r="F55" i="13"/>
  <c r="D55" i="12" s="1"/>
  <c r="F55" i="12" s="1"/>
  <c r="T55" i="12" s="1"/>
  <c r="F65" i="13"/>
  <c r="D65" i="12" s="1"/>
  <c r="F65" i="12" s="1"/>
  <c r="T65" i="12" s="1"/>
  <c r="F66" i="13"/>
  <c r="D66" i="12" s="1"/>
  <c r="F67" i="13"/>
  <c r="D67" i="12" s="1"/>
  <c r="F68" i="13"/>
  <c r="D68" i="12" s="1"/>
  <c r="F68" i="12" s="1"/>
  <c r="T68" i="12" s="1"/>
  <c r="F69" i="13"/>
  <c r="D69" i="12" s="1"/>
  <c r="F69" i="12" s="1"/>
  <c r="T69" i="12" s="1"/>
  <c r="F70" i="13"/>
  <c r="D70" i="12" s="1"/>
  <c r="F53" i="13"/>
  <c r="D53" i="12" s="1"/>
  <c r="F33" i="13"/>
  <c r="F38" i="13"/>
  <c r="D38" i="12" s="1"/>
  <c r="F38" i="12" s="1"/>
  <c r="T38" i="12" s="1"/>
  <c r="F39" i="13"/>
  <c r="D39" i="12" s="1"/>
  <c r="F39" i="12" s="1"/>
  <c r="T39" i="12" s="1"/>
  <c r="F40" i="13"/>
  <c r="D40" i="12" s="1"/>
  <c r="F40" i="12" s="1"/>
  <c r="T40" i="12" s="1"/>
  <c r="F41" i="13"/>
  <c r="D41" i="12" s="1"/>
  <c r="F41" i="12" s="1"/>
  <c r="T41" i="12" s="1"/>
  <c r="F35" i="13"/>
  <c r="D35" i="12" s="1"/>
  <c r="F42" i="13"/>
  <c r="D42" i="12" s="1"/>
  <c r="F34" i="13"/>
  <c r="D34" i="12" s="1"/>
  <c r="F43" i="13"/>
  <c r="D43" i="12" s="1"/>
  <c r="F43" i="12" s="1"/>
  <c r="T43" i="12" s="1"/>
  <c r="F44" i="13"/>
  <c r="D44" i="12" s="1"/>
  <c r="F45" i="13"/>
  <c r="D45" i="12" s="1"/>
  <c r="F45" i="12" s="1"/>
  <c r="T45" i="12" s="1"/>
  <c r="F46" i="13"/>
  <c r="D46" i="12" s="1"/>
  <c r="F47" i="13"/>
  <c r="D47" i="12" s="1"/>
  <c r="F48" i="13"/>
  <c r="D48" i="12" s="1"/>
  <c r="F48" i="12" s="1"/>
  <c r="T48" i="12" s="1"/>
  <c r="F49" i="13"/>
  <c r="D49" i="12" s="1"/>
  <c r="F49" i="12" s="1"/>
  <c r="T49" i="12" s="1"/>
  <c r="F50" i="13"/>
  <c r="D50" i="12" s="1"/>
  <c r="F50" i="12" s="1"/>
  <c r="T50" i="12" s="1"/>
  <c r="F37" i="13"/>
  <c r="D37" i="12" s="1"/>
  <c r="F37" i="12" s="1"/>
  <c r="T37" i="12" s="1"/>
  <c r="F51" i="13"/>
  <c r="D51" i="12" s="1"/>
  <c r="F36" i="13"/>
  <c r="D36" i="12" s="1"/>
  <c r="F36" i="12" s="1"/>
  <c r="T36" i="12" s="1"/>
  <c r="F21" i="13"/>
  <c r="F19" i="13"/>
  <c r="D19" i="12" s="1"/>
  <c r="F23" i="13"/>
  <c r="D23" i="12" s="1"/>
  <c r="F23" i="12" s="1"/>
  <c r="T23" i="12" s="1"/>
  <c r="F22" i="13"/>
  <c r="D22" i="12" s="1"/>
  <c r="F22" i="12" s="1"/>
  <c r="T22" i="12" s="1"/>
  <c r="F24" i="13"/>
  <c r="D24" i="12" s="1"/>
  <c r="F24" i="12" s="1"/>
  <c r="T24" i="12" s="1"/>
  <c r="F25" i="13"/>
  <c r="D25" i="12" s="1"/>
  <c r="F25" i="12" s="1"/>
  <c r="T25" i="12" s="1"/>
  <c r="F26" i="13"/>
  <c r="D26" i="12" s="1"/>
  <c r="F27" i="13"/>
  <c r="D27" i="12" s="1"/>
  <c r="F27" i="12" s="1"/>
  <c r="T27" i="12" s="1"/>
  <c r="F29" i="13"/>
  <c r="D29" i="12" s="1"/>
  <c r="F29" i="12" s="1"/>
  <c r="T29" i="12" s="1"/>
  <c r="F30" i="13"/>
  <c r="D30" i="12" s="1"/>
  <c r="F20" i="13"/>
  <c r="D20" i="12" s="1"/>
  <c r="F20" i="12" s="1"/>
  <c r="T20" i="12" s="1"/>
  <c r="F18" i="13"/>
  <c r="D18" i="12" s="1"/>
  <c r="F18" i="12" s="1"/>
  <c r="T18" i="12" s="1"/>
  <c r="F9" i="13"/>
  <c r="D9" i="12" s="1"/>
  <c r="F9" i="12" s="1"/>
  <c r="T9" i="12" s="1"/>
  <c r="F8" i="13"/>
  <c r="D8" i="12" s="1"/>
  <c r="F11" i="13"/>
  <c r="D11" i="12" s="1"/>
  <c r="F10" i="13"/>
  <c r="D10" i="12" s="1"/>
  <c r="F10" i="12" s="1"/>
  <c r="T10" i="12" s="1"/>
  <c r="F13" i="13"/>
  <c r="F14" i="13"/>
  <c r="D14" i="12" s="1"/>
  <c r="F14" i="12" s="1"/>
  <c r="T14" i="12" s="1"/>
  <c r="F15" i="13"/>
  <c r="D15" i="12" s="1"/>
  <c r="F16" i="13"/>
  <c r="D16" i="12" s="1"/>
  <c r="F129" i="13"/>
  <c r="D129" i="12" s="1"/>
  <c r="F12" i="13"/>
  <c r="D12" i="12" s="1"/>
  <c r="F6" i="13"/>
  <c r="D6" i="12" s="1"/>
  <c r="F8" i="12" l="1"/>
  <c r="T8" i="12" s="1"/>
  <c r="F120" i="12"/>
  <c r="T120" i="12" s="1"/>
  <c r="D121" i="12"/>
  <c r="F119" i="13"/>
  <c r="D13" i="12"/>
  <c r="F7" i="13"/>
  <c r="D21" i="12"/>
  <c r="F21" i="12" s="1"/>
  <c r="T21" i="12" s="1"/>
  <c r="D33" i="12"/>
  <c r="F32" i="13"/>
  <c r="D56" i="12"/>
  <c r="F56" i="12" s="1"/>
  <c r="T56" i="12" s="1"/>
  <c r="F52" i="13"/>
  <c r="D74" i="12"/>
  <c r="F72" i="13"/>
  <c r="D90" i="12"/>
  <c r="F89" i="13"/>
  <c r="Q128" i="12"/>
  <c r="Q127" i="12"/>
  <c r="Q126" i="12"/>
  <c r="Q122" i="12"/>
  <c r="Q125" i="12"/>
  <c r="Q121" i="12"/>
  <c r="Q124" i="12"/>
  <c r="Q123" i="12"/>
  <c r="Q120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8" i="12"/>
  <c r="Q97" i="12"/>
  <c r="Q96" i="12"/>
  <c r="Q95" i="12"/>
  <c r="Q94" i="12"/>
  <c r="Q93" i="12"/>
  <c r="Q92" i="12"/>
  <c r="Q91" i="12"/>
  <c r="Q90" i="12"/>
  <c r="Q99" i="12"/>
  <c r="Q88" i="12"/>
  <c r="Q87" i="12"/>
  <c r="Q86" i="12"/>
  <c r="Q84" i="12"/>
  <c r="Q83" i="12"/>
  <c r="Q82" i="12"/>
  <c r="Q81" i="12"/>
  <c r="Q80" i="12"/>
  <c r="Q79" i="12"/>
  <c r="Q77" i="12"/>
  <c r="Q76" i="12"/>
  <c r="Q75" i="12"/>
  <c r="Q73" i="12"/>
  <c r="Q74" i="12"/>
  <c r="Q85" i="12"/>
  <c r="Q70" i="12"/>
  <c r="Q69" i="12"/>
  <c r="Q68" i="12"/>
  <c r="Q67" i="12"/>
  <c r="Q66" i="12"/>
  <c r="Q65" i="12"/>
  <c r="Q55" i="12"/>
  <c r="Q64" i="12"/>
  <c r="Q63" i="12"/>
  <c r="Q62" i="12"/>
  <c r="Q61" i="12"/>
  <c r="Q71" i="12"/>
  <c r="Q58" i="12"/>
  <c r="Q57" i="12"/>
  <c r="Q60" i="12"/>
  <c r="Q54" i="12"/>
  <c r="Q59" i="12"/>
  <c r="Q56" i="12"/>
  <c r="Q53" i="12"/>
  <c r="Q51" i="12"/>
  <c r="Q37" i="12"/>
  <c r="Q50" i="12"/>
  <c r="Q49" i="12"/>
  <c r="Q48" i="12"/>
  <c r="Q47" i="12"/>
  <c r="Q46" i="12"/>
  <c r="Q45" i="12"/>
  <c r="Q44" i="12"/>
  <c r="Q43" i="12"/>
  <c r="Q34" i="12"/>
  <c r="Q42" i="12"/>
  <c r="Q35" i="12"/>
  <c r="Q41" i="12"/>
  <c r="Q40" i="12"/>
  <c r="Q39" i="12"/>
  <c r="Q38" i="12"/>
  <c r="Q33" i="12"/>
  <c r="Q36" i="12"/>
  <c r="Q31" i="12"/>
  <c r="Q20" i="12"/>
  <c r="Q30" i="12"/>
  <c r="Q29" i="12"/>
  <c r="Q27" i="12"/>
  <c r="Q26" i="12"/>
  <c r="Q25" i="12"/>
  <c r="Q24" i="12"/>
  <c r="Q22" i="12"/>
  <c r="Q23" i="12"/>
  <c r="Q19" i="12"/>
  <c r="Q21" i="12"/>
  <c r="Q18" i="12"/>
  <c r="Q129" i="12"/>
  <c r="Q16" i="12"/>
  <c r="Q15" i="12"/>
  <c r="Q14" i="12"/>
  <c r="Q13" i="12"/>
  <c r="Q10" i="12"/>
  <c r="Q11" i="12"/>
  <c r="Q8" i="12"/>
  <c r="Q9" i="12"/>
  <c r="Q12" i="12"/>
  <c r="Q6" i="12"/>
  <c r="D72" i="12" l="1"/>
  <c r="D52" i="12"/>
  <c r="D119" i="12"/>
  <c r="D89" i="12"/>
  <c r="F89" i="12" s="1"/>
  <c r="T89" i="12" s="1"/>
  <c r="F90" i="12"/>
  <c r="T90" i="12" s="1"/>
  <c r="D32" i="12"/>
  <c r="F33" i="12"/>
  <c r="T33" i="12" s="1"/>
  <c r="D7" i="12"/>
  <c r="S127" i="13"/>
  <c r="P127" i="12" s="1"/>
  <c r="R127" i="12" s="1"/>
  <c r="X127" i="12" s="1"/>
  <c r="S126" i="13"/>
  <c r="P126" i="12" s="1"/>
  <c r="R126" i="12" s="1"/>
  <c r="X126" i="12" s="1"/>
  <c r="S122" i="13"/>
  <c r="P122" i="12" s="1"/>
  <c r="R122" i="12" s="1"/>
  <c r="X122" i="12" s="1"/>
  <c r="S125" i="13"/>
  <c r="P125" i="12" s="1"/>
  <c r="R125" i="12" s="1"/>
  <c r="X125" i="12" s="1"/>
  <c r="S121" i="13"/>
  <c r="P121" i="12" s="1"/>
  <c r="R121" i="12" s="1"/>
  <c r="X121" i="12" s="1"/>
  <c r="S124" i="13"/>
  <c r="P124" i="12" s="1"/>
  <c r="R124" i="12" s="1"/>
  <c r="X124" i="12" s="1"/>
  <c r="S123" i="13"/>
  <c r="P123" i="12" s="1"/>
  <c r="R123" i="12" s="1"/>
  <c r="X123" i="12" s="1"/>
  <c r="S120" i="13"/>
  <c r="S118" i="13"/>
  <c r="P118" i="12" s="1"/>
  <c r="R118" i="12" s="1"/>
  <c r="X118" i="12" s="1"/>
  <c r="S117" i="13"/>
  <c r="P117" i="12" s="1"/>
  <c r="R117" i="12" s="1"/>
  <c r="X117" i="12" s="1"/>
  <c r="S116" i="13"/>
  <c r="P116" i="12" s="1"/>
  <c r="R116" i="12" s="1"/>
  <c r="X116" i="12" s="1"/>
  <c r="S115" i="13"/>
  <c r="P115" i="12" s="1"/>
  <c r="R115" i="12" s="1"/>
  <c r="X115" i="12" s="1"/>
  <c r="S114" i="13"/>
  <c r="P114" i="12" s="1"/>
  <c r="R114" i="12" s="1"/>
  <c r="X114" i="12" s="1"/>
  <c r="S113" i="13"/>
  <c r="P113" i="12" s="1"/>
  <c r="R113" i="12" s="1"/>
  <c r="X113" i="12" s="1"/>
  <c r="S112" i="13"/>
  <c r="P112" i="12" s="1"/>
  <c r="R112" i="12" s="1"/>
  <c r="X112" i="12" s="1"/>
  <c r="S111" i="13"/>
  <c r="P111" i="12" s="1"/>
  <c r="R111" i="12" s="1"/>
  <c r="X111" i="12" s="1"/>
  <c r="S110" i="13"/>
  <c r="P110" i="12" s="1"/>
  <c r="R110" i="12" s="1"/>
  <c r="X110" i="12" s="1"/>
  <c r="S109" i="13"/>
  <c r="P109" i="12" s="1"/>
  <c r="R109" i="12" s="1"/>
  <c r="X109" i="12" s="1"/>
  <c r="S108" i="13"/>
  <c r="P108" i="12" s="1"/>
  <c r="R108" i="12" s="1"/>
  <c r="X108" i="12" s="1"/>
  <c r="S107" i="13"/>
  <c r="P107" i="12" s="1"/>
  <c r="R107" i="12" s="1"/>
  <c r="X107" i="12" s="1"/>
  <c r="S106" i="13"/>
  <c r="P106" i="12" s="1"/>
  <c r="R106" i="12" s="1"/>
  <c r="X106" i="12" s="1"/>
  <c r="S105" i="13"/>
  <c r="P105" i="12" s="1"/>
  <c r="R105" i="12" s="1"/>
  <c r="X105" i="12" s="1"/>
  <c r="S104" i="13"/>
  <c r="P104" i="12" s="1"/>
  <c r="R104" i="12" s="1"/>
  <c r="X104" i="12" s="1"/>
  <c r="S103" i="13"/>
  <c r="P103" i="12" s="1"/>
  <c r="R103" i="12" s="1"/>
  <c r="X103" i="12" s="1"/>
  <c r="S102" i="13"/>
  <c r="P102" i="12" s="1"/>
  <c r="R102" i="12" s="1"/>
  <c r="X102" i="12" s="1"/>
  <c r="S101" i="13"/>
  <c r="P101" i="12" s="1"/>
  <c r="R101" i="12" s="1"/>
  <c r="X101" i="12" s="1"/>
  <c r="S100" i="13"/>
  <c r="P100" i="12" s="1"/>
  <c r="R100" i="12" s="1"/>
  <c r="X100" i="12" s="1"/>
  <c r="S98" i="13"/>
  <c r="P98" i="12" s="1"/>
  <c r="R98" i="12" s="1"/>
  <c r="X98" i="12" s="1"/>
  <c r="S97" i="13"/>
  <c r="P97" i="12" s="1"/>
  <c r="R97" i="12" s="1"/>
  <c r="X97" i="12" s="1"/>
  <c r="S96" i="13"/>
  <c r="P96" i="12" s="1"/>
  <c r="R96" i="12" s="1"/>
  <c r="X96" i="12" s="1"/>
  <c r="S95" i="13"/>
  <c r="P95" i="12" s="1"/>
  <c r="R95" i="12" s="1"/>
  <c r="X95" i="12" s="1"/>
  <c r="S94" i="13"/>
  <c r="P94" i="12" s="1"/>
  <c r="R94" i="12" s="1"/>
  <c r="X94" i="12" s="1"/>
  <c r="S93" i="13"/>
  <c r="P93" i="12" s="1"/>
  <c r="R93" i="12" s="1"/>
  <c r="X93" i="12" s="1"/>
  <c r="S92" i="13"/>
  <c r="P92" i="12" s="1"/>
  <c r="R92" i="12" s="1"/>
  <c r="X92" i="12" s="1"/>
  <c r="S91" i="13"/>
  <c r="P91" i="12" s="1"/>
  <c r="R91" i="12" s="1"/>
  <c r="X91" i="12" s="1"/>
  <c r="S90" i="13"/>
  <c r="S99" i="13"/>
  <c r="P99" i="12" s="1"/>
  <c r="R99" i="12" s="1"/>
  <c r="X99" i="12" s="1"/>
  <c r="S88" i="13"/>
  <c r="P88" i="12" s="1"/>
  <c r="R88" i="12" s="1"/>
  <c r="X88" i="12" s="1"/>
  <c r="S87" i="13"/>
  <c r="P87" i="12" s="1"/>
  <c r="R87" i="12" s="1"/>
  <c r="X87" i="12" s="1"/>
  <c r="S86" i="13"/>
  <c r="P86" i="12" s="1"/>
  <c r="R86" i="12" s="1"/>
  <c r="X86" i="12" s="1"/>
  <c r="S84" i="13"/>
  <c r="P84" i="12" s="1"/>
  <c r="R84" i="12" s="1"/>
  <c r="X84" i="12" s="1"/>
  <c r="S83" i="13"/>
  <c r="P83" i="12" s="1"/>
  <c r="R83" i="12" s="1"/>
  <c r="X83" i="12" s="1"/>
  <c r="S82" i="13"/>
  <c r="P82" i="12" s="1"/>
  <c r="R82" i="12" s="1"/>
  <c r="X82" i="12" s="1"/>
  <c r="S81" i="13"/>
  <c r="P81" i="12" s="1"/>
  <c r="R81" i="12" s="1"/>
  <c r="X81" i="12" s="1"/>
  <c r="S80" i="13"/>
  <c r="P80" i="12" s="1"/>
  <c r="R80" i="12" s="1"/>
  <c r="X80" i="12" s="1"/>
  <c r="S79" i="13"/>
  <c r="P79" i="12" s="1"/>
  <c r="R79" i="12" s="1"/>
  <c r="X79" i="12" s="1"/>
  <c r="S77" i="13"/>
  <c r="P77" i="12" s="1"/>
  <c r="R77" i="12" s="1"/>
  <c r="X77" i="12" s="1"/>
  <c r="S76" i="13"/>
  <c r="P76" i="12" s="1"/>
  <c r="R76" i="12" s="1"/>
  <c r="X76" i="12" s="1"/>
  <c r="S75" i="13"/>
  <c r="P75" i="12" s="1"/>
  <c r="R75" i="12" s="1"/>
  <c r="X75" i="12" s="1"/>
  <c r="S73" i="13"/>
  <c r="P73" i="12" s="1"/>
  <c r="S74" i="13"/>
  <c r="S85" i="13"/>
  <c r="P85" i="12" s="1"/>
  <c r="R85" i="12" s="1"/>
  <c r="X85" i="12" s="1"/>
  <c r="S70" i="13"/>
  <c r="P70" i="12" s="1"/>
  <c r="R70" i="12" s="1"/>
  <c r="X70" i="12" s="1"/>
  <c r="S69" i="13"/>
  <c r="P69" i="12" s="1"/>
  <c r="R69" i="12" s="1"/>
  <c r="X69" i="12" s="1"/>
  <c r="S68" i="13"/>
  <c r="P68" i="12" s="1"/>
  <c r="R68" i="12" s="1"/>
  <c r="X68" i="12" s="1"/>
  <c r="S67" i="13"/>
  <c r="P67" i="12" s="1"/>
  <c r="R67" i="12" s="1"/>
  <c r="X67" i="12" s="1"/>
  <c r="S66" i="13"/>
  <c r="P66" i="12" s="1"/>
  <c r="R66" i="12" s="1"/>
  <c r="X66" i="12" s="1"/>
  <c r="S65" i="13"/>
  <c r="P65" i="12" s="1"/>
  <c r="R65" i="12" s="1"/>
  <c r="X65" i="12" s="1"/>
  <c r="S55" i="13"/>
  <c r="P55" i="12" s="1"/>
  <c r="R55" i="12" s="1"/>
  <c r="X55" i="12" s="1"/>
  <c r="S64" i="13"/>
  <c r="P64" i="12" s="1"/>
  <c r="R64" i="12" s="1"/>
  <c r="X64" i="12" s="1"/>
  <c r="S63" i="13"/>
  <c r="P63" i="12" s="1"/>
  <c r="R63" i="12" s="1"/>
  <c r="X63" i="12" s="1"/>
  <c r="S62" i="13"/>
  <c r="P62" i="12" s="1"/>
  <c r="R62" i="12" s="1"/>
  <c r="X62" i="12" s="1"/>
  <c r="S61" i="13"/>
  <c r="P61" i="12" s="1"/>
  <c r="R61" i="12" s="1"/>
  <c r="X61" i="12" s="1"/>
  <c r="S71" i="13"/>
  <c r="P71" i="12" s="1"/>
  <c r="R71" i="12" s="1"/>
  <c r="X71" i="12" s="1"/>
  <c r="S58" i="13"/>
  <c r="P58" i="12" s="1"/>
  <c r="R58" i="12" s="1"/>
  <c r="X58" i="12" s="1"/>
  <c r="S57" i="13"/>
  <c r="P57" i="12" s="1"/>
  <c r="R57" i="12" s="1"/>
  <c r="X57" i="12" s="1"/>
  <c r="S60" i="13"/>
  <c r="P60" i="12" s="1"/>
  <c r="R60" i="12" s="1"/>
  <c r="X60" i="12" s="1"/>
  <c r="S54" i="13"/>
  <c r="P54" i="12" s="1"/>
  <c r="R54" i="12" s="1"/>
  <c r="X54" i="12" s="1"/>
  <c r="S59" i="13"/>
  <c r="P59" i="12" s="1"/>
  <c r="R59" i="12" s="1"/>
  <c r="X59" i="12" s="1"/>
  <c r="S56" i="13"/>
  <c r="P56" i="12" s="1"/>
  <c r="R56" i="12" s="1"/>
  <c r="X56" i="12" s="1"/>
  <c r="S53" i="13"/>
  <c r="S51" i="13"/>
  <c r="P51" i="12" s="1"/>
  <c r="R51" i="12" s="1"/>
  <c r="X51" i="12" s="1"/>
  <c r="S37" i="13"/>
  <c r="P37" i="12" s="1"/>
  <c r="R37" i="12" s="1"/>
  <c r="X37" i="12" s="1"/>
  <c r="S50" i="13"/>
  <c r="P50" i="12" s="1"/>
  <c r="R50" i="12" s="1"/>
  <c r="X50" i="12" s="1"/>
  <c r="S49" i="13"/>
  <c r="P49" i="12" s="1"/>
  <c r="R49" i="12" s="1"/>
  <c r="X49" i="12" s="1"/>
  <c r="S48" i="13"/>
  <c r="P48" i="12" s="1"/>
  <c r="R48" i="12" s="1"/>
  <c r="X48" i="12" s="1"/>
  <c r="S47" i="13"/>
  <c r="P47" i="12" s="1"/>
  <c r="R47" i="12" s="1"/>
  <c r="X47" i="12" s="1"/>
  <c r="S46" i="13"/>
  <c r="P46" i="12" s="1"/>
  <c r="R46" i="12" s="1"/>
  <c r="X46" i="12" s="1"/>
  <c r="S45" i="13"/>
  <c r="P45" i="12" s="1"/>
  <c r="R45" i="12" s="1"/>
  <c r="X45" i="12" s="1"/>
  <c r="S44" i="13"/>
  <c r="P44" i="12" s="1"/>
  <c r="R44" i="12" s="1"/>
  <c r="X44" i="12" s="1"/>
  <c r="S43" i="13"/>
  <c r="P43" i="12" s="1"/>
  <c r="R43" i="12" s="1"/>
  <c r="X43" i="12" s="1"/>
  <c r="S34" i="13"/>
  <c r="P34" i="12" s="1"/>
  <c r="R34" i="12" s="1"/>
  <c r="X34" i="12" s="1"/>
  <c r="S42" i="13"/>
  <c r="P42" i="12" s="1"/>
  <c r="R42" i="12" s="1"/>
  <c r="X42" i="12" s="1"/>
  <c r="S35" i="13"/>
  <c r="P35" i="12" s="1"/>
  <c r="R35" i="12" s="1"/>
  <c r="X35" i="12" s="1"/>
  <c r="S41" i="13"/>
  <c r="P41" i="12" s="1"/>
  <c r="R41" i="12" s="1"/>
  <c r="X41" i="12" s="1"/>
  <c r="S40" i="13"/>
  <c r="P40" i="12" s="1"/>
  <c r="R40" i="12" s="1"/>
  <c r="X40" i="12" s="1"/>
  <c r="S39" i="13"/>
  <c r="P39" i="12" s="1"/>
  <c r="R39" i="12" s="1"/>
  <c r="X39" i="12" s="1"/>
  <c r="S38" i="13"/>
  <c r="P38" i="12" s="1"/>
  <c r="R38" i="12" s="1"/>
  <c r="X38" i="12" s="1"/>
  <c r="S33" i="13"/>
  <c r="S36" i="13"/>
  <c r="P36" i="12" s="1"/>
  <c r="R36" i="12" s="1"/>
  <c r="X36" i="12" s="1"/>
  <c r="S31" i="13"/>
  <c r="P31" i="12" s="1"/>
  <c r="R31" i="12" s="1"/>
  <c r="X31" i="12" s="1"/>
  <c r="S20" i="13"/>
  <c r="P20" i="12" s="1"/>
  <c r="R20" i="12" s="1"/>
  <c r="X20" i="12" s="1"/>
  <c r="S30" i="13"/>
  <c r="P30" i="12" s="1"/>
  <c r="R30" i="12" s="1"/>
  <c r="X30" i="12" s="1"/>
  <c r="S29" i="13"/>
  <c r="P29" i="12" s="1"/>
  <c r="R29" i="12" s="1"/>
  <c r="X29" i="12" s="1"/>
  <c r="S27" i="13"/>
  <c r="P27" i="12" s="1"/>
  <c r="R27" i="12" s="1"/>
  <c r="X27" i="12" s="1"/>
  <c r="S26" i="13"/>
  <c r="P26" i="12" s="1"/>
  <c r="R26" i="12" s="1"/>
  <c r="X26" i="12" s="1"/>
  <c r="S25" i="13"/>
  <c r="P25" i="12" s="1"/>
  <c r="R25" i="12" s="1"/>
  <c r="X25" i="12" s="1"/>
  <c r="S24" i="13"/>
  <c r="P24" i="12" s="1"/>
  <c r="R24" i="12" s="1"/>
  <c r="X24" i="12" s="1"/>
  <c r="S22" i="13"/>
  <c r="P22" i="12" s="1"/>
  <c r="R22" i="12" s="1"/>
  <c r="X22" i="12" s="1"/>
  <c r="S23" i="13"/>
  <c r="P23" i="12" s="1"/>
  <c r="R23" i="12" s="1"/>
  <c r="X23" i="12" s="1"/>
  <c r="S19" i="13"/>
  <c r="P19" i="12" s="1"/>
  <c r="R19" i="12" s="1"/>
  <c r="X19" i="12" s="1"/>
  <c r="S21" i="13"/>
  <c r="P21" i="12" s="1"/>
  <c r="R21" i="12" s="1"/>
  <c r="X21" i="12" s="1"/>
  <c r="S18" i="13"/>
  <c r="S129" i="13"/>
  <c r="P129" i="12" s="1"/>
  <c r="R129" i="12" s="1"/>
  <c r="X129" i="12" s="1"/>
  <c r="S16" i="13"/>
  <c r="P16" i="12" s="1"/>
  <c r="R16" i="12" s="1"/>
  <c r="X16" i="12" s="1"/>
  <c r="S15" i="13"/>
  <c r="P15" i="12" s="1"/>
  <c r="R15" i="12" s="1"/>
  <c r="X15" i="12" s="1"/>
  <c r="S14" i="13"/>
  <c r="P14" i="12" s="1"/>
  <c r="R14" i="12" s="1"/>
  <c r="X14" i="12" s="1"/>
  <c r="S13" i="13"/>
  <c r="S10" i="13"/>
  <c r="P10" i="12" s="1"/>
  <c r="R10" i="12" s="1"/>
  <c r="X10" i="12" s="1"/>
  <c r="S11" i="13"/>
  <c r="P11" i="12" s="1"/>
  <c r="R11" i="12" s="1"/>
  <c r="X11" i="12" s="1"/>
  <c r="S8" i="13"/>
  <c r="P8" i="12" s="1"/>
  <c r="S9" i="13"/>
  <c r="P9" i="12" s="1"/>
  <c r="R9" i="12" s="1"/>
  <c r="X9" i="12" s="1"/>
  <c r="S12" i="13"/>
  <c r="P12" i="12" s="1"/>
  <c r="R12" i="12" s="1"/>
  <c r="X12" i="12" s="1"/>
  <c r="S6" i="13"/>
  <c r="P127" i="13"/>
  <c r="M127" i="12" s="1"/>
  <c r="P126" i="13"/>
  <c r="M126" i="12" s="1"/>
  <c r="P122" i="13"/>
  <c r="M122" i="12" s="1"/>
  <c r="P125" i="13"/>
  <c r="M125" i="12" s="1"/>
  <c r="P121" i="13"/>
  <c r="M121" i="12" s="1"/>
  <c r="P124" i="13"/>
  <c r="M124" i="12" s="1"/>
  <c r="P123" i="13"/>
  <c r="M123" i="12" s="1"/>
  <c r="P120" i="13"/>
  <c r="P118" i="13"/>
  <c r="M118" i="12" s="1"/>
  <c r="P117" i="13"/>
  <c r="M117" i="12" s="1"/>
  <c r="P116" i="13"/>
  <c r="M116" i="12" s="1"/>
  <c r="P115" i="13"/>
  <c r="M115" i="12" s="1"/>
  <c r="P114" i="13"/>
  <c r="M114" i="12" s="1"/>
  <c r="P113" i="13"/>
  <c r="M113" i="12" s="1"/>
  <c r="P112" i="13"/>
  <c r="M112" i="12" s="1"/>
  <c r="P111" i="13"/>
  <c r="M111" i="12" s="1"/>
  <c r="P110" i="13"/>
  <c r="M110" i="12" s="1"/>
  <c r="P109" i="13"/>
  <c r="M109" i="12" s="1"/>
  <c r="P108" i="13"/>
  <c r="M108" i="12" s="1"/>
  <c r="P107" i="13"/>
  <c r="M107" i="12" s="1"/>
  <c r="P106" i="13"/>
  <c r="M106" i="12" s="1"/>
  <c r="P105" i="13"/>
  <c r="M105" i="12" s="1"/>
  <c r="P104" i="13"/>
  <c r="M104" i="12" s="1"/>
  <c r="P103" i="13"/>
  <c r="M103" i="12" s="1"/>
  <c r="P102" i="13"/>
  <c r="M102" i="12" s="1"/>
  <c r="P101" i="13"/>
  <c r="M101" i="12" s="1"/>
  <c r="P100" i="13"/>
  <c r="M100" i="12" s="1"/>
  <c r="P98" i="13"/>
  <c r="M98" i="12" s="1"/>
  <c r="P97" i="13"/>
  <c r="M97" i="12" s="1"/>
  <c r="P96" i="13"/>
  <c r="M96" i="12" s="1"/>
  <c r="P95" i="13"/>
  <c r="M95" i="12" s="1"/>
  <c r="P94" i="13"/>
  <c r="M94" i="12" s="1"/>
  <c r="P93" i="13"/>
  <c r="M93" i="12" s="1"/>
  <c r="P92" i="13"/>
  <c r="M92" i="12" s="1"/>
  <c r="P91" i="13"/>
  <c r="M91" i="12" s="1"/>
  <c r="P90" i="13"/>
  <c r="P99" i="13"/>
  <c r="M99" i="12" s="1"/>
  <c r="P88" i="13"/>
  <c r="M88" i="12" s="1"/>
  <c r="P87" i="13"/>
  <c r="M87" i="12" s="1"/>
  <c r="P86" i="13"/>
  <c r="M86" i="12" s="1"/>
  <c r="P84" i="13"/>
  <c r="M84" i="12" s="1"/>
  <c r="P83" i="13"/>
  <c r="M83" i="12" s="1"/>
  <c r="P82" i="13"/>
  <c r="M82" i="12" s="1"/>
  <c r="P81" i="13"/>
  <c r="M81" i="12" s="1"/>
  <c r="P80" i="13"/>
  <c r="M80" i="12" s="1"/>
  <c r="P79" i="13"/>
  <c r="M79" i="12" s="1"/>
  <c r="P77" i="13"/>
  <c r="M77" i="12" s="1"/>
  <c r="P76" i="13"/>
  <c r="M76" i="12" s="1"/>
  <c r="P75" i="13"/>
  <c r="M75" i="12" s="1"/>
  <c r="P73" i="13"/>
  <c r="M73" i="12" s="1"/>
  <c r="P74" i="13"/>
  <c r="P85" i="13"/>
  <c r="M85" i="12" s="1"/>
  <c r="P70" i="13"/>
  <c r="M70" i="12" s="1"/>
  <c r="P69" i="13"/>
  <c r="M69" i="12" s="1"/>
  <c r="P68" i="13"/>
  <c r="M68" i="12" s="1"/>
  <c r="P67" i="13"/>
  <c r="M67" i="12" s="1"/>
  <c r="P66" i="13"/>
  <c r="M66" i="12" s="1"/>
  <c r="P65" i="13"/>
  <c r="M65" i="12" s="1"/>
  <c r="P55" i="13"/>
  <c r="M55" i="12" s="1"/>
  <c r="P64" i="13"/>
  <c r="M64" i="12" s="1"/>
  <c r="P63" i="13"/>
  <c r="M63" i="12" s="1"/>
  <c r="P62" i="13"/>
  <c r="M62" i="12" s="1"/>
  <c r="P61" i="13"/>
  <c r="M61" i="12" s="1"/>
  <c r="P71" i="13"/>
  <c r="M71" i="12" s="1"/>
  <c r="P58" i="13"/>
  <c r="M58" i="12" s="1"/>
  <c r="P57" i="13"/>
  <c r="M57" i="12" s="1"/>
  <c r="P60" i="13"/>
  <c r="M60" i="12" s="1"/>
  <c r="P54" i="13"/>
  <c r="M54" i="12" s="1"/>
  <c r="P59" i="13"/>
  <c r="M59" i="12" s="1"/>
  <c r="P56" i="13"/>
  <c r="M56" i="12" s="1"/>
  <c r="P53" i="13"/>
  <c r="P51" i="13"/>
  <c r="M51" i="12" s="1"/>
  <c r="P37" i="13"/>
  <c r="M37" i="12" s="1"/>
  <c r="P50" i="13"/>
  <c r="M50" i="12" s="1"/>
  <c r="P49" i="13"/>
  <c r="M49" i="12" s="1"/>
  <c r="P48" i="13"/>
  <c r="M48" i="12" s="1"/>
  <c r="P47" i="13"/>
  <c r="M47" i="12" s="1"/>
  <c r="P46" i="13"/>
  <c r="M46" i="12" s="1"/>
  <c r="P45" i="13"/>
  <c r="M45" i="12" s="1"/>
  <c r="P44" i="13"/>
  <c r="M44" i="12" s="1"/>
  <c r="P43" i="13"/>
  <c r="M43" i="12" s="1"/>
  <c r="P34" i="13"/>
  <c r="M34" i="12" s="1"/>
  <c r="P42" i="13"/>
  <c r="M42" i="12" s="1"/>
  <c r="P35" i="13"/>
  <c r="M35" i="12" s="1"/>
  <c r="P41" i="13"/>
  <c r="M41" i="12" s="1"/>
  <c r="P40" i="13"/>
  <c r="M40" i="12" s="1"/>
  <c r="P39" i="13"/>
  <c r="M39" i="12" s="1"/>
  <c r="P38" i="13"/>
  <c r="M38" i="12" s="1"/>
  <c r="P33" i="13"/>
  <c r="P36" i="13"/>
  <c r="M36" i="12" s="1"/>
  <c r="P31" i="13"/>
  <c r="M31" i="12" s="1"/>
  <c r="P20" i="13"/>
  <c r="M20" i="12" s="1"/>
  <c r="P30" i="13"/>
  <c r="M30" i="12" s="1"/>
  <c r="P29" i="13"/>
  <c r="M29" i="12" s="1"/>
  <c r="P27" i="13"/>
  <c r="M27" i="12" s="1"/>
  <c r="P26" i="13"/>
  <c r="M26" i="12" s="1"/>
  <c r="P25" i="13"/>
  <c r="M25" i="12" s="1"/>
  <c r="P24" i="13"/>
  <c r="M24" i="12" s="1"/>
  <c r="P22" i="13"/>
  <c r="M22" i="12" s="1"/>
  <c r="P23" i="13"/>
  <c r="M23" i="12" s="1"/>
  <c r="P19" i="13"/>
  <c r="M19" i="12" s="1"/>
  <c r="P21" i="13"/>
  <c r="M21" i="12" s="1"/>
  <c r="P18" i="13"/>
  <c r="P129" i="13"/>
  <c r="M129" i="12" s="1"/>
  <c r="P16" i="13"/>
  <c r="M16" i="12" s="1"/>
  <c r="P15" i="13"/>
  <c r="M15" i="12" s="1"/>
  <c r="P14" i="13"/>
  <c r="M14" i="12" s="1"/>
  <c r="P13" i="13"/>
  <c r="P10" i="13"/>
  <c r="M10" i="12" s="1"/>
  <c r="P11" i="13"/>
  <c r="M11" i="12" s="1"/>
  <c r="P8" i="13"/>
  <c r="M8" i="12" s="1"/>
  <c r="P9" i="13"/>
  <c r="M9" i="12" s="1"/>
  <c r="P12" i="13"/>
  <c r="M12" i="12" s="1"/>
  <c r="P6" i="13"/>
  <c r="J127" i="13"/>
  <c r="G127" i="12" s="1"/>
  <c r="J126" i="13"/>
  <c r="G126" i="12" s="1"/>
  <c r="I126" i="12" s="1"/>
  <c r="U126" i="12" s="1"/>
  <c r="J122" i="13"/>
  <c r="G122" i="12" s="1"/>
  <c r="I122" i="12" s="1"/>
  <c r="U122" i="12" s="1"/>
  <c r="J125" i="13"/>
  <c r="G125" i="12" s="1"/>
  <c r="J121" i="13"/>
  <c r="G121" i="12" s="1"/>
  <c r="I121" i="12" s="1"/>
  <c r="U121" i="12" s="1"/>
  <c r="J124" i="13"/>
  <c r="G124" i="12" s="1"/>
  <c r="I124" i="12" s="1"/>
  <c r="U124" i="12" s="1"/>
  <c r="J123" i="13"/>
  <c r="G123" i="12" s="1"/>
  <c r="J120" i="13"/>
  <c r="J118" i="13"/>
  <c r="G118" i="12" s="1"/>
  <c r="J117" i="13"/>
  <c r="G117" i="12" s="1"/>
  <c r="J116" i="13"/>
  <c r="G116" i="12" s="1"/>
  <c r="J115" i="13"/>
  <c r="G115" i="12" s="1"/>
  <c r="J114" i="13"/>
  <c r="G114" i="12" s="1"/>
  <c r="J113" i="13"/>
  <c r="G113" i="12" s="1"/>
  <c r="I113" i="12" s="1"/>
  <c r="U113" i="12" s="1"/>
  <c r="J112" i="13"/>
  <c r="G112" i="12" s="1"/>
  <c r="J111" i="13"/>
  <c r="G111" i="12" s="1"/>
  <c r="I111" i="12" s="1"/>
  <c r="U111" i="12" s="1"/>
  <c r="J110" i="13"/>
  <c r="G110" i="12" s="1"/>
  <c r="J109" i="13"/>
  <c r="G109" i="12" s="1"/>
  <c r="J108" i="13"/>
  <c r="G108" i="12" s="1"/>
  <c r="J107" i="13"/>
  <c r="G107" i="12" s="1"/>
  <c r="I107" i="12" s="1"/>
  <c r="U107" i="12" s="1"/>
  <c r="J106" i="13"/>
  <c r="G106" i="12" s="1"/>
  <c r="I106" i="12" s="1"/>
  <c r="U106" i="12" s="1"/>
  <c r="J105" i="13"/>
  <c r="G105" i="12" s="1"/>
  <c r="I105" i="12" s="1"/>
  <c r="U105" i="12" s="1"/>
  <c r="J104" i="13"/>
  <c r="G104" i="12" s="1"/>
  <c r="I104" i="12" s="1"/>
  <c r="U104" i="12" s="1"/>
  <c r="J103" i="13"/>
  <c r="G103" i="12" s="1"/>
  <c r="I103" i="12" s="1"/>
  <c r="U103" i="12" s="1"/>
  <c r="J102" i="13"/>
  <c r="G102" i="12" s="1"/>
  <c r="J101" i="13"/>
  <c r="G101" i="12" s="1"/>
  <c r="I101" i="12" s="1"/>
  <c r="U101" i="12" s="1"/>
  <c r="J100" i="13"/>
  <c r="G100" i="12" s="1"/>
  <c r="J98" i="13"/>
  <c r="G98" i="12" s="1"/>
  <c r="J97" i="13"/>
  <c r="G97" i="12" s="1"/>
  <c r="I97" i="12" s="1"/>
  <c r="U97" i="12" s="1"/>
  <c r="J96" i="13"/>
  <c r="G96" i="12" s="1"/>
  <c r="J95" i="13"/>
  <c r="G95" i="12" s="1"/>
  <c r="J94" i="13"/>
  <c r="G94" i="12" s="1"/>
  <c r="I94" i="12" s="1"/>
  <c r="U94" i="12" s="1"/>
  <c r="J93" i="13"/>
  <c r="G93" i="12" s="1"/>
  <c r="I93" i="12" s="1"/>
  <c r="U93" i="12" s="1"/>
  <c r="J92" i="13"/>
  <c r="G92" i="12" s="1"/>
  <c r="I92" i="12" s="1"/>
  <c r="U92" i="12" s="1"/>
  <c r="J91" i="13"/>
  <c r="G91" i="12" s="1"/>
  <c r="I91" i="12" s="1"/>
  <c r="U91" i="12" s="1"/>
  <c r="J90" i="13"/>
  <c r="J99" i="13"/>
  <c r="G99" i="12" s="1"/>
  <c r="J88" i="13"/>
  <c r="G88" i="12" s="1"/>
  <c r="I88" i="12" s="1"/>
  <c r="U88" i="12" s="1"/>
  <c r="J87" i="13"/>
  <c r="G87" i="12" s="1"/>
  <c r="I87" i="12" s="1"/>
  <c r="U87" i="12" s="1"/>
  <c r="J86" i="13"/>
  <c r="G86" i="12" s="1"/>
  <c r="J84" i="13"/>
  <c r="G84" i="12" s="1"/>
  <c r="J83" i="13"/>
  <c r="G83" i="12" s="1"/>
  <c r="I83" i="12" s="1"/>
  <c r="U83" i="12" s="1"/>
  <c r="J82" i="13"/>
  <c r="G82" i="12" s="1"/>
  <c r="J81" i="13"/>
  <c r="G81" i="12" s="1"/>
  <c r="I81" i="12" s="1"/>
  <c r="U81" i="12" s="1"/>
  <c r="J80" i="13"/>
  <c r="G80" i="12" s="1"/>
  <c r="J79" i="13"/>
  <c r="G79" i="12" s="1"/>
  <c r="J77" i="13"/>
  <c r="G77" i="12" s="1"/>
  <c r="J76" i="13"/>
  <c r="G76" i="12" s="1"/>
  <c r="I76" i="12" s="1"/>
  <c r="U76" i="12" s="1"/>
  <c r="J75" i="13"/>
  <c r="G75" i="12" s="1"/>
  <c r="I75" i="12" s="1"/>
  <c r="U75" i="12" s="1"/>
  <c r="J73" i="13"/>
  <c r="G73" i="12" s="1"/>
  <c r="J74" i="13"/>
  <c r="J85" i="13"/>
  <c r="G85" i="12" s="1"/>
  <c r="I85" i="12" s="1"/>
  <c r="U85" i="12" s="1"/>
  <c r="J70" i="13"/>
  <c r="G70" i="12" s="1"/>
  <c r="I70" i="12" s="1"/>
  <c r="U70" i="12" s="1"/>
  <c r="J69" i="13"/>
  <c r="G69" i="12" s="1"/>
  <c r="I69" i="12" s="1"/>
  <c r="U69" i="12" s="1"/>
  <c r="J68" i="13"/>
  <c r="G68" i="12" s="1"/>
  <c r="I68" i="12" s="1"/>
  <c r="U68" i="12" s="1"/>
  <c r="J67" i="13"/>
  <c r="G67" i="12" s="1"/>
  <c r="J66" i="13"/>
  <c r="G66" i="12" s="1"/>
  <c r="I66" i="12" s="1"/>
  <c r="U66" i="12" s="1"/>
  <c r="J65" i="13"/>
  <c r="G65" i="12" s="1"/>
  <c r="I65" i="12" s="1"/>
  <c r="U65" i="12" s="1"/>
  <c r="J55" i="13"/>
  <c r="G55" i="12" s="1"/>
  <c r="J64" i="13"/>
  <c r="G64" i="12" s="1"/>
  <c r="J63" i="13"/>
  <c r="G63" i="12" s="1"/>
  <c r="J62" i="13"/>
  <c r="G62" i="12" s="1"/>
  <c r="I62" i="12" s="1"/>
  <c r="U62" i="12" s="1"/>
  <c r="J61" i="13"/>
  <c r="G61" i="12" s="1"/>
  <c r="I61" i="12" s="1"/>
  <c r="U61" i="12" s="1"/>
  <c r="J71" i="13"/>
  <c r="G71" i="12" s="1"/>
  <c r="I71" i="12" s="1"/>
  <c r="U71" i="12" s="1"/>
  <c r="J58" i="13"/>
  <c r="G58" i="12" s="1"/>
  <c r="I58" i="12" s="1"/>
  <c r="U58" i="12" s="1"/>
  <c r="J57" i="13"/>
  <c r="G57" i="12" s="1"/>
  <c r="I57" i="12" s="1"/>
  <c r="U57" i="12" s="1"/>
  <c r="J60" i="13"/>
  <c r="G60" i="12" s="1"/>
  <c r="I60" i="12" s="1"/>
  <c r="U60" i="12" s="1"/>
  <c r="J54" i="13"/>
  <c r="G54" i="12" s="1"/>
  <c r="J59" i="13"/>
  <c r="G59" i="12" s="1"/>
  <c r="J56" i="13"/>
  <c r="G56" i="12" s="1"/>
  <c r="I56" i="12" s="1"/>
  <c r="U56" i="12" s="1"/>
  <c r="J53" i="13"/>
  <c r="J51" i="13"/>
  <c r="G51" i="12" s="1"/>
  <c r="J37" i="13"/>
  <c r="G37" i="12" s="1"/>
  <c r="I37" i="12" s="1"/>
  <c r="U37" i="12" s="1"/>
  <c r="J50" i="13"/>
  <c r="G50" i="12" s="1"/>
  <c r="I50" i="12" s="1"/>
  <c r="U50" i="12" s="1"/>
  <c r="J49" i="13"/>
  <c r="G49" i="12" s="1"/>
  <c r="I49" i="12" s="1"/>
  <c r="U49" i="12" s="1"/>
  <c r="J48" i="13"/>
  <c r="G48" i="12" s="1"/>
  <c r="I48" i="12" s="1"/>
  <c r="U48" i="12" s="1"/>
  <c r="J47" i="13"/>
  <c r="G47" i="12" s="1"/>
  <c r="I47" i="12" s="1"/>
  <c r="U47" i="12" s="1"/>
  <c r="J46" i="13"/>
  <c r="G46" i="12" s="1"/>
  <c r="I46" i="12" s="1"/>
  <c r="U46" i="12" s="1"/>
  <c r="J45" i="13"/>
  <c r="G45" i="12" s="1"/>
  <c r="I45" i="12" s="1"/>
  <c r="U45" i="12" s="1"/>
  <c r="J44" i="13"/>
  <c r="G44" i="12" s="1"/>
  <c r="I44" i="12" s="1"/>
  <c r="U44" i="12" s="1"/>
  <c r="J43" i="13"/>
  <c r="G43" i="12" s="1"/>
  <c r="I43" i="12" s="1"/>
  <c r="U43" i="12" s="1"/>
  <c r="J34" i="13"/>
  <c r="G34" i="12" s="1"/>
  <c r="I34" i="12" s="1"/>
  <c r="U34" i="12" s="1"/>
  <c r="J42" i="13"/>
  <c r="G42" i="12" s="1"/>
  <c r="I42" i="12" s="1"/>
  <c r="U42" i="12" s="1"/>
  <c r="J35" i="13"/>
  <c r="G35" i="12" s="1"/>
  <c r="I35" i="12" s="1"/>
  <c r="U35" i="12" s="1"/>
  <c r="J41" i="13"/>
  <c r="G41" i="12" s="1"/>
  <c r="I41" i="12" s="1"/>
  <c r="U41" i="12" s="1"/>
  <c r="J40" i="13"/>
  <c r="G40" i="12" s="1"/>
  <c r="J39" i="13"/>
  <c r="G39" i="12" s="1"/>
  <c r="J38" i="13"/>
  <c r="G38" i="12" s="1"/>
  <c r="J33" i="13"/>
  <c r="J36" i="13"/>
  <c r="G36" i="12" s="1"/>
  <c r="I36" i="12" s="1"/>
  <c r="U36" i="12" s="1"/>
  <c r="J31" i="13"/>
  <c r="G31" i="12" s="1"/>
  <c r="I31" i="12" s="1"/>
  <c r="U31" i="12" s="1"/>
  <c r="J20" i="13"/>
  <c r="G20" i="12" s="1"/>
  <c r="I20" i="12" s="1"/>
  <c r="U20" i="12" s="1"/>
  <c r="J30" i="13"/>
  <c r="G30" i="12" s="1"/>
  <c r="J29" i="13"/>
  <c r="G29" i="12" s="1"/>
  <c r="J27" i="13"/>
  <c r="G27" i="12" s="1"/>
  <c r="J26" i="13"/>
  <c r="G26" i="12" s="1"/>
  <c r="J25" i="13"/>
  <c r="G25" i="12" s="1"/>
  <c r="I25" i="12" s="1"/>
  <c r="U25" i="12" s="1"/>
  <c r="J24" i="13"/>
  <c r="G24" i="12" s="1"/>
  <c r="J22" i="13"/>
  <c r="G22" i="12" s="1"/>
  <c r="I22" i="12" s="1"/>
  <c r="U22" i="12" s="1"/>
  <c r="J23" i="13"/>
  <c r="G23" i="12" s="1"/>
  <c r="J19" i="13"/>
  <c r="G19" i="12" s="1"/>
  <c r="I19" i="12" s="1"/>
  <c r="U19" i="12" s="1"/>
  <c r="J21" i="13"/>
  <c r="G21" i="12" s="1"/>
  <c r="I21" i="12" s="1"/>
  <c r="U21" i="12" s="1"/>
  <c r="J18" i="13"/>
  <c r="J129" i="13"/>
  <c r="G129" i="12" s="1"/>
  <c r="J16" i="13"/>
  <c r="G16" i="12" s="1"/>
  <c r="J15" i="13"/>
  <c r="G15" i="12" s="1"/>
  <c r="J14" i="13"/>
  <c r="G14" i="12" s="1"/>
  <c r="J13" i="13"/>
  <c r="J10" i="13"/>
  <c r="G10" i="12" s="1"/>
  <c r="J11" i="13"/>
  <c r="G11" i="12" s="1"/>
  <c r="I11" i="12" s="1"/>
  <c r="U11" i="12" s="1"/>
  <c r="J8" i="13"/>
  <c r="G8" i="12" s="1"/>
  <c r="J9" i="13"/>
  <c r="G9" i="12" s="1"/>
  <c r="J12" i="13"/>
  <c r="G12" i="12" s="1"/>
  <c r="I12" i="12" s="1"/>
  <c r="U12" i="12" s="1"/>
  <c r="J6" i="13"/>
  <c r="G6" i="12" s="1"/>
  <c r="I73" i="12" l="1"/>
  <c r="U73" i="12" s="1"/>
  <c r="P6" i="12"/>
  <c r="R6" i="12" s="1"/>
  <c r="X6" i="12" s="1"/>
  <c r="S130" i="13"/>
  <c r="R73" i="12"/>
  <c r="X73" i="12" s="1"/>
  <c r="I8" i="12"/>
  <c r="U8" i="12" s="1"/>
  <c r="R8" i="12"/>
  <c r="X8" i="12" s="1"/>
  <c r="G13" i="12"/>
  <c r="J130" i="13"/>
  <c r="G130" i="12" s="1"/>
  <c r="J7" i="13"/>
  <c r="G18" i="12"/>
  <c r="J17" i="13"/>
  <c r="G33" i="12"/>
  <c r="J32" i="13"/>
  <c r="G53" i="12"/>
  <c r="J52" i="13"/>
  <c r="G74" i="12"/>
  <c r="J72" i="13"/>
  <c r="G90" i="12"/>
  <c r="J89" i="13"/>
  <c r="G120" i="12"/>
  <c r="J119" i="13"/>
  <c r="M13" i="12"/>
  <c r="P7" i="13"/>
  <c r="M18" i="12"/>
  <c r="P17" i="13"/>
  <c r="M33" i="12"/>
  <c r="P32" i="13"/>
  <c r="M74" i="12"/>
  <c r="P72" i="13"/>
  <c r="M90" i="12"/>
  <c r="P89" i="13"/>
  <c r="M120" i="12"/>
  <c r="P119" i="13"/>
  <c r="P13" i="12"/>
  <c r="R13" i="12" s="1"/>
  <c r="X13" i="12" s="1"/>
  <c r="S7" i="13"/>
  <c r="P18" i="12"/>
  <c r="S17" i="13"/>
  <c r="P33" i="12"/>
  <c r="S32" i="13"/>
  <c r="P53" i="12"/>
  <c r="S52" i="13"/>
  <c r="P74" i="12"/>
  <c r="R74" i="12" s="1"/>
  <c r="X74" i="12" s="1"/>
  <c r="S72" i="13"/>
  <c r="P90" i="12"/>
  <c r="S89" i="13"/>
  <c r="P120" i="12"/>
  <c r="S119" i="13"/>
  <c r="M53" i="12"/>
  <c r="P52" i="13"/>
  <c r="M6" i="12"/>
  <c r="P130" i="13"/>
  <c r="M130" i="12" s="1"/>
  <c r="M132" i="12" l="1"/>
  <c r="O74" i="12" s="1"/>
  <c r="W74" i="12" s="1"/>
  <c r="N5" i="12"/>
  <c r="O6" i="12"/>
  <c r="W6" i="12" s="1"/>
  <c r="O13" i="12"/>
  <c r="W13" i="12" s="1"/>
  <c r="H28" i="12"/>
  <c r="G132" i="12"/>
  <c r="I90" i="12" s="1"/>
  <c r="U90" i="12" s="1"/>
  <c r="H5" i="12"/>
  <c r="I13" i="12"/>
  <c r="U13" i="12" s="1"/>
  <c r="G7" i="12"/>
  <c r="I7" i="12" s="1"/>
  <c r="U7" i="12" s="1"/>
  <c r="O53" i="12"/>
  <c r="W53" i="12" s="1"/>
  <c r="M52" i="12"/>
  <c r="R120" i="12"/>
  <c r="X120" i="12" s="1"/>
  <c r="P119" i="12"/>
  <c r="R119" i="12" s="1"/>
  <c r="X119" i="12" s="1"/>
  <c r="P89" i="12"/>
  <c r="R89" i="12" s="1"/>
  <c r="X89" i="12" s="1"/>
  <c r="R90" i="12"/>
  <c r="X90" i="12" s="1"/>
  <c r="R53" i="12"/>
  <c r="X53" i="12" s="1"/>
  <c r="P52" i="12"/>
  <c r="R52" i="12" s="1"/>
  <c r="X52" i="12" s="1"/>
  <c r="P32" i="12"/>
  <c r="R32" i="12" s="1"/>
  <c r="X32" i="12" s="1"/>
  <c r="R33" i="12"/>
  <c r="X33" i="12" s="1"/>
  <c r="P17" i="12"/>
  <c r="R17" i="12" s="1"/>
  <c r="X17" i="12" s="1"/>
  <c r="R18" i="12"/>
  <c r="X18" i="12" s="1"/>
  <c r="O120" i="12"/>
  <c r="W120" i="12" s="1"/>
  <c r="M119" i="12"/>
  <c r="M89" i="12"/>
  <c r="O89" i="12" s="1"/>
  <c r="W89" i="12" s="1"/>
  <c r="M32" i="12"/>
  <c r="O32" i="12" s="1"/>
  <c r="W32" i="12" s="1"/>
  <c r="M17" i="12"/>
  <c r="O17" i="12" s="1"/>
  <c r="W17" i="12" s="1"/>
  <c r="I120" i="12"/>
  <c r="U120" i="12" s="1"/>
  <c r="G119" i="12"/>
  <c r="I119" i="12" s="1"/>
  <c r="U119" i="12" s="1"/>
  <c r="G89" i="12"/>
  <c r="I89" i="12" s="1"/>
  <c r="U89" i="12" s="1"/>
  <c r="I53" i="12"/>
  <c r="U53" i="12" s="1"/>
  <c r="G52" i="12"/>
  <c r="I52" i="12" s="1"/>
  <c r="U52" i="12" s="1"/>
  <c r="G32" i="12"/>
  <c r="I32" i="12" s="1"/>
  <c r="U32" i="12" s="1"/>
  <c r="I33" i="12"/>
  <c r="U33" i="12" s="1"/>
  <c r="G17" i="12"/>
  <c r="I17" i="12" s="1"/>
  <c r="U17" i="12" s="1"/>
  <c r="P72" i="12"/>
  <c r="R72" i="12" s="1"/>
  <c r="X72" i="12" s="1"/>
  <c r="M72" i="12"/>
  <c r="G72" i="12"/>
  <c r="I72" i="12" s="1"/>
  <c r="U72" i="12" s="1"/>
  <c r="P7" i="12"/>
  <c r="R7" i="12" s="1"/>
  <c r="X7" i="12" s="1"/>
  <c r="M7" i="12"/>
  <c r="O7" i="12" s="1"/>
  <c r="W7" i="12" s="1"/>
  <c r="N128" i="12"/>
  <c r="N127" i="12"/>
  <c r="N126" i="12"/>
  <c r="N122" i="12"/>
  <c r="N125" i="12"/>
  <c r="N121" i="12"/>
  <c r="N124" i="12"/>
  <c r="N123" i="12"/>
  <c r="N120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8" i="12"/>
  <c r="N97" i="12"/>
  <c r="N96" i="12"/>
  <c r="N95" i="12"/>
  <c r="N94" i="12"/>
  <c r="N93" i="12"/>
  <c r="N92" i="12"/>
  <c r="N91" i="12"/>
  <c r="N90" i="12"/>
  <c r="N99" i="12"/>
  <c r="N88" i="12"/>
  <c r="N87" i="12"/>
  <c r="N86" i="12"/>
  <c r="N84" i="12"/>
  <c r="N83" i="12"/>
  <c r="N82" i="12"/>
  <c r="N81" i="12"/>
  <c r="N80" i="12"/>
  <c r="N79" i="12"/>
  <c r="N77" i="12"/>
  <c r="N76" i="12"/>
  <c r="N75" i="12"/>
  <c r="N73" i="12"/>
  <c r="N74" i="12"/>
  <c r="N85" i="12"/>
  <c r="N70" i="12"/>
  <c r="N69" i="12"/>
  <c r="N68" i="12"/>
  <c r="N67" i="12"/>
  <c r="N66" i="12"/>
  <c r="N65" i="12"/>
  <c r="N55" i="12"/>
  <c r="N64" i="12"/>
  <c r="N63" i="12"/>
  <c r="N62" i="12"/>
  <c r="N61" i="12"/>
  <c r="N71" i="12"/>
  <c r="N58" i="12"/>
  <c r="N57" i="12"/>
  <c r="N60" i="12"/>
  <c r="N54" i="12"/>
  <c r="N59" i="12"/>
  <c r="N56" i="12"/>
  <c r="N53" i="12"/>
  <c r="N51" i="12"/>
  <c r="N37" i="12"/>
  <c r="N50" i="12"/>
  <c r="N49" i="12"/>
  <c r="N48" i="12"/>
  <c r="N47" i="12"/>
  <c r="N46" i="12"/>
  <c r="N45" i="12"/>
  <c r="N44" i="12"/>
  <c r="N43" i="12"/>
  <c r="N34" i="12"/>
  <c r="N42" i="12"/>
  <c r="N35" i="12"/>
  <c r="N41" i="12"/>
  <c r="N40" i="12"/>
  <c r="N39" i="12"/>
  <c r="N38" i="12"/>
  <c r="N33" i="12"/>
  <c r="N36" i="12"/>
  <c r="N31" i="12"/>
  <c r="N20" i="12"/>
  <c r="N30" i="12"/>
  <c r="N29" i="12"/>
  <c r="N27" i="12"/>
  <c r="N26" i="12"/>
  <c r="N25" i="12"/>
  <c r="N24" i="12"/>
  <c r="N22" i="12"/>
  <c r="N23" i="12"/>
  <c r="N19" i="12"/>
  <c r="N21" i="12"/>
  <c r="N18" i="12"/>
  <c r="N129" i="12"/>
  <c r="N16" i="12"/>
  <c r="N15" i="12"/>
  <c r="N14" i="12"/>
  <c r="N13" i="12"/>
  <c r="N10" i="12"/>
  <c r="N11" i="12"/>
  <c r="N8" i="12"/>
  <c r="N9" i="12"/>
  <c r="N12" i="12"/>
  <c r="N6" i="12"/>
  <c r="H129" i="12"/>
  <c r="H16" i="12"/>
  <c r="H15" i="12"/>
  <c r="H14" i="12"/>
  <c r="H13" i="12"/>
  <c r="H10" i="12"/>
  <c r="H11" i="12"/>
  <c r="H8" i="12"/>
  <c r="H9" i="12"/>
  <c r="H12" i="12"/>
  <c r="H6" i="12"/>
  <c r="H31" i="12"/>
  <c r="H20" i="12"/>
  <c r="H30" i="12"/>
  <c r="H29" i="12"/>
  <c r="H27" i="12"/>
  <c r="H26" i="12"/>
  <c r="H25" i="12"/>
  <c r="H24" i="12"/>
  <c r="H22" i="12"/>
  <c r="H23" i="12"/>
  <c r="H19" i="12"/>
  <c r="H21" i="12"/>
  <c r="H18" i="12"/>
  <c r="H51" i="12"/>
  <c r="H37" i="12"/>
  <c r="H50" i="12"/>
  <c r="H49" i="12"/>
  <c r="H48" i="12"/>
  <c r="H47" i="12"/>
  <c r="H46" i="12"/>
  <c r="H45" i="12"/>
  <c r="H44" i="12"/>
  <c r="H43" i="12"/>
  <c r="H34" i="12"/>
  <c r="H42" i="12"/>
  <c r="H35" i="12"/>
  <c r="H41" i="12"/>
  <c r="H40" i="12"/>
  <c r="H39" i="12"/>
  <c r="H38" i="12"/>
  <c r="H33" i="12"/>
  <c r="H36" i="12"/>
  <c r="H70" i="12"/>
  <c r="H69" i="12"/>
  <c r="H68" i="12"/>
  <c r="H67" i="12"/>
  <c r="H66" i="12"/>
  <c r="H65" i="12"/>
  <c r="H55" i="12"/>
  <c r="H64" i="12"/>
  <c r="H63" i="12"/>
  <c r="H62" i="12"/>
  <c r="H61" i="12"/>
  <c r="H71" i="12"/>
  <c r="H58" i="12"/>
  <c r="H57" i="12"/>
  <c r="H60" i="12"/>
  <c r="H54" i="12"/>
  <c r="H59" i="12"/>
  <c r="H56" i="12"/>
  <c r="H53" i="12"/>
  <c r="H88" i="12"/>
  <c r="H87" i="12"/>
  <c r="H86" i="12"/>
  <c r="H84" i="12"/>
  <c r="H83" i="12"/>
  <c r="H82" i="12"/>
  <c r="H81" i="12"/>
  <c r="H80" i="12"/>
  <c r="H79" i="12"/>
  <c r="H77" i="12"/>
  <c r="H76" i="12"/>
  <c r="H75" i="12"/>
  <c r="H73" i="12"/>
  <c r="H74" i="12"/>
  <c r="H85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8" i="12"/>
  <c r="H97" i="12"/>
  <c r="H96" i="12"/>
  <c r="H95" i="12"/>
  <c r="H94" i="12"/>
  <c r="H93" i="12"/>
  <c r="H92" i="12"/>
  <c r="H91" i="12"/>
  <c r="H90" i="12"/>
  <c r="H99" i="12"/>
  <c r="H128" i="12"/>
  <c r="H127" i="12"/>
  <c r="H126" i="12"/>
  <c r="H122" i="12"/>
  <c r="H125" i="12"/>
  <c r="H121" i="12"/>
  <c r="H124" i="12"/>
  <c r="H123" i="12"/>
  <c r="H120" i="12"/>
  <c r="M127" i="13"/>
  <c r="J127" i="12" s="1"/>
  <c r="M126" i="13"/>
  <c r="J126" i="12" s="1"/>
  <c r="M122" i="13"/>
  <c r="J122" i="12" s="1"/>
  <c r="L122" i="12" s="1"/>
  <c r="V122" i="12" s="1"/>
  <c r="M125" i="13"/>
  <c r="J125" i="12" s="1"/>
  <c r="M121" i="13"/>
  <c r="J121" i="12" s="1"/>
  <c r="M124" i="13"/>
  <c r="J124" i="12" s="1"/>
  <c r="M123" i="13"/>
  <c r="J123" i="12" s="1"/>
  <c r="M120" i="13"/>
  <c r="M118" i="13"/>
  <c r="J118" i="12" s="1"/>
  <c r="M117" i="13"/>
  <c r="J117" i="12" s="1"/>
  <c r="M116" i="13"/>
  <c r="J116" i="12" s="1"/>
  <c r="M115" i="13"/>
  <c r="J115" i="12" s="1"/>
  <c r="M114" i="13"/>
  <c r="J114" i="12" s="1"/>
  <c r="M113" i="13"/>
  <c r="J113" i="12" s="1"/>
  <c r="M112" i="13"/>
  <c r="J112" i="12" s="1"/>
  <c r="M111" i="13"/>
  <c r="J111" i="12" s="1"/>
  <c r="L111" i="12" s="1"/>
  <c r="V111" i="12" s="1"/>
  <c r="M110" i="13"/>
  <c r="J110" i="12" s="1"/>
  <c r="M109" i="13"/>
  <c r="J109" i="12" s="1"/>
  <c r="M108" i="13"/>
  <c r="J108" i="12" s="1"/>
  <c r="M107" i="13"/>
  <c r="J107" i="12" s="1"/>
  <c r="L107" i="12" s="1"/>
  <c r="V107" i="12" s="1"/>
  <c r="M106" i="13"/>
  <c r="J106" i="12" s="1"/>
  <c r="M105" i="13"/>
  <c r="J105" i="12" s="1"/>
  <c r="M104" i="13"/>
  <c r="J104" i="12" s="1"/>
  <c r="M103" i="13"/>
  <c r="J103" i="12" s="1"/>
  <c r="M102" i="13"/>
  <c r="J102" i="12" s="1"/>
  <c r="M101" i="13"/>
  <c r="J101" i="12" s="1"/>
  <c r="L101" i="12" s="1"/>
  <c r="V101" i="12" s="1"/>
  <c r="M100" i="13"/>
  <c r="J100" i="12" s="1"/>
  <c r="M98" i="13"/>
  <c r="J98" i="12" s="1"/>
  <c r="M97" i="13"/>
  <c r="J97" i="12" s="1"/>
  <c r="M96" i="13"/>
  <c r="J96" i="12" s="1"/>
  <c r="M95" i="13"/>
  <c r="J95" i="12" s="1"/>
  <c r="M94" i="13"/>
  <c r="J94" i="12" s="1"/>
  <c r="L94" i="12" s="1"/>
  <c r="V94" i="12" s="1"/>
  <c r="M93" i="13"/>
  <c r="J93" i="12" s="1"/>
  <c r="L93" i="12" s="1"/>
  <c r="V93" i="12" s="1"/>
  <c r="M92" i="13"/>
  <c r="J92" i="12" s="1"/>
  <c r="L92" i="12" s="1"/>
  <c r="V92" i="12" s="1"/>
  <c r="M91" i="13"/>
  <c r="J91" i="12" s="1"/>
  <c r="M90" i="13"/>
  <c r="M99" i="13"/>
  <c r="J99" i="12" s="1"/>
  <c r="M88" i="13"/>
  <c r="J88" i="12" s="1"/>
  <c r="M87" i="13"/>
  <c r="J87" i="12" s="1"/>
  <c r="M86" i="13"/>
  <c r="J86" i="12" s="1"/>
  <c r="M84" i="13"/>
  <c r="J84" i="12" s="1"/>
  <c r="M83" i="13"/>
  <c r="J83" i="12" s="1"/>
  <c r="M82" i="13"/>
  <c r="J82" i="12" s="1"/>
  <c r="M81" i="13"/>
  <c r="J81" i="12" s="1"/>
  <c r="M80" i="13"/>
  <c r="J80" i="12" s="1"/>
  <c r="M79" i="13"/>
  <c r="J79" i="12" s="1"/>
  <c r="M77" i="13"/>
  <c r="J77" i="12" s="1"/>
  <c r="M76" i="13"/>
  <c r="J76" i="12" s="1"/>
  <c r="M75" i="13"/>
  <c r="J75" i="12" s="1"/>
  <c r="M73" i="13"/>
  <c r="J73" i="12" s="1"/>
  <c r="M74" i="13"/>
  <c r="M85" i="13"/>
  <c r="J85" i="12" s="1"/>
  <c r="L85" i="12" s="1"/>
  <c r="V85" i="12" s="1"/>
  <c r="M70" i="13"/>
  <c r="J70" i="12" s="1"/>
  <c r="M69" i="13"/>
  <c r="J69" i="12" s="1"/>
  <c r="M68" i="13"/>
  <c r="J68" i="12" s="1"/>
  <c r="L68" i="12" s="1"/>
  <c r="V68" i="12" s="1"/>
  <c r="M67" i="13"/>
  <c r="J67" i="12" s="1"/>
  <c r="M66" i="13"/>
  <c r="J66" i="12" s="1"/>
  <c r="M65" i="13"/>
  <c r="J65" i="12" s="1"/>
  <c r="M55" i="13"/>
  <c r="J55" i="12" s="1"/>
  <c r="M64" i="13"/>
  <c r="J64" i="12" s="1"/>
  <c r="M63" i="13"/>
  <c r="J63" i="12" s="1"/>
  <c r="M62" i="13"/>
  <c r="J62" i="12" s="1"/>
  <c r="L62" i="12" s="1"/>
  <c r="V62" i="12" s="1"/>
  <c r="M61" i="13"/>
  <c r="J61" i="12" s="1"/>
  <c r="M71" i="13"/>
  <c r="J71" i="12" s="1"/>
  <c r="M58" i="13"/>
  <c r="J58" i="12" s="1"/>
  <c r="L58" i="12" s="1"/>
  <c r="V58" i="12" s="1"/>
  <c r="M57" i="13"/>
  <c r="J57" i="12" s="1"/>
  <c r="L57" i="12" s="1"/>
  <c r="V57" i="12" s="1"/>
  <c r="M60" i="13"/>
  <c r="J60" i="12" s="1"/>
  <c r="M54" i="13"/>
  <c r="J54" i="12" s="1"/>
  <c r="M59" i="13"/>
  <c r="J59" i="12" s="1"/>
  <c r="M56" i="13"/>
  <c r="J56" i="12" s="1"/>
  <c r="M53" i="13"/>
  <c r="M51" i="13"/>
  <c r="J51" i="12" s="1"/>
  <c r="M37" i="13"/>
  <c r="J37" i="12" s="1"/>
  <c r="L37" i="12" s="1"/>
  <c r="V37" i="12" s="1"/>
  <c r="M50" i="13"/>
  <c r="J50" i="12" s="1"/>
  <c r="M49" i="13"/>
  <c r="J49" i="12" s="1"/>
  <c r="L49" i="12" s="1"/>
  <c r="V49" i="12" s="1"/>
  <c r="M48" i="13"/>
  <c r="J48" i="12" s="1"/>
  <c r="M47" i="13"/>
  <c r="J47" i="12" s="1"/>
  <c r="M46" i="13"/>
  <c r="J46" i="12" s="1"/>
  <c r="M45" i="13"/>
  <c r="J45" i="12" s="1"/>
  <c r="M44" i="13"/>
  <c r="J44" i="12" s="1"/>
  <c r="M43" i="13"/>
  <c r="J43" i="12" s="1"/>
  <c r="L43" i="12" s="1"/>
  <c r="V43" i="12" s="1"/>
  <c r="M34" i="13"/>
  <c r="J34" i="12" s="1"/>
  <c r="M42" i="13"/>
  <c r="J42" i="12" s="1"/>
  <c r="M35" i="13"/>
  <c r="J35" i="12" s="1"/>
  <c r="M41" i="13"/>
  <c r="J41" i="12" s="1"/>
  <c r="M40" i="13"/>
  <c r="J40" i="12" s="1"/>
  <c r="M39" i="13"/>
  <c r="J39" i="12" s="1"/>
  <c r="M38" i="13"/>
  <c r="J38" i="12" s="1"/>
  <c r="M33" i="13"/>
  <c r="M36" i="13"/>
  <c r="J36" i="12" s="1"/>
  <c r="L36" i="12" s="1"/>
  <c r="V36" i="12" s="1"/>
  <c r="M31" i="13"/>
  <c r="J31" i="12" s="1"/>
  <c r="M20" i="13"/>
  <c r="J20" i="12" s="1"/>
  <c r="L20" i="12" s="1"/>
  <c r="V20" i="12" s="1"/>
  <c r="M30" i="13"/>
  <c r="J30" i="12" s="1"/>
  <c r="M29" i="13"/>
  <c r="J29" i="12" s="1"/>
  <c r="M27" i="13"/>
  <c r="J27" i="12" s="1"/>
  <c r="M26" i="13"/>
  <c r="J26" i="12" s="1"/>
  <c r="M25" i="13"/>
  <c r="J25" i="12" s="1"/>
  <c r="L25" i="12" s="1"/>
  <c r="V25" i="12" s="1"/>
  <c r="M24" i="13"/>
  <c r="J24" i="12" s="1"/>
  <c r="M22" i="13"/>
  <c r="J22" i="12" s="1"/>
  <c r="M23" i="13"/>
  <c r="J23" i="12" s="1"/>
  <c r="M19" i="13"/>
  <c r="J19" i="12" s="1"/>
  <c r="M21" i="13"/>
  <c r="J21" i="12" s="1"/>
  <c r="L21" i="12" s="1"/>
  <c r="V21" i="12" s="1"/>
  <c r="M18" i="13"/>
  <c r="M129" i="13"/>
  <c r="J129" i="12" s="1"/>
  <c r="M16" i="13"/>
  <c r="J16" i="12" s="1"/>
  <c r="M15" i="13"/>
  <c r="J15" i="12" s="1"/>
  <c r="M14" i="13"/>
  <c r="J14" i="12" s="1"/>
  <c r="M13" i="13"/>
  <c r="M10" i="13"/>
  <c r="J10" i="12" s="1"/>
  <c r="M11" i="13"/>
  <c r="J11" i="12" s="1"/>
  <c r="L11" i="12" s="1"/>
  <c r="V11" i="12" s="1"/>
  <c r="M8" i="13"/>
  <c r="J8" i="12" s="1"/>
  <c r="M9" i="13"/>
  <c r="J9" i="12" s="1"/>
  <c r="M12" i="13"/>
  <c r="J12" i="12" s="1"/>
  <c r="L12" i="12" s="1"/>
  <c r="V12" i="12" s="1"/>
  <c r="M6" i="13"/>
  <c r="O72" i="12" l="1"/>
  <c r="W72" i="12" s="1"/>
  <c r="I18" i="12"/>
  <c r="U18" i="12" s="1"/>
  <c r="O18" i="12"/>
  <c r="W18" i="12" s="1"/>
  <c r="O33" i="12"/>
  <c r="W33" i="12" s="1"/>
  <c r="O90" i="12"/>
  <c r="W90" i="12" s="1"/>
  <c r="O119" i="12"/>
  <c r="W119" i="12" s="1"/>
  <c r="O52" i="12"/>
  <c r="W52" i="12" s="1"/>
  <c r="I28" i="12"/>
  <c r="U28" i="12" s="1"/>
  <c r="I6" i="12"/>
  <c r="U6" i="12" s="1"/>
  <c r="I23" i="12"/>
  <c r="U23" i="12" s="1"/>
  <c r="I10" i="12"/>
  <c r="U10" i="12" s="1"/>
  <c r="I16" i="12"/>
  <c r="U16" i="12" s="1"/>
  <c r="I30" i="12"/>
  <c r="U30" i="12" s="1"/>
  <c r="I59" i="12"/>
  <c r="U59" i="12" s="1"/>
  <c r="I55" i="12"/>
  <c r="U55" i="12" s="1"/>
  <c r="I80" i="12"/>
  <c r="U80" i="12" s="1"/>
  <c r="I84" i="12"/>
  <c r="U84" i="12" s="1"/>
  <c r="I95" i="12"/>
  <c r="U95" i="12" s="1"/>
  <c r="I102" i="12"/>
  <c r="U102" i="12" s="1"/>
  <c r="I110" i="12"/>
  <c r="U110" i="12" s="1"/>
  <c r="I114" i="12"/>
  <c r="U114" i="12" s="1"/>
  <c r="I118" i="12"/>
  <c r="U118" i="12" s="1"/>
  <c r="I127" i="12"/>
  <c r="U127" i="12" s="1"/>
  <c r="I15" i="12"/>
  <c r="U15" i="12" s="1"/>
  <c r="I29" i="12"/>
  <c r="U29" i="12" s="1"/>
  <c r="I40" i="12"/>
  <c r="U40" i="12" s="1"/>
  <c r="I54" i="12"/>
  <c r="U54" i="12" s="1"/>
  <c r="I67" i="12"/>
  <c r="U67" i="12" s="1"/>
  <c r="I86" i="12"/>
  <c r="U86" i="12" s="1"/>
  <c r="I98" i="12"/>
  <c r="U98" i="12" s="1"/>
  <c r="I115" i="12"/>
  <c r="U115" i="12" s="1"/>
  <c r="I125" i="12"/>
  <c r="U125" i="12" s="1"/>
  <c r="I129" i="12"/>
  <c r="U129" i="12" s="1"/>
  <c r="I26" i="12"/>
  <c r="U26" i="12" s="1"/>
  <c r="I14" i="12"/>
  <c r="U14" i="12" s="1"/>
  <c r="I27" i="12"/>
  <c r="U27" i="12" s="1"/>
  <c r="I39" i="12"/>
  <c r="U39" i="12" s="1"/>
  <c r="I63" i="12"/>
  <c r="U63" i="12" s="1"/>
  <c r="I77" i="12"/>
  <c r="U77" i="12" s="1"/>
  <c r="I82" i="12"/>
  <c r="U82" i="12" s="1"/>
  <c r="I99" i="12"/>
  <c r="U99" i="12" s="1"/>
  <c r="I100" i="12"/>
  <c r="U100" i="12" s="1"/>
  <c r="I108" i="12"/>
  <c r="U108" i="12" s="1"/>
  <c r="I112" i="12"/>
  <c r="U112" i="12" s="1"/>
  <c r="I116" i="12"/>
  <c r="U116" i="12" s="1"/>
  <c r="I123" i="12"/>
  <c r="U123" i="12" s="1"/>
  <c r="I9" i="12"/>
  <c r="U9" i="12" s="1"/>
  <c r="I24" i="12"/>
  <c r="U24" i="12" s="1"/>
  <c r="I38" i="12"/>
  <c r="U38" i="12" s="1"/>
  <c r="I51" i="12"/>
  <c r="U51" i="12" s="1"/>
  <c r="I64" i="12"/>
  <c r="U64" i="12" s="1"/>
  <c r="I79" i="12"/>
  <c r="U79" i="12" s="1"/>
  <c r="I96" i="12"/>
  <c r="U96" i="12" s="1"/>
  <c r="I109" i="12"/>
  <c r="U109" i="12" s="1"/>
  <c r="I117" i="12"/>
  <c r="U117" i="12" s="1"/>
  <c r="I74" i="12"/>
  <c r="U74" i="12" s="1"/>
  <c r="O128" i="12"/>
  <c r="W128" i="12" s="1"/>
  <c r="O28" i="12"/>
  <c r="W28" i="12" s="1"/>
  <c r="O78" i="12"/>
  <c r="W78" i="12" s="1"/>
  <c r="Y78" i="12" s="1"/>
  <c r="O10" i="12"/>
  <c r="W10" i="12" s="1"/>
  <c r="O16" i="12"/>
  <c r="W16" i="12" s="1"/>
  <c r="O22" i="12"/>
  <c r="W22" i="12" s="1"/>
  <c r="O27" i="12"/>
  <c r="W27" i="12" s="1"/>
  <c r="O31" i="12"/>
  <c r="W31" i="12" s="1"/>
  <c r="O41" i="12"/>
  <c r="W41" i="12" s="1"/>
  <c r="O43" i="12"/>
  <c r="W43" i="12" s="1"/>
  <c r="Y43" i="12" s="1"/>
  <c r="O47" i="12"/>
  <c r="W47" i="12" s="1"/>
  <c r="O37" i="12"/>
  <c r="W37" i="12" s="1"/>
  <c r="Y37" i="12" s="1"/>
  <c r="O60" i="12"/>
  <c r="W60" i="12" s="1"/>
  <c r="O61" i="12"/>
  <c r="W61" i="12" s="1"/>
  <c r="O55" i="12"/>
  <c r="W55" i="12" s="1"/>
  <c r="O68" i="12"/>
  <c r="W68" i="12" s="1"/>
  <c r="Y68" i="12" s="1"/>
  <c r="O75" i="12"/>
  <c r="W75" i="12" s="1"/>
  <c r="O80" i="12"/>
  <c r="W80" i="12" s="1"/>
  <c r="O84" i="12"/>
  <c r="W84" i="12" s="1"/>
  <c r="O99" i="12"/>
  <c r="W99" i="12" s="1"/>
  <c r="O93" i="12"/>
  <c r="W93" i="12" s="1"/>
  <c r="Y93" i="12" s="1"/>
  <c r="O97" i="12"/>
  <c r="W97" i="12" s="1"/>
  <c r="O102" i="12"/>
  <c r="W102" i="12" s="1"/>
  <c r="O106" i="12"/>
  <c r="W106" i="12" s="1"/>
  <c r="O110" i="12"/>
  <c r="W110" i="12" s="1"/>
  <c r="O114" i="12"/>
  <c r="W114" i="12" s="1"/>
  <c r="O118" i="12"/>
  <c r="W118" i="12" s="1"/>
  <c r="O121" i="12"/>
  <c r="W121" i="12" s="1"/>
  <c r="O127" i="12"/>
  <c r="W127" i="12" s="1"/>
  <c r="O11" i="12"/>
  <c r="W11" i="12" s="1"/>
  <c r="O129" i="12"/>
  <c r="W129" i="12" s="1"/>
  <c r="O23" i="12"/>
  <c r="W23" i="12" s="1"/>
  <c r="O26" i="12"/>
  <c r="W26" i="12" s="1"/>
  <c r="O20" i="12"/>
  <c r="W20" i="12" s="1"/>
  <c r="Y20" i="12" s="1"/>
  <c r="O38" i="12"/>
  <c r="W38" i="12" s="1"/>
  <c r="O35" i="12"/>
  <c r="W35" i="12" s="1"/>
  <c r="O44" i="12"/>
  <c r="W44" i="12" s="1"/>
  <c r="O48" i="12"/>
  <c r="W48" i="12" s="1"/>
  <c r="O51" i="12"/>
  <c r="W51" i="12" s="1"/>
  <c r="O54" i="12"/>
  <c r="W54" i="12" s="1"/>
  <c r="O71" i="12"/>
  <c r="W71" i="12" s="1"/>
  <c r="O64" i="12"/>
  <c r="W64" i="12" s="1"/>
  <c r="O67" i="12"/>
  <c r="W67" i="12" s="1"/>
  <c r="O85" i="12"/>
  <c r="W85" i="12" s="1"/>
  <c r="Y85" i="12" s="1"/>
  <c r="O79" i="12"/>
  <c r="W79" i="12" s="1"/>
  <c r="O83" i="12"/>
  <c r="W83" i="12" s="1"/>
  <c r="O88" i="12"/>
  <c r="W88" i="12" s="1"/>
  <c r="O94" i="12"/>
  <c r="W94" i="12" s="1"/>
  <c r="O98" i="12"/>
  <c r="W98" i="12" s="1"/>
  <c r="O103" i="12"/>
  <c r="W103" i="12" s="1"/>
  <c r="O107" i="12"/>
  <c r="W107" i="12" s="1"/>
  <c r="Y107" i="12" s="1"/>
  <c r="O111" i="12"/>
  <c r="W111" i="12" s="1"/>
  <c r="Y111" i="12" s="1"/>
  <c r="O115" i="12"/>
  <c r="W115" i="12" s="1"/>
  <c r="O124" i="12"/>
  <c r="W124" i="12" s="1"/>
  <c r="O126" i="12"/>
  <c r="W126" i="12" s="1"/>
  <c r="O8" i="12"/>
  <c r="W8" i="12" s="1"/>
  <c r="O12" i="12"/>
  <c r="W12" i="12" s="1"/>
  <c r="O14" i="12"/>
  <c r="W14" i="12" s="1"/>
  <c r="O19" i="12"/>
  <c r="W19" i="12" s="1"/>
  <c r="O25" i="12"/>
  <c r="W25" i="12" s="1"/>
  <c r="Y25" i="12" s="1"/>
  <c r="O30" i="12"/>
  <c r="W30" i="12" s="1"/>
  <c r="O39" i="12"/>
  <c r="W39" i="12" s="1"/>
  <c r="O42" i="12"/>
  <c r="W42" i="12" s="1"/>
  <c r="O45" i="12"/>
  <c r="W45" i="12" s="1"/>
  <c r="O49" i="12"/>
  <c r="W49" i="12" s="1"/>
  <c r="Y49" i="12" s="1"/>
  <c r="O59" i="12"/>
  <c r="W59" i="12" s="1"/>
  <c r="O58" i="12"/>
  <c r="W58" i="12" s="1"/>
  <c r="Y58" i="12" s="1"/>
  <c r="O63" i="12"/>
  <c r="W63" i="12" s="1"/>
  <c r="O66" i="12"/>
  <c r="W66" i="12" s="1"/>
  <c r="O70" i="12"/>
  <c r="W70" i="12" s="1"/>
  <c r="O77" i="12"/>
  <c r="W77" i="12" s="1"/>
  <c r="O82" i="12"/>
  <c r="W82" i="12" s="1"/>
  <c r="O87" i="12"/>
  <c r="W87" i="12" s="1"/>
  <c r="O91" i="12"/>
  <c r="W91" i="12" s="1"/>
  <c r="O95" i="12"/>
  <c r="W95" i="12" s="1"/>
  <c r="O100" i="12"/>
  <c r="W100" i="12" s="1"/>
  <c r="O104" i="12"/>
  <c r="W104" i="12" s="1"/>
  <c r="O108" i="12"/>
  <c r="W108" i="12" s="1"/>
  <c r="O112" i="12"/>
  <c r="W112" i="12" s="1"/>
  <c r="O116" i="12"/>
  <c r="W116" i="12" s="1"/>
  <c r="O123" i="12"/>
  <c r="W123" i="12" s="1"/>
  <c r="O122" i="12"/>
  <c r="W122" i="12" s="1"/>
  <c r="Y122" i="12" s="1"/>
  <c r="O9" i="12"/>
  <c r="W9" i="12" s="1"/>
  <c r="O15" i="12"/>
  <c r="W15" i="12" s="1"/>
  <c r="O21" i="12"/>
  <c r="W21" i="12" s="1"/>
  <c r="Y21" i="12" s="1"/>
  <c r="O24" i="12"/>
  <c r="W24" i="12" s="1"/>
  <c r="O29" i="12"/>
  <c r="W29" i="12" s="1"/>
  <c r="O36" i="12"/>
  <c r="W36" i="12" s="1"/>
  <c r="Y36" i="12" s="1"/>
  <c r="O40" i="12"/>
  <c r="W40" i="12" s="1"/>
  <c r="O34" i="12"/>
  <c r="W34" i="12" s="1"/>
  <c r="O46" i="12"/>
  <c r="W46" i="12" s="1"/>
  <c r="O50" i="12"/>
  <c r="W50" i="12" s="1"/>
  <c r="O56" i="12"/>
  <c r="W56" i="12" s="1"/>
  <c r="O57" i="12"/>
  <c r="W57" i="12" s="1"/>
  <c r="Y57" i="12" s="1"/>
  <c r="O62" i="12"/>
  <c r="W62" i="12" s="1"/>
  <c r="Y62" i="12" s="1"/>
  <c r="O65" i="12"/>
  <c r="W65" i="12" s="1"/>
  <c r="O69" i="12"/>
  <c r="W69" i="12" s="1"/>
  <c r="O76" i="12"/>
  <c r="W76" i="12" s="1"/>
  <c r="O81" i="12"/>
  <c r="W81" i="12" s="1"/>
  <c r="O86" i="12"/>
  <c r="W86" i="12" s="1"/>
  <c r="O92" i="12"/>
  <c r="W92" i="12" s="1"/>
  <c r="Y92" i="12" s="1"/>
  <c r="O96" i="12"/>
  <c r="W96" i="12" s="1"/>
  <c r="O101" i="12"/>
  <c r="W101" i="12" s="1"/>
  <c r="Y101" i="12" s="1"/>
  <c r="O105" i="12"/>
  <c r="W105" i="12" s="1"/>
  <c r="O109" i="12"/>
  <c r="W109" i="12" s="1"/>
  <c r="O113" i="12"/>
  <c r="W113" i="12" s="1"/>
  <c r="O117" i="12"/>
  <c r="W117" i="12" s="1"/>
  <c r="O125" i="12"/>
  <c r="W125" i="12" s="1"/>
  <c r="O73" i="12"/>
  <c r="W73" i="12" s="1"/>
  <c r="J13" i="12"/>
  <c r="M130" i="13"/>
  <c r="J130" i="12" s="1"/>
  <c r="M7" i="13"/>
  <c r="J18" i="12"/>
  <c r="M17" i="13"/>
  <c r="J33" i="12"/>
  <c r="M32" i="13"/>
  <c r="J53" i="12"/>
  <c r="M52" i="13"/>
  <c r="J74" i="12"/>
  <c r="M72" i="13"/>
  <c r="J90" i="12"/>
  <c r="M89" i="13"/>
  <c r="J120" i="12"/>
  <c r="M119" i="13"/>
  <c r="J6" i="12"/>
  <c r="F31" i="13"/>
  <c r="J132" i="12" l="1"/>
  <c r="L74" i="12" s="1"/>
  <c r="V74" i="12" s="1"/>
  <c r="K5" i="12"/>
  <c r="L13" i="12"/>
  <c r="V13" i="12" s="1"/>
  <c r="J72" i="12"/>
  <c r="L120" i="12"/>
  <c r="V120" i="12" s="1"/>
  <c r="Y120" i="12" s="1"/>
  <c r="J119" i="12"/>
  <c r="J89" i="12"/>
  <c r="L89" i="12" s="1"/>
  <c r="V89" i="12" s="1"/>
  <c r="Y89" i="12" s="1"/>
  <c r="J52" i="12"/>
  <c r="J32" i="12"/>
  <c r="L33" i="12"/>
  <c r="V33" i="12" s="1"/>
  <c r="Y33" i="12" s="1"/>
  <c r="J17" i="12"/>
  <c r="J7" i="12"/>
  <c r="D31" i="12"/>
  <c r="F130" i="13"/>
  <c r="D130" i="12" s="1"/>
  <c r="F17" i="13"/>
  <c r="J5" i="12"/>
  <c r="L5" i="12" s="1"/>
  <c r="V5" i="12" s="1"/>
  <c r="Y5" i="12" s="1"/>
  <c r="K127" i="12"/>
  <c r="K126" i="12"/>
  <c r="K122" i="12"/>
  <c r="K125" i="12"/>
  <c r="K121" i="12"/>
  <c r="K124" i="12"/>
  <c r="K123" i="12"/>
  <c r="K120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8" i="12"/>
  <c r="K97" i="12"/>
  <c r="K96" i="12"/>
  <c r="K95" i="12"/>
  <c r="K94" i="12"/>
  <c r="K93" i="12"/>
  <c r="K92" i="12"/>
  <c r="K91" i="12"/>
  <c r="K90" i="12"/>
  <c r="K99" i="12"/>
  <c r="K88" i="12"/>
  <c r="K87" i="12"/>
  <c r="K86" i="12"/>
  <c r="K84" i="12"/>
  <c r="K83" i="12"/>
  <c r="K82" i="12"/>
  <c r="K81" i="12"/>
  <c r="K80" i="12"/>
  <c r="K79" i="12"/>
  <c r="K77" i="12"/>
  <c r="K76" i="12"/>
  <c r="K75" i="12"/>
  <c r="K73" i="12"/>
  <c r="K74" i="12"/>
  <c r="K85" i="12"/>
  <c r="K70" i="12"/>
  <c r="K69" i="12"/>
  <c r="K68" i="12"/>
  <c r="K67" i="12"/>
  <c r="K66" i="12"/>
  <c r="K65" i="12"/>
  <c r="K55" i="12"/>
  <c r="K64" i="12"/>
  <c r="K63" i="12"/>
  <c r="K62" i="12"/>
  <c r="K61" i="12"/>
  <c r="K71" i="12"/>
  <c r="K58" i="12"/>
  <c r="K57" i="12"/>
  <c r="K60" i="12"/>
  <c r="K54" i="12"/>
  <c r="K59" i="12"/>
  <c r="K56" i="12"/>
  <c r="K53" i="12"/>
  <c r="K51" i="12"/>
  <c r="K37" i="12"/>
  <c r="K50" i="12"/>
  <c r="K49" i="12"/>
  <c r="K48" i="12"/>
  <c r="K47" i="12"/>
  <c r="K46" i="12"/>
  <c r="K45" i="12"/>
  <c r="K44" i="12"/>
  <c r="K43" i="12"/>
  <c r="K34" i="12"/>
  <c r="K42" i="12"/>
  <c r="K35" i="12"/>
  <c r="K128" i="12"/>
  <c r="K6" i="12"/>
  <c r="K12" i="12"/>
  <c r="K9" i="12"/>
  <c r="K8" i="12"/>
  <c r="K11" i="12"/>
  <c r="K10" i="12"/>
  <c r="K13" i="12"/>
  <c r="K14" i="12"/>
  <c r="K15" i="12"/>
  <c r="K16" i="12"/>
  <c r="K129" i="12"/>
  <c r="K18" i="12"/>
  <c r="K21" i="12"/>
  <c r="K19" i="12"/>
  <c r="K23" i="12"/>
  <c r="K22" i="12"/>
  <c r="K24" i="12"/>
  <c r="K25" i="12"/>
  <c r="K26" i="12"/>
  <c r="K27" i="12"/>
  <c r="K29" i="12"/>
  <c r="K30" i="12"/>
  <c r="K20" i="12"/>
  <c r="K31" i="12"/>
  <c r="K36" i="12"/>
  <c r="K33" i="12"/>
  <c r="K38" i="12"/>
  <c r="K39" i="12"/>
  <c r="K40" i="12"/>
  <c r="K41" i="12"/>
  <c r="L7" i="12" l="1"/>
  <c r="V7" i="12" s="1"/>
  <c r="L17" i="12"/>
  <c r="V17" i="12" s="1"/>
  <c r="L32" i="12"/>
  <c r="V32" i="12" s="1"/>
  <c r="L53" i="12"/>
  <c r="V53" i="12" s="1"/>
  <c r="L18" i="12"/>
  <c r="V18" i="12" s="1"/>
  <c r="Y18" i="12" s="1"/>
  <c r="L52" i="12"/>
  <c r="V52" i="12" s="1"/>
  <c r="L90" i="12"/>
  <c r="V90" i="12" s="1"/>
  <c r="Y90" i="12" s="1"/>
  <c r="L119" i="12"/>
  <c r="V119" i="12" s="1"/>
  <c r="L72" i="12"/>
  <c r="V72" i="12" s="1"/>
  <c r="D132" i="12"/>
  <c r="E5" i="12"/>
  <c r="L128" i="12"/>
  <c r="V128" i="12" s="1"/>
  <c r="L28" i="12"/>
  <c r="V28" i="12" s="1"/>
  <c r="L9" i="12"/>
  <c r="V9" i="12" s="1"/>
  <c r="Y9" i="12" s="1"/>
  <c r="L129" i="12"/>
  <c r="V129" i="12" s="1"/>
  <c r="L23" i="12"/>
  <c r="V23" i="12" s="1"/>
  <c r="Y23" i="12" s="1"/>
  <c r="L26" i="12"/>
  <c r="V26" i="12" s="1"/>
  <c r="L38" i="12"/>
  <c r="V38" i="12" s="1"/>
  <c r="Y38" i="12" s="1"/>
  <c r="L35" i="12"/>
  <c r="V35" i="12" s="1"/>
  <c r="L44" i="12"/>
  <c r="V44" i="12" s="1"/>
  <c r="L48" i="12"/>
  <c r="V48" i="12" s="1"/>
  <c r="Y48" i="12" s="1"/>
  <c r="L51" i="12"/>
  <c r="V51" i="12" s="1"/>
  <c r="L54" i="12"/>
  <c r="V54" i="12" s="1"/>
  <c r="L71" i="12"/>
  <c r="V71" i="12" s="1"/>
  <c r="L64" i="12"/>
  <c r="V64" i="12" s="1"/>
  <c r="L67" i="12"/>
  <c r="V67" i="12" s="1"/>
  <c r="L79" i="12"/>
  <c r="V79" i="12" s="1"/>
  <c r="L83" i="12"/>
  <c r="V83" i="12" s="1"/>
  <c r="Y83" i="12" s="1"/>
  <c r="L88" i="12"/>
  <c r="V88" i="12" s="1"/>
  <c r="Y88" i="12" s="1"/>
  <c r="L98" i="12"/>
  <c r="V98" i="12" s="1"/>
  <c r="L103" i="12"/>
  <c r="V103" i="12" s="1"/>
  <c r="L115" i="12"/>
  <c r="V115" i="12" s="1"/>
  <c r="Y115" i="12" s="1"/>
  <c r="L124" i="12"/>
  <c r="V124" i="12" s="1"/>
  <c r="Y124" i="12" s="1"/>
  <c r="L126" i="12"/>
  <c r="V126" i="12" s="1"/>
  <c r="L10" i="12"/>
  <c r="V10" i="12" s="1"/>
  <c r="Y10" i="12" s="1"/>
  <c r="L16" i="12"/>
  <c r="V16" i="12" s="1"/>
  <c r="L22" i="12"/>
  <c r="V22" i="12" s="1"/>
  <c r="Y22" i="12" s="1"/>
  <c r="L27" i="12"/>
  <c r="V27" i="12" s="1"/>
  <c r="Y27" i="12" s="1"/>
  <c r="L31" i="12"/>
  <c r="V31" i="12" s="1"/>
  <c r="L41" i="12"/>
  <c r="V41" i="12" s="1"/>
  <c r="Y41" i="12" s="1"/>
  <c r="L47" i="12"/>
  <c r="V47" i="12" s="1"/>
  <c r="L60" i="12"/>
  <c r="V60" i="12" s="1"/>
  <c r="L61" i="12"/>
  <c r="V61" i="12" s="1"/>
  <c r="L55" i="12"/>
  <c r="V55" i="12" s="1"/>
  <c r="Y55" i="12" s="1"/>
  <c r="L75" i="12"/>
  <c r="V75" i="12" s="1"/>
  <c r="L80" i="12"/>
  <c r="V80" i="12" s="1"/>
  <c r="Y80" i="12" s="1"/>
  <c r="L84" i="12"/>
  <c r="V84" i="12" s="1"/>
  <c r="L99" i="12"/>
  <c r="V99" i="12" s="1"/>
  <c r="L97" i="12"/>
  <c r="V97" i="12" s="1"/>
  <c r="L102" i="12"/>
  <c r="V102" i="12" s="1"/>
  <c r="Y102" i="12" s="1"/>
  <c r="L106" i="12"/>
  <c r="V106" i="12" s="1"/>
  <c r="L110" i="12"/>
  <c r="V110" i="12" s="1"/>
  <c r="Y110" i="12" s="1"/>
  <c r="L114" i="12"/>
  <c r="V114" i="12" s="1"/>
  <c r="Y114" i="12" s="1"/>
  <c r="L118" i="12"/>
  <c r="V118" i="12" s="1"/>
  <c r="Y118" i="12" s="1"/>
  <c r="L121" i="12"/>
  <c r="V121" i="12" s="1"/>
  <c r="L127" i="12"/>
  <c r="V127" i="12" s="1"/>
  <c r="L8" i="12"/>
  <c r="V8" i="12" s="1"/>
  <c r="Y8" i="12" s="1"/>
  <c r="L15" i="12"/>
  <c r="V15" i="12" s="1"/>
  <c r="L24" i="12"/>
  <c r="V24" i="12" s="1"/>
  <c r="Y24" i="12" s="1"/>
  <c r="L29" i="12"/>
  <c r="V29" i="12" s="1"/>
  <c r="Y29" i="12" s="1"/>
  <c r="L40" i="12"/>
  <c r="V40" i="12" s="1"/>
  <c r="Y40" i="12" s="1"/>
  <c r="L34" i="12"/>
  <c r="V34" i="12" s="1"/>
  <c r="L46" i="12"/>
  <c r="V46" i="12" s="1"/>
  <c r="L50" i="12"/>
  <c r="V50" i="12" s="1"/>
  <c r="Y50" i="12" s="1"/>
  <c r="L56" i="12"/>
  <c r="V56" i="12" s="1"/>
  <c r="Y56" i="12" s="1"/>
  <c r="L65" i="12"/>
  <c r="V65" i="12" s="1"/>
  <c r="Y65" i="12" s="1"/>
  <c r="L69" i="12"/>
  <c r="V69" i="12" s="1"/>
  <c r="Y69" i="12" s="1"/>
  <c r="L76" i="12"/>
  <c r="V76" i="12" s="1"/>
  <c r="L81" i="12"/>
  <c r="V81" i="12" s="1"/>
  <c r="L86" i="12"/>
  <c r="V86" i="12" s="1"/>
  <c r="L96" i="12"/>
  <c r="V96" i="12" s="1"/>
  <c r="Y96" i="12" s="1"/>
  <c r="L105" i="12"/>
  <c r="V105" i="12" s="1"/>
  <c r="L109" i="12"/>
  <c r="V109" i="12" s="1"/>
  <c r="Y109" i="12" s="1"/>
  <c r="L113" i="12"/>
  <c r="V113" i="12" s="1"/>
  <c r="Y113" i="12" s="1"/>
  <c r="L117" i="12"/>
  <c r="V117" i="12" s="1"/>
  <c r="L125" i="12"/>
  <c r="V125" i="12" s="1"/>
  <c r="Y125" i="12" s="1"/>
  <c r="L14" i="12"/>
  <c r="V14" i="12" s="1"/>
  <c r="Y14" i="12" s="1"/>
  <c r="L19" i="12"/>
  <c r="V19" i="12" s="1"/>
  <c r="L30" i="12"/>
  <c r="V30" i="12" s="1"/>
  <c r="L39" i="12"/>
  <c r="V39" i="12" s="1"/>
  <c r="Y39" i="12" s="1"/>
  <c r="L42" i="12"/>
  <c r="V42" i="12" s="1"/>
  <c r="L45" i="12"/>
  <c r="V45" i="12" s="1"/>
  <c r="Y45" i="12" s="1"/>
  <c r="L59" i="12"/>
  <c r="V59" i="12" s="1"/>
  <c r="L63" i="12"/>
  <c r="V63" i="12" s="1"/>
  <c r="L66" i="12"/>
  <c r="V66" i="12" s="1"/>
  <c r="L70" i="12"/>
  <c r="V70" i="12" s="1"/>
  <c r="L77" i="12"/>
  <c r="V77" i="12" s="1"/>
  <c r="L82" i="12"/>
  <c r="V82" i="12" s="1"/>
  <c r="Y82" i="12" s="1"/>
  <c r="L87" i="12"/>
  <c r="V87" i="12" s="1"/>
  <c r="L91" i="12"/>
  <c r="V91" i="12" s="1"/>
  <c r="L95" i="12"/>
  <c r="V95" i="12" s="1"/>
  <c r="L100" i="12"/>
  <c r="V100" i="12" s="1"/>
  <c r="Y100" i="12" s="1"/>
  <c r="L104" i="12"/>
  <c r="V104" i="12" s="1"/>
  <c r="L108" i="12"/>
  <c r="V108" i="12" s="1"/>
  <c r="Y108" i="12" s="1"/>
  <c r="L112" i="12"/>
  <c r="V112" i="12" s="1"/>
  <c r="Y112" i="12" s="1"/>
  <c r="L116" i="12"/>
  <c r="V116" i="12" s="1"/>
  <c r="Y116" i="12" s="1"/>
  <c r="L123" i="12"/>
  <c r="V123" i="12" s="1"/>
  <c r="Y123" i="12" s="1"/>
  <c r="L73" i="12"/>
  <c r="V73" i="12" s="1"/>
  <c r="L6" i="12"/>
  <c r="V6" i="12" s="1"/>
  <c r="D17" i="12"/>
  <c r="F17" i="12" s="1"/>
  <c r="T17" i="12" s="1"/>
  <c r="Y17" i="12" s="1"/>
  <c r="F31" i="12"/>
  <c r="T31" i="12" s="1"/>
  <c r="Y31" i="12" s="1"/>
  <c r="E128" i="12"/>
  <c r="E127" i="12"/>
  <c r="E126" i="12"/>
  <c r="E122" i="12"/>
  <c r="E125" i="12"/>
  <c r="E121" i="12"/>
  <c r="E124" i="12"/>
  <c r="E123" i="12"/>
  <c r="E120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8" i="12"/>
  <c r="E97" i="12"/>
  <c r="E96" i="12"/>
  <c r="E95" i="12"/>
  <c r="E94" i="12"/>
  <c r="E93" i="12"/>
  <c r="E92" i="12"/>
  <c r="E91" i="12"/>
  <c r="E90" i="12"/>
  <c r="E99" i="12"/>
  <c r="E88" i="12"/>
  <c r="E87" i="12"/>
  <c r="E86" i="12"/>
  <c r="E84" i="12"/>
  <c r="E83" i="12"/>
  <c r="E82" i="12"/>
  <c r="E81" i="12"/>
  <c r="E80" i="12"/>
  <c r="E79" i="12"/>
  <c r="E77" i="12"/>
  <c r="E76" i="12"/>
  <c r="E75" i="12"/>
  <c r="E73" i="12"/>
  <c r="E74" i="12"/>
  <c r="E85" i="12"/>
  <c r="E70" i="12"/>
  <c r="E69" i="12"/>
  <c r="E68" i="12"/>
  <c r="E67" i="12"/>
  <c r="E66" i="12"/>
  <c r="E65" i="12"/>
  <c r="E55" i="12"/>
  <c r="E64" i="12"/>
  <c r="E63" i="12"/>
  <c r="E62" i="12"/>
  <c r="E61" i="12"/>
  <c r="E71" i="12"/>
  <c r="E58" i="12"/>
  <c r="E57" i="12"/>
  <c r="E60" i="12"/>
  <c r="E54" i="12"/>
  <c r="E59" i="12"/>
  <c r="E56" i="12"/>
  <c r="E53" i="12"/>
  <c r="E51" i="12"/>
  <c r="E37" i="12"/>
  <c r="E50" i="12"/>
  <c r="E49" i="12"/>
  <c r="E48" i="12"/>
  <c r="E47" i="12"/>
  <c r="E46" i="12"/>
  <c r="E45" i="12"/>
  <c r="E44" i="12"/>
  <c r="E43" i="12"/>
  <c r="E34" i="12"/>
  <c r="E42" i="12"/>
  <c r="E35" i="12"/>
  <c r="E41" i="12"/>
  <c r="E40" i="12"/>
  <c r="E39" i="12"/>
  <c r="E38" i="12"/>
  <c r="E33" i="12"/>
  <c r="E36" i="12"/>
  <c r="E31" i="12"/>
  <c r="E20" i="12"/>
  <c r="E30" i="12"/>
  <c r="E29" i="12"/>
  <c r="E27" i="12"/>
  <c r="E26" i="12"/>
  <c r="E25" i="12"/>
  <c r="E24" i="12"/>
  <c r="E22" i="12"/>
  <c r="E23" i="12"/>
  <c r="E19" i="12"/>
  <c r="E21" i="12"/>
  <c r="E18" i="12"/>
  <c r="E129" i="12"/>
  <c r="E16" i="12"/>
  <c r="E15" i="12"/>
  <c r="E14" i="12"/>
  <c r="E13" i="12"/>
  <c r="E10" i="12"/>
  <c r="E11" i="12"/>
  <c r="E8" i="12"/>
  <c r="E9" i="12"/>
  <c r="E12" i="12"/>
  <c r="E6" i="12"/>
  <c r="F128" i="12" l="1"/>
  <c r="T128" i="12" s="1"/>
  <c r="Y128" i="12" s="1"/>
  <c r="F28" i="12"/>
  <c r="T28" i="12" s="1"/>
  <c r="Y28" i="12" s="1"/>
  <c r="F6" i="12"/>
  <c r="T6" i="12" s="1"/>
  <c r="Y6" i="12" s="1"/>
  <c r="F15" i="12"/>
  <c r="T15" i="12" s="1"/>
  <c r="Y15" i="12" s="1"/>
  <c r="F26" i="12"/>
  <c r="T26" i="12" s="1"/>
  <c r="Y26" i="12" s="1"/>
  <c r="F46" i="12"/>
  <c r="T46" i="12" s="1"/>
  <c r="Y46" i="12" s="1"/>
  <c r="F34" i="12"/>
  <c r="T34" i="12" s="1"/>
  <c r="Y34" i="12" s="1"/>
  <c r="F67" i="12"/>
  <c r="T67" i="12" s="1"/>
  <c r="Y67" i="12" s="1"/>
  <c r="F71" i="12"/>
  <c r="T71" i="12" s="1"/>
  <c r="Y71" i="12" s="1"/>
  <c r="F86" i="12"/>
  <c r="T86" i="12" s="1"/>
  <c r="Y86" i="12" s="1"/>
  <c r="F79" i="12"/>
  <c r="T79" i="12" s="1"/>
  <c r="Y79" i="12" s="1"/>
  <c r="F99" i="12"/>
  <c r="T99" i="12" s="1"/>
  <c r="Y99" i="12" s="1"/>
  <c r="F105" i="12"/>
  <c r="T105" i="12" s="1"/>
  <c r="Y105" i="12" s="1"/>
  <c r="F98" i="12"/>
  <c r="T98" i="12" s="1"/>
  <c r="Y98" i="12" s="1"/>
  <c r="F127" i="12"/>
  <c r="T127" i="12" s="1"/>
  <c r="Y127" i="12" s="1"/>
  <c r="F16" i="12"/>
  <c r="T16" i="12" s="1"/>
  <c r="Y16" i="12" s="1"/>
  <c r="F19" i="12"/>
  <c r="T19" i="12" s="1"/>
  <c r="Y19" i="12" s="1"/>
  <c r="F42" i="12"/>
  <c r="T42" i="12" s="1"/>
  <c r="Y42" i="12" s="1"/>
  <c r="F66" i="12"/>
  <c r="T66" i="12" s="1"/>
  <c r="Y66" i="12" s="1"/>
  <c r="F61" i="12"/>
  <c r="T61" i="12" s="1"/>
  <c r="Y61" i="12" s="1"/>
  <c r="F59" i="12"/>
  <c r="T59" i="12" s="1"/>
  <c r="Y59" i="12" s="1"/>
  <c r="F84" i="12"/>
  <c r="T84" i="12" s="1"/>
  <c r="Y84" i="12" s="1"/>
  <c r="F75" i="12"/>
  <c r="T75" i="12" s="1"/>
  <c r="Y75" i="12" s="1"/>
  <c r="F104" i="12"/>
  <c r="T104" i="12" s="1"/>
  <c r="Y104" i="12" s="1"/>
  <c r="F95" i="12"/>
  <c r="T95" i="12" s="1"/>
  <c r="Y95" i="12" s="1"/>
  <c r="F126" i="12"/>
  <c r="T126" i="12" s="1"/>
  <c r="Y126" i="12" s="1"/>
  <c r="F73" i="12"/>
  <c r="T73" i="12" s="1"/>
  <c r="Y73" i="12" s="1"/>
  <c r="F129" i="12"/>
  <c r="T129" i="12" s="1"/>
  <c r="Y129" i="12" s="1"/>
  <c r="F11" i="12"/>
  <c r="T11" i="12" s="1"/>
  <c r="Y11" i="12" s="1"/>
  <c r="F51" i="12"/>
  <c r="T51" i="12" s="1"/>
  <c r="Y51" i="12" s="1"/>
  <c r="F44" i="12"/>
  <c r="T44" i="12" s="1"/>
  <c r="Y44" i="12" s="1"/>
  <c r="F35" i="12"/>
  <c r="T35" i="12" s="1"/>
  <c r="Y35" i="12" s="1"/>
  <c r="F64" i="12"/>
  <c r="T64" i="12" s="1"/>
  <c r="Y64" i="12" s="1"/>
  <c r="F54" i="12"/>
  <c r="T54" i="12" s="1"/>
  <c r="Y54" i="12" s="1"/>
  <c r="F81" i="12"/>
  <c r="T81" i="12" s="1"/>
  <c r="Y81" i="12" s="1"/>
  <c r="F76" i="12"/>
  <c r="T76" i="12" s="1"/>
  <c r="Y76" i="12" s="1"/>
  <c r="F117" i="12"/>
  <c r="T117" i="12" s="1"/>
  <c r="Y117" i="12" s="1"/>
  <c r="F103" i="12"/>
  <c r="T103" i="12" s="1"/>
  <c r="Y103" i="12" s="1"/>
  <c r="F94" i="12"/>
  <c r="T94" i="12" s="1"/>
  <c r="Y94" i="12" s="1"/>
  <c r="F12" i="12"/>
  <c r="T12" i="12" s="1"/>
  <c r="Y12" i="12" s="1"/>
  <c r="F30" i="12"/>
  <c r="T30" i="12" s="1"/>
  <c r="Y30" i="12" s="1"/>
  <c r="F47" i="12"/>
  <c r="T47" i="12" s="1"/>
  <c r="Y47" i="12" s="1"/>
  <c r="F70" i="12"/>
  <c r="T70" i="12" s="1"/>
  <c r="Y70" i="12" s="1"/>
  <c r="F63" i="12"/>
  <c r="T63" i="12" s="1"/>
  <c r="Y63" i="12" s="1"/>
  <c r="F60" i="12"/>
  <c r="T60" i="12" s="1"/>
  <c r="Y60" i="12" s="1"/>
  <c r="F87" i="12"/>
  <c r="T87" i="12" s="1"/>
  <c r="Y87" i="12" s="1"/>
  <c r="F77" i="12"/>
  <c r="T77" i="12" s="1"/>
  <c r="Y77" i="12" s="1"/>
  <c r="F106" i="12"/>
  <c r="T106" i="12" s="1"/>
  <c r="Y106" i="12" s="1"/>
  <c r="F97" i="12"/>
  <c r="T97" i="12" s="1"/>
  <c r="Y97" i="12" s="1"/>
  <c r="F91" i="12"/>
  <c r="T91" i="12" s="1"/>
  <c r="Y91" i="12" s="1"/>
  <c r="F53" i="12"/>
  <c r="T53" i="12" s="1"/>
  <c r="Y53" i="12" s="1"/>
  <c r="F13" i="12"/>
  <c r="T13" i="12" s="1"/>
  <c r="Y13" i="12" s="1"/>
  <c r="F74" i="12"/>
  <c r="T74" i="12" s="1"/>
  <c r="Y74" i="12" s="1"/>
  <c r="F121" i="12"/>
  <c r="T121" i="12" s="1"/>
  <c r="Y121" i="12" s="1"/>
  <c r="F72" i="12"/>
  <c r="T72" i="12" s="1"/>
  <c r="Y72" i="12" s="1"/>
  <c r="F32" i="12"/>
  <c r="T32" i="12" s="1"/>
  <c r="Y32" i="12" s="1"/>
  <c r="F119" i="12"/>
  <c r="T119" i="12" s="1"/>
  <c r="Y119" i="12" s="1"/>
  <c r="F7" i="12"/>
  <c r="T7" i="12" s="1"/>
  <c r="Y7" i="12" s="1"/>
  <c r="F52" i="12"/>
  <c r="T52" i="12" s="1"/>
  <c r="Y52" i="12" s="1"/>
</calcChain>
</file>

<file path=xl/sharedStrings.xml><?xml version="1.0" encoding="utf-8"?>
<sst xmlns="http://schemas.openxmlformats.org/spreadsheetml/2006/main" count="327" uniqueCount="201">
  <si>
    <t>Железнодорожный район</t>
  </si>
  <si>
    <t>МБОУ СШ № 13</t>
  </si>
  <si>
    <t>МБОУ СШ № 16</t>
  </si>
  <si>
    <t>МБОУ СШ № 17</t>
  </si>
  <si>
    <t>МБОУ СШ № 18</t>
  </si>
  <si>
    <t>МБОУ СШ № 19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</si>
  <si>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</si>
  <si>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</si>
  <si>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</si>
  <si>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</si>
  <si>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</si>
  <si>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</si>
  <si>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</si>
  <si>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</si>
  <si>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</si>
  <si>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46</t>
  </si>
  <si>
    <t>МБОУ СШ № 49</t>
  </si>
  <si>
    <t>МБОУ СШ № 63</t>
  </si>
  <si>
    <t>МБОУ СШ № 81</t>
  </si>
  <si>
    <t>МБОУ СШ № 135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</si>
  <si>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</si>
  <si>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</si>
  <si>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</si>
  <si>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</si>
  <si>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</si>
  <si>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</si>
  <si>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</si>
  <si>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</si>
  <si>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</si>
  <si>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</si>
  <si>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</si>
  <si>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</si>
  <si>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</si>
  <si>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</si>
  <si>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</si>
  <si>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</si>
  <si>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</si>
  <si>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</si>
  <si>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</si>
  <si>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82</t>
  </si>
  <si>
    <t>МБОУ СШ № 84</t>
  </si>
  <si>
    <t>МБОУ СШ № 99</t>
  </si>
  <si>
    <t>МБОУ СШ № 133</t>
  </si>
  <si>
    <t>Свердловский район</t>
  </si>
  <si>
    <t>МБОУ СШ № 6</t>
  </si>
  <si>
    <t>МБОУ СШ № 7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</si>
  <si>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</si>
  <si>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</si>
  <si>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</si>
  <si>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</si>
  <si>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</si>
  <si>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</si>
  <si>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</si>
  <si>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</si>
  <si>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</si>
  <si>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</si>
  <si>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</si>
  <si>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</si>
  <si>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</si>
  <si>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</si>
  <si>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</si>
  <si>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</si>
  <si>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</si>
  <si>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</si>
  <si>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</si>
  <si>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</si>
  <si>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</si>
  <si>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</si>
  <si>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</si>
  <si>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</si>
  <si>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</si>
  <si>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</si>
  <si>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</si>
  <si>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</si>
  <si>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Центральный район</t>
  </si>
  <si>
    <t>МБОУ СШ № 153</t>
  </si>
  <si>
    <t>№</t>
  </si>
  <si>
    <t>Наименование ОУ (кратко)</t>
  </si>
  <si>
    <t>Код ОУ по КИАСУО</t>
  </si>
  <si>
    <t>МБОУ Лицей № 28</t>
  </si>
  <si>
    <t>МБОУ Гимназия № 8</t>
  </si>
  <si>
    <t>МАОУ СШ № 32</t>
  </si>
  <si>
    <t>МАОУ Гимназия № 5</t>
  </si>
  <si>
    <t>МБОУ Прогимназия  № 131</t>
  </si>
  <si>
    <t>МАОУ Лицей № 7</t>
  </si>
  <si>
    <t>МАОУ Гимназия №  9</t>
  </si>
  <si>
    <t>МБОУ СШ  № 12</t>
  </si>
  <si>
    <t>МАОУ Гимназия № 4</t>
  </si>
  <si>
    <t>МАОУ Гимназия № 6</t>
  </si>
  <si>
    <t>МБОУ СШ № 8 "Созидание"</t>
  </si>
  <si>
    <t>МАОУ Лицей № 11</t>
  </si>
  <si>
    <t>МАОУ СШ № 55</t>
  </si>
  <si>
    <t>МАОУ Гимназия № 10</t>
  </si>
  <si>
    <t>МБОУ Лицей № 3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</si>
  <si>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</si>
  <si>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</si>
  <si>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</si>
  <si>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</si>
  <si>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</si>
  <si>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</si>
  <si>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</si>
  <si>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Гимназия № 3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</si>
  <si>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</si>
  <si>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</si>
  <si>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</si>
  <si>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</si>
  <si>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</si>
  <si>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</si>
  <si>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</si>
  <si>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</si>
  <si>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</si>
  <si>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Гимназия № 12 "Музыки и театра"</t>
  </si>
  <si>
    <t>МБОУ  Гимназия № 16</t>
  </si>
  <si>
    <t>МАОУ СШ № 149</t>
  </si>
  <si>
    <t>МАОУ СШ № 143</t>
  </si>
  <si>
    <t>МАОУ СШ № 145</t>
  </si>
  <si>
    <t>МАОУ СШ № 150</t>
  </si>
  <si>
    <t>МАОУ СШ № 22</t>
  </si>
  <si>
    <t>A</t>
  </si>
  <si>
    <t>C</t>
  </si>
  <si>
    <t>B</t>
  </si>
  <si>
    <t>D</t>
  </si>
  <si>
    <t>Итог</t>
  </si>
  <si>
    <t>МБОУ СШ № 86</t>
  </si>
  <si>
    <t>МАОУ Гимназия № 11</t>
  </si>
  <si>
    <t>МБОУ Школа-интернат № 1</t>
  </si>
  <si>
    <t>МБОУ СШ № 72</t>
  </si>
  <si>
    <t>МБОУ СШ № 143</t>
  </si>
  <si>
    <t>МБОУ СШ № 145</t>
  </si>
  <si>
    <t>МБОУ СШ № 149</t>
  </si>
  <si>
    <t>МБОУ СШ № 150</t>
  </si>
  <si>
    <t>МБОУ СШ № 152</t>
  </si>
  <si>
    <t>МБОУ СШ № 10</t>
  </si>
  <si>
    <t>МБОУ СШ № 14</t>
  </si>
  <si>
    <t>Среднее значение по городу</t>
  </si>
  <si>
    <t>Качественность обучения</t>
  </si>
  <si>
    <t>Общее  число педагогических кадров</t>
  </si>
  <si>
    <t>Зрелость коллектива и возможность инновационных преобразований</t>
  </si>
  <si>
    <t>Число педагогов в возрасте от 25 до 45 лет</t>
  </si>
  <si>
    <t>Общее  число обучающихся</t>
  </si>
  <si>
    <t>- отлично</t>
  </si>
  <si>
    <t>- хорошо</t>
  </si>
  <si>
    <t xml:space="preserve">- нормально </t>
  </si>
  <si>
    <t>- критично</t>
  </si>
  <si>
    <t>Примечание</t>
  </si>
  <si>
    <t>Стабильность педагогического коллектива</t>
  </si>
  <si>
    <t xml:space="preserve">Качество педагогического коллектива </t>
  </si>
  <si>
    <t>Обеспечение педагогами: число обучающихся на 1 педагога</t>
  </si>
  <si>
    <t>на 01 октября 2016 г.</t>
  </si>
  <si>
    <t>Общее число педагогических и управленческих кадров на 01 октября 2015 г.</t>
  </si>
  <si>
    <t>Число педагогических и управленческих кадров, ушедших из школы до 01 октября 2016 г.</t>
  </si>
  <si>
    <t>МБОУ СШ № 80</t>
  </si>
  <si>
    <t>МБОУ ОШ № 25</t>
  </si>
  <si>
    <t xml:space="preserve">МАОУ Гимназия № 11 </t>
  </si>
  <si>
    <t xml:space="preserve">МБОУ Школа-интернат № 1 </t>
  </si>
  <si>
    <t xml:space="preserve">МБОУ СШ № 72 </t>
  </si>
  <si>
    <t xml:space="preserve">МБОУ СШ № 10 </t>
  </si>
  <si>
    <t xml:space="preserve">МБОУ СШ № 14 </t>
  </si>
  <si>
    <r>
      <t xml:space="preserve">Коэффициент стабильности коллектива    </t>
    </r>
    <r>
      <rPr>
        <b/>
        <sz val="10"/>
        <color theme="1"/>
        <rFont val="Calibri"/>
        <family val="2"/>
        <charset val="204"/>
        <scheme val="minor"/>
      </rPr>
      <t>Кс</t>
    </r>
  </si>
  <si>
    <r>
      <t xml:space="preserve">Коэффициент качества коллектива   </t>
    </r>
    <r>
      <rPr>
        <b/>
        <sz val="10"/>
        <color theme="1"/>
        <rFont val="Calibri"/>
        <family val="2"/>
        <charset val="204"/>
        <scheme val="minor"/>
      </rPr>
      <t>Кк</t>
    </r>
  </si>
  <si>
    <r>
      <t xml:space="preserve">Коэффициент квалификации коллектива    </t>
    </r>
    <r>
      <rPr>
        <b/>
        <sz val="10"/>
        <color theme="1"/>
        <rFont val="Calibri"/>
        <family val="2"/>
        <charset val="204"/>
        <scheme val="minor"/>
      </rPr>
      <t>Квпк</t>
    </r>
  </si>
  <si>
    <r>
      <t xml:space="preserve">Показатель обеспечения педагогами </t>
    </r>
    <r>
      <rPr>
        <b/>
        <sz val="10"/>
        <color theme="1"/>
        <rFont val="Calibri"/>
        <family val="2"/>
        <charset val="204"/>
        <scheme val="minor"/>
      </rPr>
      <t>Поп</t>
    </r>
  </si>
  <si>
    <r>
      <t xml:space="preserve">Коэффициент потенциала инноваций </t>
    </r>
    <r>
      <rPr>
        <b/>
        <sz val="10"/>
        <color theme="1"/>
        <rFont val="Calibri"/>
        <family val="2"/>
        <charset val="204"/>
        <scheme val="minor"/>
      </rPr>
      <t>К</t>
    </r>
    <r>
      <rPr>
        <b/>
        <vertAlign val="subscript"/>
        <sz val="11"/>
        <color theme="1"/>
        <rFont val="Calibri"/>
        <family val="2"/>
        <charset val="204"/>
        <scheme val="minor"/>
      </rPr>
      <t>25-45</t>
    </r>
  </si>
  <si>
    <t xml:space="preserve">Среднее значение </t>
  </si>
  <si>
    <t xml:space="preserve">МАОУ СШ № 152 </t>
  </si>
  <si>
    <r>
      <t xml:space="preserve">Коэффициент стабильности коллектива </t>
    </r>
    <r>
      <rPr>
        <b/>
        <sz val="10"/>
        <color rgb="FF000000"/>
        <rFont val="Calibri"/>
        <family val="2"/>
        <charset val="204"/>
        <scheme val="minor"/>
      </rPr>
      <t xml:space="preserve">  Кс </t>
    </r>
  </si>
  <si>
    <r>
      <t xml:space="preserve">Индекс стабильности коллектива   </t>
    </r>
    <r>
      <rPr>
        <b/>
        <sz val="10"/>
        <color rgb="FF000000"/>
        <rFont val="Calibri"/>
        <family val="2"/>
        <charset val="204"/>
        <scheme val="minor"/>
      </rPr>
      <t xml:space="preserve"> Iс</t>
    </r>
  </si>
  <si>
    <r>
      <t xml:space="preserve">Коэффициент качества коллектива </t>
    </r>
    <r>
      <rPr>
        <b/>
        <sz val="10"/>
        <color rgb="FF000000"/>
        <rFont val="Calibri"/>
        <family val="2"/>
        <charset val="204"/>
        <scheme val="minor"/>
      </rPr>
      <t>Кк</t>
    </r>
  </si>
  <si>
    <r>
      <t xml:space="preserve">Индекс качества коллектива  </t>
    </r>
    <r>
      <rPr>
        <b/>
        <sz val="10"/>
        <color rgb="FF000000"/>
        <rFont val="Calibri"/>
        <family val="2"/>
        <charset val="204"/>
        <scheme val="minor"/>
      </rPr>
      <t>Iк</t>
    </r>
  </si>
  <si>
    <r>
      <t>Коэффициент квалификации коллектива</t>
    </r>
    <r>
      <rPr>
        <b/>
        <sz val="10"/>
        <color rgb="FF000000"/>
        <rFont val="Calibri"/>
        <family val="2"/>
        <charset val="204"/>
        <scheme val="minor"/>
      </rPr>
      <t xml:space="preserve"> Квпк</t>
    </r>
  </si>
  <si>
    <r>
      <t>Индекс квалификации коллектива</t>
    </r>
    <r>
      <rPr>
        <b/>
        <sz val="10"/>
        <color rgb="FF000000"/>
        <rFont val="Calibri"/>
        <family val="2"/>
        <charset val="204"/>
        <scheme val="minor"/>
      </rPr>
      <t xml:space="preserve"> Iвпк</t>
    </r>
  </si>
  <si>
    <r>
      <t xml:space="preserve">Коэффициент потенциала инноваций </t>
    </r>
    <r>
      <rPr>
        <b/>
        <sz val="10"/>
        <color rgb="FF000000"/>
        <rFont val="Calibri"/>
        <family val="2"/>
        <charset val="204"/>
        <scheme val="minor"/>
      </rPr>
      <t>К</t>
    </r>
    <r>
      <rPr>
        <b/>
        <vertAlign val="subscript"/>
        <sz val="10"/>
        <color rgb="FF000000"/>
        <rFont val="Calibri"/>
        <family val="2"/>
        <charset val="204"/>
        <scheme val="minor"/>
      </rPr>
      <t>25-45</t>
    </r>
  </si>
  <si>
    <r>
      <t xml:space="preserve">Индекс потенциала инноваций     </t>
    </r>
    <r>
      <rPr>
        <b/>
        <sz val="10"/>
        <color rgb="FF000000"/>
        <rFont val="Calibri"/>
        <family val="2"/>
        <charset val="204"/>
        <scheme val="minor"/>
      </rPr>
      <t xml:space="preserve"> I</t>
    </r>
    <r>
      <rPr>
        <b/>
        <vertAlign val="subscript"/>
        <sz val="10"/>
        <color rgb="FF000000"/>
        <rFont val="Calibri"/>
        <family val="2"/>
        <charset val="204"/>
        <scheme val="minor"/>
      </rPr>
      <t>25-45</t>
    </r>
  </si>
  <si>
    <r>
      <t xml:space="preserve">Индекс обеспечения педагогами  </t>
    </r>
    <r>
      <rPr>
        <b/>
        <sz val="10"/>
        <color rgb="FF000000"/>
        <rFont val="Calibri"/>
        <family val="2"/>
        <charset val="204"/>
        <scheme val="minor"/>
      </rPr>
      <t xml:space="preserve"> Iоп</t>
    </r>
  </si>
  <si>
    <t>Цифра 1</t>
  </si>
  <si>
    <t>Цифра 2</t>
  </si>
  <si>
    <t>Цифра 3</t>
  </si>
  <si>
    <t>Цифра 4</t>
  </si>
  <si>
    <t>Цифра 5</t>
  </si>
  <si>
    <t>Среднее значение</t>
  </si>
  <si>
    <t>КАДРОВОЕ ОБЕСПЕЧЕНИЕ ДОСТИЖЕНИЯ ОБРАЗОВАТЕЛЬНЫХ РЕЗУЛЬТАТОВ</t>
  </si>
  <si>
    <t>2016-2017 учебный год</t>
  </si>
  <si>
    <t>информация на 01 октября 2016 года</t>
  </si>
  <si>
    <t>По городу Красноярску</t>
  </si>
  <si>
    <t>Граница А-В</t>
  </si>
  <si>
    <t>Граница В-С</t>
  </si>
  <si>
    <t>Граница С-D</t>
  </si>
  <si>
    <t xml:space="preserve"> - от границы А-В и выше</t>
  </si>
  <si>
    <t xml:space="preserve"> - от границы В-С до границы А-В</t>
  </si>
  <si>
    <t xml:space="preserve"> - от границы С-D до границы В-С</t>
  </si>
  <si>
    <t xml:space="preserve"> - ниже границы С-D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</si>
  <si>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</si>
  <si>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</si>
  <si>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</si>
  <si>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</si>
  <si>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</si>
  <si>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</si>
  <si>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</si>
  <si>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МБОУ Гимназия № 12 "МиТ"</t>
  </si>
  <si>
    <t>Число педагогических и управленческих кадров с высшей и первой категорей с учётом прибывших</t>
  </si>
  <si>
    <t>Число педагогических и управленческих кадров с высшей и первой категорей без учёта прибывших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</si>
</sst>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vertAlign val="subscript"/>
      <sz val="10"/>
      <color rgb="FF00000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99"/>
        <bgColor rgb="FF00000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433">
    <xf numFmtId="0" fontId="0" fillId="0" borderId="0" xfId="0"/>
    <xf numFmtId="0" fontId="0" fillId="0" borderId="0" xfId="0" applyFill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11" fillId="0" borderId="27" xfId="0" applyFont="1" applyBorder="1" applyAlignment="1">
      <alignment wrapText="1"/>
    </xf>
    <xf numFmtId="0" fontId="0" fillId="0" borderId="0" xfId="0" applyBorder="1"/>
    <xf numFmtId="0" fontId="10" fillId="3" borderId="5" xfId="0" applyFont="1" applyFill="1" applyBorder="1" applyAlignment="1">
      <alignment wrapText="1"/>
    </xf>
    <xf numFmtId="0" fontId="13" fillId="4" borderId="0" xfId="0" applyFont="1" applyFill="1" applyAlignment="1">
      <alignment horizontal="center"/>
    </xf>
    <xf numFmtId="4" fontId="7" fillId="0" borderId="13" xfId="0" applyNumberFormat="1" applyFont="1" applyBorder="1" applyAlignment="1">
      <alignment horizontal="left"/>
    </xf>
    <xf numFmtId="4" fontId="7" fillId="0" borderId="3" xfId="0" applyNumberFormat="1" applyFont="1" applyBorder="1" applyAlignment="1">
      <alignment horizontal="left"/>
    </xf>
    <xf numFmtId="0" fontId="9" fillId="3" borderId="50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2" fontId="7" fillId="0" borderId="0" xfId="0" applyNumberFormat="1" applyFont="1" applyBorder="1"/>
    <xf numFmtId="4" fontId="7" fillId="0" borderId="0" xfId="0" applyNumberFormat="1" applyFont="1" applyBorder="1"/>
    <xf numFmtId="4" fontId="7" fillId="0" borderId="0" xfId="0" applyNumberFormat="1" applyFont="1" applyBorder="1" applyAlignment="1">
      <alignment horizontal="right"/>
    </xf>
    <xf numFmtId="0" fontId="10" fillId="0" borderId="0" xfId="0" applyFont="1"/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3" xfId="0" applyFont="1" applyBorder="1"/>
    <xf numFmtId="0" fontId="6" fillId="0" borderId="12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13" fillId="5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4" fontId="6" fillId="0" borderId="44" xfId="0" applyNumberFormat="1" applyFont="1" applyBorder="1"/>
    <xf numFmtId="4" fontId="6" fillId="0" borderId="19" xfId="0" applyNumberFormat="1" applyFont="1" applyBorder="1"/>
    <xf numFmtId="4" fontId="6" fillId="0" borderId="17" xfId="0" applyNumberFormat="1" applyFont="1" applyBorder="1"/>
    <xf numFmtId="4" fontId="6" fillId="0" borderId="1" xfId="0" applyNumberFormat="1" applyFont="1" applyBorder="1"/>
    <xf numFmtId="4" fontId="6" fillId="0" borderId="24" xfId="0" applyNumberFormat="1" applyFont="1" applyBorder="1"/>
    <xf numFmtId="0" fontId="0" fillId="0" borderId="0" xfId="0" applyFont="1"/>
    <xf numFmtId="0" fontId="0" fillId="0" borderId="11" xfId="0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25" xfId="0" applyNumberFormat="1" applyFont="1" applyBorder="1"/>
    <xf numFmtId="2" fontId="0" fillId="0" borderId="25" xfId="0" applyNumberFormat="1" applyFont="1" applyBorder="1" applyAlignment="1">
      <alignment horizontal="right"/>
    </xf>
    <xf numFmtId="0" fontId="17" fillId="0" borderId="27" xfId="0" applyFont="1" applyBorder="1" applyAlignment="1">
      <alignment wrapText="1"/>
    </xf>
    <xf numFmtId="0" fontId="0" fillId="0" borderId="13" xfId="0" applyFont="1" applyBorder="1" applyAlignment="1">
      <alignment horizontal="right"/>
    </xf>
    <xf numFmtId="0" fontId="16" fillId="0" borderId="16" xfId="0" applyFont="1" applyBorder="1" applyAlignment="1"/>
    <xf numFmtId="0" fontId="16" fillId="0" borderId="21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18" fillId="0" borderId="21" xfId="0" applyFont="1" applyBorder="1"/>
    <xf numFmtId="0" fontId="0" fillId="0" borderId="12" xfId="0" applyFont="1" applyBorder="1" applyAlignment="1">
      <alignment horizontal="right"/>
    </xf>
    <xf numFmtId="0" fontId="10" fillId="2" borderId="8" xfId="0" applyFont="1" applyFill="1" applyBorder="1" applyAlignment="1">
      <alignment horizontal="center" wrapText="1"/>
    </xf>
    <xf numFmtId="2" fontId="0" fillId="0" borderId="7" xfId="0" applyNumberFormat="1" applyFont="1" applyBorder="1"/>
    <xf numFmtId="3" fontId="0" fillId="0" borderId="17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right"/>
    </xf>
    <xf numFmtId="2" fontId="0" fillId="0" borderId="18" xfId="0" applyNumberFormat="1" applyFont="1" applyBorder="1"/>
    <xf numFmtId="0" fontId="0" fillId="0" borderId="17" xfId="0" applyFont="1" applyBorder="1" applyAlignment="1">
      <alignment horizontal="center"/>
    </xf>
    <xf numFmtId="2" fontId="0" fillId="0" borderId="18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0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3" fontId="0" fillId="0" borderId="1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right"/>
    </xf>
    <xf numFmtId="2" fontId="0" fillId="0" borderId="10" xfId="0" applyNumberFormat="1" applyFont="1" applyBorder="1"/>
    <xf numFmtId="0" fontId="0" fillId="0" borderId="1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0" fontId="10" fillId="2" borderId="24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wrapText="1"/>
    </xf>
    <xf numFmtId="3" fontId="0" fillId="0" borderId="24" xfId="0" applyNumberFormat="1" applyFont="1" applyBorder="1" applyAlignment="1">
      <alignment horizontal="center"/>
    </xf>
    <xf numFmtId="0" fontId="17" fillId="0" borderId="27" xfId="0" applyFont="1" applyBorder="1" applyAlignment="1">
      <alignment vertical="top" wrapText="1"/>
    </xf>
    <xf numFmtId="0" fontId="0" fillId="0" borderId="13" xfId="0" applyFont="1" applyBorder="1"/>
    <xf numFmtId="0" fontId="10" fillId="2" borderId="14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wrapText="1"/>
    </xf>
    <xf numFmtId="2" fontId="0" fillId="0" borderId="6" xfId="0" applyNumberFormat="1" applyFont="1" applyBorder="1"/>
    <xf numFmtId="3" fontId="0" fillId="0" borderId="19" xfId="0" applyNumberFormat="1" applyFont="1" applyBorder="1"/>
    <xf numFmtId="0" fontId="10" fillId="2" borderId="17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wrapText="1"/>
    </xf>
    <xf numFmtId="0" fontId="17" fillId="0" borderId="27" xfId="0" applyFont="1" applyBorder="1" applyAlignment="1">
      <alignment vertical="center" wrapText="1"/>
    </xf>
    <xf numFmtId="0" fontId="17" fillId="0" borderId="23" xfId="0" applyFont="1" applyBorder="1" applyAlignment="1">
      <alignment wrapText="1"/>
    </xf>
    <xf numFmtId="0" fontId="9" fillId="0" borderId="23" xfId="0" applyFont="1" applyBorder="1" applyAlignment="1">
      <alignment vertical="center" wrapText="1"/>
    </xf>
    <xf numFmtId="0" fontId="16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0" fillId="3" borderId="7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3" fontId="10" fillId="0" borderId="1" xfId="0" applyNumberFormat="1" applyFont="1" applyBorder="1" applyAlignment="1">
      <alignment horizontal="center"/>
    </xf>
    <xf numFmtId="0" fontId="18" fillId="0" borderId="23" xfId="0" applyFont="1" applyBorder="1"/>
    <xf numFmtId="3" fontId="10" fillId="0" borderId="17" xfId="0" applyNumberFormat="1" applyFont="1" applyBorder="1" applyAlignment="1">
      <alignment horizontal="center"/>
    </xf>
    <xf numFmtId="3" fontId="10" fillId="0" borderId="44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8" fillId="0" borderId="26" xfId="0" applyFont="1" applyBorder="1"/>
    <xf numFmtId="3" fontId="0" fillId="0" borderId="14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right"/>
    </xf>
    <xf numFmtId="0" fontId="16" fillId="0" borderId="2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0" fillId="0" borderId="21" xfId="0" applyFont="1" applyBorder="1"/>
    <xf numFmtId="2" fontId="0" fillId="0" borderId="3" xfId="0" applyNumberFormat="1" applyFont="1" applyBorder="1"/>
    <xf numFmtId="2" fontId="0" fillId="0" borderId="19" xfId="0" applyNumberFormat="1" applyFont="1" applyBorder="1"/>
    <xf numFmtId="0" fontId="0" fillId="2" borderId="44" xfId="0" applyFont="1" applyFill="1" applyBorder="1" applyAlignment="1">
      <alignment horizontal="center"/>
    </xf>
    <xf numFmtId="2" fontId="0" fillId="0" borderId="45" xfId="0" applyNumberFormat="1" applyFont="1" applyBorder="1"/>
    <xf numFmtId="4" fontId="0" fillId="0" borderId="39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" fontId="0" fillId="0" borderId="45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53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25" xfId="0" applyNumberFormat="1" applyFont="1" applyBorder="1" applyAlignment="1">
      <alignment horizontal="right"/>
    </xf>
    <xf numFmtId="1" fontId="7" fillId="0" borderId="20" xfId="0" applyNumberFormat="1" applyFont="1" applyBorder="1" applyAlignment="1">
      <alignment horizontal="right"/>
    </xf>
    <xf numFmtId="4" fontId="6" fillId="0" borderId="8" xfId="0" applyNumberFormat="1" applyFont="1" applyBorder="1"/>
    <xf numFmtId="0" fontId="21" fillId="0" borderId="0" xfId="0" applyFont="1" applyBorder="1" applyAlignment="1">
      <alignment horizontal="center"/>
    </xf>
    <xf numFmtId="0" fontId="8" fillId="0" borderId="0" xfId="0" applyFont="1" applyAlignment="1">
      <alignment vertical="top"/>
    </xf>
    <xf numFmtId="1" fontId="7" fillId="0" borderId="13" xfId="0" applyNumberFormat="1" applyFont="1" applyBorder="1" applyAlignment="1">
      <alignment horizontal="left"/>
    </xf>
    <xf numFmtId="1" fontId="6" fillId="0" borderId="19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1" fontId="6" fillId="0" borderId="8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6" fillId="8" borderId="30" xfId="0" applyNumberFormat="1" applyFont="1" applyFill="1" applyBorder="1" applyAlignment="1">
      <alignment horizontal="center"/>
    </xf>
    <xf numFmtId="2" fontId="20" fillId="0" borderId="33" xfId="0" applyNumberFormat="1" applyFont="1" applyBorder="1" applyAlignment="1">
      <alignment horizontal="center"/>
    </xf>
    <xf numFmtId="2" fontId="20" fillId="0" borderId="9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2" borderId="30" xfId="0" applyNumberFormat="1" applyFont="1" applyFill="1" applyBorder="1" applyAlignment="1">
      <alignment horizontal="center"/>
    </xf>
    <xf numFmtId="1" fontId="6" fillId="9" borderId="30" xfId="0" applyNumberFormat="1" applyFont="1" applyFill="1" applyBorder="1" applyAlignment="1">
      <alignment horizontal="center"/>
    </xf>
    <xf numFmtId="1" fontId="6" fillId="2" borderId="29" xfId="0" applyNumberFormat="1" applyFont="1" applyFill="1" applyBorder="1" applyAlignment="1">
      <alignment horizontal="center"/>
    </xf>
    <xf numFmtId="1" fontId="6" fillId="10" borderId="30" xfId="0" applyNumberFormat="1" applyFont="1" applyFill="1" applyBorder="1" applyAlignment="1">
      <alignment horizontal="center"/>
    </xf>
    <xf numFmtId="1" fontId="6" fillId="2" borderId="31" xfId="0" applyNumberFormat="1" applyFont="1" applyFill="1" applyBorder="1" applyAlignment="1">
      <alignment horizontal="center"/>
    </xf>
    <xf numFmtId="1" fontId="6" fillId="10" borderId="31" xfId="0" applyNumberFormat="1" applyFont="1" applyFill="1" applyBorder="1" applyAlignment="1">
      <alignment horizontal="center"/>
    </xf>
    <xf numFmtId="1" fontId="6" fillId="9" borderId="31" xfId="0" applyNumberFormat="1" applyFont="1" applyFill="1" applyBorder="1" applyAlignment="1">
      <alignment horizontal="center"/>
    </xf>
    <xf numFmtId="1" fontId="6" fillId="0" borderId="62" xfId="0" applyNumberFormat="1" applyFont="1" applyBorder="1" applyAlignment="1">
      <alignment horizontal="center"/>
    </xf>
    <xf numFmtId="3" fontId="7" fillId="0" borderId="56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left"/>
    </xf>
    <xf numFmtId="1" fontId="6" fillId="0" borderId="19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8" borderId="52" xfId="0" applyNumberFormat="1" applyFont="1" applyFill="1" applyBorder="1" applyAlignment="1">
      <alignment horizontal="center"/>
    </xf>
    <xf numFmtId="4" fontId="20" fillId="0" borderId="29" xfId="0" applyNumberFormat="1" applyFont="1" applyBorder="1" applyAlignment="1">
      <alignment horizontal="center"/>
    </xf>
    <xf numFmtId="4" fontId="20" fillId="0" borderId="30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4" fontId="4" fillId="0" borderId="62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left"/>
    </xf>
    <xf numFmtId="3" fontId="0" fillId="0" borderId="4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right"/>
    </xf>
    <xf numFmtId="164" fontId="0" fillId="2" borderId="59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4" fontId="19" fillId="0" borderId="9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164" fontId="0" fillId="0" borderId="61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38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19" fillId="0" borderId="37" xfId="0" applyNumberFormat="1" applyFont="1" applyBorder="1" applyAlignment="1">
      <alignment horizontal="center"/>
    </xf>
    <xf numFmtId="3" fontId="0" fillId="0" borderId="59" xfId="0" applyNumberFormat="1" applyFont="1" applyBorder="1" applyAlignment="1">
      <alignment horizontal="center"/>
    </xf>
    <xf numFmtId="2" fontId="0" fillId="0" borderId="36" xfId="0" applyNumberFormat="1" applyFont="1" applyBorder="1"/>
    <xf numFmtId="49" fontId="21" fillId="0" borderId="0" xfId="0" applyNumberFormat="1" applyFont="1" applyBorder="1" applyAlignment="1">
      <alignment horizontal="left"/>
    </xf>
    <xf numFmtId="0" fontId="23" fillId="0" borderId="1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4" fontId="6" fillId="2" borderId="1" xfId="0" applyNumberFormat="1" applyFont="1" applyFill="1" applyBorder="1"/>
    <xf numFmtId="4" fontId="6" fillId="2" borderId="24" xfId="0" applyNumberFormat="1" applyFont="1" applyFill="1" applyBorder="1"/>
    <xf numFmtId="2" fontId="7" fillId="0" borderId="13" xfId="0" applyNumberFormat="1" applyFont="1" applyBorder="1" applyAlignment="1">
      <alignment horizontal="left"/>
    </xf>
    <xf numFmtId="2" fontId="9" fillId="3" borderId="29" xfId="0" applyNumberFormat="1" applyFont="1" applyFill="1" applyBorder="1" applyAlignment="1">
      <alignment horizontal="center" wrapText="1"/>
    </xf>
    <xf numFmtId="2" fontId="9" fillId="3" borderId="43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left"/>
    </xf>
    <xf numFmtId="2" fontId="9" fillId="3" borderId="30" xfId="0" applyNumberFormat="1" applyFont="1" applyFill="1" applyBorder="1" applyAlignment="1">
      <alignment horizontal="center" wrapText="1"/>
    </xf>
    <xf numFmtId="4" fontId="6" fillId="2" borderId="19" xfId="0" applyNumberFormat="1" applyFont="1" applyFill="1" applyBorder="1" applyAlignment="1">
      <alignment horizontal="left"/>
    </xf>
    <xf numFmtId="0" fontId="18" fillId="0" borderId="27" xfId="0" applyFont="1" applyBorder="1"/>
    <xf numFmtId="1" fontId="6" fillId="9" borderId="29" xfId="0" applyNumberFormat="1" applyFont="1" applyFill="1" applyBorder="1" applyAlignment="1">
      <alignment horizontal="center"/>
    </xf>
    <xf numFmtId="2" fontId="13" fillId="11" borderId="0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6" fillId="0" borderId="35" xfId="0" applyFont="1" applyBorder="1" applyAlignment="1">
      <alignment horizontal="right"/>
    </xf>
    <xf numFmtId="164" fontId="0" fillId="0" borderId="41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center"/>
    </xf>
    <xf numFmtId="2" fontId="0" fillId="0" borderId="4" xfId="0" applyNumberFormat="1" applyFont="1" applyBorder="1"/>
    <xf numFmtId="2" fontId="0" fillId="0" borderId="46" xfId="0" applyNumberFormat="1" applyFont="1" applyBorder="1"/>
    <xf numFmtId="3" fontId="0" fillId="0" borderId="5" xfId="0" applyNumberFormat="1" applyBorder="1" applyAlignment="1">
      <alignment horizontal="center"/>
    </xf>
    <xf numFmtId="0" fontId="17" fillId="0" borderId="47" xfId="0" applyFont="1" applyBorder="1" applyAlignment="1">
      <alignment wrapText="1"/>
    </xf>
    <xf numFmtId="0" fontId="0" fillId="0" borderId="16" xfId="0" applyBorder="1"/>
    <xf numFmtId="3" fontId="19" fillId="0" borderId="17" xfId="0" applyNumberFormat="1" applyFont="1" applyBorder="1" applyAlignment="1">
      <alignment horizontal="center"/>
    </xf>
    <xf numFmtId="0" fontId="10" fillId="3" borderId="64" xfId="0" applyFont="1" applyFill="1" applyBorder="1" applyAlignment="1">
      <alignment wrapText="1"/>
    </xf>
    <xf numFmtId="0" fontId="10" fillId="3" borderId="23" xfId="0" applyFont="1" applyFill="1" applyBorder="1" applyAlignment="1">
      <alignment wrapText="1"/>
    </xf>
    <xf numFmtId="0" fontId="10" fillId="2" borderId="59" xfId="0" applyFont="1" applyFill="1" applyBorder="1" applyAlignment="1">
      <alignment horizontal="center" wrapText="1"/>
    </xf>
    <xf numFmtId="0" fontId="10" fillId="3" borderId="42" xfId="0" applyFont="1" applyFill="1" applyBorder="1" applyAlignment="1">
      <alignment wrapText="1"/>
    </xf>
    <xf numFmtId="3" fontId="5" fillId="0" borderId="41" xfId="0" applyNumberFormat="1" applyFon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0" fontId="27" fillId="0" borderId="13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42" xfId="0" applyFont="1" applyBorder="1" applyAlignment="1">
      <alignment horizontal="center"/>
    </xf>
    <xf numFmtId="0" fontId="0" fillId="0" borderId="0" xfId="0" applyFont="1" applyBorder="1"/>
    <xf numFmtId="0" fontId="16" fillId="0" borderId="21" xfId="0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164" fontId="28" fillId="0" borderId="3" xfId="0" applyNumberFormat="1" applyFont="1" applyBorder="1" applyAlignment="1">
      <alignment horizontal="center"/>
    </xf>
    <xf numFmtId="164" fontId="28" fillId="0" borderId="39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4" fontId="2" fillId="0" borderId="51" xfId="0" applyNumberFormat="1" applyFont="1" applyBorder="1" applyAlignment="1">
      <alignment horizontal="right"/>
    </xf>
    <xf numFmtId="4" fontId="2" fillId="0" borderId="52" xfId="0" applyNumberFormat="1" applyFont="1" applyBorder="1" applyAlignment="1">
      <alignment horizontal="right"/>
    </xf>
    <xf numFmtId="2" fontId="7" fillId="0" borderId="56" xfId="0" applyNumberFormat="1" applyFont="1" applyBorder="1" applyAlignment="1">
      <alignment horizontal="center"/>
    </xf>
    <xf numFmtId="2" fontId="9" fillId="3" borderId="51" xfId="0" applyNumberFormat="1" applyFont="1" applyFill="1" applyBorder="1" applyAlignment="1">
      <alignment horizontal="center" wrapText="1"/>
    </xf>
    <xf numFmtId="0" fontId="27" fillId="0" borderId="28" xfId="0" applyFont="1" applyBorder="1" applyAlignment="1">
      <alignment horizontal="right"/>
    </xf>
    <xf numFmtId="4" fontId="6" fillId="0" borderId="59" xfId="0" applyNumberFormat="1" applyFont="1" applyBorder="1"/>
    <xf numFmtId="0" fontId="6" fillId="0" borderId="33" xfId="0" applyFont="1" applyBorder="1" applyAlignment="1">
      <alignment horizontal="right"/>
    </xf>
    <xf numFmtId="2" fontId="9" fillId="3" borderId="62" xfId="0" applyNumberFormat="1" applyFont="1" applyFill="1" applyBorder="1" applyAlignment="1">
      <alignment horizontal="center" wrapText="1"/>
    </xf>
    <xf numFmtId="4" fontId="6" fillId="2" borderId="8" xfId="0" applyNumberFormat="1" applyFont="1" applyFill="1" applyBorder="1"/>
    <xf numFmtId="4" fontId="6" fillId="0" borderId="62" xfId="0" applyNumberFormat="1" applyFont="1" applyBorder="1" applyAlignment="1">
      <alignment horizontal="center"/>
    </xf>
    <xf numFmtId="0" fontId="6" fillId="0" borderId="58" xfId="0" applyFont="1" applyBorder="1" applyAlignment="1">
      <alignment horizontal="right"/>
    </xf>
    <xf numFmtId="0" fontId="9" fillId="2" borderId="59" xfId="0" applyFont="1" applyFill="1" applyBorder="1" applyAlignment="1">
      <alignment horizontal="center" wrapText="1"/>
    </xf>
    <xf numFmtId="0" fontId="9" fillId="3" borderId="60" xfId="0" applyFont="1" applyFill="1" applyBorder="1" applyAlignment="1">
      <alignment wrapText="1"/>
    </xf>
    <xf numFmtId="2" fontId="9" fillId="3" borderId="67" xfId="0" applyNumberFormat="1" applyFont="1" applyFill="1" applyBorder="1" applyAlignment="1">
      <alignment horizontal="center" wrapText="1"/>
    </xf>
    <xf numFmtId="4" fontId="4" fillId="6" borderId="28" xfId="0" applyNumberFormat="1" applyFont="1" applyFill="1" applyBorder="1" applyAlignment="1">
      <alignment horizontal="center"/>
    </xf>
    <xf numFmtId="4" fontId="6" fillId="0" borderId="67" xfId="0" applyNumberFormat="1" applyFont="1" applyBorder="1" applyAlignment="1">
      <alignment horizontal="center"/>
    </xf>
    <xf numFmtId="1" fontId="6" fillId="0" borderId="67" xfId="0" applyNumberFormat="1" applyFont="1" applyBorder="1" applyAlignment="1">
      <alignment horizontal="center"/>
    </xf>
    <xf numFmtId="1" fontId="6" fillId="0" borderId="59" xfId="0" applyNumberFormat="1" applyFont="1" applyBorder="1" applyAlignment="1">
      <alignment horizontal="right"/>
    </xf>
    <xf numFmtId="1" fontId="6" fillId="8" borderId="2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left"/>
    </xf>
    <xf numFmtId="2" fontId="9" fillId="3" borderId="0" xfId="0" applyNumberFormat="1" applyFont="1" applyFill="1" applyBorder="1" applyAlignment="1">
      <alignment horizontal="center" wrapText="1"/>
    </xf>
    <xf numFmtId="0" fontId="6" fillId="0" borderId="40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49" xfId="0" applyFont="1" applyBorder="1"/>
    <xf numFmtId="0" fontId="9" fillId="3" borderId="18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9" fillId="3" borderId="34" xfId="0" applyFont="1" applyFill="1" applyBorder="1" applyAlignment="1">
      <alignment wrapText="1"/>
    </xf>
    <xf numFmtId="0" fontId="10" fillId="3" borderId="10" xfId="0" applyFont="1" applyFill="1" applyBorder="1" applyAlignment="1">
      <alignment wrapText="1"/>
    </xf>
    <xf numFmtId="0" fontId="9" fillId="3" borderId="36" xfId="0" applyFont="1" applyFill="1" applyBorder="1" applyAlignment="1">
      <alignment wrapText="1"/>
    </xf>
    <xf numFmtId="0" fontId="6" fillId="0" borderId="35" xfId="0" applyFont="1" applyFill="1" applyBorder="1" applyAlignment="1">
      <alignment horizontal="right"/>
    </xf>
    <xf numFmtId="4" fontId="6" fillId="0" borderId="12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0" fontId="13" fillId="12" borderId="0" xfId="0" applyFont="1" applyFill="1" applyAlignment="1">
      <alignment horizontal="center"/>
    </xf>
    <xf numFmtId="2" fontId="13" fillId="11" borderId="25" xfId="0" applyNumberFormat="1" applyFont="1" applyFill="1" applyBorder="1" applyAlignment="1">
      <alignment horizontal="center" vertical="center"/>
    </xf>
    <xf numFmtId="2" fontId="13" fillId="11" borderId="21" xfId="0" applyNumberFormat="1" applyFont="1" applyFill="1" applyBorder="1" applyAlignment="1">
      <alignment horizontal="left" vertical="center"/>
    </xf>
    <xf numFmtId="2" fontId="13" fillId="11" borderId="27" xfId="0" applyNumberFormat="1" applyFont="1" applyFill="1" applyBorder="1" applyAlignment="1">
      <alignment horizontal="center" vertical="center"/>
    </xf>
    <xf numFmtId="2" fontId="13" fillId="11" borderId="10" xfId="0" applyNumberFormat="1" applyFont="1" applyFill="1" applyBorder="1" applyAlignment="1">
      <alignment horizontal="center" vertical="center"/>
    </xf>
    <xf numFmtId="2" fontId="13" fillId="11" borderId="23" xfId="0" applyNumberFormat="1" applyFont="1" applyFill="1" applyBorder="1" applyAlignment="1">
      <alignment horizontal="center" vertical="center"/>
    </xf>
    <xf numFmtId="2" fontId="13" fillId="11" borderId="20" xfId="0" applyNumberFormat="1" applyFont="1" applyFill="1" applyBorder="1" applyAlignment="1">
      <alignment horizontal="left" vertical="center"/>
    </xf>
    <xf numFmtId="2" fontId="13" fillId="11" borderId="18" xfId="0" applyNumberFormat="1" applyFont="1" applyFill="1" applyBorder="1" applyAlignment="1">
      <alignment horizontal="center" vertical="center"/>
    </xf>
    <xf numFmtId="2" fontId="13" fillId="11" borderId="45" xfId="0" applyNumberFormat="1" applyFont="1" applyFill="1" applyBorder="1" applyAlignment="1">
      <alignment horizontal="center" vertical="center"/>
    </xf>
    <xf numFmtId="2" fontId="13" fillId="11" borderId="34" xfId="0" applyNumberFormat="1" applyFont="1" applyFill="1" applyBorder="1" applyAlignment="1">
      <alignment horizontal="center" vertical="center"/>
    </xf>
    <xf numFmtId="2" fontId="13" fillId="11" borderId="53" xfId="0" applyNumberFormat="1" applyFont="1" applyFill="1" applyBorder="1" applyAlignment="1">
      <alignment horizontal="center" vertical="center"/>
    </xf>
    <xf numFmtId="2" fontId="13" fillId="11" borderId="26" xfId="0" applyNumberFormat="1" applyFont="1" applyFill="1" applyBorder="1" applyAlignment="1">
      <alignment horizontal="center" vertical="center"/>
    </xf>
    <xf numFmtId="2" fontId="13" fillId="11" borderId="68" xfId="0" applyNumberFormat="1" applyFont="1" applyFill="1" applyBorder="1" applyAlignment="1">
      <alignment horizontal="center" vertical="center"/>
    </xf>
    <xf numFmtId="2" fontId="13" fillId="11" borderId="47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textRotation="90"/>
    </xf>
    <xf numFmtId="0" fontId="32" fillId="0" borderId="19" xfId="0" applyFont="1" applyBorder="1" applyAlignment="1">
      <alignment textRotation="90"/>
    </xf>
    <xf numFmtId="0" fontId="32" fillId="0" borderId="20" xfId="0" applyFont="1" applyBorder="1" applyAlignment="1">
      <alignment textRotation="90"/>
    </xf>
    <xf numFmtId="165" fontId="31" fillId="0" borderId="44" xfId="0" applyNumberFormat="1" applyFont="1" applyBorder="1"/>
    <xf numFmtId="2" fontId="31" fillId="0" borderId="45" xfId="0" applyNumberFormat="1" applyFont="1" applyBorder="1"/>
    <xf numFmtId="165" fontId="31" fillId="0" borderId="19" xfId="0" applyNumberFormat="1" applyFont="1" applyBorder="1"/>
    <xf numFmtId="2" fontId="31" fillId="0" borderId="20" xfId="0" applyNumberFormat="1" applyFont="1" applyBorder="1"/>
    <xf numFmtId="165" fontId="31" fillId="0" borderId="17" xfId="0" applyNumberFormat="1" applyFont="1" applyBorder="1"/>
    <xf numFmtId="2" fontId="31" fillId="0" borderId="18" xfId="0" applyNumberFormat="1" applyFont="1" applyBorder="1"/>
    <xf numFmtId="165" fontId="31" fillId="0" borderId="1" xfId="0" applyNumberFormat="1" applyFont="1" applyBorder="1"/>
    <xf numFmtId="2" fontId="31" fillId="0" borderId="10" xfId="0" applyNumberFormat="1" applyFont="1" applyBorder="1"/>
    <xf numFmtId="165" fontId="31" fillId="0" borderId="24" xfId="0" applyNumberFormat="1" applyFont="1" applyBorder="1"/>
    <xf numFmtId="2" fontId="31" fillId="0" borderId="25" xfId="0" applyNumberFormat="1" applyFont="1" applyBorder="1"/>
    <xf numFmtId="165" fontId="31" fillId="0" borderId="14" xfId="0" applyNumberFormat="1" applyFont="1" applyBorder="1"/>
    <xf numFmtId="2" fontId="31" fillId="0" borderId="36" xfId="0" applyNumberFormat="1" applyFont="1" applyBorder="1"/>
    <xf numFmtId="2" fontId="13" fillId="11" borderId="28" xfId="0" applyNumberFormat="1" applyFont="1" applyFill="1" applyBorder="1" applyAlignment="1">
      <alignment horizontal="center" vertical="center"/>
    </xf>
    <xf numFmtId="2" fontId="13" fillId="11" borderId="7" xfId="0" applyNumberFormat="1" applyFont="1" applyFill="1" applyBorder="1" applyAlignment="1">
      <alignment horizontal="center" vertical="center"/>
    </xf>
    <xf numFmtId="2" fontId="13" fillId="11" borderId="52" xfId="0" applyNumberFormat="1" applyFont="1" applyFill="1" applyBorder="1" applyAlignment="1">
      <alignment horizontal="center" vertical="center"/>
    </xf>
    <xf numFmtId="2" fontId="13" fillId="11" borderId="4" xfId="0" applyNumberFormat="1" applyFont="1" applyFill="1" applyBorder="1" applyAlignment="1">
      <alignment horizontal="center" vertical="center"/>
    </xf>
    <xf numFmtId="2" fontId="13" fillId="11" borderId="15" xfId="0" applyNumberFormat="1" applyFont="1" applyFill="1" applyBorder="1" applyAlignment="1">
      <alignment horizontal="center" vertical="center"/>
    </xf>
    <xf numFmtId="165" fontId="31" fillId="0" borderId="48" xfId="0" applyNumberFormat="1" applyFont="1" applyBorder="1"/>
    <xf numFmtId="2" fontId="31" fillId="0" borderId="65" xfId="0" applyNumberFormat="1" applyFont="1" applyBorder="1"/>
    <xf numFmtId="165" fontId="31" fillId="0" borderId="8" xfId="0" applyNumberFormat="1" applyFont="1" applyBorder="1"/>
    <xf numFmtId="2" fontId="31" fillId="0" borderId="34" xfId="0" applyNumberFormat="1" applyFont="1" applyBorder="1"/>
    <xf numFmtId="0" fontId="12" fillId="0" borderId="0" xfId="0" applyFont="1" applyBorder="1" applyAlignment="1"/>
    <xf numFmtId="0" fontId="7" fillId="0" borderId="0" xfId="0" applyFont="1"/>
    <xf numFmtId="0" fontId="7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1" fontId="6" fillId="0" borderId="43" xfId="0" applyNumberFormat="1" applyFont="1" applyBorder="1" applyAlignment="1">
      <alignment horizontal="center"/>
    </xf>
    <xf numFmtId="1" fontId="6" fillId="0" borderId="44" xfId="0" applyNumberFormat="1" applyFont="1" applyBorder="1"/>
    <xf numFmtId="4" fontId="7" fillId="0" borderId="19" xfId="0" applyNumberFormat="1" applyFont="1" applyBorder="1" applyAlignment="1">
      <alignment horizontal="left"/>
    </xf>
    <xf numFmtId="4" fontId="7" fillId="0" borderId="16" xfId="0" applyNumberFormat="1" applyFont="1" applyBorder="1" applyAlignment="1">
      <alignment horizontal="left"/>
    </xf>
    <xf numFmtId="1" fontId="7" fillId="0" borderId="19" xfId="0" applyNumberFormat="1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2" fontId="1" fillId="0" borderId="51" xfId="0" applyNumberFormat="1" applyFont="1" applyBorder="1" applyAlignment="1">
      <alignment horizontal="center"/>
    </xf>
    <xf numFmtId="2" fontId="1" fillId="0" borderId="51" xfId="0" applyNumberFormat="1" applyFont="1" applyBorder="1"/>
    <xf numFmtId="4" fontId="1" fillId="0" borderId="51" xfId="0" applyNumberFormat="1" applyFont="1" applyBorder="1" applyAlignment="1">
      <alignment horizontal="center"/>
    </xf>
    <xf numFmtId="4" fontId="1" fillId="0" borderId="51" xfId="0" applyNumberFormat="1" applyFont="1" applyBorder="1"/>
    <xf numFmtId="3" fontId="1" fillId="0" borderId="51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right"/>
    </xf>
    <xf numFmtId="2" fontId="1" fillId="0" borderId="52" xfId="0" applyNumberFormat="1" applyFon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right"/>
    </xf>
    <xf numFmtId="4" fontId="1" fillId="0" borderId="52" xfId="0" applyNumberFormat="1" applyFont="1" applyBorder="1"/>
    <xf numFmtId="4" fontId="1" fillId="0" borderId="52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0" fontId="13" fillId="13" borderId="0" xfId="0" applyFont="1" applyFill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33" fillId="0" borderId="54" xfId="0" applyFont="1" applyFill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0" fontId="34" fillId="0" borderId="0" xfId="0" applyFont="1"/>
    <xf numFmtId="0" fontId="16" fillId="0" borderId="13" xfId="0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16" fillId="0" borderId="16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wrapText="1"/>
    </xf>
    <xf numFmtId="0" fontId="13" fillId="0" borderId="63" xfId="0" applyFont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2" fontId="13" fillId="11" borderId="6" xfId="0" applyNumberFormat="1" applyFont="1" applyFill="1" applyBorder="1" applyAlignment="1">
      <alignment horizontal="left" vertical="center"/>
    </xf>
    <xf numFmtId="2" fontId="13" fillId="11" borderId="46" xfId="0" applyNumberFormat="1" applyFont="1" applyFill="1" applyBorder="1" applyAlignment="1">
      <alignment horizontal="center" vertical="center"/>
    </xf>
    <xf numFmtId="2" fontId="13" fillId="11" borderId="16" xfId="0" applyNumberFormat="1" applyFont="1" applyFill="1" applyBorder="1" applyAlignment="1">
      <alignment horizontal="left" vertical="center"/>
    </xf>
    <xf numFmtId="2" fontId="13" fillId="11" borderId="50" xfId="0" applyNumberFormat="1" applyFont="1" applyFill="1" applyBorder="1" applyAlignment="1">
      <alignment horizontal="center" vertical="center"/>
    </xf>
    <xf numFmtId="2" fontId="13" fillId="11" borderId="5" xfId="0" applyNumberFormat="1" applyFont="1" applyFill="1" applyBorder="1" applyAlignment="1">
      <alignment horizontal="center" vertical="center"/>
    </xf>
    <xf numFmtId="165" fontId="31" fillId="0" borderId="22" xfId="0" applyNumberFormat="1" applyFont="1" applyBorder="1"/>
    <xf numFmtId="165" fontId="31" fillId="0" borderId="39" xfId="0" applyNumberFormat="1" applyFont="1" applyBorder="1"/>
    <xf numFmtId="165" fontId="31" fillId="0" borderId="37" xfId="0" applyNumberFormat="1" applyFont="1" applyBorder="1"/>
    <xf numFmtId="165" fontId="31" fillId="0" borderId="32" xfId="0" applyNumberFormat="1" applyFont="1" applyBorder="1"/>
    <xf numFmtId="165" fontId="31" fillId="0" borderId="38" xfId="0" applyNumberFormat="1" applyFont="1" applyBorder="1"/>
    <xf numFmtId="165" fontId="31" fillId="0" borderId="42" xfId="0" applyNumberFormat="1" applyFont="1" applyBorder="1"/>
    <xf numFmtId="165" fontId="31" fillId="0" borderId="70" xfId="0" applyNumberFormat="1" applyFont="1" applyBorder="1"/>
    <xf numFmtId="165" fontId="31" fillId="0" borderId="55" xfId="0" applyNumberFormat="1" applyFont="1" applyBorder="1"/>
    <xf numFmtId="0" fontId="22" fillId="0" borderId="49" xfId="0" applyFont="1" applyBorder="1" applyAlignment="1">
      <alignment horizontal="center" vertical="center" wrapText="1"/>
    </xf>
    <xf numFmtId="2" fontId="7" fillId="2" borderId="57" xfId="0" applyNumberFormat="1" applyFont="1" applyFill="1" applyBorder="1" applyAlignment="1">
      <alignment horizontal="center" vertical="center"/>
    </xf>
    <xf numFmtId="2" fontId="7" fillId="2" borderId="71" xfId="0" applyNumberFormat="1" applyFont="1" applyFill="1" applyBorder="1" applyAlignment="1">
      <alignment horizontal="center" vertical="center"/>
    </xf>
    <xf numFmtId="2" fontId="7" fillId="2" borderId="72" xfId="0" applyNumberFormat="1" applyFont="1" applyFill="1" applyBorder="1" applyAlignment="1">
      <alignment horizontal="center" vertical="center"/>
    </xf>
    <xf numFmtId="2" fontId="7" fillId="2" borderId="73" xfId="0" applyNumberFormat="1" applyFont="1" applyFill="1" applyBorder="1" applyAlignment="1">
      <alignment horizontal="center" vertical="center"/>
    </xf>
    <xf numFmtId="2" fontId="7" fillId="2" borderId="74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35" fillId="0" borderId="0" xfId="0" applyFont="1" applyBorder="1" applyAlignment="1"/>
  </cellXfs>
  <cellStyles count="3">
    <cellStyle name="Excel Built-in Normal" xfId="1"/>
    <cellStyle name="Excel Built-in Normal 2" xfId="2"/>
    <cellStyle name="Обычный" xfId="0" builtinId="0"/>
  </cellStyles>
  <dxfs count="58"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Medium9"/>
  <colors>
    <mruColors>
      <color rgb="FFFFFF66"/>
      <color rgb="FFCCFFCC"/>
      <color rgb="FFFFCCCC"/>
      <color rgb="FFCCFF99"/>
      <color rgb="FFFFFF00"/>
      <color rgb="FFFFFF3B"/>
      <color rgb="FFC5D9F1"/>
      <color rgb="FFB3FFB3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Сохранение качества педагогического коллектива</a:t>
            </a:r>
          </a:p>
        </c:rich>
      </c:tx>
      <c:layout>
        <c:manualLayout>
          <c:xMode val="edge"/>
          <c:yMode val="edge"/>
          <c:x val="0.39393383332483006"/>
          <c:y val="7.647358033734155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357673239563003E-2"/>
          <c:y val="0.10968788785122791"/>
          <c:w val="0.98136881127038611"/>
          <c:h val="0.5131841949988809"/>
        </c:manualLayout>
      </c:layout>
      <c:lineChart>
        <c:grouping val="standard"/>
        <c:varyColors val="0"/>
        <c:ser>
          <c:idx val="0"/>
          <c:order val="0"/>
          <c:tx>
            <c:v>Коэфициент качества педагогического коллектива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свод'!$G$5:$G$129</c:f>
              <c:numCache>
                <c:formatCode>#,##0.00</c:formatCode>
                <c:ptCount val="125"/>
                <c:pt idx="0">
                  <c:v>0.70403065739787574</c:v>
                </c:pt>
                <c:pt idx="1">
                  <c:v>0.5714285714285714</c:v>
                </c:pt>
                <c:pt idx="2">
                  <c:v>0.71013252330194176</c:v>
                </c:pt>
                <c:pt idx="3">
                  <c:v>0.76190476190476186</c:v>
                </c:pt>
                <c:pt idx="4">
                  <c:v>0.66666666666666663</c:v>
                </c:pt>
                <c:pt idx="5">
                  <c:v>0.69230769230769229</c:v>
                </c:pt>
                <c:pt idx="6">
                  <c:v>0.84210526315789469</c:v>
                </c:pt>
                <c:pt idx="7">
                  <c:v>0.90322580645161288</c:v>
                </c:pt>
                <c:pt idx="8">
                  <c:v>0.66666666666666663</c:v>
                </c:pt>
                <c:pt idx="9">
                  <c:v>0.57746478873239437</c:v>
                </c:pt>
                <c:pt idx="10">
                  <c:v>0.6</c:v>
                </c:pt>
                <c:pt idx="11">
                  <c:v>0.68085106382978722</c:v>
                </c:pt>
                <c:pt idx="12">
                  <c:v>0.69497923786301674</c:v>
                </c:pt>
                <c:pt idx="13">
                  <c:v>0.5714285714285714</c:v>
                </c:pt>
                <c:pt idx="14">
                  <c:v>0.79545454545454541</c:v>
                </c:pt>
                <c:pt idx="15">
                  <c:v>0.83783783783783783</c:v>
                </c:pt>
                <c:pt idx="16">
                  <c:v>0.88775510204081631</c:v>
                </c:pt>
                <c:pt idx="17">
                  <c:v>0.72164948453608246</c:v>
                </c:pt>
                <c:pt idx="18">
                  <c:v>0.62962962962962965</c:v>
                </c:pt>
                <c:pt idx="19">
                  <c:v>0.69090909090909092</c:v>
                </c:pt>
                <c:pt idx="20">
                  <c:v>0.83333333333333337</c:v>
                </c:pt>
                <c:pt idx="21">
                  <c:v>0.660377358490566</c:v>
                </c:pt>
                <c:pt idx="22">
                  <c:v>0.6</c:v>
                </c:pt>
                <c:pt idx="23">
                  <c:v>0.63157894736842102</c:v>
                </c:pt>
                <c:pt idx="24">
                  <c:v>0.39215686274509798</c:v>
                </c:pt>
                <c:pt idx="25">
                  <c:v>0.63888888888888873</c:v>
                </c:pt>
                <c:pt idx="26">
                  <c:v>0.83870967741935476</c:v>
                </c:pt>
                <c:pt idx="27">
                  <c:v>0.73788978426435536</c:v>
                </c:pt>
                <c:pt idx="28">
                  <c:v>0.78378378378378377</c:v>
                </c:pt>
                <c:pt idx="29">
                  <c:v>0.74390243902439024</c:v>
                </c:pt>
                <c:pt idx="30">
                  <c:v>0.82089552238805974</c:v>
                </c:pt>
                <c:pt idx="31">
                  <c:v>0.8</c:v>
                </c:pt>
                <c:pt idx="32">
                  <c:v>0.84848484848484851</c:v>
                </c:pt>
                <c:pt idx="33">
                  <c:v>0.59375</c:v>
                </c:pt>
                <c:pt idx="34">
                  <c:v>0.66666666666666663</c:v>
                </c:pt>
                <c:pt idx="35">
                  <c:v>0.54838709677419351</c:v>
                </c:pt>
                <c:pt idx="36">
                  <c:v>0.7142857142857143</c:v>
                </c:pt>
                <c:pt idx="37">
                  <c:v>0.78048780487804881</c:v>
                </c:pt>
                <c:pt idx="38">
                  <c:v>0.84</c:v>
                </c:pt>
                <c:pt idx="39">
                  <c:v>0.69767441860465118</c:v>
                </c:pt>
                <c:pt idx="40">
                  <c:v>0.77551020408163263</c:v>
                </c:pt>
                <c:pt idx="41">
                  <c:v>0.78</c:v>
                </c:pt>
                <c:pt idx="42">
                  <c:v>0.7142857142857143</c:v>
                </c:pt>
                <c:pt idx="43">
                  <c:v>0.78378378378378377</c:v>
                </c:pt>
                <c:pt idx="44">
                  <c:v>0.82857142857142863</c:v>
                </c:pt>
                <c:pt idx="45">
                  <c:v>0.72131147540983609</c:v>
                </c:pt>
                <c:pt idx="46">
                  <c:v>0.57812500000000011</c:v>
                </c:pt>
                <c:pt idx="47">
                  <c:v>0.72866484319092895</c:v>
                </c:pt>
                <c:pt idx="48">
                  <c:v>0.79452054794520566</c:v>
                </c:pt>
                <c:pt idx="49">
                  <c:v>0.63829787234042556</c:v>
                </c:pt>
                <c:pt idx="50">
                  <c:v>0.61016949152542377</c:v>
                </c:pt>
                <c:pt idx="51">
                  <c:v>0.7583333333333333</c:v>
                </c:pt>
                <c:pt idx="52">
                  <c:v>0.84615384615384615</c:v>
                </c:pt>
                <c:pt idx="53">
                  <c:v>0.93103448275862066</c:v>
                </c:pt>
                <c:pt idx="54">
                  <c:v>0.60344827586206884</c:v>
                </c:pt>
                <c:pt idx="55">
                  <c:v>0.74193548387096775</c:v>
                </c:pt>
                <c:pt idx="56">
                  <c:v>0.7857142857142857</c:v>
                </c:pt>
                <c:pt idx="57">
                  <c:v>0.77777777777777779</c:v>
                </c:pt>
                <c:pt idx="58">
                  <c:v>0.58823529411764708</c:v>
                </c:pt>
                <c:pt idx="59">
                  <c:v>0.57894736842105265</c:v>
                </c:pt>
                <c:pt idx="60">
                  <c:v>0.70588235294117652</c:v>
                </c:pt>
                <c:pt idx="61">
                  <c:v>0.76190476190476175</c:v>
                </c:pt>
                <c:pt idx="62">
                  <c:v>0.61538461538461542</c:v>
                </c:pt>
                <c:pt idx="63">
                  <c:v>0.84210526315789469</c:v>
                </c:pt>
                <c:pt idx="64">
                  <c:v>0.77192982456140347</c:v>
                </c:pt>
                <c:pt idx="65">
                  <c:v>0.75</c:v>
                </c:pt>
                <c:pt idx="66">
                  <c:v>0.74285714285714288</c:v>
                </c:pt>
                <c:pt idx="67">
                  <c:v>0.68439656747895938</c:v>
                </c:pt>
                <c:pt idx="68">
                  <c:v>0.79245283018867929</c:v>
                </c:pt>
                <c:pt idx="69">
                  <c:v>0.60869565217391297</c:v>
                </c:pt>
                <c:pt idx="70" formatCode="0.00">
                  <c:v>0.78048780487804881</c:v>
                </c:pt>
                <c:pt idx="71" formatCode="0.00">
                  <c:v>0.82692307692307676</c:v>
                </c:pt>
                <c:pt idx="72" formatCode="0.00">
                  <c:v>0.53191489361702127</c:v>
                </c:pt>
                <c:pt idx="73" formatCode="0.00">
                  <c:v>0.85</c:v>
                </c:pt>
                <c:pt idx="74" formatCode="0.00">
                  <c:v>0.55555555555555558</c:v>
                </c:pt>
                <c:pt idx="75" formatCode="0.00">
                  <c:v>0.56818181818181823</c:v>
                </c:pt>
                <c:pt idx="76" formatCode="0.00">
                  <c:v>0.71794871794871795</c:v>
                </c:pt>
                <c:pt idx="77" formatCode="0.00">
                  <c:v>0.61111111111111116</c:v>
                </c:pt>
                <c:pt idx="78" formatCode="0.00">
                  <c:v>0.80952380952380953</c:v>
                </c:pt>
                <c:pt idx="79" formatCode="0.00">
                  <c:v>0.41025641025641024</c:v>
                </c:pt>
                <c:pt idx="80">
                  <c:v>0.84782608695652173</c:v>
                </c:pt>
                <c:pt idx="81" formatCode="0.00">
                  <c:v>0.5</c:v>
                </c:pt>
                <c:pt idx="82" formatCode="0.00">
                  <c:v>0.74285714285714288</c:v>
                </c:pt>
                <c:pt idx="83" formatCode="0.00">
                  <c:v>0.79661016949152552</c:v>
                </c:pt>
                <c:pt idx="84">
                  <c:v>0.68096871457543717</c:v>
                </c:pt>
                <c:pt idx="85">
                  <c:v>0.64912280701754399</c:v>
                </c:pt>
                <c:pt idx="86">
                  <c:v>0.83333333333333337</c:v>
                </c:pt>
                <c:pt idx="87">
                  <c:v>0.75342465753424659</c:v>
                </c:pt>
                <c:pt idx="88">
                  <c:v>0.79729729729729726</c:v>
                </c:pt>
                <c:pt idx="89">
                  <c:v>0.77941176470588236</c:v>
                </c:pt>
                <c:pt idx="90">
                  <c:v>0.55555555555555547</c:v>
                </c:pt>
                <c:pt idx="91">
                  <c:v>0.56565656565656552</c:v>
                </c:pt>
                <c:pt idx="92">
                  <c:v>0.72499999999999998</c:v>
                </c:pt>
                <c:pt idx="93">
                  <c:v>0.61904761904761907</c:v>
                </c:pt>
                <c:pt idx="94">
                  <c:v>0.6</c:v>
                </c:pt>
                <c:pt idx="95">
                  <c:v>0.5</c:v>
                </c:pt>
                <c:pt idx="96">
                  <c:v>0.92</c:v>
                </c:pt>
                <c:pt idx="97">
                  <c:v>0.60377358490566035</c:v>
                </c:pt>
                <c:pt idx="98">
                  <c:v>0.8125</c:v>
                </c:pt>
                <c:pt idx="99">
                  <c:v>0.75</c:v>
                </c:pt>
                <c:pt idx="100">
                  <c:v>0.78</c:v>
                </c:pt>
                <c:pt idx="101">
                  <c:v>0.77500000000000002</c:v>
                </c:pt>
                <c:pt idx="102">
                  <c:v>0.80434782608695654</c:v>
                </c:pt>
                <c:pt idx="103">
                  <c:v>0.3454545454545454</c:v>
                </c:pt>
                <c:pt idx="104">
                  <c:v>0.5</c:v>
                </c:pt>
                <c:pt idx="105">
                  <c:v>0.68253968253968256</c:v>
                </c:pt>
                <c:pt idx="106">
                  <c:v>0.88888888888888884</c:v>
                </c:pt>
                <c:pt idx="107">
                  <c:v>0.55696202531645567</c:v>
                </c:pt>
                <c:pt idx="108">
                  <c:v>0.79220779220779225</c:v>
                </c:pt>
                <c:pt idx="109">
                  <c:v>0.68750000000000011</c:v>
                </c:pt>
                <c:pt idx="110">
                  <c:v>0.68644067796610164</c:v>
                </c:pt>
                <c:pt idx="111">
                  <c:v>0.64462809917355368</c:v>
                </c:pt>
                <c:pt idx="112">
                  <c:v>0.64</c:v>
                </c:pt>
                <c:pt idx="113">
                  <c:v>0.49999999999999989</c:v>
                </c:pt>
                <c:pt idx="114">
                  <c:v>0.71162805803217188</c:v>
                </c:pt>
                <c:pt idx="115">
                  <c:v>0.95833333333333337</c:v>
                </c:pt>
                <c:pt idx="116">
                  <c:v>0.73913043478260865</c:v>
                </c:pt>
                <c:pt idx="117">
                  <c:v>0.87142857142857144</c:v>
                </c:pt>
                <c:pt idx="118">
                  <c:v>0.67796610169491522</c:v>
                </c:pt>
                <c:pt idx="119">
                  <c:v>0.75757575757575757</c:v>
                </c:pt>
                <c:pt idx="120">
                  <c:v>0.671875</c:v>
                </c:pt>
                <c:pt idx="121">
                  <c:v>0.8571428571428571</c:v>
                </c:pt>
                <c:pt idx="122">
                  <c:v>0.65853658536585369</c:v>
                </c:pt>
                <c:pt idx="123">
                  <c:v>0.70370370370370383</c:v>
                </c:pt>
                <c:pt idx="124">
                  <c:v>0.22058823529411764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свод'!$H$5:$H$129</c:f>
              <c:numCache>
                <c:formatCode>#,##0.00</c:formatCode>
                <c:ptCount val="125"/>
                <c:pt idx="0">
                  <c:v>0.70403065739787574</c:v>
                </c:pt>
                <c:pt idx="1">
                  <c:v>0.70403065739787574</c:v>
                </c:pt>
                <c:pt idx="3">
                  <c:v>0.70403065739787574</c:v>
                </c:pt>
                <c:pt idx="4">
                  <c:v>0.70403065739787574</c:v>
                </c:pt>
                <c:pt idx="5">
                  <c:v>0.70403065739787574</c:v>
                </c:pt>
                <c:pt idx="6">
                  <c:v>0.70403065739787574</c:v>
                </c:pt>
                <c:pt idx="7">
                  <c:v>0.70403065739787574</c:v>
                </c:pt>
                <c:pt idx="8">
                  <c:v>0.70403065739787574</c:v>
                </c:pt>
                <c:pt idx="9">
                  <c:v>0.70403065739787574</c:v>
                </c:pt>
                <c:pt idx="10">
                  <c:v>0.70403065739787574</c:v>
                </c:pt>
                <c:pt idx="11">
                  <c:v>0.70403065739787574</c:v>
                </c:pt>
                <c:pt idx="13">
                  <c:v>0.70403065739787574</c:v>
                </c:pt>
                <c:pt idx="14">
                  <c:v>0.70403065739787574</c:v>
                </c:pt>
                <c:pt idx="15">
                  <c:v>0.70403065739787574</c:v>
                </c:pt>
                <c:pt idx="16">
                  <c:v>0.70403065739787574</c:v>
                </c:pt>
                <c:pt idx="17">
                  <c:v>0.70403065739787574</c:v>
                </c:pt>
                <c:pt idx="18">
                  <c:v>0.70403065739787574</c:v>
                </c:pt>
                <c:pt idx="19">
                  <c:v>0.70403065739787574</c:v>
                </c:pt>
                <c:pt idx="20">
                  <c:v>0.70403065739787574</c:v>
                </c:pt>
                <c:pt idx="21">
                  <c:v>0.70403065739787574</c:v>
                </c:pt>
                <c:pt idx="22">
                  <c:v>0.70403065739787574</c:v>
                </c:pt>
                <c:pt idx="23">
                  <c:v>0.70403065739787574</c:v>
                </c:pt>
                <c:pt idx="24">
                  <c:v>0.70403065739787574</c:v>
                </c:pt>
                <c:pt idx="25">
                  <c:v>0.70403065739787574</c:v>
                </c:pt>
                <c:pt idx="26">
                  <c:v>0.70403065739787574</c:v>
                </c:pt>
                <c:pt idx="28">
                  <c:v>0.70403065739787574</c:v>
                </c:pt>
                <c:pt idx="29">
                  <c:v>0.70403065739787574</c:v>
                </c:pt>
                <c:pt idx="30">
                  <c:v>0.70403065739787574</c:v>
                </c:pt>
                <c:pt idx="31">
                  <c:v>0.70403065739787574</c:v>
                </c:pt>
                <c:pt idx="32">
                  <c:v>0.70403065739787574</c:v>
                </c:pt>
                <c:pt idx="33">
                  <c:v>0.70403065739787574</c:v>
                </c:pt>
                <c:pt idx="34">
                  <c:v>0.70403065739787574</c:v>
                </c:pt>
                <c:pt idx="35">
                  <c:v>0.70403065739787574</c:v>
                </c:pt>
                <c:pt idx="36">
                  <c:v>0.70403065739787574</c:v>
                </c:pt>
                <c:pt idx="37">
                  <c:v>0.70403065739787574</c:v>
                </c:pt>
                <c:pt idx="38">
                  <c:v>0.70403065739787574</c:v>
                </c:pt>
                <c:pt idx="39">
                  <c:v>0.70403065739787574</c:v>
                </c:pt>
                <c:pt idx="40">
                  <c:v>0.70403065739787574</c:v>
                </c:pt>
                <c:pt idx="41">
                  <c:v>0.70403065739787574</c:v>
                </c:pt>
                <c:pt idx="42">
                  <c:v>0.70403065739787574</c:v>
                </c:pt>
                <c:pt idx="43">
                  <c:v>0.70403065739787574</c:v>
                </c:pt>
                <c:pt idx="44">
                  <c:v>0.70403065739787574</c:v>
                </c:pt>
                <c:pt idx="45">
                  <c:v>0.70403065739787574</c:v>
                </c:pt>
                <c:pt idx="46">
                  <c:v>0.70403065739787574</c:v>
                </c:pt>
                <c:pt idx="48">
                  <c:v>0.70403065739787574</c:v>
                </c:pt>
                <c:pt idx="49">
                  <c:v>0.70403065739787574</c:v>
                </c:pt>
                <c:pt idx="50">
                  <c:v>0.70403065739787574</c:v>
                </c:pt>
                <c:pt idx="51">
                  <c:v>0.70403065739787574</c:v>
                </c:pt>
                <c:pt idx="52">
                  <c:v>0.70403065739787574</c:v>
                </c:pt>
                <c:pt idx="53">
                  <c:v>0.70403065739787574</c:v>
                </c:pt>
                <c:pt idx="54">
                  <c:v>0.70403065739787574</c:v>
                </c:pt>
                <c:pt idx="55">
                  <c:v>0.70403065739787574</c:v>
                </c:pt>
                <c:pt idx="56">
                  <c:v>0.70403065739787574</c:v>
                </c:pt>
                <c:pt idx="57">
                  <c:v>0.70403065739787574</c:v>
                </c:pt>
                <c:pt idx="58">
                  <c:v>0.70403065739787574</c:v>
                </c:pt>
                <c:pt idx="59">
                  <c:v>0.70403065739787574</c:v>
                </c:pt>
                <c:pt idx="60">
                  <c:v>0.70403065739787574</c:v>
                </c:pt>
                <c:pt idx="61">
                  <c:v>0.70403065739787574</c:v>
                </c:pt>
                <c:pt idx="62">
                  <c:v>0.70403065739787574</c:v>
                </c:pt>
                <c:pt idx="63">
                  <c:v>0.70403065739787574</c:v>
                </c:pt>
                <c:pt idx="64">
                  <c:v>0.70403065739787574</c:v>
                </c:pt>
                <c:pt idx="65">
                  <c:v>0.70403065739787574</c:v>
                </c:pt>
                <c:pt idx="66">
                  <c:v>0.70403065739787574</c:v>
                </c:pt>
                <c:pt idx="68">
                  <c:v>0.70403065739787574</c:v>
                </c:pt>
                <c:pt idx="69">
                  <c:v>0.70403065739787574</c:v>
                </c:pt>
                <c:pt idx="70">
                  <c:v>0.70403065739787574</c:v>
                </c:pt>
                <c:pt idx="71">
                  <c:v>0.70403065739787574</c:v>
                </c:pt>
                <c:pt idx="72">
                  <c:v>0.70403065739787574</c:v>
                </c:pt>
                <c:pt idx="73">
                  <c:v>0.7</c:v>
                </c:pt>
                <c:pt idx="74">
                  <c:v>0.70403065739787574</c:v>
                </c:pt>
                <c:pt idx="75">
                  <c:v>0.70403065739787574</c:v>
                </c:pt>
                <c:pt idx="76">
                  <c:v>0.70403065739787574</c:v>
                </c:pt>
                <c:pt idx="77">
                  <c:v>0.70403065739787574</c:v>
                </c:pt>
                <c:pt idx="78">
                  <c:v>0.70403065739787574</c:v>
                </c:pt>
                <c:pt idx="79">
                  <c:v>0.70403065739787574</c:v>
                </c:pt>
                <c:pt idx="80">
                  <c:v>0.70403065739787574</c:v>
                </c:pt>
                <c:pt idx="81">
                  <c:v>0.70403065739787574</c:v>
                </c:pt>
                <c:pt idx="82">
                  <c:v>0.70403065739787574</c:v>
                </c:pt>
                <c:pt idx="83">
                  <c:v>0.70403065739787574</c:v>
                </c:pt>
                <c:pt idx="85">
                  <c:v>0.70403065739787574</c:v>
                </c:pt>
                <c:pt idx="86">
                  <c:v>0.70403065739787574</c:v>
                </c:pt>
                <c:pt idx="87">
                  <c:v>0.70403065739787574</c:v>
                </c:pt>
                <c:pt idx="88">
                  <c:v>0.70403065739787574</c:v>
                </c:pt>
                <c:pt idx="89">
                  <c:v>0.70403065739787574</c:v>
                </c:pt>
                <c:pt idx="90">
                  <c:v>0.70403065739787574</c:v>
                </c:pt>
                <c:pt idx="91">
                  <c:v>0.70403065739787574</c:v>
                </c:pt>
                <c:pt idx="92">
                  <c:v>0.70403065739787574</c:v>
                </c:pt>
                <c:pt idx="93">
                  <c:v>0.70403065739787574</c:v>
                </c:pt>
                <c:pt idx="94">
                  <c:v>0.70403065739787574</c:v>
                </c:pt>
                <c:pt idx="95">
                  <c:v>0.70403065739787574</c:v>
                </c:pt>
                <c:pt idx="96">
                  <c:v>0.70403065739787574</c:v>
                </c:pt>
                <c:pt idx="97">
                  <c:v>0.70403065739787574</c:v>
                </c:pt>
                <c:pt idx="98">
                  <c:v>0.70403065739787574</c:v>
                </c:pt>
                <c:pt idx="99">
                  <c:v>0.70403065739787574</c:v>
                </c:pt>
                <c:pt idx="100">
                  <c:v>0.70403065739787574</c:v>
                </c:pt>
                <c:pt idx="101">
                  <c:v>0.70403065739787574</c:v>
                </c:pt>
                <c:pt idx="102">
                  <c:v>0.70403065739787574</c:v>
                </c:pt>
                <c:pt idx="103">
                  <c:v>0.70403065739787574</c:v>
                </c:pt>
                <c:pt idx="104">
                  <c:v>0.70403065739787574</c:v>
                </c:pt>
                <c:pt idx="105">
                  <c:v>0.70403065739787574</c:v>
                </c:pt>
                <c:pt idx="106">
                  <c:v>0.70403065739787574</c:v>
                </c:pt>
                <c:pt idx="107">
                  <c:v>0.70403065739787574</c:v>
                </c:pt>
                <c:pt idx="108">
                  <c:v>0.70403065739787574</c:v>
                </c:pt>
                <c:pt idx="109">
                  <c:v>0.70403065739787574</c:v>
                </c:pt>
                <c:pt idx="110">
                  <c:v>0.70403065739787574</c:v>
                </c:pt>
                <c:pt idx="111">
                  <c:v>0.70403065739787574</c:v>
                </c:pt>
                <c:pt idx="112">
                  <c:v>0.70403065739787574</c:v>
                </c:pt>
                <c:pt idx="113">
                  <c:v>0.70403065739787574</c:v>
                </c:pt>
                <c:pt idx="115">
                  <c:v>0.70403065739787574</c:v>
                </c:pt>
                <c:pt idx="116">
                  <c:v>0.70403065739787574</c:v>
                </c:pt>
                <c:pt idx="117">
                  <c:v>0.70403065739787574</c:v>
                </c:pt>
                <c:pt idx="118">
                  <c:v>0.70403065739787574</c:v>
                </c:pt>
                <c:pt idx="119">
                  <c:v>0.70403065739787574</c:v>
                </c:pt>
                <c:pt idx="120">
                  <c:v>0.70403065739787574</c:v>
                </c:pt>
                <c:pt idx="121">
                  <c:v>0.70403065739787574</c:v>
                </c:pt>
                <c:pt idx="122">
                  <c:v>0.70403065739787574</c:v>
                </c:pt>
                <c:pt idx="123">
                  <c:v>0.70403065739787574</c:v>
                </c:pt>
                <c:pt idx="124">
                  <c:v>0.70403065739787574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00352"/>
        <c:axId val="197614400"/>
      </c:lineChart>
      <c:catAx>
        <c:axId val="19760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614400"/>
        <c:crosses val="autoZero"/>
        <c:auto val="1"/>
        <c:lblAlgn val="ctr"/>
        <c:lblOffset val="100"/>
        <c:noMultiLvlLbl val="0"/>
      </c:catAx>
      <c:valAx>
        <c:axId val="19761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60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807990793807364"/>
          <c:y val="5.9664082687338513E-2"/>
          <c:w val="0.30384018412385277"/>
          <c:h val="4.3604956357199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Стабильность</a:t>
            </a:r>
            <a:r>
              <a:rPr lang="ru-RU" b="1" baseline="0"/>
              <a:t> педагогического коллектива</a:t>
            </a:r>
            <a:endParaRPr lang="ru-RU" b="1"/>
          </a:p>
        </c:rich>
      </c:tx>
      <c:layout>
        <c:manualLayout>
          <c:xMode val="edge"/>
          <c:yMode val="edge"/>
          <c:x val="0.4032058931047087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357674269111553E-2"/>
          <c:y val="0.11020589557779381"/>
          <c:w val="0.98129349111052178"/>
          <c:h val="0.54269389633068776"/>
        </c:manualLayout>
      </c:layout>
      <c:lineChart>
        <c:grouping val="standard"/>
        <c:varyColors val="0"/>
        <c:ser>
          <c:idx val="0"/>
          <c:order val="0"/>
          <c:tx>
            <c:v>Коэффициент стабильности педагогического коллектива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свод'!$D$5:$D$129</c:f>
              <c:numCache>
                <c:formatCode>0.00</c:formatCode>
                <c:ptCount val="125"/>
                <c:pt idx="0">
                  <c:v>0.88017184397637249</c:v>
                </c:pt>
                <c:pt idx="1">
                  <c:v>0.85709999999999997</c:v>
                </c:pt>
                <c:pt idx="2">
                  <c:v>0.89542957889774</c:v>
                </c:pt>
                <c:pt idx="3">
                  <c:v>0.91304347826086951</c:v>
                </c:pt>
                <c:pt idx="4">
                  <c:v>0.96551724137931039</c:v>
                </c:pt>
                <c:pt idx="5">
                  <c:v>0.96808510638297873</c:v>
                </c:pt>
                <c:pt idx="6">
                  <c:v>0.88785046728971961</c:v>
                </c:pt>
                <c:pt idx="7">
                  <c:v>0.88571428571428568</c:v>
                </c:pt>
                <c:pt idx="8">
                  <c:v>0.79245283018867929</c:v>
                </c:pt>
                <c:pt idx="9">
                  <c:v>0.95945945945945943</c:v>
                </c:pt>
                <c:pt idx="10">
                  <c:v>0.84745762711864403</c:v>
                </c:pt>
                <c:pt idx="11">
                  <c:v>0.8392857142857143</c:v>
                </c:pt>
                <c:pt idx="12">
                  <c:v>0.90286068852315859</c:v>
                </c:pt>
                <c:pt idx="13">
                  <c:v>0.92105263157894735</c:v>
                </c:pt>
                <c:pt idx="14">
                  <c:v>0.88</c:v>
                </c:pt>
                <c:pt idx="15">
                  <c:v>0.9135802469135802</c:v>
                </c:pt>
                <c:pt idx="16">
                  <c:v>0.8990825688073395</c:v>
                </c:pt>
                <c:pt idx="17">
                  <c:v>0.89814814814814814</c:v>
                </c:pt>
                <c:pt idx="18">
                  <c:v>0.9</c:v>
                </c:pt>
                <c:pt idx="19">
                  <c:v>0.96491228070175439</c:v>
                </c:pt>
                <c:pt idx="20">
                  <c:v>1</c:v>
                </c:pt>
                <c:pt idx="21">
                  <c:v>0.85483870967741937</c:v>
                </c:pt>
                <c:pt idx="22">
                  <c:v>0.90163934426229508</c:v>
                </c:pt>
                <c:pt idx="23">
                  <c:v>0.86363636363636365</c:v>
                </c:pt>
                <c:pt idx="24">
                  <c:v>0.92727272727272736</c:v>
                </c:pt>
                <c:pt idx="25">
                  <c:v>0.8780487804878051</c:v>
                </c:pt>
                <c:pt idx="26">
                  <c:v>0.83783783783783794</c:v>
                </c:pt>
                <c:pt idx="27">
                  <c:v>0.88041037570123171</c:v>
                </c:pt>
                <c:pt idx="28">
                  <c:v>0.9135802469135802</c:v>
                </c:pt>
                <c:pt idx="29">
                  <c:v>0.88172043010752688</c:v>
                </c:pt>
                <c:pt idx="30">
                  <c:v>0.85897435897435892</c:v>
                </c:pt>
                <c:pt idx="31">
                  <c:v>0.9375</c:v>
                </c:pt>
                <c:pt idx="32">
                  <c:v>0.90410958904109584</c:v>
                </c:pt>
                <c:pt idx="33">
                  <c:v>0.91428571428571426</c:v>
                </c:pt>
                <c:pt idx="34">
                  <c:v>0.91304347826086951</c:v>
                </c:pt>
                <c:pt idx="35">
                  <c:v>0.93939393939393945</c:v>
                </c:pt>
                <c:pt idx="36">
                  <c:v>0.91304347826086951</c:v>
                </c:pt>
                <c:pt idx="37">
                  <c:v>0.7192982456140351</c:v>
                </c:pt>
                <c:pt idx="38">
                  <c:v>0.92592592592592593</c:v>
                </c:pt>
                <c:pt idx="39">
                  <c:v>0.81132075471698117</c:v>
                </c:pt>
                <c:pt idx="40">
                  <c:v>0.94230769230769229</c:v>
                </c:pt>
                <c:pt idx="41">
                  <c:v>0.78125</c:v>
                </c:pt>
                <c:pt idx="42">
                  <c:v>0.7567567567567568</c:v>
                </c:pt>
                <c:pt idx="43">
                  <c:v>0.90243902439024393</c:v>
                </c:pt>
                <c:pt idx="44">
                  <c:v>0.92105263157894735</c:v>
                </c:pt>
                <c:pt idx="45">
                  <c:v>0.93846153846153846</c:v>
                </c:pt>
                <c:pt idx="46">
                  <c:v>0.85333333333333328</c:v>
                </c:pt>
                <c:pt idx="47">
                  <c:v>0.86662681132895092</c:v>
                </c:pt>
                <c:pt idx="48">
                  <c:v>0.86904761904761885</c:v>
                </c:pt>
                <c:pt idx="49">
                  <c:v>0.87037037037037035</c:v>
                </c:pt>
                <c:pt idx="50">
                  <c:v>0.921875</c:v>
                </c:pt>
                <c:pt idx="51">
                  <c:v>0.92307692307692313</c:v>
                </c:pt>
                <c:pt idx="52">
                  <c:v>0.91549295774647887</c:v>
                </c:pt>
                <c:pt idx="53">
                  <c:v>0.93548387096774188</c:v>
                </c:pt>
                <c:pt idx="54">
                  <c:v>0.82857142857142863</c:v>
                </c:pt>
                <c:pt idx="55">
                  <c:v>0.73809523809523814</c:v>
                </c:pt>
                <c:pt idx="56">
                  <c:v>0.875</c:v>
                </c:pt>
                <c:pt idx="57">
                  <c:v>0.9</c:v>
                </c:pt>
                <c:pt idx="58">
                  <c:v>0.87179487179487181</c:v>
                </c:pt>
                <c:pt idx="59">
                  <c:v>0.84444444444444444</c:v>
                </c:pt>
                <c:pt idx="60">
                  <c:v>0.9107142857142857</c:v>
                </c:pt>
                <c:pt idx="61">
                  <c:v>0.70000000000000007</c:v>
                </c:pt>
                <c:pt idx="62">
                  <c:v>0.84782608695652173</c:v>
                </c:pt>
                <c:pt idx="63">
                  <c:v>1</c:v>
                </c:pt>
                <c:pt idx="64">
                  <c:v>0.90476190476190488</c:v>
                </c:pt>
                <c:pt idx="65">
                  <c:v>0.84848484848484851</c:v>
                </c:pt>
                <c:pt idx="66">
                  <c:v>0.76086956521739135</c:v>
                </c:pt>
                <c:pt idx="67">
                  <c:v>0.85149818484459616</c:v>
                </c:pt>
                <c:pt idx="68">
                  <c:v>0.828125</c:v>
                </c:pt>
                <c:pt idx="69">
                  <c:v>0.85185185185185208</c:v>
                </c:pt>
                <c:pt idx="70">
                  <c:v>0.85416666666666663</c:v>
                </c:pt>
                <c:pt idx="71">
                  <c:v>0.88135593220338992</c:v>
                </c:pt>
                <c:pt idx="72">
                  <c:v>0.72307692307692306</c:v>
                </c:pt>
                <c:pt idx="73">
                  <c:v>0.95238095238095233</c:v>
                </c:pt>
                <c:pt idx="74">
                  <c:v>0.6428571428571429</c:v>
                </c:pt>
                <c:pt idx="75">
                  <c:v>0.95652173913043481</c:v>
                </c:pt>
                <c:pt idx="76">
                  <c:v>0.6964285714285714</c:v>
                </c:pt>
                <c:pt idx="77">
                  <c:v>0.92307692307692313</c:v>
                </c:pt>
                <c:pt idx="78">
                  <c:v>0.96923076923076923</c:v>
                </c:pt>
                <c:pt idx="79">
                  <c:v>0.82978723404255317</c:v>
                </c:pt>
                <c:pt idx="80">
                  <c:v>0.93877551020408168</c:v>
                </c:pt>
                <c:pt idx="81">
                  <c:v>0.82926829268292679</c:v>
                </c:pt>
                <c:pt idx="82">
                  <c:v>0.79545454545454541</c:v>
                </c:pt>
                <c:pt idx="83">
                  <c:v>0.95161290322580638</c:v>
                </c:pt>
                <c:pt idx="84">
                  <c:v>0.89847053684313261</c:v>
                </c:pt>
                <c:pt idx="85">
                  <c:v>0.93442622950819665</c:v>
                </c:pt>
                <c:pt idx="86">
                  <c:v>0.8</c:v>
                </c:pt>
                <c:pt idx="87">
                  <c:v>0.96052631578947367</c:v>
                </c:pt>
                <c:pt idx="88">
                  <c:v>0.93670886075949367</c:v>
                </c:pt>
                <c:pt idx="89">
                  <c:v>0.88311688311688308</c:v>
                </c:pt>
                <c:pt idx="90">
                  <c:v>0.76595744680851074</c:v>
                </c:pt>
                <c:pt idx="91">
                  <c:v>0.91666666666666685</c:v>
                </c:pt>
                <c:pt idx="92">
                  <c:v>0.83333333333333337</c:v>
                </c:pt>
                <c:pt idx="93">
                  <c:v>0.875</c:v>
                </c:pt>
                <c:pt idx="94">
                  <c:v>0.85106382978723405</c:v>
                </c:pt>
                <c:pt idx="95">
                  <c:v>0.97297297297297303</c:v>
                </c:pt>
                <c:pt idx="96">
                  <c:v>0.90909090909090906</c:v>
                </c:pt>
                <c:pt idx="97">
                  <c:v>0.89830508474576276</c:v>
                </c:pt>
                <c:pt idx="98">
                  <c:v>0.8571428571428571</c:v>
                </c:pt>
                <c:pt idx="99">
                  <c:v>0.87272727272727268</c:v>
                </c:pt>
                <c:pt idx="100">
                  <c:v>0.81967213114754101</c:v>
                </c:pt>
                <c:pt idx="101">
                  <c:v>0.81632653061224492</c:v>
                </c:pt>
                <c:pt idx="102">
                  <c:v>0.92</c:v>
                </c:pt>
                <c:pt idx="103">
                  <c:v>0.91666666666666674</c:v>
                </c:pt>
                <c:pt idx="104">
                  <c:v>0.94736842105263153</c:v>
                </c:pt>
                <c:pt idx="105">
                  <c:v>0.95454545454545459</c:v>
                </c:pt>
                <c:pt idx="106">
                  <c:v>0.95454545454545459</c:v>
                </c:pt>
                <c:pt idx="107">
                  <c:v>0.92941176470588238</c:v>
                </c:pt>
                <c:pt idx="108">
                  <c:v>0.96250000000000002</c:v>
                </c:pt>
                <c:pt idx="109">
                  <c:v>0.90140845070422526</c:v>
                </c:pt>
                <c:pt idx="110">
                  <c:v>0.94400000000000006</c:v>
                </c:pt>
                <c:pt idx="111">
                  <c:v>0.93076923076923079</c:v>
                </c:pt>
                <c:pt idx="112">
                  <c:v>0.88028169014084512</c:v>
                </c:pt>
                <c:pt idx="113">
                  <c:v>0.91111111111111132</c:v>
                </c:pt>
                <c:pt idx="114">
                  <c:v>0.85507668162938322</c:v>
                </c:pt>
                <c:pt idx="115">
                  <c:v>0.94736842105263153</c:v>
                </c:pt>
                <c:pt idx="116">
                  <c:v>0.8214285714285714</c:v>
                </c:pt>
                <c:pt idx="117">
                  <c:v>0.92105263157894735</c:v>
                </c:pt>
                <c:pt idx="118">
                  <c:v>0.921875</c:v>
                </c:pt>
                <c:pt idx="119">
                  <c:v>0.91666666666666663</c:v>
                </c:pt>
                <c:pt idx="120">
                  <c:v>0.91428571428571426</c:v>
                </c:pt>
                <c:pt idx="121">
                  <c:v>0.56756756756756754</c:v>
                </c:pt>
                <c:pt idx="122">
                  <c:v>0.87234042553191493</c:v>
                </c:pt>
                <c:pt idx="123">
                  <c:v>0.81818181818181812</c:v>
                </c:pt>
                <c:pt idx="124">
                  <c:v>0.85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свод'!$E$5:$E$129</c:f>
              <c:numCache>
                <c:formatCode>#,##0.00</c:formatCode>
                <c:ptCount val="125"/>
                <c:pt idx="0">
                  <c:v>0.88017184397637249</c:v>
                </c:pt>
                <c:pt idx="1">
                  <c:v>0.88017184397637249</c:v>
                </c:pt>
                <c:pt idx="3">
                  <c:v>0.88017184397637249</c:v>
                </c:pt>
                <c:pt idx="4">
                  <c:v>0.88017184397637249</c:v>
                </c:pt>
                <c:pt idx="5">
                  <c:v>0.88017184397637249</c:v>
                </c:pt>
                <c:pt idx="6">
                  <c:v>0.88017184397637249</c:v>
                </c:pt>
                <c:pt idx="7">
                  <c:v>0.88017184397637249</c:v>
                </c:pt>
                <c:pt idx="8">
                  <c:v>0.88017184397637249</c:v>
                </c:pt>
                <c:pt idx="9">
                  <c:v>0.88017184397637249</c:v>
                </c:pt>
                <c:pt idx="10">
                  <c:v>0.88017184397637249</c:v>
                </c:pt>
                <c:pt idx="11">
                  <c:v>0.88017184397637249</c:v>
                </c:pt>
                <c:pt idx="13">
                  <c:v>0.88017184397637249</c:v>
                </c:pt>
                <c:pt idx="14">
                  <c:v>0.88017184397637249</c:v>
                </c:pt>
                <c:pt idx="15">
                  <c:v>0.88017184397637249</c:v>
                </c:pt>
                <c:pt idx="16">
                  <c:v>0.88017184397637249</c:v>
                </c:pt>
                <c:pt idx="17">
                  <c:v>0.88017184397637249</c:v>
                </c:pt>
                <c:pt idx="18">
                  <c:v>0.88017184397637249</c:v>
                </c:pt>
                <c:pt idx="19">
                  <c:v>0.88017184397637249</c:v>
                </c:pt>
                <c:pt idx="20">
                  <c:v>0.88017184397637249</c:v>
                </c:pt>
                <c:pt idx="21">
                  <c:v>0.88017184397637249</c:v>
                </c:pt>
                <c:pt idx="22">
                  <c:v>0.88017184397637249</c:v>
                </c:pt>
                <c:pt idx="23">
                  <c:v>0.88</c:v>
                </c:pt>
                <c:pt idx="24">
                  <c:v>0.88017184397637249</c:v>
                </c:pt>
                <c:pt idx="25">
                  <c:v>0.88017184397637249</c:v>
                </c:pt>
                <c:pt idx="26">
                  <c:v>0.88017184397637249</c:v>
                </c:pt>
                <c:pt idx="28">
                  <c:v>0.88017184397637249</c:v>
                </c:pt>
                <c:pt idx="29">
                  <c:v>0.88017184397637249</c:v>
                </c:pt>
                <c:pt idx="30">
                  <c:v>0.88017184397637249</c:v>
                </c:pt>
                <c:pt idx="31">
                  <c:v>0.88017184397637249</c:v>
                </c:pt>
                <c:pt idx="32">
                  <c:v>0.88017184397637249</c:v>
                </c:pt>
                <c:pt idx="33">
                  <c:v>0.88017184397637249</c:v>
                </c:pt>
                <c:pt idx="34">
                  <c:v>0.88017184397637249</c:v>
                </c:pt>
                <c:pt idx="35">
                  <c:v>0.88017184397637249</c:v>
                </c:pt>
                <c:pt idx="36">
                  <c:v>0.88017184397637249</c:v>
                </c:pt>
                <c:pt idx="37">
                  <c:v>0.88017184397637249</c:v>
                </c:pt>
                <c:pt idx="38">
                  <c:v>0.88017184397637249</c:v>
                </c:pt>
                <c:pt idx="39">
                  <c:v>0.88017184397637249</c:v>
                </c:pt>
                <c:pt idx="40">
                  <c:v>0.88017184397637249</c:v>
                </c:pt>
                <c:pt idx="41">
                  <c:v>0.88017184397637249</c:v>
                </c:pt>
                <c:pt idx="42">
                  <c:v>0.88017184397637249</c:v>
                </c:pt>
                <c:pt idx="43">
                  <c:v>0.88017184397637249</c:v>
                </c:pt>
                <c:pt idx="44">
                  <c:v>0.88017184397637249</c:v>
                </c:pt>
                <c:pt idx="45">
                  <c:v>0.88017184397637249</c:v>
                </c:pt>
                <c:pt idx="46">
                  <c:v>0.88017184397637249</c:v>
                </c:pt>
                <c:pt idx="48">
                  <c:v>0.88017184397637249</c:v>
                </c:pt>
                <c:pt idx="49">
                  <c:v>0.88017184397637249</c:v>
                </c:pt>
                <c:pt idx="50">
                  <c:v>0.88017184397637249</c:v>
                </c:pt>
                <c:pt idx="51">
                  <c:v>0.88017184397637249</c:v>
                </c:pt>
                <c:pt idx="52">
                  <c:v>0.88017184397637249</c:v>
                </c:pt>
                <c:pt idx="53">
                  <c:v>0.88017184397637249</c:v>
                </c:pt>
                <c:pt idx="54">
                  <c:v>0.88017184397637249</c:v>
                </c:pt>
                <c:pt idx="55">
                  <c:v>0.88017184397637249</c:v>
                </c:pt>
                <c:pt idx="56">
                  <c:v>0.88017184397637249</c:v>
                </c:pt>
                <c:pt idx="57">
                  <c:v>0.88017184397637249</c:v>
                </c:pt>
                <c:pt idx="58">
                  <c:v>0.88017184397637249</c:v>
                </c:pt>
                <c:pt idx="59">
                  <c:v>0.88017184397637249</c:v>
                </c:pt>
                <c:pt idx="60">
                  <c:v>0.88017184397637249</c:v>
                </c:pt>
                <c:pt idx="61">
                  <c:v>0.88017184397637249</c:v>
                </c:pt>
                <c:pt idx="62">
                  <c:v>0.88017184397637249</c:v>
                </c:pt>
                <c:pt idx="63">
                  <c:v>0.88017184397637249</c:v>
                </c:pt>
                <c:pt idx="64">
                  <c:v>0.88017184397637249</c:v>
                </c:pt>
                <c:pt idx="65">
                  <c:v>0.88017184397637249</c:v>
                </c:pt>
                <c:pt idx="66">
                  <c:v>0.88017184397637249</c:v>
                </c:pt>
                <c:pt idx="68">
                  <c:v>0.88017184397637249</c:v>
                </c:pt>
                <c:pt idx="69">
                  <c:v>0.88017184397637249</c:v>
                </c:pt>
                <c:pt idx="70">
                  <c:v>0.88017184397637249</c:v>
                </c:pt>
                <c:pt idx="71">
                  <c:v>0.88017184397637249</c:v>
                </c:pt>
                <c:pt idx="72">
                  <c:v>0.88017184397637249</c:v>
                </c:pt>
                <c:pt idx="73">
                  <c:v>0.88</c:v>
                </c:pt>
                <c:pt idx="74">
                  <c:v>0.88017184397637249</c:v>
                </c:pt>
                <c:pt idx="75">
                  <c:v>0.88017184397637249</c:v>
                </c:pt>
                <c:pt idx="76">
                  <c:v>0.88017184397637249</c:v>
                </c:pt>
                <c:pt idx="77">
                  <c:v>0.88017184397637249</c:v>
                </c:pt>
                <c:pt idx="78">
                  <c:v>0.88017184397637249</c:v>
                </c:pt>
                <c:pt idx="79">
                  <c:v>0.88017184397637249</c:v>
                </c:pt>
                <c:pt idx="80">
                  <c:v>0.88017184397637249</c:v>
                </c:pt>
                <c:pt idx="81">
                  <c:v>0.88017184397637249</c:v>
                </c:pt>
                <c:pt idx="82">
                  <c:v>0.88017184397637249</c:v>
                </c:pt>
                <c:pt idx="83">
                  <c:v>0.88017184397637249</c:v>
                </c:pt>
                <c:pt idx="85">
                  <c:v>0.88017184397637249</c:v>
                </c:pt>
                <c:pt idx="86">
                  <c:v>0.88017184397637249</c:v>
                </c:pt>
                <c:pt idx="87">
                  <c:v>0.88017184397637249</c:v>
                </c:pt>
                <c:pt idx="88">
                  <c:v>0.88017184397637249</c:v>
                </c:pt>
                <c:pt idx="89">
                  <c:v>0.88017184397637249</c:v>
                </c:pt>
                <c:pt idx="90">
                  <c:v>0.88017184397637249</c:v>
                </c:pt>
                <c:pt idx="91">
                  <c:v>0.88017184397637249</c:v>
                </c:pt>
                <c:pt idx="92">
                  <c:v>0.88017184397637249</c:v>
                </c:pt>
                <c:pt idx="93">
                  <c:v>0.88017184397637249</c:v>
                </c:pt>
                <c:pt idx="94">
                  <c:v>0.88017184397637249</c:v>
                </c:pt>
                <c:pt idx="95">
                  <c:v>0.88017184397637249</c:v>
                </c:pt>
                <c:pt idx="96">
                  <c:v>0.88017184397637249</c:v>
                </c:pt>
                <c:pt idx="97">
                  <c:v>0.88017184397637249</c:v>
                </c:pt>
                <c:pt idx="98">
                  <c:v>0.88017184397637249</c:v>
                </c:pt>
                <c:pt idx="99">
                  <c:v>0.88017184397637249</c:v>
                </c:pt>
                <c:pt idx="100">
                  <c:v>0.88017184397637249</c:v>
                </c:pt>
                <c:pt idx="101">
                  <c:v>0.88017184397637249</c:v>
                </c:pt>
                <c:pt idx="102">
                  <c:v>0.88017184397637249</c:v>
                </c:pt>
                <c:pt idx="103">
                  <c:v>0.88017184397637249</c:v>
                </c:pt>
                <c:pt idx="104">
                  <c:v>0.88017184397637249</c:v>
                </c:pt>
                <c:pt idx="105">
                  <c:v>0.88017184397637249</c:v>
                </c:pt>
                <c:pt idx="106">
                  <c:v>0.88017184397637249</c:v>
                </c:pt>
                <c:pt idx="107">
                  <c:v>0.88017184397637249</c:v>
                </c:pt>
                <c:pt idx="108">
                  <c:v>0.88017184397637249</c:v>
                </c:pt>
                <c:pt idx="109">
                  <c:v>0.88017184397637249</c:v>
                </c:pt>
                <c:pt idx="110">
                  <c:v>0.88017184397637249</c:v>
                </c:pt>
                <c:pt idx="111">
                  <c:v>0.88017184397637249</c:v>
                </c:pt>
                <c:pt idx="112">
                  <c:v>0.88017184397637249</c:v>
                </c:pt>
                <c:pt idx="113">
                  <c:v>0.88017184397637249</c:v>
                </c:pt>
                <c:pt idx="115">
                  <c:v>0.88017184397637249</c:v>
                </c:pt>
                <c:pt idx="116">
                  <c:v>0.88017184397637249</c:v>
                </c:pt>
                <c:pt idx="117">
                  <c:v>0.88017184397637249</c:v>
                </c:pt>
                <c:pt idx="118">
                  <c:v>0.88017184397637249</c:v>
                </c:pt>
                <c:pt idx="119">
                  <c:v>0.88017184397637249</c:v>
                </c:pt>
                <c:pt idx="120">
                  <c:v>0.88017184397637249</c:v>
                </c:pt>
                <c:pt idx="121">
                  <c:v>0.88017184397637249</c:v>
                </c:pt>
                <c:pt idx="122">
                  <c:v>0.88017184397637249</c:v>
                </c:pt>
                <c:pt idx="123">
                  <c:v>0.88017184397637249</c:v>
                </c:pt>
                <c:pt idx="124">
                  <c:v>0.88017184397637249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03912"/>
        <c:axId val="197708392"/>
      </c:lineChart>
      <c:catAx>
        <c:axId val="197703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708392"/>
        <c:crosses val="autoZero"/>
        <c:auto val="1"/>
        <c:lblAlgn val="ctr"/>
        <c:lblOffset val="100"/>
        <c:noMultiLvlLbl val="0"/>
      </c:catAx>
      <c:valAx>
        <c:axId val="1977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70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801616990030375"/>
          <c:y val="5.3359893758300136E-2"/>
          <c:w val="0.32396766019939249"/>
          <c:h val="4.4821030837280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Возможность качественного обучения</a:t>
            </a:r>
          </a:p>
        </c:rich>
      </c:tx>
      <c:layout>
        <c:manualLayout>
          <c:xMode val="edge"/>
          <c:yMode val="edge"/>
          <c:x val="0.39509247127630853"/>
          <c:y val="9.821978571845645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318531079137494E-2"/>
          <c:y val="0.10335176952224581"/>
          <c:w val="0.98141625953472234"/>
          <c:h val="0.55687350954375359"/>
        </c:manualLayout>
      </c:layout>
      <c:lineChart>
        <c:grouping val="standard"/>
        <c:varyColors val="0"/>
        <c:ser>
          <c:idx val="0"/>
          <c:order val="0"/>
          <c:tx>
            <c:v>Доля педагогов с высшей и первой категорией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свод'!$J$5:$J$129</c:f>
              <c:numCache>
                <c:formatCode>#,##0.00</c:formatCode>
                <c:ptCount val="125"/>
                <c:pt idx="0">
                  <c:v>0.63083007095783172</c:v>
                </c:pt>
                <c:pt idx="1">
                  <c:v>0.50980392156862742</c:v>
                </c:pt>
                <c:pt idx="2">
                  <c:v>0.65033018715101487</c:v>
                </c:pt>
                <c:pt idx="3">
                  <c:v>0.70833333333333337</c:v>
                </c:pt>
                <c:pt idx="4">
                  <c:v>0.66666666666666663</c:v>
                </c:pt>
                <c:pt idx="5">
                  <c:v>0.70707070707070707</c:v>
                </c:pt>
                <c:pt idx="6">
                  <c:v>0.76635514018691586</c:v>
                </c:pt>
                <c:pt idx="7">
                  <c:v>0.8571428571428571</c:v>
                </c:pt>
                <c:pt idx="8">
                  <c:v>0.55555555555555558</c:v>
                </c:pt>
                <c:pt idx="9">
                  <c:v>0.52439024390243905</c:v>
                </c:pt>
                <c:pt idx="10">
                  <c:v>0.44927536231884058</c:v>
                </c:pt>
                <c:pt idx="11">
                  <c:v>0.61818181818181817</c:v>
                </c:pt>
                <c:pt idx="12">
                  <c:v>0.62646920044483212</c:v>
                </c:pt>
                <c:pt idx="13">
                  <c:v>0.52564102564102566</c:v>
                </c:pt>
                <c:pt idx="14">
                  <c:v>0.71153846153846156</c:v>
                </c:pt>
                <c:pt idx="15">
                  <c:v>0.81818181818181823</c:v>
                </c:pt>
                <c:pt idx="16">
                  <c:v>0.83783783783783783</c:v>
                </c:pt>
                <c:pt idx="17">
                  <c:v>0.68224299065420557</c:v>
                </c:pt>
                <c:pt idx="18">
                  <c:v>0.6071428571428571</c:v>
                </c:pt>
                <c:pt idx="19">
                  <c:v>0.63934426229508201</c:v>
                </c:pt>
                <c:pt idx="20">
                  <c:v>0.75757575757575757</c:v>
                </c:pt>
                <c:pt idx="21">
                  <c:v>0.57352941176470584</c:v>
                </c:pt>
                <c:pt idx="22">
                  <c:v>0.54838709677419351</c:v>
                </c:pt>
                <c:pt idx="23">
                  <c:v>0.48</c:v>
                </c:pt>
                <c:pt idx="24">
                  <c:v>0.33333333333333331</c:v>
                </c:pt>
                <c:pt idx="25">
                  <c:v>0.53488372093023251</c:v>
                </c:pt>
                <c:pt idx="26">
                  <c:v>0.72093023255813948</c:v>
                </c:pt>
                <c:pt idx="27">
                  <c:v>0.66240168776300556</c:v>
                </c:pt>
                <c:pt idx="28">
                  <c:v>0.71951219512195119</c:v>
                </c:pt>
                <c:pt idx="29">
                  <c:v>0.69473684210526321</c:v>
                </c:pt>
                <c:pt idx="30">
                  <c:v>0.72499999999999998</c:v>
                </c:pt>
                <c:pt idx="31">
                  <c:v>0.76190476190476186</c:v>
                </c:pt>
                <c:pt idx="32">
                  <c:v>0.85135135135135132</c:v>
                </c:pt>
                <c:pt idx="33">
                  <c:v>0.51219512195121952</c:v>
                </c:pt>
                <c:pt idx="34">
                  <c:v>0.64444444444444449</c:v>
                </c:pt>
                <c:pt idx="35">
                  <c:v>0.45945945945945948</c:v>
                </c:pt>
                <c:pt idx="36">
                  <c:v>0.68085106382978722</c:v>
                </c:pt>
                <c:pt idx="37">
                  <c:v>0.7021276595744681</c:v>
                </c:pt>
                <c:pt idx="38">
                  <c:v>0.73333333333333328</c:v>
                </c:pt>
                <c:pt idx="39">
                  <c:v>0.51724137931034486</c:v>
                </c:pt>
                <c:pt idx="40">
                  <c:v>0.70909090909090911</c:v>
                </c:pt>
                <c:pt idx="41">
                  <c:v>0.67692307692307696</c:v>
                </c:pt>
                <c:pt idx="42">
                  <c:v>0.55263157894736847</c:v>
                </c:pt>
                <c:pt idx="43">
                  <c:v>0.69767441860465118</c:v>
                </c:pt>
                <c:pt idx="44">
                  <c:v>0.75609756097560976</c:v>
                </c:pt>
                <c:pt idx="45">
                  <c:v>0.66666666666666663</c:v>
                </c:pt>
                <c:pt idx="46">
                  <c:v>0.52439024390243905</c:v>
                </c:pt>
                <c:pt idx="47">
                  <c:v>0.64365515841761911</c:v>
                </c:pt>
                <c:pt idx="48">
                  <c:v>0.70238095238095233</c:v>
                </c:pt>
                <c:pt idx="49">
                  <c:v>0.63265306122448983</c:v>
                </c:pt>
                <c:pt idx="50">
                  <c:v>0.55555555555555558</c:v>
                </c:pt>
                <c:pt idx="51">
                  <c:v>0.71212121212121215</c:v>
                </c:pt>
                <c:pt idx="52">
                  <c:v>0.78378378378378377</c:v>
                </c:pt>
                <c:pt idx="53">
                  <c:v>0.875</c:v>
                </c:pt>
                <c:pt idx="54">
                  <c:v>0.52112676056338025</c:v>
                </c:pt>
                <c:pt idx="55">
                  <c:v>0.58139534883720934</c:v>
                </c:pt>
                <c:pt idx="56">
                  <c:v>0.6470588235294118</c:v>
                </c:pt>
                <c:pt idx="57">
                  <c:v>0.73684210526315785</c:v>
                </c:pt>
                <c:pt idx="58">
                  <c:v>0.5</c:v>
                </c:pt>
                <c:pt idx="59">
                  <c:v>0.47826086956521741</c:v>
                </c:pt>
                <c:pt idx="60">
                  <c:v>0.63157894736842102</c:v>
                </c:pt>
                <c:pt idx="61">
                  <c:v>0.58620689655172409</c:v>
                </c:pt>
                <c:pt idx="62">
                  <c:v>0.51020408163265307</c:v>
                </c:pt>
                <c:pt idx="63">
                  <c:v>0.82051282051282048</c:v>
                </c:pt>
                <c:pt idx="64">
                  <c:v>0.703125</c:v>
                </c:pt>
                <c:pt idx="65">
                  <c:v>0.67164179104477617</c:v>
                </c:pt>
                <c:pt idx="66">
                  <c:v>0.57999999999999996</c:v>
                </c:pt>
                <c:pt idx="67">
                  <c:v>0.59868402178176794</c:v>
                </c:pt>
                <c:pt idx="68">
                  <c:v>0.68181818181818177</c:v>
                </c:pt>
                <c:pt idx="69">
                  <c:v>0.57499999999999996</c:v>
                </c:pt>
                <c:pt idx="70">
                  <c:v>0.73913043478260865</c:v>
                </c:pt>
                <c:pt idx="71">
                  <c:v>0.69841269841269837</c:v>
                </c:pt>
                <c:pt idx="72">
                  <c:v>0.40322580645161288</c:v>
                </c:pt>
                <c:pt idx="73">
                  <c:v>0.80952380952380953</c:v>
                </c:pt>
                <c:pt idx="74">
                  <c:v>0.41666666666666669</c:v>
                </c:pt>
                <c:pt idx="75">
                  <c:v>0.52941176470588236</c:v>
                </c:pt>
                <c:pt idx="76">
                  <c:v>0.46376811594202899</c:v>
                </c:pt>
                <c:pt idx="77">
                  <c:v>0.53658536585365857</c:v>
                </c:pt>
                <c:pt idx="78">
                  <c:v>0.7432432432432432</c:v>
                </c:pt>
                <c:pt idx="79">
                  <c:v>0.34</c:v>
                </c:pt>
                <c:pt idx="80">
                  <c:v>0.79629629629629628</c:v>
                </c:pt>
                <c:pt idx="81">
                  <c:v>0.44736842105263158</c:v>
                </c:pt>
                <c:pt idx="82">
                  <c:v>0.70731707317073167</c:v>
                </c:pt>
                <c:pt idx="83">
                  <c:v>0.69117647058823528</c:v>
                </c:pt>
                <c:pt idx="84">
                  <c:v>0.61164092575917262</c:v>
                </c:pt>
                <c:pt idx="85">
                  <c:v>0.6271186440677966</c:v>
                </c:pt>
                <c:pt idx="86">
                  <c:v>0.62857142857142856</c:v>
                </c:pt>
                <c:pt idx="87">
                  <c:v>0.70512820512820518</c:v>
                </c:pt>
                <c:pt idx="88">
                  <c:v>0.75609756097560976</c:v>
                </c:pt>
                <c:pt idx="89">
                  <c:v>0.74647887323943662</c:v>
                </c:pt>
                <c:pt idx="90">
                  <c:v>0.39655172413793105</c:v>
                </c:pt>
                <c:pt idx="91">
                  <c:v>0.52777777777777779</c:v>
                </c:pt>
                <c:pt idx="92">
                  <c:v>0.625</c:v>
                </c:pt>
                <c:pt idx="93">
                  <c:v>0.56000000000000005</c:v>
                </c:pt>
                <c:pt idx="94">
                  <c:v>0.52173913043478259</c:v>
                </c:pt>
                <c:pt idx="95">
                  <c:v>0.47619047619047616</c:v>
                </c:pt>
                <c:pt idx="96">
                  <c:v>0.82758620689655171</c:v>
                </c:pt>
                <c:pt idx="97">
                  <c:v>0.5714285714285714</c:v>
                </c:pt>
                <c:pt idx="98">
                  <c:v>0.7192982456140351</c:v>
                </c:pt>
                <c:pt idx="99">
                  <c:v>0.69491525423728817</c:v>
                </c:pt>
                <c:pt idx="100">
                  <c:v>0.61538461538461542</c:v>
                </c:pt>
                <c:pt idx="101">
                  <c:v>0.67346938775510201</c:v>
                </c:pt>
                <c:pt idx="102">
                  <c:v>0.73076923076923073</c:v>
                </c:pt>
                <c:pt idx="103">
                  <c:v>0.30555555555555558</c:v>
                </c:pt>
                <c:pt idx="104">
                  <c:v>0.4576271186440678</c:v>
                </c:pt>
                <c:pt idx="105">
                  <c:v>0.68181818181818177</c:v>
                </c:pt>
                <c:pt idx="106">
                  <c:v>0.85185185185185186</c:v>
                </c:pt>
                <c:pt idx="107">
                  <c:v>0.45098039215686275</c:v>
                </c:pt>
                <c:pt idx="108">
                  <c:v>0.72222222222222221</c:v>
                </c:pt>
                <c:pt idx="109">
                  <c:v>0.61538461538461542</c:v>
                </c:pt>
                <c:pt idx="110">
                  <c:v>0.65384615384615385</c:v>
                </c:pt>
                <c:pt idx="111">
                  <c:v>0.57971014492753625</c:v>
                </c:pt>
                <c:pt idx="112">
                  <c:v>0.58389261744966447</c:v>
                </c:pt>
                <c:pt idx="113">
                  <c:v>0.43119266055045874</c:v>
                </c:pt>
                <c:pt idx="114">
                  <c:v>0.65421626169546909</c:v>
                </c:pt>
                <c:pt idx="115">
                  <c:v>0.95890410958904104</c:v>
                </c:pt>
                <c:pt idx="116">
                  <c:v>0.6333333333333333</c:v>
                </c:pt>
                <c:pt idx="117">
                  <c:v>0.80519480519480524</c:v>
                </c:pt>
                <c:pt idx="118">
                  <c:v>0.65714285714285714</c:v>
                </c:pt>
                <c:pt idx="119">
                  <c:v>0.65</c:v>
                </c:pt>
                <c:pt idx="120">
                  <c:v>0.63888888888888884</c:v>
                </c:pt>
                <c:pt idx="121">
                  <c:v>0.71875</c:v>
                </c:pt>
                <c:pt idx="122">
                  <c:v>0.59183673469387754</c:v>
                </c:pt>
                <c:pt idx="123">
                  <c:v>0.60606060606060608</c:v>
                </c:pt>
                <c:pt idx="124">
                  <c:v>0.28205128205128205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свод'!$K$5:$K$129</c:f>
              <c:numCache>
                <c:formatCode>#,##0.00</c:formatCode>
                <c:ptCount val="125"/>
                <c:pt idx="0">
                  <c:v>0.63083007095783172</c:v>
                </c:pt>
                <c:pt idx="1">
                  <c:v>0.63083007095783172</c:v>
                </c:pt>
                <c:pt idx="3">
                  <c:v>0.63083007095783172</c:v>
                </c:pt>
                <c:pt idx="4">
                  <c:v>0.63083007095783172</c:v>
                </c:pt>
                <c:pt idx="5">
                  <c:v>0.63083007095783172</c:v>
                </c:pt>
                <c:pt idx="6">
                  <c:v>0.63083007095783172</c:v>
                </c:pt>
                <c:pt idx="7">
                  <c:v>0.63083007095783172</c:v>
                </c:pt>
                <c:pt idx="8">
                  <c:v>0.63083007095783172</c:v>
                </c:pt>
                <c:pt idx="9">
                  <c:v>0.63083007095783172</c:v>
                </c:pt>
                <c:pt idx="10">
                  <c:v>0.63083007095783172</c:v>
                </c:pt>
                <c:pt idx="11">
                  <c:v>0.63083007095783172</c:v>
                </c:pt>
                <c:pt idx="13">
                  <c:v>0.63083007095783172</c:v>
                </c:pt>
                <c:pt idx="14">
                  <c:v>0.63083007095783172</c:v>
                </c:pt>
                <c:pt idx="15">
                  <c:v>0.63083007095783172</c:v>
                </c:pt>
                <c:pt idx="16">
                  <c:v>0.63083007095783172</c:v>
                </c:pt>
                <c:pt idx="17">
                  <c:v>0.63083007095783172</c:v>
                </c:pt>
                <c:pt idx="18">
                  <c:v>0.63083007095783172</c:v>
                </c:pt>
                <c:pt idx="19">
                  <c:v>0.63083007095783172</c:v>
                </c:pt>
                <c:pt idx="20">
                  <c:v>0.63083007095783172</c:v>
                </c:pt>
                <c:pt idx="21">
                  <c:v>0.63083007095783172</c:v>
                </c:pt>
                <c:pt idx="22">
                  <c:v>0.63083007095783172</c:v>
                </c:pt>
                <c:pt idx="23">
                  <c:v>0.6</c:v>
                </c:pt>
                <c:pt idx="24">
                  <c:v>0.63083007095783172</c:v>
                </c:pt>
                <c:pt idx="25">
                  <c:v>0.63083007095783172</c:v>
                </c:pt>
                <c:pt idx="26">
                  <c:v>0.63083007095783172</c:v>
                </c:pt>
                <c:pt idx="28">
                  <c:v>0.63083007095783172</c:v>
                </c:pt>
                <c:pt idx="29">
                  <c:v>0.63083007095783172</c:v>
                </c:pt>
                <c:pt idx="30">
                  <c:v>0.63083007095783172</c:v>
                </c:pt>
                <c:pt idx="31">
                  <c:v>0.63083007095783172</c:v>
                </c:pt>
                <c:pt idx="32">
                  <c:v>0.63083007095783172</c:v>
                </c:pt>
                <c:pt idx="33">
                  <c:v>0.63083007095783172</c:v>
                </c:pt>
                <c:pt idx="34">
                  <c:v>0.63083007095783172</c:v>
                </c:pt>
                <c:pt idx="35">
                  <c:v>0.63083007095783172</c:v>
                </c:pt>
                <c:pt idx="36">
                  <c:v>0.63083007095783172</c:v>
                </c:pt>
                <c:pt idx="37">
                  <c:v>0.63083007095783172</c:v>
                </c:pt>
                <c:pt idx="38">
                  <c:v>0.63083007095783172</c:v>
                </c:pt>
                <c:pt idx="39">
                  <c:v>0.63083007095783172</c:v>
                </c:pt>
                <c:pt idx="40">
                  <c:v>0.63083007095783172</c:v>
                </c:pt>
                <c:pt idx="41">
                  <c:v>0.63083007095783172</c:v>
                </c:pt>
                <c:pt idx="42">
                  <c:v>0.63083007095783172</c:v>
                </c:pt>
                <c:pt idx="43">
                  <c:v>0.63083007095783172</c:v>
                </c:pt>
                <c:pt idx="44">
                  <c:v>0.63083007095783172</c:v>
                </c:pt>
                <c:pt idx="45">
                  <c:v>0.63083007095783172</c:v>
                </c:pt>
                <c:pt idx="46">
                  <c:v>0.63083007095783172</c:v>
                </c:pt>
                <c:pt idx="48">
                  <c:v>0.63083007095783172</c:v>
                </c:pt>
                <c:pt idx="49">
                  <c:v>0.63083007095783172</c:v>
                </c:pt>
                <c:pt idx="50">
                  <c:v>0.63083007095783172</c:v>
                </c:pt>
                <c:pt idx="51">
                  <c:v>0.63083007095783172</c:v>
                </c:pt>
                <c:pt idx="52">
                  <c:v>0.63083007095783172</c:v>
                </c:pt>
                <c:pt idx="53">
                  <c:v>0.63083007095783172</c:v>
                </c:pt>
                <c:pt idx="54">
                  <c:v>0.63083007095783172</c:v>
                </c:pt>
                <c:pt idx="55">
                  <c:v>0.63083007095783172</c:v>
                </c:pt>
                <c:pt idx="56">
                  <c:v>0.63083007095783172</c:v>
                </c:pt>
                <c:pt idx="57">
                  <c:v>0.63083007095783172</c:v>
                </c:pt>
                <c:pt idx="58">
                  <c:v>0.63083007095783172</c:v>
                </c:pt>
                <c:pt idx="59">
                  <c:v>0.63083007095783172</c:v>
                </c:pt>
                <c:pt idx="60">
                  <c:v>0.63083007095783172</c:v>
                </c:pt>
                <c:pt idx="61">
                  <c:v>0.63083007095783172</c:v>
                </c:pt>
                <c:pt idx="62">
                  <c:v>0.63083007095783172</c:v>
                </c:pt>
                <c:pt idx="63">
                  <c:v>0.63083007095783172</c:v>
                </c:pt>
                <c:pt idx="64">
                  <c:v>0.63083007095783172</c:v>
                </c:pt>
                <c:pt idx="65">
                  <c:v>0.63083007095783172</c:v>
                </c:pt>
                <c:pt idx="66">
                  <c:v>0.63083007095783172</c:v>
                </c:pt>
                <c:pt idx="68">
                  <c:v>0.63083007095783172</c:v>
                </c:pt>
                <c:pt idx="69">
                  <c:v>0.63083007095783172</c:v>
                </c:pt>
                <c:pt idx="70">
                  <c:v>0.63083007095783172</c:v>
                </c:pt>
                <c:pt idx="71">
                  <c:v>0.63083007095783172</c:v>
                </c:pt>
                <c:pt idx="72">
                  <c:v>0.63083007095783172</c:v>
                </c:pt>
                <c:pt idx="73">
                  <c:v>0.6</c:v>
                </c:pt>
                <c:pt idx="74">
                  <c:v>0.63083007095783172</c:v>
                </c:pt>
                <c:pt idx="75">
                  <c:v>0.63083007095783172</c:v>
                </c:pt>
                <c:pt idx="76">
                  <c:v>0.63083007095783172</c:v>
                </c:pt>
                <c:pt idx="77">
                  <c:v>0.63083007095783172</c:v>
                </c:pt>
                <c:pt idx="78">
                  <c:v>0.63083007095783172</c:v>
                </c:pt>
                <c:pt idx="79">
                  <c:v>0.63083007095783172</c:v>
                </c:pt>
                <c:pt idx="80">
                  <c:v>0.63083007095783172</c:v>
                </c:pt>
                <c:pt idx="81">
                  <c:v>0.63083007095783172</c:v>
                </c:pt>
                <c:pt idx="82">
                  <c:v>0.63083007095783172</c:v>
                </c:pt>
                <c:pt idx="83">
                  <c:v>0.63083007095783172</c:v>
                </c:pt>
                <c:pt idx="85">
                  <c:v>0.63083007095783172</c:v>
                </c:pt>
                <c:pt idx="86">
                  <c:v>0.63083007095783172</c:v>
                </c:pt>
                <c:pt idx="87">
                  <c:v>0.63083007095783172</c:v>
                </c:pt>
                <c:pt idx="88">
                  <c:v>0.63083007095783172</c:v>
                </c:pt>
                <c:pt idx="89">
                  <c:v>0.63083007095783172</c:v>
                </c:pt>
                <c:pt idx="90">
                  <c:v>0.63083007095783172</c:v>
                </c:pt>
                <c:pt idx="91">
                  <c:v>0.63083007095783172</c:v>
                </c:pt>
                <c:pt idx="92">
                  <c:v>0.63083007095783172</c:v>
                </c:pt>
                <c:pt idx="93">
                  <c:v>0.63083007095783172</c:v>
                </c:pt>
                <c:pt idx="94">
                  <c:v>0.63083007095783172</c:v>
                </c:pt>
                <c:pt idx="95">
                  <c:v>0.63083007095783172</c:v>
                </c:pt>
                <c:pt idx="96">
                  <c:v>0.63083007095783172</c:v>
                </c:pt>
                <c:pt idx="97">
                  <c:v>0.63083007095783172</c:v>
                </c:pt>
                <c:pt idx="98">
                  <c:v>0.63083007095783172</c:v>
                </c:pt>
                <c:pt idx="99">
                  <c:v>0.63083007095783172</c:v>
                </c:pt>
                <c:pt idx="100">
                  <c:v>0.63083007095783172</c:v>
                </c:pt>
                <c:pt idx="101">
                  <c:v>0.63083007095783172</c:v>
                </c:pt>
                <c:pt idx="102">
                  <c:v>0.63083007095783172</c:v>
                </c:pt>
                <c:pt idx="103">
                  <c:v>0.63083007095783172</c:v>
                </c:pt>
                <c:pt idx="104">
                  <c:v>0.63083007095783172</c:v>
                </c:pt>
                <c:pt idx="105">
                  <c:v>0.63083007095783172</c:v>
                </c:pt>
                <c:pt idx="106">
                  <c:v>0.63083007095783172</c:v>
                </c:pt>
                <c:pt idx="107">
                  <c:v>0.63083007095783172</c:v>
                </c:pt>
                <c:pt idx="108">
                  <c:v>0.63083007095783172</c:v>
                </c:pt>
                <c:pt idx="109">
                  <c:v>0.63083007095783172</c:v>
                </c:pt>
                <c:pt idx="110">
                  <c:v>0.63083007095783172</c:v>
                </c:pt>
                <c:pt idx="111">
                  <c:v>0.63083007095783172</c:v>
                </c:pt>
                <c:pt idx="112">
                  <c:v>0.63083007095783172</c:v>
                </c:pt>
                <c:pt idx="113">
                  <c:v>0.63083007095783172</c:v>
                </c:pt>
                <c:pt idx="115">
                  <c:v>0.63083007095783172</c:v>
                </c:pt>
                <c:pt idx="116">
                  <c:v>0.63083007095783172</c:v>
                </c:pt>
                <c:pt idx="117">
                  <c:v>0.63083007095783172</c:v>
                </c:pt>
                <c:pt idx="118">
                  <c:v>0.63083007095783172</c:v>
                </c:pt>
                <c:pt idx="119">
                  <c:v>0.63083007095783172</c:v>
                </c:pt>
                <c:pt idx="120">
                  <c:v>0.63083007095783172</c:v>
                </c:pt>
                <c:pt idx="121">
                  <c:v>0.63083007095783172</c:v>
                </c:pt>
                <c:pt idx="122">
                  <c:v>0.63083007095783172</c:v>
                </c:pt>
                <c:pt idx="123">
                  <c:v>0.63083007095783172</c:v>
                </c:pt>
                <c:pt idx="124">
                  <c:v>0.63083007095783172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47408"/>
        <c:axId val="197804200"/>
      </c:lineChart>
      <c:catAx>
        <c:axId val="19814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804200"/>
        <c:crosses val="autoZero"/>
        <c:auto val="1"/>
        <c:lblAlgn val="ctr"/>
        <c:lblOffset val="100"/>
        <c:noMultiLvlLbl val="0"/>
      </c:catAx>
      <c:valAx>
        <c:axId val="19780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4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349200089891836"/>
          <c:y val="5.4241876663017594E-2"/>
          <c:w val="0.29157999030411991"/>
          <c:h val="4.1436762119026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Зрелость коллектива и возможность инновационных преобразований</a:t>
            </a:r>
          </a:p>
        </c:rich>
      </c:tx>
      <c:layout>
        <c:manualLayout>
          <c:xMode val="edge"/>
          <c:yMode val="edge"/>
          <c:x val="0.34301671546318446"/>
          <c:y val="2.464571780653111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689147059531752E-2"/>
          <c:y val="9.8804682686383247E-2"/>
          <c:w val="0.97759042936686336"/>
          <c:h val="0.49362112545543635"/>
        </c:manualLayout>
      </c:layout>
      <c:lineChart>
        <c:grouping val="standard"/>
        <c:varyColors val="0"/>
        <c:ser>
          <c:idx val="0"/>
          <c:order val="0"/>
          <c:tx>
            <c:v>Доля педагогов от 25 до 45 лет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свод'!$M$5:$M$129</c:f>
              <c:numCache>
                <c:formatCode>#,##0.00</c:formatCode>
                <c:ptCount val="125"/>
                <c:pt idx="0">
                  <c:v>0.47462537255660042</c:v>
                </c:pt>
                <c:pt idx="1">
                  <c:v>0.5490196078431373</c:v>
                </c:pt>
                <c:pt idx="2">
                  <c:v>0.4955878303095147</c:v>
                </c:pt>
                <c:pt idx="3">
                  <c:v>0.58333333333333337</c:v>
                </c:pt>
                <c:pt idx="4">
                  <c:v>0.43678160919540232</c:v>
                </c:pt>
                <c:pt idx="5">
                  <c:v>0.45454545454545453</c:v>
                </c:pt>
                <c:pt idx="6">
                  <c:v>0.53271028037383172</c:v>
                </c:pt>
                <c:pt idx="7">
                  <c:v>0.4</c:v>
                </c:pt>
                <c:pt idx="8">
                  <c:v>0.57407407407407407</c:v>
                </c:pt>
                <c:pt idx="9">
                  <c:v>0.48780487804878059</c:v>
                </c:pt>
                <c:pt idx="10">
                  <c:v>0.46376811594202899</c:v>
                </c:pt>
                <c:pt idx="11">
                  <c:v>0.52727272727272723</c:v>
                </c:pt>
                <c:pt idx="12">
                  <c:v>0.49785110076807843</c:v>
                </c:pt>
                <c:pt idx="13">
                  <c:v>0.52564102564102566</c:v>
                </c:pt>
                <c:pt idx="14">
                  <c:v>0.42307692307692307</c:v>
                </c:pt>
                <c:pt idx="15">
                  <c:v>0.51948051948051943</c:v>
                </c:pt>
                <c:pt idx="16">
                  <c:v>0.45945945945945948</c:v>
                </c:pt>
                <c:pt idx="17">
                  <c:v>0.46728971962616828</c:v>
                </c:pt>
                <c:pt idx="18">
                  <c:v>0.4642857142857143</c:v>
                </c:pt>
                <c:pt idx="19">
                  <c:v>0.49180327868852458</c:v>
                </c:pt>
                <c:pt idx="20">
                  <c:v>0.51515151515151514</c:v>
                </c:pt>
                <c:pt idx="21">
                  <c:v>0.55882352941176472</c:v>
                </c:pt>
                <c:pt idx="22">
                  <c:v>0.56451612903225812</c:v>
                </c:pt>
                <c:pt idx="23">
                  <c:v>0.48</c:v>
                </c:pt>
                <c:pt idx="24">
                  <c:v>0.6166666666666667</c:v>
                </c:pt>
                <c:pt idx="25">
                  <c:v>0.48837209302325579</c:v>
                </c:pt>
                <c:pt idx="26">
                  <c:v>0.39534883720930231</c:v>
                </c:pt>
                <c:pt idx="27">
                  <c:v>0.48674774299370466</c:v>
                </c:pt>
                <c:pt idx="28">
                  <c:v>0.43902439024390255</c:v>
                </c:pt>
                <c:pt idx="29">
                  <c:v>0.50526315789473686</c:v>
                </c:pt>
                <c:pt idx="30">
                  <c:v>0.4375</c:v>
                </c:pt>
                <c:pt idx="31">
                  <c:v>0.44444444444444442</c:v>
                </c:pt>
                <c:pt idx="32">
                  <c:v>0.47297297297297297</c:v>
                </c:pt>
                <c:pt idx="33">
                  <c:v>0.51219512195121952</c:v>
                </c:pt>
                <c:pt idx="34">
                  <c:v>0.51111111111111118</c:v>
                </c:pt>
                <c:pt idx="35">
                  <c:v>0.64864864864864868</c:v>
                </c:pt>
                <c:pt idx="36">
                  <c:v>0.42553191489361702</c:v>
                </c:pt>
                <c:pt idx="37">
                  <c:v>0.57446808510638303</c:v>
                </c:pt>
                <c:pt idx="38">
                  <c:v>0.3</c:v>
                </c:pt>
                <c:pt idx="39">
                  <c:v>0.43103448275862066</c:v>
                </c:pt>
                <c:pt idx="40">
                  <c:v>0.41818181818181815</c:v>
                </c:pt>
                <c:pt idx="41">
                  <c:v>0.49230769230769234</c:v>
                </c:pt>
                <c:pt idx="42">
                  <c:v>0.5</c:v>
                </c:pt>
                <c:pt idx="43">
                  <c:v>0.51162790697674421</c:v>
                </c:pt>
                <c:pt idx="44">
                  <c:v>0.5609756097560975</c:v>
                </c:pt>
                <c:pt idx="45">
                  <c:v>0.55072463768115942</c:v>
                </c:pt>
                <c:pt idx="46">
                  <c:v>0.51219512195121952</c:v>
                </c:pt>
                <c:pt idx="47">
                  <c:v>0.44465938902745145</c:v>
                </c:pt>
                <c:pt idx="48">
                  <c:v>0.4642857142857143</c:v>
                </c:pt>
                <c:pt idx="49">
                  <c:v>0.32653061224489793</c:v>
                </c:pt>
                <c:pt idx="50">
                  <c:v>0.51111111111111107</c:v>
                </c:pt>
                <c:pt idx="51">
                  <c:v>0.37121212121212122</c:v>
                </c:pt>
                <c:pt idx="52">
                  <c:v>0.51351351351351349</c:v>
                </c:pt>
                <c:pt idx="53">
                  <c:v>0.515625</c:v>
                </c:pt>
                <c:pt idx="54">
                  <c:v>0.42253521126760563</c:v>
                </c:pt>
                <c:pt idx="55">
                  <c:v>0.53490000000000004</c:v>
                </c:pt>
                <c:pt idx="56">
                  <c:v>0.4118</c:v>
                </c:pt>
                <c:pt idx="57">
                  <c:v>0.42110000000000009</c:v>
                </c:pt>
                <c:pt idx="58">
                  <c:v>0.38099999999999995</c:v>
                </c:pt>
                <c:pt idx="59">
                  <c:v>0.52173913043478259</c:v>
                </c:pt>
                <c:pt idx="60">
                  <c:v>0.31579999999999997</c:v>
                </c:pt>
                <c:pt idx="61">
                  <c:v>0.6552</c:v>
                </c:pt>
                <c:pt idx="62">
                  <c:v>0.46938775510204084</c:v>
                </c:pt>
                <c:pt idx="63">
                  <c:v>0.28205128205128205</c:v>
                </c:pt>
                <c:pt idx="64">
                  <c:v>0.453125</c:v>
                </c:pt>
                <c:pt idx="65">
                  <c:v>0.47761194029850745</c:v>
                </c:pt>
                <c:pt idx="66">
                  <c:v>0.4</c:v>
                </c:pt>
                <c:pt idx="67">
                  <c:v>0.50290168737983654</c:v>
                </c:pt>
                <c:pt idx="68">
                  <c:v>0.60606060606060608</c:v>
                </c:pt>
                <c:pt idx="69">
                  <c:v>0.48749999999999999</c:v>
                </c:pt>
                <c:pt idx="70">
                  <c:v>0.52173913043478259</c:v>
                </c:pt>
                <c:pt idx="71">
                  <c:v>0.60317460317460314</c:v>
                </c:pt>
                <c:pt idx="72">
                  <c:v>0.64516129032258063</c:v>
                </c:pt>
                <c:pt idx="73">
                  <c:v>0.52380952380952384</c:v>
                </c:pt>
                <c:pt idx="74">
                  <c:v>0.29166666666666669</c:v>
                </c:pt>
                <c:pt idx="75">
                  <c:v>0.52941176470588236</c:v>
                </c:pt>
                <c:pt idx="76">
                  <c:v>0.42028985507246375</c:v>
                </c:pt>
                <c:pt idx="77">
                  <c:v>0.51219512195121952</c:v>
                </c:pt>
                <c:pt idx="78">
                  <c:v>0.3783783783783784</c:v>
                </c:pt>
                <c:pt idx="79">
                  <c:v>0.52</c:v>
                </c:pt>
                <c:pt idx="80">
                  <c:v>0.53703703703703709</c:v>
                </c:pt>
                <c:pt idx="81">
                  <c:v>0.52631578947368418</c:v>
                </c:pt>
                <c:pt idx="82">
                  <c:v>0.48780487804878059</c:v>
                </c:pt>
                <c:pt idx="83">
                  <c:v>0.45588235294117646</c:v>
                </c:pt>
                <c:pt idx="84">
                  <c:v>0.46334168584936203</c:v>
                </c:pt>
                <c:pt idx="85">
                  <c:v>0.47457627118644069</c:v>
                </c:pt>
                <c:pt idx="86">
                  <c:v>0.48571428571428571</c:v>
                </c:pt>
                <c:pt idx="87">
                  <c:v>0.30769230769230771</c:v>
                </c:pt>
                <c:pt idx="88">
                  <c:v>0.51219512195121952</c:v>
                </c:pt>
                <c:pt idx="89">
                  <c:v>0.39436619718309857</c:v>
                </c:pt>
                <c:pt idx="90">
                  <c:v>0.5</c:v>
                </c:pt>
                <c:pt idx="91">
                  <c:v>0.58333333333333337</c:v>
                </c:pt>
                <c:pt idx="92">
                  <c:v>0.375</c:v>
                </c:pt>
                <c:pt idx="93">
                  <c:v>0.64</c:v>
                </c:pt>
                <c:pt idx="94">
                  <c:v>0.47826086956521741</c:v>
                </c:pt>
                <c:pt idx="95">
                  <c:v>0.47619047619047616</c:v>
                </c:pt>
                <c:pt idx="96">
                  <c:v>0.32758620689655177</c:v>
                </c:pt>
                <c:pt idx="97">
                  <c:v>0.4642857142857143</c:v>
                </c:pt>
                <c:pt idx="98">
                  <c:v>0.47368421052631576</c:v>
                </c:pt>
                <c:pt idx="99">
                  <c:v>0.50847457627118642</c:v>
                </c:pt>
                <c:pt idx="100">
                  <c:v>0.3692307692307692</c:v>
                </c:pt>
                <c:pt idx="101">
                  <c:v>0.38775510204081642</c:v>
                </c:pt>
                <c:pt idx="102">
                  <c:v>0.42307692307692307</c:v>
                </c:pt>
                <c:pt idx="103">
                  <c:v>0.33333333333333337</c:v>
                </c:pt>
                <c:pt idx="104">
                  <c:v>0.49152542372881358</c:v>
                </c:pt>
                <c:pt idx="105">
                  <c:v>0.48484848484848486</c:v>
                </c:pt>
                <c:pt idx="106">
                  <c:v>0.37037037037037041</c:v>
                </c:pt>
                <c:pt idx="107">
                  <c:v>0.43137254901960786</c:v>
                </c:pt>
                <c:pt idx="108">
                  <c:v>0.44444444444444442</c:v>
                </c:pt>
                <c:pt idx="109">
                  <c:v>0.46153846153846156</c:v>
                </c:pt>
                <c:pt idx="110">
                  <c:v>0.46923076923076923</c:v>
                </c:pt>
                <c:pt idx="111">
                  <c:v>0.59420289855072461</c:v>
                </c:pt>
                <c:pt idx="112">
                  <c:v>0.62416107382550334</c:v>
                </c:pt>
                <c:pt idx="113">
                  <c:v>0.55045871559633031</c:v>
                </c:pt>
                <c:pt idx="114">
                  <c:v>0.43718717016295294</c:v>
                </c:pt>
                <c:pt idx="115" formatCode="0.00">
                  <c:v>0.41095890410958902</c:v>
                </c:pt>
                <c:pt idx="116" formatCode="0.00">
                  <c:v>0.33333333333333337</c:v>
                </c:pt>
                <c:pt idx="117" formatCode="0.00">
                  <c:v>0.42857142857142855</c:v>
                </c:pt>
                <c:pt idx="118" formatCode="0.00">
                  <c:v>0.45714285714285713</c:v>
                </c:pt>
                <c:pt idx="119" formatCode="0.00">
                  <c:v>0.3</c:v>
                </c:pt>
                <c:pt idx="120" formatCode="0.00">
                  <c:v>0.55555555555555558</c:v>
                </c:pt>
                <c:pt idx="121" formatCode="0.00">
                  <c:v>0.40625</c:v>
                </c:pt>
                <c:pt idx="122" formatCode="0.00">
                  <c:v>0.44897959183673475</c:v>
                </c:pt>
                <c:pt idx="123" formatCode="0.00">
                  <c:v>0.42424242424242425</c:v>
                </c:pt>
                <c:pt idx="124">
                  <c:v>0.60683760683760679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свод'!$N$5:$N$129</c:f>
              <c:numCache>
                <c:formatCode>#,##0.00</c:formatCode>
                <c:ptCount val="125"/>
                <c:pt idx="0">
                  <c:v>0.47462537255660042</c:v>
                </c:pt>
                <c:pt idx="1">
                  <c:v>0.47462537255660042</c:v>
                </c:pt>
                <c:pt idx="3">
                  <c:v>0.47462537255660042</c:v>
                </c:pt>
                <c:pt idx="4">
                  <c:v>0.47462537255660042</c:v>
                </c:pt>
                <c:pt idx="5">
                  <c:v>0.47462537255660042</c:v>
                </c:pt>
                <c:pt idx="6">
                  <c:v>0.47462537255660042</c:v>
                </c:pt>
                <c:pt idx="7">
                  <c:v>0.47462537255660042</c:v>
                </c:pt>
                <c:pt idx="8">
                  <c:v>0.47462537255660042</c:v>
                </c:pt>
                <c:pt idx="9">
                  <c:v>0.47462537255660042</c:v>
                </c:pt>
                <c:pt idx="10">
                  <c:v>0.47462537255660042</c:v>
                </c:pt>
                <c:pt idx="11">
                  <c:v>0.47462537255660042</c:v>
                </c:pt>
                <c:pt idx="13">
                  <c:v>0.47462537255660042</c:v>
                </c:pt>
                <c:pt idx="14">
                  <c:v>0.47462537255660042</c:v>
                </c:pt>
                <c:pt idx="15">
                  <c:v>0.47462537255660042</c:v>
                </c:pt>
                <c:pt idx="16">
                  <c:v>0.47462537255660042</c:v>
                </c:pt>
                <c:pt idx="17">
                  <c:v>0.47462537255660042</c:v>
                </c:pt>
                <c:pt idx="18">
                  <c:v>0.47462537255660042</c:v>
                </c:pt>
                <c:pt idx="19">
                  <c:v>0.47462537255660042</c:v>
                </c:pt>
                <c:pt idx="20">
                  <c:v>0.47462537255660042</c:v>
                </c:pt>
                <c:pt idx="21">
                  <c:v>0.47462537255660042</c:v>
                </c:pt>
                <c:pt idx="22">
                  <c:v>0.47462537255660042</c:v>
                </c:pt>
                <c:pt idx="23">
                  <c:v>0.47</c:v>
                </c:pt>
                <c:pt idx="24">
                  <c:v>0.47462537255660042</c:v>
                </c:pt>
                <c:pt idx="25">
                  <c:v>0.47462537255660042</c:v>
                </c:pt>
                <c:pt idx="26">
                  <c:v>0.47462537255660042</c:v>
                </c:pt>
                <c:pt idx="28">
                  <c:v>0.47462537255660042</c:v>
                </c:pt>
                <c:pt idx="29">
                  <c:v>0.47462537255660042</c:v>
                </c:pt>
                <c:pt idx="30">
                  <c:v>0.47462537255660042</c:v>
                </c:pt>
                <c:pt idx="31">
                  <c:v>0.47462537255660042</c:v>
                </c:pt>
                <c:pt idx="32">
                  <c:v>0.47462537255660042</c:v>
                </c:pt>
                <c:pt idx="33">
                  <c:v>0.47462537255660042</c:v>
                </c:pt>
                <c:pt idx="34">
                  <c:v>0.47462537255660042</c:v>
                </c:pt>
                <c:pt idx="35">
                  <c:v>0.47462537255660042</c:v>
                </c:pt>
                <c:pt idx="36">
                  <c:v>0.47462537255660042</c:v>
                </c:pt>
                <c:pt idx="37">
                  <c:v>0.47462537255660042</c:v>
                </c:pt>
                <c:pt idx="38">
                  <c:v>0.47462537255660042</c:v>
                </c:pt>
                <c:pt idx="39">
                  <c:v>0.47462537255660042</c:v>
                </c:pt>
                <c:pt idx="40">
                  <c:v>0.47462537255660042</c:v>
                </c:pt>
                <c:pt idx="41">
                  <c:v>0.47462537255660042</c:v>
                </c:pt>
                <c:pt idx="42">
                  <c:v>0.47462537255660042</c:v>
                </c:pt>
                <c:pt idx="43">
                  <c:v>0.47462537255660042</c:v>
                </c:pt>
                <c:pt idx="44">
                  <c:v>0.47462537255660042</c:v>
                </c:pt>
                <c:pt idx="45">
                  <c:v>0.47462537255660042</c:v>
                </c:pt>
                <c:pt idx="46">
                  <c:v>0.47462537255660042</c:v>
                </c:pt>
                <c:pt idx="48">
                  <c:v>0.47462537255660042</c:v>
                </c:pt>
                <c:pt idx="49">
                  <c:v>0.47462537255660042</c:v>
                </c:pt>
                <c:pt idx="50">
                  <c:v>0.47462537255660042</c:v>
                </c:pt>
                <c:pt idx="51">
                  <c:v>0.47462537255660042</c:v>
                </c:pt>
                <c:pt idx="52">
                  <c:v>0.47462537255660042</c:v>
                </c:pt>
                <c:pt idx="53">
                  <c:v>0.47462537255660042</c:v>
                </c:pt>
                <c:pt idx="54">
                  <c:v>0.47462537255660042</c:v>
                </c:pt>
                <c:pt idx="55">
                  <c:v>0.47462537255660042</c:v>
                </c:pt>
                <c:pt idx="56">
                  <c:v>0.47462537255660042</c:v>
                </c:pt>
                <c:pt idx="57">
                  <c:v>0.47462537255660042</c:v>
                </c:pt>
                <c:pt idx="58">
                  <c:v>0.47462537255660042</c:v>
                </c:pt>
                <c:pt idx="59">
                  <c:v>0.47462537255660042</c:v>
                </c:pt>
                <c:pt idx="60">
                  <c:v>0.47462537255660042</c:v>
                </c:pt>
                <c:pt idx="61">
                  <c:v>0.47462537255660042</c:v>
                </c:pt>
                <c:pt idx="62">
                  <c:v>0.47462537255660042</c:v>
                </c:pt>
                <c:pt idx="63">
                  <c:v>0.47462537255660042</c:v>
                </c:pt>
                <c:pt idx="64">
                  <c:v>0.47462537255660042</c:v>
                </c:pt>
                <c:pt idx="65">
                  <c:v>0.47462537255660042</c:v>
                </c:pt>
                <c:pt idx="66">
                  <c:v>0.47462537255660042</c:v>
                </c:pt>
                <c:pt idx="68">
                  <c:v>0.47462537255660042</c:v>
                </c:pt>
                <c:pt idx="69">
                  <c:v>0.47462537255660042</c:v>
                </c:pt>
                <c:pt idx="70">
                  <c:v>0.47462537255660042</c:v>
                </c:pt>
                <c:pt idx="71">
                  <c:v>0.47462537255660042</c:v>
                </c:pt>
                <c:pt idx="72">
                  <c:v>0.47462537255660042</c:v>
                </c:pt>
                <c:pt idx="73">
                  <c:v>0.47</c:v>
                </c:pt>
                <c:pt idx="74">
                  <c:v>0.47462537255660042</c:v>
                </c:pt>
                <c:pt idx="75">
                  <c:v>0.47462537255660042</c:v>
                </c:pt>
                <c:pt idx="76">
                  <c:v>0.47462537255660042</c:v>
                </c:pt>
                <c:pt idx="77">
                  <c:v>0.47462537255660042</c:v>
                </c:pt>
                <c:pt idx="78">
                  <c:v>0.47462537255660042</c:v>
                </c:pt>
                <c:pt idx="79">
                  <c:v>0.47462537255660042</c:v>
                </c:pt>
                <c:pt idx="80">
                  <c:v>0.47462537255660042</c:v>
                </c:pt>
                <c:pt idx="81">
                  <c:v>0.47462537255660042</c:v>
                </c:pt>
                <c:pt idx="82">
                  <c:v>0.47462537255660042</c:v>
                </c:pt>
                <c:pt idx="83">
                  <c:v>0.47462537255660042</c:v>
                </c:pt>
                <c:pt idx="85">
                  <c:v>0.47462537255660042</c:v>
                </c:pt>
                <c:pt idx="86">
                  <c:v>0.47462537255660042</c:v>
                </c:pt>
                <c:pt idx="87">
                  <c:v>0.47462537255660042</c:v>
                </c:pt>
                <c:pt idx="88">
                  <c:v>0.47462537255660042</c:v>
                </c:pt>
                <c:pt idx="89">
                  <c:v>0.47462537255660042</c:v>
                </c:pt>
                <c:pt idx="90">
                  <c:v>0.47462537255660042</c:v>
                </c:pt>
                <c:pt idx="91">
                  <c:v>0.47462537255660042</c:v>
                </c:pt>
                <c:pt idx="92">
                  <c:v>0.47462537255660042</c:v>
                </c:pt>
                <c:pt idx="93">
                  <c:v>0.47462537255660042</c:v>
                </c:pt>
                <c:pt idx="94">
                  <c:v>0.47462537255660042</c:v>
                </c:pt>
                <c:pt idx="95">
                  <c:v>0.47462537255660042</c:v>
                </c:pt>
                <c:pt idx="96">
                  <c:v>0.47462537255660042</c:v>
                </c:pt>
                <c:pt idx="97">
                  <c:v>0.47462537255660042</c:v>
                </c:pt>
                <c:pt idx="98">
                  <c:v>0.47462537255660042</c:v>
                </c:pt>
                <c:pt idx="99">
                  <c:v>0.47462537255660042</c:v>
                </c:pt>
                <c:pt idx="100">
                  <c:v>0.47462537255660042</c:v>
                </c:pt>
                <c:pt idx="101">
                  <c:v>0.47462537255660042</c:v>
                </c:pt>
                <c:pt idx="102">
                  <c:v>0.47462537255660042</c:v>
                </c:pt>
                <c:pt idx="103">
                  <c:v>0.47462537255660042</c:v>
                </c:pt>
                <c:pt idx="104">
                  <c:v>0.47462537255660042</c:v>
                </c:pt>
                <c:pt idx="105">
                  <c:v>0.47462537255660042</c:v>
                </c:pt>
                <c:pt idx="106">
                  <c:v>0.47462537255660042</c:v>
                </c:pt>
                <c:pt idx="107">
                  <c:v>0.47462537255660042</c:v>
                </c:pt>
                <c:pt idx="108">
                  <c:v>0.47462537255660042</c:v>
                </c:pt>
                <c:pt idx="109">
                  <c:v>0.47462537255660042</c:v>
                </c:pt>
                <c:pt idx="110">
                  <c:v>0.47462537255660042</c:v>
                </c:pt>
                <c:pt idx="111">
                  <c:v>0.47462537255660042</c:v>
                </c:pt>
                <c:pt idx="112">
                  <c:v>0.47462537255660042</c:v>
                </c:pt>
                <c:pt idx="113">
                  <c:v>0.47462537255660042</c:v>
                </c:pt>
                <c:pt idx="115">
                  <c:v>0.47462537255660042</c:v>
                </c:pt>
                <c:pt idx="116">
                  <c:v>0.47462537255660042</c:v>
                </c:pt>
                <c:pt idx="117">
                  <c:v>0.47462537255660042</c:v>
                </c:pt>
                <c:pt idx="118">
                  <c:v>0.47462537255660042</c:v>
                </c:pt>
                <c:pt idx="119">
                  <c:v>0.47462537255660042</c:v>
                </c:pt>
                <c:pt idx="120">
                  <c:v>0.47462537255660042</c:v>
                </c:pt>
                <c:pt idx="121">
                  <c:v>0.47462537255660042</c:v>
                </c:pt>
                <c:pt idx="122">
                  <c:v>0.47462537255660042</c:v>
                </c:pt>
                <c:pt idx="123">
                  <c:v>0.47462537255660042</c:v>
                </c:pt>
                <c:pt idx="124">
                  <c:v>0.47462537255660042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124440"/>
        <c:axId val="198124824"/>
      </c:lineChart>
      <c:catAx>
        <c:axId val="19812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24824"/>
        <c:crosses val="autoZero"/>
        <c:auto val="1"/>
        <c:lblAlgn val="ctr"/>
        <c:lblOffset val="100"/>
        <c:noMultiLvlLbl val="0"/>
      </c:catAx>
      <c:valAx>
        <c:axId val="198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124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020722585068123"/>
          <c:y val="5.9371534195933467E-2"/>
          <c:w val="0.23958549164085197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Обеспеченность педагогами: число обучающихся </a:t>
            </a:r>
            <a:r>
              <a:rPr lang="ru-RU" sz="1400" b="1" i="0" u="none" strike="noStrike" baseline="0">
                <a:effectLst/>
              </a:rPr>
              <a:t>на 1 педагога </a:t>
            </a:r>
            <a:endParaRPr lang="ru-RU" b="1"/>
          </a:p>
        </c:rich>
      </c:tx>
      <c:layout>
        <c:manualLayout>
          <c:xMode val="edge"/>
          <c:yMode val="edge"/>
          <c:x val="0.3601058914485447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3546962226936417E-2"/>
          <c:y val="8.9938434220676211E-2"/>
          <c:w val="0.98616804929378477"/>
          <c:h val="0.5687843548207121"/>
        </c:manualLayout>
      </c:layout>
      <c:lineChart>
        <c:grouping val="standard"/>
        <c:varyColors val="0"/>
        <c:ser>
          <c:idx val="0"/>
          <c:order val="0"/>
          <c:tx>
            <c:v>Обеспеченность педагогами на 1 учащегося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свод'!$P$5:$P$129</c:f>
              <c:numCache>
                <c:formatCode>0</c:formatCode>
                <c:ptCount val="125"/>
                <c:pt idx="0">
                  <c:v>13.306127869035025</c:v>
                </c:pt>
                <c:pt idx="1">
                  <c:v>14.725490196078431</c:v>
                </c:pt>
                <c:pt idx="2">
                  <c:v>12.487926493307995</c:v>
                </c:pt>
                <c:pt idx="3">
                  <c:v>10.166666666666666</c:v>
                </c:pt>
                <c:pt idx="4">
                  <c:v>13.241379310344827</c:v>
                </c:pt>
                <c:pt idx="5">
                  <c:v>14.555555555555555</c:v>
                </c:pt>
                <c:pt idx="6">
                  <c:v>10.616822429906541</c:v>
                </c:pt>
                <c:pt idx="7">
                  <c:v>15.428571428571429</c:v>
                </c:pt>
                <c:pt idx="8">
                  <c:v>11.722222222222221</c:v>
                </c:pt>
                <c:pt idx="9">
                  <c:v>11.963414634146341</c:v>
                </c:pt>
                <c:pt idx="10">
                  <c:v>11.405797101449275</c:v>
                </c:pt>
                <c:pt idx="11">
                  <c:v>13.290909090909091</c:v>
                </c:pt>
                <c:pt idx="12">
                  <c:v>12.71540664727087</c:v>
                </c:pt>
                <c:pt idx="13">
                  <c:v>12.807692307692308</c:v>
                </c:pt>
                <c:pt idx="14">
                  <c:v>11.942307692307692</c:v>
                </c:pt>
                <c:pt idx="15">
                  <c:v>12.168831168831169</c:v>
                </c:pt>
                <c:pt idx="16">
                  <c:v>14.396396396396396</c:v>
                </c:pt>
                <c:pt idx="17">
                  <c:v>12.598130841121495</c:v>
                </c:pt>
                <c:pt idx="18">
                  <c:v>14.357142857142858</c:v>
                </c:pt>
                <c:pt idx="19">
                  <c:v>14.524590163934427</c:v>
                </c:pt>
                <c:pt idx="20">
                  <c:v>13.030303030303031</c:v>
                </c:pt>
                <c:pt idx="21">
                  <c:v>8.0735294117647065</c:v>
                </c:pt>
                <c:pt idx="22">
                  <c:v>10.580645161290322</c:v>
                </c:pt>
                <c:pt idx="23">
                  <c:v>12.44</c:v>
                </c:pt>
                <c:pt idx="24">
                  <c:v>10.933333333333334</c:v>
                </c:pt>
                <c:pt idx="25">
                  <c:v>15.813953488372093</c:v>
                </c:pt>
                <c:pt idx="26">
                  <c:v>14.348837209302326</c:v>
                </c:pt>
                <c:pt idx="27">
                  <c:v>13.253940007804546</c:v>
                </c:pt>
                <c:pt idx="28">
                  <c:v>12.353658536585366</c:v>
                </c:pt>
                <c:pt idx="29">
                  <c:v>12.526315789473685</c:v>
                </c:pt>
                <c:pt idx="30">
                  <c:v>13.45</c:v>
                </c:pt>
                <c:pt idx="31">
                  <c:v>13.015873015873016</c:v>
                </c:pt>
                <c:pt idx="32">
                  <c:v>14.418918918918919</c:v>
                </c:pt>
                <c:pt idx="33">
                  <c:v>9.6829268292682933</c:v>
                </c:pt>
                <c:pt idx="34">
                  <c:v>16.911111111111111</c:v>
                </c:pt>
                <c:pt idx="35">
                  <c:v>12.108108108108109</c:v>
                </c:pt>
                <c:pt idx="36">
                  <c:v>14.659574468085106</c:v>
                </c:pt>
                <c:pt idx="37">
                  <c:v>13.021276595744681</c:v>
                </c:pt>
                <c:pt idx="38">
                  <c:v>13.933333333333334</c:v>
                </c:pt>
                <c:pt idx="39">
                  <c:v>12.517241379310345</c:v>
                </c:pt>
                <c:pt idx="40">
                  <c:v>14.745454545454546</c:v>
                </c:pt>
                <c:pt idx="41">
                  <c:v>10.738461538461538</c:v>
                </c:pt>
                <c:pt idx="42">
                  <c:v>12.421052631578947</c:v>
                </c:pt>
                <c:pt idx="43">
                  <c:v>13.813953488372093</c:v>
                </c:pt>
                <c:pt idx="44">
                  <c:v>14.414634146341463</c:v>
                </c:pt>
                <c:pt idx="45">
                  <c:v>14.971014492753623</c:v>
                </c:pt>
                <c:pt idx="46">
                  <c:v>12.121951219512194</c:v>
                </c:pt>
                <c:pt idx="47">
                  <c:v>12.367566757983301</c:v>
                </c:pt>
                <c:pt idx="48">
                  <c:v>11.321428571428571</c:v>
                </c:pt>
                <c:pt idx="49">
                  <c:v>12.489795918367347</c:v>
                </c:pt>
                <c:pt idx="50">
                  <c:v>12.162962962962963</c:v>
                </c:pt>
                <c:pt idx="51">
                  <c:v>14.833333333333334</c:v>
                </c:pt>
                <c:pt idx="52">
                  <c:v>14.702702702702704</c:v>
                </c:pt>
                <c:pt idx="53">
                  <c:v>12.8125</c:v>
                </c:pt>
                <c:pt idx="54">
                  <c:v>5.394366197183099</c:v>
                </c:pt>
                <c:pt idx="55">
                  <c:v>16.395348837209301</c:v>
                </c:pt>
                <c:pt idx="56">
                  <c:v>13.764705882352942</c:v>
                </c:pt>
                <c:pt idx="57">
                  <c:v>11.157894736842104</c:v>
                </c:pt>
                <c:pt idx="58">
                  <c:v>11.952380952380953</c:v>
                </c:pt>
                <c:pt idx="59">
                  <c:v>10.391304347826088</c:v>
                </c:pt>
                <c:pt idx="60">
                  <c:v>13.543859649122806</c:v>
                </c:pt>
                <c:pt idx="61">
                  <c:v>6.3793103448275863</c:v>
                </c:pt>
                <c:pt idx="62">
                  <c:v>13.530612244897959</c:v>
                </c:pt>
                <c:pt idx="63">
                  <c:v>14.794871794871796</c:v>
                </c:pt>
                <c:pt idx="64">
                  <c:v>11.859375</c:v>
                </c:pt>
                <c:pt idx="65">
                  <c:v>15.597014925373134</c:v>
                </c:pt>
                <c:pt idx="66">
                  <c:v>11.9</c:v>
                </c:pt>
                <c:pt idx="67">
                  <c:v>13.622037669020926</c:v>
                </c:pt>
                <c:pt idx="68">
                  <c:v>14.045454545454545</c:v>
                </c:pt>
                <c:pt idx="69">
                  <c:v>14.125</c:v>
                </c:pt>
                <c:pt idx="70">
                  <c:v>13.673913043478262</c:v>
                </c:pt>
                <c:pt idx="71">
                  <c:v>10.666666666666666</c:v>
                </c:pt>
                <c:pt idx="72">
                  <c:v>12.838709677419354</c:v>
                </c:pt>
                <c:pt idx="73">
                  <c:v>13.19047619047619</c:v>
                </c:pt>
                <c:pt idx="74">
                  <c:v>13.8125</c:v>
                </c:pt>
                <c:pt idx="75">
                  <c:v>13.529411764705882</c:v>
                </c:pt>
                <c:pt idx="76">
                  <c:v>13.521739130434783</c:v>
                </c:pt>
                <c:pt idx="77">
                  <c:v>14.365853658536585</c:v>
                </c:pt>
                <c:pt idx="78">
                  <c:v>14.675675675675675</c:v>
                </c:pt>
                <c:pt idx="79">
                  <c:v>13.48</c:v>
                </c:pt>
                <c:pt idx="80">
                  <c:v>13.518518518518519</c:v>
                </c:pt>
                <c:pt idx="81">
                  <c:v>13.657894736842104</c:v>
                </c:pt>
                <c:pt idx="82">
                  <c:v>13.439024390243903</c:v>
                </c:pt>
                <c:pt idx="83">
                  <c:v>15.411764705882353</c:v>
                </c:pt>
                <c:pt idx="84">
                  <c:v>14.345946856659843</c:v>
                </c:pt>
                <c:pt idx="85">
                  <c:v>15.457627118644067</c:v>
                </c:pt>
                <c:pt idx="86">
                  <c:v>13.885714285714286</c:v>
                </c:pt>
                <c:pt idx="87">
                  <c:v>13.320512820512821</c:v>
                </c:pt>
                <c:pt idx="88">
                  <c:v>13.585365853658537</c:v>
                </c:pt>
                <c:pt idx="89">
                  <c:v>17.901408450704224</c:v>
                </c:pt>
                <c:pt idx="90">
                  <c:v>11.206896551724139</c:v>
                </c:pt>
                <c:pt idx="91">
                  <c:v>14.037037037037036</c:v>
                </c:pt>
                <c:pt idx="92">
                  <c:v>10.604166666666666</c:v>
                </c:pt>
                <c:pt idx="93">
                  <c:v>11.6</c:v>
                </c:pt>
                <c:pt idx="94">
                  <c:v>16.152173913043477</c:v>
                </c:pt>
                <c:pt idx="95">
                  <c:v>13.261904761904763</c:v>
                </c:pt>
                <c:pt idx="96">
                  <c:v>15.517241379310345</c:v>
                </c:pt>
                <c:pt idx="97">
                  <c:v>14.660714285714286</c:v>
                </c:pt>
                <c:pt idx="98">
                  <c:v>13.56140350877193</c:v>
                </c:pt>
                <c:pt idx="99">
                  <c:v>14.084745762711865</c:v>
                </c:pt>
                <c:pt idx="100">
                  <c:v>13.076923076923077</c:v>
                </c:pt>
                <c:pt idx="101">
                  <c:v>12.020408163265307</c:v>
                </c:pt>
                <c:pt idx="102">
                  <c:v>13.153846153846153</c:v>
                </c:pt>
                <c:pt idx="103">
                  <c:v>14.430555555555555</c:v>
                </c:pt>
                <c:pt idx="104">
                  <c:v>14.661016949152541</c:v>
                </c:pt>
                <c:pt idx="105">
                  <c:v>13.272727272727273</c:v>
                </c:pt>
                <c:pt idx="106">
                  <c:v>16.244444444444444</c:v>
                </c:pt>
                <c:pt idx="107">
                  <c:v>18.607843137254903</c:v>
                </c:pt>
                <c:pt idx="108">
                  <c:v>14.477777777777778</c:v>
                </c:pt>
                <c:pt idx="109">
                  <c:v>13.487179487179487</c:v>
                </c:pt>
                <c:pt idx="110">
                  <c:v>16.592307692307692</c:v>
                </c:pt>
                <c:pt idx="111">
                  <c:v>16.89855072463768</c:v>
                </c:pt>
                <c:pt idx="112">
                  <c:v>14.583892617449665</c:v>
                </c:pt>
                <c:pt idx="113">
                  <c:v>15.688073394495413</c:v>
                </c:pt>
                <c:pt idx="114">
                  <c:v>13.089074888201599</c:v>
                </c:pt>
                <c:pt idx="115">
                  <c:v>14.273972602739725</c:v>
                </c:pt>
                <c:pt idx="116">
                  <c:v>9.8000000000000007</c:v>
                </c:pt>
                <c:pt idx="117">
                  <c:v>11.38961038961039</c:v>
                </c:pt>
                <c:pt idx="118">
                  <c:v>12.171428571428571</c:v>
                </c:pt>
                <c:pt idx="119">
                  <c:v>11</c:v>
                </c:pt>
                <c:pt idx="120">
                  <c:v>13.833333333333334</c:v>
                </c:pt>
                <c:pt idx="121">
                  <c:v>13.4375</c:v>
                </c:pt>
                <c:pt idx="122">
                  <c:v>13.428571428571429</c:v>
                </c:pt>
                <c:pt idx="123">
                  <c:v>15.060606060606061</c:v>
                </c:pt>
                <c:pt idx="124">
                  <c:v>16.495726495726494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'2016-2017 свод'!$C$5:$C$129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'2016-2017 свод'!$Q$5:$Q$129</c:f>
              <c:numCache>
                <c:formatCode>0</c:formatCode>
                <c:ptCount val="125"/>
                <c:pt idx="0">
                  <c:v>13</c:v>
                </c:pt>
                <c:pt idx="1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05248"/>
        <c:axId val="198205632"/>
      </c:lineChart>
      <c:catAx>
        <c:axId val="19820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205632"/>
        <c:crosses val="autoZero"/>
        <c:auto val="1"/>
        <c:lblAlgn val="ctr"/>
        <c:lblOffset val="100"/>
        <c:noMultiLvlLbl val="0"/>
      </c:catAx>
      <c:valAx>
        <c:axId val="1982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20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885402046876613"/>
          <c:y val="4.2119531731361681E-2"/>
          <c:w val="0.28229190252672376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26</xdr:row>
      <xdr:rowOff>152401</xdr:rowOff>
    </xdr:from>
    <xdr:to>
      <xdr:col>29</xdr:col>
      <xdr:colOff>171450</xdr:colOff>
      <xdr:row>52</xdr:row>
      <xdr:rowOff>114301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</xdr:row>
      <xdr:rowOff>47625</xdr:rowOff>
    </xdr:from>
    <xdr:to>
      <xdr:col>29</xdr:col>
      <xdr:colOff>190499</xdr:colOff>
      <xdr:row>26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53</xdr:row>
      <xdr:rowOff>104775</xdr:rowOff>
    </xdr:from>
    <xdr:to>
      <xdr:col>29</xdr:col>
      <xdr:colOff>190500</xdr:colOff>
      <xdr:row>80</xdr:row>
      <xdr:rowOff>133349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81</xdr:row>
      <xdr:rowOff>133350</xdr:rowOff>
    </xdr:from>
    <xdr:to>
      <xdr:col>29</xdr:col>
      <xdr:colOff>171450</xdr:colOff>
      <xdr:row>108</xdr:row>
      <xdr:rowOff>142875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109</xdr:row>
      <xdr:rowOff>28575</xdr:rowOff>
    </xdr:from>
    <xdr:to>
      <xdr:col>29</xdr:col>
      <xdr:colOff>95250</xdr:colOff>
      <xdr:row>136</xdr:row>
      <xdr:rowOff>38100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95250</xdr:colOff>
      <xdr:row>29</xdr:row>
      <xdr:rowOff>104775</xdr:rowOff>
    </xdr:from>
    <xdr:to>
      <xdr:col>1</xdr:col>
      <xdr:colOff>95250</xdr:colOff>
      <xdr:row>42</xdr:row>
      <xdr:rowOff>152400</xdr:rowOff>
    </xdr:to>
    <xdr:cxnSp macro="">
      <xdr:nvCxnSpPr>
        <xdr:cNvPr id="8" name="Прямая соединительная линия 7"/>
        <xdr:cNvCxnSpPr/>
      </xdr:nvCxnSpPr>
      <xdr:spPr>
        <a:xfrm>
          <a:off x="704850" y="5667375"/>
          <a:ext cx="0" cy="2524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84</xdr:row>
      <xdr:rowOff>66675</xdr:rowOff>
    </xdr:from>
    <xdr:to>
      <xdr:col>11</xdr:col>
      <xdr:colOff>276225</xdr:colOff>
      <xdr:row>97</xdr:row>
      <xdr:rowOff>133350</xdr:rowOff>
    </xdr:to>
    <xdr:cxnSp macro="">
      <xdr:nvCxnSpPr>
        <xdr:cNvPr id="28" name="Прямая соединительная линия 27"/>
        <xdr:cNvCxnSpPr/>
      </xdr:nvCxnSpPr>
      <xdr:spPr>
        <a:xfrm>
          <a:off x="6991350" y="16106775"/>
          <a:ext cx="0" cy="254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112</xdr:row>
      <xdr:rowOff>180975</xdr:rowOff>
    </xdr:from>
    <xdr:to>
      <xdr:col>1</xdr:col>
      <xdr:colOff>9525</xdr:colOff>
      <xdr:row>127</xdr:row>
      <xdr:rowOff>85725</xdr:rowOff>
    </xdr:to>
    <xdr:cxnSp macro="">
      <xdr:nvCxnSpPr>
        <xdr:cNvPr id="38" name="Прямая соединительная линия 37"/>
        <xdr:cNvCxnSpPr/>
      </xdr:nvCxnSpPr>
      <xdr:spPr>
        <a:xfrm>
          <a:off x="619125" y="21555075"/>
          <a:ext cx="0" cy="2762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84</xdr:row>
      <xdr:rowOff>47625</xdr:rowOff>
    </xdr:from>
    <xdr:to>
      <xdr:col>1</xdr:col>
      <xdr:colOff>114301</xdr:colOff>
      <xdr:row>97</xdr:row>
      <xdr:rowOff>123825</xdr:rowOff>
    </xdr:to>
    <xdr:cxnSp macro="">
      <xdr:nvCxnSpPr>
        <xdr:cNvPr id="44" name="Прямая соединительная линия 43"/>
        <xdr:cNvCxnSpPr/>
      </xdr:nvCxnSpPr>
      <xdr:spPr>
        <a:xfrm>
          <a:off x="714375" y="16087725"/>
          <a:ext cx="9526" cy="255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84</xdr:row>
      <xdr:rowOff>85725</xdr:rowOff>
    </xdr:from>
    <xdr:to>
      <xdr:col>3</xdr:col>
      <xdr:colOff>266700</xdr:colOff>
      <xdr:row>97</xdr:row>
      <xdr:rowOff>152400</xdr:rowOff>
    </xdr:to>
    <xdr:cxnSp macro="">
      <xdr:nvCxnSpPr>
        <xdr:cNvPr id="46" name="Прямая соединительная линия 45"/>
        <xdr:cNvCxnSpPr/>
      </xdr:nvCxnSpPr>
      <xdr:spPr>
        <a:xfrm>
          <a:off x="2095500" y="16125825"/>
          <a:ext cx="0" cy="254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533400</xdr:colOff>
      <xdr:row>84</xdr:row>
      <xdr:rowOff>66675</xdr:rowOff>
    </xdr:from>
    <xdr:to>
      <xdr:col>6</xdr:col>
      <xdr:colOff>542925</xdr:colOff>
      <xdr:row>97</xdr:row>
      <xdr:rowOff>133350</xdr:rowOff>
    </xdr:to>
    <xdr:cxnSp macro="">
      <xdr:nvCxnSpPr>
        <xdr:cNvPr id="48" name="Прямая соединительная линия 47"/>
        <xdr:cNvCxnSpPr/>
      </xdr:nvCxnSpPr>
      <xdr:spPr>
        <a:xfrm>
          <a:off x="4191000" y="16106775"/>
          <a:ext cx="9525" cy="254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56</xdr:row>
      <xdr:rowOff>47625</xdr:rowOff>
    </xdr:from>
    <xdr:to>
      <xdr:col>1</xdr:col>
      <xdr:colOff>66675</xdr:colOff>
      <xdr:row>71</xdr:row>
      <xdr:rowOff>95250</xdr:rowOff>
    </xdr:to>
    <xdr:cxnSp macro="">
      <xdr:nvCxnSpPr>
        <xdr:cNvPr id="50" name="Прямая соединительная линия 49"/>
        <xdr:cNvCxnSpPr/>
      </xdr:nvCxnSpPr>
      <xdr:spPr>
        <a:xfrm>
          <a:off x="676275" y="10753725"/>
          <a:ext cx="0" cy="2905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56</xdr:row>
      <xdr:rowOff>19050</xdr:rowOff>
    </xdr:from>
    <xdr:to>
      <xdr:col>3</xdr:col>
      <xdr:colOff>247650</xdr:colOff>
      <xdr:row>71</xdr:row>
      <xdr:rowOff>66675</xdr:rowOff>
    </xdr:to>
    <xdr:cxnSp macro="">
      <xdr:nvCxnSpPr>
        <xdr:cNvPr id="31" name="Прямая соединительная линия 30"/>
        <xdr:cNvCxnSpPr/>
      </xdr:nvCxnSpPr>
      <xdr:spPr>
        <a:xfrm>
          <a:off x="2076450" y="10725150"/>
          <a:ext cx="0" cy="2905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514350</xdr:colOff>
      <xdr:row>56</xdr:row>
      <xdr:rowOff>38100</xdr:rowOff>
    </xdr:from>
    <xdr:to>
      <xdr:col>6</xdr:col>
      <xdr:colOff>514350</xdr:colOff>
      <xdr:row>71</xdr:row>
      <xdr:rowOff>85725</xdr:rowOff>
    </xdr:to>
    <xdr:cxnSp macro="">
      <xdr:nvCxnSpPr>
        <xdr:cNvPr id="33" name="Прямая соединительная линия 32"/>
        <xdr:cNvCxnSpPr/>
      </xdr:nvCxnSpPr>
      <xdr:spPr>
        <a:xfrm>
          <a:off x="4171950" y="10744200"/>
          <a:ext cx="0" cy="2905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276225</xdr:colOff>
      <xdr:row>56</xdr:row>
      <xdr:rowOff>28575</xdr:rowOff>
    </xdr:from>
    <xdr:to>
      <xdr:col>11</xdr:col>
      <xdr:colOff>276225</xdr:colOff>
      <xdr:row>71</xdr:row>
      <xdr:rowOff>76200</xdr:rowOff>
    </xdr:to>
    <xdr:cxnSp macro="">
      <xdr:nvCxnSpPr>
        <xdr:cNvPr id="35" name="Прямая соединительная линия 34"/>
        <xdr:cNvCxnSpPr/>
      </xdr:nvCxnSpPr>
      <xdr:spPr>
        <a:xfrm>
          <a:off x="6981825" y="10734675"/>
          <a:ext cx="0" cy="2905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56</xdr:row>
      <xdr:rowOff>47625</xdr:rowOff>
    </xdr:from>
    <xdr:to>
      <xdr:col>16</xdr:col>
      <xdr:colOff>38100</xdr:colOff>
      <xdr:row>71</xdr:row>
      <xdr:rowOff>95250</xdr:rowOff>
    </xdr:to>
    <xdr:cxnSp macro="">
      <xdr:nvCxnSpPr>
        <xdr:cNvPr id="37" name="Прямая соединительная линия 36"/>
        <xdr:cNvCxnSpPr/>
      </xdr:nvCxnSpPr>
      <xdr:spPr>
        <a:xfrm>
          <a:off x="9791700" y="10753725"/>
          <a:ext cx="0" cy="2905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581025</xdr:colOff>
      <xdr:row>56</xdr:row>
      <xdr:rowOff>19050</xdr:rowOff>
    </xdr:from>
    <xdr:to>
      <xdr:col>19</xdr:col>
      <xdr:colOff>581025</xdr:colOff>
      <xdr:row>71</xdr:row>
      <xdr:rowOff>66675</xdr:rowOff>
    </xdr:to>
    <xdr:cxnSp macro="">
      <xdr:nvCxnSpPr>
        <xdr:cNvPr id="39" name="Прямая соединительная линия 38"/>
        <xdr:cNvCxnSpPr/>
      </xdr:nvCxnSpPr>
      <xdr:spPr>
        <a:xfrm>
          <a:off x="12163425" y="10725150"/>
          <a:ext cx="0" cy="2905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533400</xdr:colOff>
      <xdr:row>56</xdr:row>
      <xdr:rowOff>66675</xdr:rowOff>
    </xdr:from>
    <xdr:to>
      <xdr:col>26</xdr:col>
      <xdr:colOff>533400</xdr:colOff>
      <xdr:row>71</xdr:row>
      <xdr:rowOff>114300</xdr:rowOff>
    </xdr:to>
    <xdr:cxnSp macro="">
      <xdr:nvCxnSpPr>
        <xdr:cNvPr id="41" name="Прямая соединительная линия 40"/>
        <xdr:cNvCxnSpPr/>
      </xdr:nvCxnSpPr>
      <xdr:spPr>
        <a:xfrm>
          <a:off x="16383000" y="10772775"/>
          <a:ext cx="0" cy="2905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84</xdr:row>
      <xdr:rowOff>57150</xdr:rowOff>
    </xdr:from>
    <xdr:to>
      <xdr:col>16</xdr:col>
      <xdr:colOff>9525</xdr:colOff>
      <xdr:row>97</xdr:row>
      <xdr:rowOff>123825</xdr:rowOff>
    </xdr:to>
    <xdr:cxnSp macro="">
      <xdr:nvCxnSpPr>
        <xdr:cNvPr id="43" name="Прямая соединительная линия 42"/>
        <xdr:cNvCxnSpPr/>
      </xdr:nvCxnSpPr>
      <xdr:spPr>
        <a:xfrm>
          <a:off x="9772650" y="16097250"/>
          <a:ext cx="0" cy="254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561975</xdr:colOff>
      <xdr:row>84</xdr:row>
      <xdr:rowOff>57150</xdr:rowOff>
    </xdr:from>
    <xdr:to>
      <xdr:col>19</xdr:col>
      <xdr:colOff>561975</xdr:colOff>
      <xdr:row>97</xdr:row>
      <xdr:rowOff>123825</xdr:rowOff>
    </xdr:to>
    <xdr:cxnSp macro="">
      <xdr:nvCxnSpPr>
        <xdr:cNvPr id="45" name="Прямая соединительная линия 44"/>
        <xdr:cNvCxnSpPr/>
      </xdr:nvCxnSpPr>
      <xdr:spPr>
        <a:xfrm>
          <a:off x="12153900" y="16097250"/>
          <a:ext cx="0" cy="254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485775</xdr:colOff>
      <xdr:row>84</xdr:row>
      <xdr:rowOff>66675</xdr:rowOff>
    </xdr:from>
    <xdr:to>
      <xdr:col>26</xdr:col>
      <xdr:colOff>485775</xdr:colOff>
      <xdr:row>97</xdr:row>
      <xdr:rowOff>133350</xdr:rowOff>
    </xdr:to>
    <xdr:cxnSp macro="">
      <xdr:nvCxnSpPr>
        <xdr:cNvPr id="47" name="Прямая соединительная линия 46"/>
        <xdr:cNvCxnSpPr/>
      </xdr:nvCxnSpPr>
      <xdr:spPr>
        <a:xfrm>
          <a:off x="16344900" y="16106775"/>
          <a:ext cx="0" cy="254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200025</xdr:colOff>
      <xdr:row>112</xdr:row>
      <xdr:rowOff>161925</xdr:rowOff>
    </xdr:from>
    <xdr:to>
      <xdr:col>3</xdr:col>
      <xdr:colOff>200025</xdr:colOff>
      <xdr:row>127</xdr:row>
      <xdr:rowOff>66675</xdr:rowOff>
    </xdr:to>
    <xdr:cxnSp macro="">
      <xdr:nvCxnSpPr>
        <xdr:cNvPr id="49" name="Прямая соединительная линия 48"/>
        <xdr:cNvCxnSpPr/>
      </xdr:nvCxnSpPr>
      <xdr:spPr>
        <a:xfrm>
          <a:off x="2028825" y="21536025"/>
          <a:ext cx="0" cy="2762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457200</xdr:colOff>
      <xdr:row>112</xdr:row>
      <xdr:rowOff>171450</xdr:rowOff>
    </xdr:from>
    <xdr:to>
      <xdr:col>6</xdr:col>
      <xdr:colOff>457200</xdr:colOff>
      <xdr:row>127</xdr:row>
      <xdr:rowOff>76200</xdr:rowOff>
    </xdr:to>
    <xdr:cxnSp macro="">
      <xdr:nvCxnSpPr>
        <xdr:cNvPr id="51" name="Прямая соединительная линия 50"/>
        <xdr:cNvCxnSpPr/>
      </xdr:nvCxnSpPr>
      <xdr:spPr>
        <a:xfrm>
          <a:off x="4114800" y="21545550"/>
          <a:ext cx="0" cy="2762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112</xdr:row>
      <xdr:rowOff>161925</xdr:rowOff>
    </xdr:from>
    <xdr:to>
      <xdr:col>11</xdr:col>
      <xdr:colOff>200025</xdr:colOff>
      <xdr:row>127</xdr:row>
      <xdr:rowOff>66675</xdr:rowOff>
    </xdr:to>
    <xdr:cxnSp macro="">
      <xdr:nvCxnSpPr>
        <xdr:cNvPr id="53" name="Прямая соединительная линия 52"/>
        <xdr:cNvCxnSpPr/>
      </xdr:nvCxnSpPr>
      <xdr:spPr>
        <a:xfrm>
          <a:off x="6915150" y="21536025"/>
          <a:ext cx="0" cy="2762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561975</xdr:colOff>
      <xdr:row>112</xdr:row>
      <xdr:rowOff>171450</xdr:rowOff>
    </xdr:from>
    <xdr:to>
      <xdr:col>15</xdr:col>
      <xdr:colOff>561975</xdr:colOff>
      <xdr:row>127</xdr:row>
      <xdr:rowOff>76200</xdr:rowOff>
    </xdr:to>
    <xdr:cxnSp macro="">
      <xdr:nvCxnSpPr>
        <xdr:cNvPr id="55" name="Прямая соединительная линия 54"/>
        <xdr:cNvCxnSpPr/>
      </xdr:nvCxnSpPr>
      <xdr:spPr>
        <a:xfrm>
          <a:off x="9715500" y="21545550"/>
          <a:ext cx="0" cy="2762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523875</xdr:colOff>
      <xdr:row>112</xdr:row>
      <xdr:rowOff>180975</xdr:rowOff>
    </xdr:from>
    <xdr:to>
      <xdr:col>19</xdr:col>
      <xdr:colOff>523875</xdr:colOff>
      <xdr:row>127</xdr:row>
      <xdr:rowOff>85725</xdr:rowOff>
    </xdr:to>
    <xdr:cxnSp macro="">
      <xdr:nvCxnSpPr>
        <xdr:cNvPr id="56" name="Прямая соединительная линия 55"/>
        <xdr:cNvCxnSpPr/>
      </xdr:nvCxnSpPr>
      <xdr:spPr>
        <a:xfrm>
          <a:off x="12115800" y="21555075"/>
          <a:ext cx="0" cy="2762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466725</xdr:colOff>
      <xdr:row>112</xdr:row>
      <xdr:rowOff>161925</xdr:rowOff>
    </xdr:from>
    <xdr:to>
      <xdr:col>26</xdr:col>
      <xdr:colOff>466725</xdr:colOff>
      <xdr:row>127</xdr:row>
      <xdr:rowOff>66675</xdr:rowOff>
    </xdr:to>
    <xdr:cxnSp macro="">
      <xdr:nvCxnSpPr>
        <xdr:cNvPr id="57" name="Прямая соединительная линия 56"/>
        <xdr:cNvCxnSpPr/>
      </xdr:nvCxnSpPr>
      <xdr:spPr>
        <a:xfrm>
          <a:off x="16325850" y="21536025"/>
          <a:ext cx="0" cy="2762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0.11553</cdr:x>
      <cdr:y>0.10465</cdr:y>
    </cdr:from>
    <cdr:to>
      <cdr:x>0.11661</cdr:x>
      <cdr:y>0.61628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060038" y="514325"/>
          <a:ext cx="19257" cy="25146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0.23272</cdr:x>
      <cdr:y>0.10853</cdr:y>
    </cdr:from>
    <cdr:to>
      <cdr:x>0.23488</cdr:x>
      <cdr:y>0.62403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4105275" y="533399"/>
          <a:ext cx="38100" cy="25336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0.39095</cdr:x>
      <cdr:y>0.11241</cdr:y>
    </cdr:from>
    <cdr:to>
      <cdr:x>0.39149</cdr:x>
      <cdr:y>0.62597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 flipH="1">
          <a:off x="6970906" y="552464"/>
          <a:ext cx="9628" cy="25240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0.54755</cdr:x>
      <cdr:y>0.10853</cdr:y>
    </cdr:from>
    <cdr:to>
      <cdr:x>0.54863</cdr:x>
      <cdr:y>0.62403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9763238" y="533414"/>
          <a:ext cx="19257" cy="253363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0.68147</cdr:x>
      <cdr:y>0.10853</cdr:y>
    </cdr:from>
    <cdr:to>
      <cdr:x>0.68201</cdr:x>
      <cdr:y>0.62209</cdr:y>
    </cdr:to>
    <cdr:cxnSp macro="">
      <cdr:nvCxnSpPr>
        <cdr:cNvPr id="24" name="Прямая соединительная линия 23"/>
        <cdr:cNvCxnSpPr/>
      </cdr:nvCxnSpPr>
      <cdr:spPr>
        <a:xfrm xmlns:a="http://schemas.openxmlformats.org/drawingml/2006/main">
          <a:off x="12151167" y="533414"/>
          <a:ext cx="9629" cy="25240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0.91638</cdr:x>
      <cdr:y>0.10852</cdr:y>
    </cdr:from>
    <cdr:to>
      <cdr:x>0.91854</cdr:x>
      <cdr:y>0.62015</cdr:y>
    </cdr:to>
    <cdr:cxnSp macro="">
      <cdr:nvCxnSpPr>
        <cdr:cNvPr id="26" name="Прямая соединительная линия 25"/>
        <cdr:cNvCxnSpPr/>
      </cdr:nvCxnSpPr>
      <cdr:spPr>
        <a:xfrm xmlns:a="http://schemas.openxmlformats.org/drawingml/2006/main">
          <a:off x="16339784" y="533375"/>
          <a:ext cx="38514" cy="25146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0.03765</cdr:x>
      <cdr:y>0.10359</cdr:y>
    </cdr:from>
    <cdr:to>
      <cdr:x>0.03819</cdr:x>
      <cdr:y>0.6514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H="1">
          <a:off x="671334" y="495301"/>
          <a:ext cx="9629" cy="26193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0.11573</cdr:x>
      <cdr:y>0.10359</cdr:y>
    </cdr:from>
    <cdr:to>
      <cdr:x>0.11681</cdr:x>
      <cdr:y>0.64741</cdr:y>
    </cdr:to>
    <cdr:cxnSp macro="">
      <cdr:nvCxnSpPr>
        <cdr:cNvPr id="10" name="Прямая соединительная линия 9"/>
        <cdr:cNvCxnSpPr/>
      </cdr:nvCxnSpPr>
      <cdr:spPr>
        <a:xfrm xmlns:a="http://schemas.openxmlformats.org/drawingml/2006/main">
          <a:off x="2063488" y="495311"/>
          <a:ext cx="19258" cy="26003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0.23368</cdr:x>
      <cdr:y>0.11753</cdr:y>
    </cdr:from>
    <cdr:to>
      <cdr:x>0.23476</cdr:x>
      <cdr:y>0.65538</cdr:y>
    </cdr:to>
    <cdr:cxnSp macro="">
      <cdr:nvCxnSpPr>
        <cdr:cNvPr id="16" name="Прямая соединительная линия 15"/>
        <cdr:cNvCxnSpPr/>
      </cdr:nvCxnSpPr>
      <cdr:spPr>
        <a:xfrm xmlns:a="http://schemas.openxmlformats.org/drawingml/2006/main">
          <a:off x="4166689" y="561976"/>
          <a:ext cx="19257" cy="25717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0.38988</cdr:x>
      <cdr:y>0.10956</cdr:y>
    </cdr:from>
    <cdr:to>
      <cdr:x>0.39041</cdr:x>
      <cdr:y>0.65737</cdr:y>
    </cdr:to>
    <cdr:cxnSp macro="">
      <cdr:nvCxnSpPr>
        <cdr:cNvPr id="24" name="Прямая соединительная линия 23"/>
        <cdr:cNvCxnSpPr/>
      </cdr:nvCxnSpPr>
      <cdr:spPr>
        <a:xfrm xmlns:a="http://schemas.openxmlformats.org/drawingml/2006/main" flipH="1">
          <a:off x="6896099" y="523875"/>
          <a:ext cx="9525" cy="26193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0.54766</cdr:x>
      <cdr:y>0.11155</cdr:y>
    </cdr:from>
    <cdr:to>
      <cdr:x>0.5482</cdr:x>
      <cdr:y>0.65338</cdr:y>
    </cdr:to>
    <cdr:cxnSp macro="">
      <cdr:nvCxnSpPr>
        <cdr:cNvPr id="34" name="Прямая соединительная линия 33"/>
        <cdr:cNvCxnSpPr/>
      </cdr:nvCxnSpPr>
      <cdr:spPr>
        <a:xfrm xmlns:a="http://schemas.openxmlformats.org/drawingml/2006/main" flipH="1">
          <a:off x="9765244" y="533392"/>
          <a:ext cx="9629" cy="25907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0.68123</cdr:x>
      <cdr:y>0.11155</cdr:y>
    </cdr:from>
    <cdr:to>
      <cdr:x>0.68231</cdr:x>
      <cdr:y>0.65339</cdr:y>
    </cdr:to>
    <cdr:cxnSp macro="">
      <cdr:nvCxnSpPr>
        <cdr:cNvPr id="41" name="Прямая соединительная линия 40"/>
        <cdr:cNvCxnSpPr/>
      </cdr:nvCxnSpPr>
      <cdr:spPr>
        <a:xfrm xmlns:a="http://schemas.openxmlformats.org/drawingml/2006/main">
          <a:off x="12146858" y="533382"/>
          <a:ext cx="19258" cy="25908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0.91712</cdr:x>
      <cdr:y>0.11554</cdr:y>
    </cdr:from>
    <cdr:to>
      <cdr:x>0.91873</cdr:x>
      <cdr:y>0.65139</cdr:y>
    </cdr:to>
    <cdr:cxnSp macro="">
      <cdr:nvCxnSpPr>
        <cdr:cNvPr id="46" name="Прямая соединительная линия 45"/>
        <cdr:cNvCxnSpPr/>
      </cdr:nvCxnSpPr>
      <cdr:spPr>
        <a:xfrm xmlns:a="http://schemas.openxmlformats.org/drawingml/2006/main">
          <a:off x="16352949" y="552460"/>
          <a:ext cx="28707" cy="25621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7"/>
  <sheetViews>
    <sheetView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7" sqref="H7"/>
    </sheetView>
  </sheetViews>
  <sheetFormatPr defaultRowHeight="15" x14ac:dyDescent="0.25"/>
  <cols>
    <col min="1" max="1" width="4.140625" customWidth="1"/>
    <col min="2" max="2" width="8.7109375" customWidth="1"/>
    <col min="3" max="3" width="31.42578125" customWidth="1"/>
    <col min="4" max="4" width="11.7109375" customWidth="1"/>
    <col min="5" max="5" width="10.7109375" customWidth="1"/>
    <col min="6" max="7" width="11.7109375" customWidth="1"/>
    <col min="8" max="8" width="10.7109375" customWidth="1"/>
    <col min="9" max="9" width="11.7109375" customWidth="1"/>
    <col min="10" max="10" width="12.140625" customWidth="1"/>
    <col min="11" max="11" width="10.7109375" customWidth="1"/>
    <col min="12" max="12" width="12.140625" customWidth="1"/>
    <col min="13" max="13" width="11.42578125" customWidth="1"/>
    <col min="14" max="14" width="10.7109375" customWidth="1"/>
    <col min="15" max="16" width="11.7109375" customWidth="1"/>
    <col min="17" max="17" width="10.7109375" customWidth="1"/>
    <col min="18" max="18" width="11.7109375" customWidth="1"/>
    <col min="19" max="19" width="10.7109375" customWidth="1"/>
    <col min="20" max="25" width="0.140625" customWidth="1"/>
  </cols>
  <sheetData>
    <row r="1" spans="1:25" ht="15" customHeight="1" x14ac:dyDescent="0.25">
      <c r="A1" s="432" t="s">
        <v>180</v>
      </c>
      <c r="B1" s="342"/>
      <c r="C1" s="342"/>
      <c r="D1" s="342"/>
      <c r="E1" s="342"/>
      <c r="F1" s="342"/>
      <c r="G1" s="342"/>
      <c r="H1" s="342"/>
      <c r="I1" s="342"/>
    </row>
    <row r="2" spans="1:25" ht="15" customHeight="1" x14ac:dyDescent="0.25">
      <c r="A2" s="123"/>
      <c r="B2" s="343" t="s">
        <v>181</v>
      </c>
      <c r="H2" s="123"/>
      <c r="I2" s="123"/>
      <c r="J2" s="14" t="s">
        <v>118</v>
      </c>
      <c r="K2" s="201" t="s">
        <v>140</v>
      </c>
      <c r="L2" s="34" t="s">
        <v>119</v>
      </c>
      <c r="M2" s="201" t="s">
        <v>142</v>
      </c>
    </row>
    <row r="3" spans="1:25" ht="15" customHeight="1" thickBot="1" x14ac:dyDescent="0.3">
      <c r="A3" s="123"/>
      <c r="B3" s="343" t="s">
        <v>182</v>
      </c>
      <c r="H3" s="123"/>
      <c r="I3" s="123"/>
      <c r="J3" s="304" t="s">
        <v>120</v>
      </c>
      <c r="K3" s="201" t="s">
        <v>141</v>
      </c>
      <c r="L3" s="35" t="s">
        <v>121</v>
      </c>
      <c r="M3" s="201" t="s">
        <v>143</v>
      </c>
    </row>
    <row r="4" spans="1:25" ht="67.5" customHeight="1" thickBot="1" x14ac:dyDescent="0.3">
      <c r="A4" s="2" t="s">
        <v>76</v>
      </c>
      <c r="B4" s="3" t="s">
        <v>78</v>
      </c>
      <c r="C4" s="4" t="s">
        <v>77</v>
      </c>
      <c r="D4" s="205" t="s">
        <v>165</v>
      </c>
      <c r="E4" s="206" t="s">
        <v>134</v>
      </c>
      <c r="F4" s="207" t="s">
        <v>166</v>
      </c>
      <c r="G4" s="208" t="s">
        <v>167</v>
      </c>
      <c r="H4" s="208" t="s">
        <v>134</v>
      </c>
      <c r="I4" s="207" t="s">
        <v>168</v>
      </c>
      <c r="J4" s="208" t="s">
        <v>169</v>
      </c>
      <c r="K4" s="208" t="s">
        <v>134</v>
      </c>
      <c r="L4" s="209" t="s">
        <v>170</v>
      </c>
      <c r="M4" s="210" t="s">
        <v>171</v>
      </c>
      <c r="N4" s="208" t="s">
        <v>134</v>
      </c>
      <c r="O4" s="209" t="s">
        <v>172</v>
      </c>
      <c r="P4" s="210" t="s">
        <v>147</v>
      </c>
      <c r="Q4" s="208" t="s">
        <v>134</v>
      </c>
      <c r="R4" s="207" t="s">
        <v>173</v>
      </c>
      <c r="S4" s="425" t="s">
        <v>122</v>
      </c>
      <c r="T4" s="318" t="s">
        <v>174</v>
      </c>
      <c r="U4" s="319" t="s">
        <v>175</v>
      </c>
      <c r="V4" s="319" t="s">
        <v>176</v>
      </c>
      <c r="W4" s="319" t="s">
        <v>177</v>
      </c>
      <c r="X4" s="319" t="s">
        <v>178</v>
      </c>
      <c r="Y4" s="320" t="s">
        <v>179</v>
      </c>
    </row>
    <row r="5" spans="1:25" ht="15" customHeight="1" thickBot="1" x14ac:dyDescent="0.3">
      <c r="A5" s="344"/>
      <c r="B5" s="345"/>
      <c r="C5" s="346" t="s">
        <v>183</v>
      </c>
      <c r="D5" s="213">
        <f>'2016-2017 исходные'!F5</f>
        <v>0.88017184397637249</v>
      </c>
      <c r="E5" s="351">
        <f>$D$130</f>
        <v>0.88017184397637249</v>
      </c>
      <c r="F5" s="310" t="str">
        <f>IF(D5&gt;=$D$131,"A",IF(D5&gt;=$D$132,"B",IF(D5&gt;=$D$133,"C","D")))</f>
        <v>B</v>
      </c>
      <c r="G5" s="352">
        <f>'2016-2017 исходные'!J5</f>
        <v>0.70403065739787574</v>
      </c>
      <c r="H5" s="351">
        <f>$G$130</f>
        <v>0.70403065739787574</v>
      </c>
      <c r="I5" s="310" t="str">
        <f>IF(G5&gt;=$G$131,"A",IF(G5&gt;=$G$132,"B",IF(G5&gt;=$G$133,"C","D")))</f>
        <v>B</v>
      </c>
      <c r="J5" s="15">
        <f>'2016-2017 исходные'!M5</f>
        <v>0.63083007095783172</v>
      </c>
      <c r="K5" s="351">
        <f>$J$130</f>
        <v>0.63083007095783172</v>
      </c>
      <c r="L5" s="306" t="str">
        <f>IF(J5&gt;=$J$131,"A",IF(J5&gt;=$J$132,"B",IF(J5&gt;=$J$133,"C","D")))</f>
        <v>B</v>
      </c>
      <c r="M5" s="16">
        <f>'2016-2017 исходные'!P5</f>
        <v>0.47462537255660042</v>
      </c>
      <c r="N5" s="351">
        <f>$M$130</f>
        <v>0.47462537255660042</v>
      </c>
      <c r="O5" s="310" t="str">
        <f>IF(M5&gt;=$M$131,"A",IF(M5&gt;=$M$132,"B",IF(M5&gt;=$M$133,"C","D")))</f>
        <v>B</v>
      </c>
      <c r="P5" s="125">
        <f>'2016-2017 исходные'!S5</f>
        <v>13.306127869035025</v>
      </c>
      <c r="Q5" s="353">
        <f>$P$130</f>
        <v>13</v>
      </c>
      <c r="R5" s="412" t="str">
        <f>IF(P5&lt;=$P$131,"A",IF(P5&lt;=$P$132,"B",IF(P5&lt;=$P$133,"C","D")))</f>
        <v>B</v>
      </c>
      <c r="S5" s="431" t="str">
        <f>IF(Y5&gt;=3.5,"A",IF(Y5&gt;=2.35,"B",IF(Y5&gt;=1.5,"C","D")))</f>
        <v>B</v>
      </c>
      <c r="T5" s="417">
        <f>IF(F5="A",4.2,IF(F5="B",2.5,IF(F5="C",2,1)))</f>
        <v>2.5</v>
      </c>
      <c r="U5" s="338">
        <f>IF(I5="A",4.2,IF(I5="B",2.5,IF(I5="C",2,1)))</f>
        <v>2.5</v>
      </c>
      <c r="V5" s="338">
        <f>IF(L5="A",4.2,IF(L5="B",2.5,IF(L5="C",2,1)))</f>
        <v>2.5</v>
      </c>
      <c r="W5" s="338">
        <f>IF(OA5="A",4.2,IF(O5="B",2.5,IF(O5="C",2,1)))</f>
        <v>2.5</v>
      </c>
      <c r="X5" s="338">
        <f>IF(R5="A",4.2,IF(R5="B",2.5,IF(R5="C",2,1)))</f>
        <v>2.5</v>
      </c>
      <c r="Y5" s="339">
        <f t="shared" ref="Y5" si="0">AVERAGE(T5:X5)</f>
        <v>2.5</v>
      </c>
    </row>
    <row r="6" spans="1:25" ht="15.75" thickBot="1" x14ac:dyDescent="0.3">
      <c r="A6" s="290">
        <v>1</v>
      </c>
      <c r="B6" s="291">
        <v>50050</v>
      </c>
      <c r="C6" s="292" t="s">
        <v>82</v>
      </c>
      <c r="D6" s="287">
        <f>'2016-2017 исходные'!F6</f>
        <v>0.85709999999999997</v>
      </c>
      <c r="E6" s="36">
        <f>$D$130</f>
        <v>0.88017184397637249</v>
      </c>
      <c r="F6" s="312" t="str">
        <f>IF(D6&gt;=$D$131,"A",IF(D6&gt;=$D$132,"B",IF(D6&gt;=$D$133,"C","D")))</f>
        <v>C</v>
      </c>
      <c r="G6" s="153">
        <f>'2016-2017 исходные'!J6</f>
        <v>0.5714285714285714</v>
      </c>
      <c r="H6" s="36">
        <f>$G$130</f>
        <v>0.70403065739787574</v>
      </c>
      <c r="I6" s="312" t="str">
        <f>IF(G6&gt;=$G$131,"A",IF(G6&gt;=$G$132,"B",IF(G6&gt;=$G$133,"C","D")))</f>
        <v>C</v>
      </c>
      <c r="J6" s="347">
        <f>'2016-2017 исходные'!M6</f>
        <v>0.50980392156862742</v>
      </c>
      <c r="K6" s="36">
        <f>$J$130</f>
        <v>0.63083007095783172</v>
      </c>
      <c r="L6" s="317" t="str">
        <f>IF(J6&gt;=$J$131,"A",IF(J6&gt;=$J$132,"B",IF(J6&gt;=$J$133,"C","D")))</f>
        <v>C</v>
      </c>
      <c r="M6" s="348">
        <f>'2016-2017 исходные'!P6</f>
        <v>0.5490196078431373</v>
      </c>
      <c r="N6" s="36">
        <f>$M$130</f>
        <v>0.47462537255660042</v>
      </c>
      <c r="O6" s="312" t="str">
        <f>IF(M6&gt;=$M$131,"A",IF(M6&gt;=$M$132,"B",IF(M6&gt;=$M$133,"C","D")))</f>
        <v>B</v>
      </c>
      <c r="P6" s="349">
        <f>'2016-2017 исходные'!S6</f>
        <v>14.725490196078431</v>
      </c>
      <c r="Q6" s="350">
        <f>$P$130</f>
        <v>13</v>
      </c>
      <c r="R6" s="413" t="str">
        <f>IF(P6&lt;=$P$131,"A",IF(P6&lt;=$P$132,"B",IF(P6&lt;=$P$133,"C","D")))</f>
        <v>C</v>
      </c>
      <c r="S6" s="429" t="str">
        <f t="shared" ref="S6:S69" si="1">IF(Y6&gt;=3.5,"A",IF(Y6&gt;=2.35,"B",IF(Y6&gt;=1.5,"C","D")))</f>
        <v>C</v>
      </c>
      <c r="T6" s="417">
        <f>IF(F6="A",4.2,IF(F6="B",2.5,IF(F6="C",2,1)))</f>
        <v>2</v>
      </c>
      <c r="U6" s="338">
        <f>IF(I6="A",4.2,IF(I6="B",2.5,IF(I6="C",2,1)))</f>
        <v>2</v>
      </c>
      <c r="V6" s="338">
        <f>IF(L6="A",4.2,IF(L6="B",2.5,IF(L6="C",2,1)))</f>
        <v>2</v>
      </c>
      <c r="W6" s="338">
        <f>IF(OA6="A",4.2,IF(O6="B",2.5,IF(O6="C",2,1)))</f>
        <v>2.5</v>
      </c>
      <c r="X6" s="338">
        <f>IF(R6="A",4.2,IF(R6="B",2.5,IF(R6="C",2,1)))</f>
        <v>2</v>
      </c>
      <c r="Y6" s="339">
        <f t="shared" ref="Y6:Y69" si="2">AVERAGE(T6:X6)</f>
        <v>2.1</v>
      </c>
    </row>
    <row r="7" spans="1:25" ht="15.75" thickBot="1" x14ac:dyDescent="0.3">
      <c r="A7" s="26"/>
      <c r="B7" s="234"/>
      <c r="C7" s="368" t="s">
        <v>191</v>
      </c>
      <c r="D7" s="288">
        <f>AVERAGE(D8:D16)</f>
        <v>0.89542957889774</v>
      </c>
      <c r="E7" s="37"/>
      <c r="F7" s="306" t="str">
        <f t="shared" ref="F7:F70" si="3">IF(D7&gt;=$D$131,"A",IF(D7&gt;=$D$132,"B",IF(D7&gt;=$D$133,"C","D")))</f>
        <v>B</v>
      </c>
      <c r="G7" s="15">
        <f>AVERAGE(G8:G16)</f>
        <v>0.71013252330194176</v>
      </c>
      <c r="H7" s="37"/>
      <c r="I7" s="310" t="str">
        <f t="shared" ref="I7:I70" si="4">IF(G7&gt;=$G$131,"A",IF(G7&gt;=$G$132,"B",IF(G7&gt;=$G$133,"C","D")))</f>
        <v>B</v>
      </c>
      <c r="J7" s="15">
        <f>AVERAGE(J8:J16)</f>
        <v>0.65033018715101487</v>
      </c>
      <c r="K7" s="37"/>
      <c r="L7" s="306" t="str">
        <f t="shared" ref="L7:L70" si="5">IF(J7&gt;=$J$131,"A",IF(J7&gt;=$J$132,"B",IF(J7&gt;=$J$133,"C","D")))</f>
        <v>B</v>
      </c>
      <c r="M7" s="16">
        <f>AVERAGE(M8:M16)</f>
        <v>0.4955878303095147</v>
      </c>
      <c r="N7" s="151"/>
      <c r="O7" s="310" t="str">
        <f t="shared" ref="O7:O70" si="6">IF(M7&gt;=$M$131,"A",IF(M7&gt;=$M$132,"B",IF(M7&gt;=$M$133,"C","D")))</f>
        <v>B</v>
      </c>
      <c r="P7" s="125">
        <f>AVERAGE(P8:P16)</f>
        <v>12.487926493307995</v>
      </c>
      <c r="Q7" s="152"/>
      <c r="R7" s="414" t="str">
        <f t="shared" ref="R7:R70" si="7">IF(P7&lt;=$P$131,"A",IF(P7&lt;=$P$132,"B",IF(P7&lt;=$P$133,"C","D")))</f>
        <v>B</v>
      </c>
      <c r="S7" s="431" t="str">
        <f t="shared" si="1"/>
        <v>B</v>
      </c>
      <c r="T7" s="418">
        <f t="shared" ref="T7:T70" si="8">IF(F7="A",4.2,IF(F7="B",2.5,IF(F7="C",2,1)))</f>
        <v>2.5</v>
      </c>
      <c r="U7" s="323">
        <f t="shared" ref="U7:U70" si="9">IF(I7="A",4.2,IF(I7="B",2.5,IF(I7="C",2,1)))</f>
        <v>2.5</v>
      </c>
      <c r="V7" s="323">
        <f t="shared" ref="V7:V70" si="10">IF(L7="A",4.2,IF(L7="B",2.5,IF(L7="C",2,1)))</f>
        <v>2.5</v>
      </c>
      <c r="W7" s="323">
        <f t="shared" ref="W7:W70" si="11">IF(OA7="A",4.2,IF(O7="B",2.5,IF(O7="C",2,1)))</f>
        <v>2.5</v>
      </c>
      <c r="X7" s="323">
        <f t="shared" ref="X7:X70" si="12">IF(R7="A",4.2,IF(R7="B",2.5,IF(R7="C",2,1)))</f>
        <v>2.5</v>
      </c>
      <c r="Y7" s="324">
        <f t="shared" si="2"/>
        <v>2.5</v>
      </c>
    </row>
    <row r="8" spans="1:25" x14ac:dyDescent="0.25">
      <c r="A8" s="27">
        <v>1</v>
      </c>
      <c r="B8" s="10">
        <v>10003</v>
      </c>
      <c r="C8" s="293" t="s">
        <v>83</v>
      </c>
      <c r="D8" s="269">
        <f>'2016-2017 исходные'!F8</f>
        <v>0.91304347826086951</v>
      </c>
      <c r="E8" s="38">
        <f t="shared" ref="E8:E16" si="13">$D$130</f>
        <v>0.88017184397637249</v>
      </c>
      <c r="F8" s="307" t="str">
        <f t="shared" si="3"/>
        <v>A</v>
      </c>
      <c r="G8" s="154">
        <f>'2016-2017 исходные'!J8</f>
        <v>0.76190476190476186</v>
      </c>
      <c r="H8" s="38">
        <f t="shared" ref="H8:H16" si="14">$G$130</f>
        <v>0.70403065739787574</v>
      </c>
      <c r="I8" s="311" t="str">
        <f t="shared" si="4"/>
        <v>B</v>
      </c>
      <c r="J8" s="134">
        <f>'2016-2017 исходные'!M8</f>
        <v>0.70833333333333337</v>
      </c>
      <c r="K8" s="38">
        <f t="shared" ref="K8:K16" si="15">$J$130</f>
        <v>0.63083007095783172</v>
      </c>
      <c r="L8" s="311" t="str">
        <f t="shared" si="5"/>
        <v>B</v>
      </c>
      <c r="M8" s="300">
        <f>'2016-2017 исходные'!P8</f>
        <v>0.58333333333333337</v>
      </c>
      <c r="N8" s="38">
        <f t="shared" ref="N8:N16" si="16">$M$130</f>
        <v>0.47462537255660042</v>
      </c>
      <c r="O8" s="311" t="str">
        <f t="shared" si="6"/>
        <v>B</v>
      </c>
      <c r="P8" s="284">
        <f>'2016-2017 исходные'!S8</f>
        <v>10.166666666666666</v>
      </c>
      <c r="Q8" s="127">
        <f t="shared" ref="Q8:Q16" si="17">$P$130</f>
        <v>13</v>
      </c>
      <c r="R8" s="334" t="str">
        <f t="shared" si="7"/>
        <v>B</v>
      </c>
      <c r="S8" s="430" t="str">
        <f t="shared" si="1"/>
        <v>B</v>
      </c>
      <c r="T8" s="419">
        <f t="shared" si="8"/>
        <v>4.2</v>
      </c>
      <c r="U8" s="325">
        <f t="shared" si="9"/>
        <v>2.5</v>
      </c>
      <c r="V8" s="325">
        <f t="shared" si="10"/>
        <v>2.5</v>
      </c>
      <c r="W8" s="325">
        <f t="shared" si="11"/>
        <v>2.5</v>
      </c>
      <c r="X8" s="325">
        <f t="shared" si="12"/>
        <v>2.5</v>
      </c>
      <c r="Y8" s="326">
        <f t="shared" si="2"/>
        <v>2.84</v>
      </c>
    </row>
    <row r="9" spans="1:25" x14ac:dyDescent="0.25">
      <c r="A9" s="29">
        <v>2</v>
      </c>
      <c r="B9" s="7">
        <v>10002</v>
      </c>
      <c r="C9" s="294" t="s">
        <v>80</v>
      </c>
      <c r="D9" s="269">
        <f>'2016-2017 исходные'!F9</f>
        <v>0.96551724137931039</v>
      </c>
      <c r="E9" s="39">
        <f t="shared" si="13"/>
        <v>0.88017184397637249</v>
      </c>
      <c r="F9" s="308" t="str">
        <f t="shared" si="3"/>
        <v>A</v>
      </c>
      <c r="G9" s="155">
        <f>'2016-2017 исходные'!J9</f>
        <v>0.66666666666666663</v>
      </c>
      <c r="H9" s="39">
        <f t="shared" si="14"/>
        <v>0.70403065739787574</v>
      </c>
      <c r="I9" s="312" t="str">
        <f t="shared" si="4"/>
        <v>C</v>
      </c>
      <c r="J9" s="131">
        <f>'2016-2017 исходные'!M9</f>
        <v>0.66666666666666663</v>
      </c>
      <c r="K9" s="39">
        <f t="shared" si="15"/>
        <v>0.63083007095783172</v>
      </c>
      <c r="L9" s="308" t="str">
        <f t="shared" si="5"/>
        <v>B</v>
      </c>
      <c r="M9" s="301">
        <f>'2016-2017 исходные'!P9</f>
        <v>0.43678160919540232</v>
      </c>
      <c r="N9" s="39">
        <f t="shared" si="16"/>
        <v>0.47462537255660042</v>
      </c>
      <c r="O9" s="308" t="str">
        <f t="shared" si="6"/>
        <v>C</v>
      </c>
      <c r="P9" s="140">
        <f>'2016-2017 исходные'!S9</f>
        <v>13.241379310344827</v>
      </c>
      <c r="Q9" s="128">
        <f t="shared" si="17"/>
        <v>13</v>
      </c>
      <c r="R9" s="336" t="str">
        <f t="shared" si="7"/>
        <v>B</v>
      </c>
      <c r="S9" s="426" t="str">
        <f t="shared" si="1"/>
        <v>B</v>
      </c>
      <c r="T9" s="420">
        <f t="shared" si="8"/>
        <v>4.2</v>
      </c>
      <c r="U9" s="327">
        <f t="shared" si="9"/>
        <v>2</v>
      </c>
      <c r="V9" s="327">
        <f t="shared" si="10"/>
        <v>2.5</v>
      </c>
      <c r="W9" s="327">
        <f t="shared" si="11"/>
        <v>2</v>
      </c>
      <c r="X9" s="327">
        <f t="shared" si="12"/>
        <v>2.5</v>
      </c>
      <c r="Y9" s="328">
        <f t="shared" si="2"/>
        <v>2.6399999999999997</v>
      </c>
    </row>
    <row r="10" spans="1:25" x14ac:dyDescent="0.25">
      <c r="A10" s="29">
        <v>3</v>
      </c>
      <c r="B10" s="7">
        <v>10090</v>
      </c>
      <c r="C10" s="294" t="s">
        <v>85</v>
      </c>
      <c r="D10" s="269">
        <f>'2016-2017 исходные'!F10</f>
        <v>0.96808510638297873</v>
      </c>
      <c r="E10" s="39">
        <f t="shared" si="13"/>
        <v>0.88017184397637249</v>
      </c>
      <c r="F10" s="308" t="str">
        <f t="shared" si="3"/>
        <v>A</v>
      </c>
      <c r="G10" s="155">
        <f>'2016-2017 исходные'!J10</f>
        <v>0.69230769230769229</v>
      </c>
      <c r="H10" s="39">
        <f t="shared" si="14"/>
        <v>0.70403065739787574</v>
      </c>
      <c r="I10" s="308" t="str">
        <f t="shared" si="4"/>
        <v>C</v>
      </c>
      <c r="J10" s="131">
        <f>'2016-2017 исходные'!M10</f>
        <v>0.70707070707070707</v>
      </c>
      <c r="K10" s="39">
        <f t="shared" si="15"/>
        <v>0.63083007095783172</v>
      </c>
      <c r="L10" s="312" t="str">
        <f t="shared" si="5"/>
        <v>B</v>
      </c>
      <c r="M10" s="301">
        <f>'2016-2017 исходные'!P10</f>
        <v>0.45454545454545453</v>
      </c>
      <c r="N10" s="39">
        <f t="shared" si="16"/>
        <v>0.47462537255660042</v>
      </c>
      <c r="O10" s="308" t="str">
        <f t="shared" si="6"/>
        <v>C</v>
      </c>
      <c r="P10" s="140">
        <f>'2016-2017 исходные'!S10</f>
        <v>14.555555555555555</v>
      </c>
      <c r="Q10" s="128">
        <f t="shared" si="17"/>
        <v>13</v>
      </c>
      <c r="R10" s="336" t="str">
        <f t="shared" si="7"/>
        <v>C</v>
      </c>
      <c r="S10" s="426" t="str">
        <f t="shared" si="1"/>
        <v>B</v>
      </c>
      <c r="T10" s="420">
        <f t="shared" si="8"/>
        <v>4.2</v>
      </c>
      <c r="U10" s="327">
        <f t="shared" si="9"/>
        <v>2</v>
      </c>
      <c r="V10" s="327">
        <f t="shared" si="10"/>
        <v>2.5</v>
      </c>
      <c r="W10" s="327">
        <f t="shared" si="11"/>
        <v>2</v>
      </c>
      <c r="X10" s="327">
        <f t="shared" si="12"/>
        <v>2</v>
      </c>
      <c r="Y10" s="328">
        <f t="shared" si="2"/>
        <v>2.54</v>
      </c>
    </row>
    <row r="11" spans="1:25" x14ac:dyDescent="0.25">
      <c r="A11" s="29">
        <v>4</v>
      </c>
      <c r="B11" s="7">
        <v>10004</v>
      </c>
      <c r="C11" s="294" t="s">
        <v>84</v>
      </c>
      <c r="D11" s="269">
        <f>'2016-2017 исходные'!F11</f>
        <v>0.88785046728971961</v>
      </c>
      <c r="E11" s="39">
        <f t="shared" si="13"/>
        <v>0.88017184397637249</v>
      </c>
      <c r="F11" s="308" t="str">
        <f t="shared" si="3"/>
        <v>B</v>
      </c>
      <c r="G11" s="155">
        <f>'2016-2017 исходные'!J11</f>
        <v>0.84210526315789469</v>
      </c>
      <c r="H11" s="39">
        <f t="shared" si="14"/>
        <v>0.70403065739787574</v>
      </c>
      <c r="I11" s="308" t="str">
        <f t="shared" si="4"/>
        <v>A</v>
      </c>
      <c r="J11" s="131">
        <f>'2016-2017 исходные'!M11</f>
        <v>0.76635514018691586</v>
      </c>
      <c r="K11" s="39">
        <f t="shared" si="15"/>
        <v>0.63083007095783172</v>
      </c>
      <c r="L11" s="309" t="str">
        <f t="shared" si="5"/>
        <v>B</v>
      </c>
      <c r="M11" s="301">
        <f>'2016-2017 исходные'!P11</f>
        <v>0.53271028037383172</v>
      </c>
      <c r="N11" s="39">
        <f t="shared" si="16"/>
        <v>0.47462537255660042</v>
      </c>
      <c r="O11" s="308" t="str">
        <f t="shared" si="6"/>
        <v>B</v>
      </c>
      <c r="P11" s="140">
        <f>'2016-2017 исходные'!S11</f>
        <v>10.616822429906541</v>
      </c>
      <c r="Q11" s="128">
        <f t="shared" si="17"/>
        <v>13</v>
      </c>
      <c r="R11" s="221" t="str">
        <f t="shared" si="7"/>
        <v>B</v>
      </c>
      <c r="S11" s="426" t="str">
        <f t="shared" si="1"/>
        <v>B</v>
      </c>
      <c r="T11" s="420">
        <f t="shared" si="8"/>
        <v>2.5</v>
      </c>
      <c r="U11" s="327">
        <f t="shared" si="9"/>
        <v>4.2</v>
      </c>
      <c r="V11" s="327">
        <f t="shared" si="10"/>
        <v>2.5</v>
      </c>
      <c r="W11" s="327">
        <f t="shared" si="11"/>
        <v>2.5</v>
      </c>
      <c r="X11" s="327">
        <f t="shared" si="12"/>
        <v>2.5</v>
      </c>
      <c r="Y11" s="328">
        <f t="shared" si="2"/>
        <v>2.84</v>
      </c>
    </row>
    <row r="12" spans="1:25" x14ac:dyDescent="0.25">
      <c r="A12" s="27">
        <v>5</v>
      </c>
      <c r="B12" s="10">
        <v>10001</v>
      </c>
      <c r="C12" s="293" t="s">
        <v>79</v>
      </c>
      <c r="D12" s="269">
        <f>'2016-2017 исходные'!F12</f>
        <v>0.88571428571428568</v>
      </c>
      <c r="E12" s="38">
        <f t="shared" si="13"/>
        <v>0.88017184397637249</v>
      </c>
      <c r="F12" s="308" t="str">
        <f t="shared" si="3"/>
        <v>B</v>
      </c>
      <c r="G12" s="154">
        <f>'2016-2017 исходные'!J12</f>
        <v>0.90322580645161288</v>
      </c>
      <c r="H12" s="38">
        <f t="shared" si="14"/>
        <v>0.70403065739787574</v>
      </c>
      <c r="I12" s="309" t="str">
        <f t="shared" si="4"/>
        <v>A</v>
      </c>
      <c r="J12" s="134">
        <f>'2016-2017 исходные'!M12</f>
        <v>0.8571428571428571</v>
      </c>
      <c r="K12" s="38">
        <f t="shared" si="15"/>
        <v>0.63083007095783172</v>
      </c>
      <c r="L12" s="308" t="str">
        <f t="shared" si="5"/>
        <v>A</v>
      </c>
      <c r="M12" s="300">
        <f>'2016-2017 исходные'!P12</f>
        <v>0.4</v>
      </c>
      <c r="N12" s="38">
        <f t="shared" si="16"/>
        <v>0.47462537255660042</v>
      </c>
      <c r="O12" s="311" t="str">
        <f t="shared" si="6"/>
        <v>C</v>
      </c>
      <c r="P12" s="220">
        <f>'2016-2017 исходные'!S12</f>
        <v>15.428571428571429</v>
      </c>
      <c r="Q12" s="127">
        <f t="shared" si="17"/>
        <v>13</v>
      </c>
      <c r="R12" s="336" t="str">
        <f t="shared" si="7"/>
        <v>C</v>
      </c>
      <c r="S12" s="426" t="str">
        <f t="shared" si="1"/>
        <v>B</v>
      </c>
      <c r="T12" s="420">
        <f t="shared" si="8"/>
        <v>2.5</v>
      </c>
      <c r="U12" s="327">
        <f t="shared" si="9"/>
        <v>4.2</v>
      </c>
      <c r="V12" s="327">
        <f t="shared" si="10"/>
        <v>4.2</v>
      </c>
      <c r="W12" s="327">
        <f t="shared" si="11"/>
        <v>2</v>
      </c>
      <c r="X12" s="327">
        <f t="shared" si="12"/>
        <v>2</v>
      </c>
      <c r="Y12" s="328">
        <f t="shared" si="2"/>
        <v>2.98</v>
      </c>
    </row>
    <row r="13" spans="1:25" x14ac:dyDescent="0.25">
      <c r="A13" s="29">
        <v>6</v>
      </c>
      <c r="B13" s="7">
        <v>10120</v>
      </c>
      <c r="C13" s="294" t="s">
        <v>86</v>
      </c>
      <c r="D13" s="269">
        <f>'2016-2017 исходные'!F13</f>
        <v>0.79245283018867929</v>
      </c>
      <c r="E13" s="39">
        <f t="shared" si="13"/>
        <v>0.88017184397637249</v>
      </c>
      <c r="F13" s="309" t="str">
        <f t="shared" si="3"/>
        <v>C</v>
      </c>
      <c r="G13" s="155">
        <f>'2016-2017 исходные'!J13</f>
        <v>0.66666666666666663</v>
      </c>
      <c r="H13" s="39">
        <f t="shared" si="14"/>
        <v>0.70403065739787574</v>
      </c>
      <c r="I13" s="308" t="str">
        <f t="shared" si="4"/>
        <v>C</v>
      </c>
      <c r="J13" s="131">
        <f>'2016-2017 исходные'!M13</f>
        <v>0.55555555555555558</v>
      </c>
      <c r="K13" s="39">
        <f t="shared" si="15"/>
        <v>0.63083007095783172</v>
      </c>
      <c r="L13" s="308" t="str">
        <f t="shared" si="5"/>
        <v>C</v>
      </c>
      <c r="M13" s="301">
        <f>'2016-2017 исходные'!P13</f>
        <v>0.57407407407407407</v>
      </c>
      <c r="N13" s="39">
        <f t="shared" si="16"/>
        <v>0.47462537255660042</v>
      </c>
      <c r="O13" s="312" t="str">
        <f t="shared" si="6"/>
        <v>B</v>
      </c>
      <c r="P13" s="140">
        <f>'2016-2017 исходные'!S13</f>
        <v>11.722222222222221</v>
      </c>
      <c r="Q13" s="128">
        <f t="shared" si="17"/>
        <v>13</v>
      </c>
      <c r="R13" s="336" t="str">
        <f t="shared" si="7"/>
        <v>B</v>
      </c>
      <c r="S13" s="426" t="str">
        <f t="shared" si="1"/>
        <v>C</v>
      </c>
      <c r="T13" s="420">
        <f t="shared" si="8"/>
        <v>2</v>
      </c>
      <c r="U13" s="327">
        <f t="shared" si="9"/>
        <v>2</v>
      </c>
      <c r="V13" s="327">
        <f t="shared" si="10"/>
        <v>2</v>
      </c>
      <c r="W13" s="327">
        <f t="shared" si="11"/>
        <v>2.5</v>
      </c>
      <c r="X13" s="327">
        <f t="shared" si="12"/>
        <v>2.5</v>
      </c>
      <c r="Y13" s="328">
        <f t="shared" si="2"/>
        <v>2.2000000000000002</v>
      </c>
    </row>
    <row r="14" spans="1:25" x14ac:dyDescent="0.25">
      <c r="A14" s="29">
        <v>7</v>
      </c>
      <c r="B14" s="7">
        <v>10190</v>
      </c>
      <c r="C14" s="294" t="s">
        <v>5</v>
      </c>
      <c r="D14" s="269">
        <f>'2016-2017 исходные'!F14</f>
        <v>0.95945945945945943</v>
      </c>
      <c r="E14" s="39">
        <f t="shared" si="13"/>
        <v>0.88017184397637249</v>
      </c>
      <c r="F14" s="308" t="str">
        <f t="shared" si="3"/>
        <v>A</v>
      </c>
      <c r="G14" s="155">
        <f>'2016-2017 исходные'!J14</f>
        <v>0.57746478873239437</v>
      </c>
      <c r="H14" s="39">
        <f t="shared" si="14"/>
        <v>0.70403065739787574</v>
      </c>
      <c r="I14" s="312" t="str">
        <f t="shared" si="4"/>
        <v>C</v>
      </c>
      <c r="J14" s="131">
        <f>'2016-2017 исходные'!M14</f>
        <v>0.52439024390243905</v>
      </c>
      <c r="K14" s="39">
        <f t="shared" si="15"/>
        <v>0.63083007095783172</v>
      </c>
      <c r="L14" s="309" t="str">
        <f t="shared" si="5"/>
        <v>C</v>
      </c>
      <c r="M14" s="301">
        <f>'2016-2017 исходные'!P14</f>
        <v>0.48780487804878059</v>
      </c>
      <c r="N14" s="39">
        <f t="shared" si="16"/>
        <v>0.47462537255660042</v>
      </c>
      <c r="O14" s="309" t="str">
        <f t="shared" si="6"/>
        <v>B</v>
      </c>
      <c r="P14" s="140">
        <f>'2016-2017 исходные'!S14</f>
        <v>11.963414634146341</v>
      </c>
      <c r="Q14" s="128">
        <f t="shared" si="17"/>
        <v>13</v>
      </c>
      <c r="R14" s="221" t="str">
        <f t="shared" si="7"/>
        <v>B</v>
      </c>
      <c r="S14" s="426" t="str">
        <f t="shared" si="1"/>
        <v>B</v>
      </c>
      <c r="T14" s="420">
        <f t="shared" si="8"/>
        <v>4.2</v>
      </c>
      <c r="U14" s="327">
        <f t="shared" si="9"/>
        <v>2</v>
      </c>
      <c r="V14" s="327">
        <f t="shared" si="10"/>
        <v>2</v>
      </c>
      <c r="W14" s="327">
        <f t="shared" si="11"/>
        <v>2.5</v>
      </c>
      <c r="X14" s="327">
        <f t="shared" si="12"/>
        <v>2.5</v>
      </c>
      <c r="Y14" s="328">
        <f t="shared" si="2"/>
        <v>2.6399999999999997</v>
      </c>
    </row>
    <row r="15" spans="1:25" x14ac:dyDescent="0.25">
      <c r="A15" s="29">
        <v>8</v>
      </c>
      <c r="B15" s="7">
        <v>10320</v>
      </c>
      <c r="C15" s="294" t="s">
        <v>81</v>
      </c>
      <c r="D15" s="269">
        <f>'2016-2017 исходные'!F15</f>
        <v>0.84745762711864403</v>
      </c>
      <c r="E15" s="39">
        <f t="shared" si="13"/>
        <v>0.88017184397637249</v>
      </c>
      <c r="F15" s="308" t="str">
        <f t="shared" si="3"/>
        <v>C</v>
      </c>
      <c r="G15" s="155">
        <f>'2016-2017 исходные'!J15</f>
        <v>0.6</v>
      </c>
      <c r="H15" s="39">
        <f t="shared" si="14"/>
        <v>0.70403065739787574</v>
      </c>
      <c r="I15" s="308" t="str">
        <f t="shared" si="4"/>
        <v>C</v>
      </c>
      <c r="J15" s="131">
        <f>'2016-2017 исходные'!M15</f>
        <v>0.44927536231884058</v>
      </c>
      <c r="K15" s="39">
        <f t="shared" si="15"/>
        <v>0.63083007095783172</v>
      </c>
      <c r="L15" s="309" t="str">
        <f t="shared" si="5"/>
        <v>C</v>
      </c>
      <c r="M15" s="301">
        <f>'2016-2017 исходные'!P15</f>
        <v>0.46376811594202899</v>
      </c>
      <c r="N15" s="39">
        <f t="shared" si="16"/>
        <v>0.47462537255660042</v>
      </c>
      <c r="O15" s="308" t="str">
        <f t="shared" si="6"/>
        <v>C</v>
      </c>
      <c r="P15" s="140">
        <f>'2016-2017 исходные'!S15</f>
        <v>11.405797101449275</v>
      </c>
      <c r="Q15" s="128">
        <f t="shared" si="17"/>
        <v>13</v>
      </c>
      <c r="R15" s="336" t="str">
        <f t="shared" si="7"/>
        <v>B</v>
      </c>
      <c r="S15" s="426" t="str">
        <f t="shared" si="1"/>
        <v>C</v>
      </c>
      <c r="T15" s="420">
        <f t="shared" si="8"/>
        <v>2</v>
      </c>
      <c r="U15" s="327">
        <f t="shared" si="9"/>
        <v>2</v>
      </c>
      <c r="V15" s="327">
        <f t="shared" si="10"/>
        <v>2</v>
      </c>
      <c r="W15" s="327">
        <f t="shared" si="11"/>
        <v>2</v>
      </c>
      <c r="X15" s="327">
        <f t="shared" si="12"/>
        <v>2.5</v>
      </c>
      <c r="Y15" s="328">
        <f t="shared" si="2"/>
        <v>2.1</v>
      </c>
    </row>
    <row r="16" spans="1:25" ht="15.75" thickBot="1" x14ac:dyDescent="0.3">
      <c r="A16" s="25">
        <v>9</v>
      </c>
      <c r="B16" s="8">
        <v>10860</v>
      </c>
      <c r="C16" s="295" t="s">
        <v>123</v>
      </c>
      <c r="D16" s="289">
        <f>'2016-2017 исходные'!F16</f>
        <v>0.8392857142857143</v>
      </c>
      <c r="E16" s="40">
        <f t="shared" si="13"/>
        <v>0.88017184397637249</v>
      </c>
      <c r="F16" s="305" t="str">
        <f t="shared" si="3"/>
        <v>C</v>
      </c>
      <c r="G16" s="156">
        <f>'2016-2017 исходные'!J16</f>
        <v>0.68085106382978722</v>
      </c>
      <c r="H16" s="40">
        <f t="shared" si="14"/>
        <v>0.70403065739787574</v>
      </c>
      <c r="I16" s="312" t="str">
        <f t="shared" si="4"/>
        <v>C</v>
      </c>
      <c r="J16" s="132">
        <f>'2016-2017 исходные'!M16</f>
        <v>0.61818181818181817</v>
      </c>
      <c r="K16" s="40">
        <f t="shared" si="15"/>
        <v>0.63083007095783172</v>
      </c>
      <c r="L16" s="305" t="str">
        <f t="shared" si="5"/>
        <v>C</v>
      </c>
      <c r="M16" s="302">
        <f>'2016-2017 исходные'!P16</f>
        <v>0.52727272727272723</v>
      </c>
      <c r="N16" s="40">
        <f t="shared" si="16"/>
        <v>0.47462537255660042</v>
      </c>
      <c r="O16" s="305" t="str">
        <f t="shared" si="6"/>
        <v>B</v>
      </c>
      <c r="P16" s="141">
        <f>'2016-2017 исходные'!S16</f>
        <v>13.290909090909091</v>
      </c>
      <c r="Q16" s="129">
        <f t="shared" si="17"/>
        <v>13</v>
      </c>
      <c r="R16" s="221" t="str">
        <f t="shared" si="7"/>
        <v>B</v>
      </c>
      <c r="S16" s="428" t="str">
        <f t="shared" si="1"/>
        <v>C</v>
      </c>
      <c r="T16" s="421">
        <f t="shared" si="8"/>
        <v>2</v>
      </c>
      <c r="U16" s="329">
        <f t="shared" si="9"/>
        <v>2</v>
      </c>
      <c r="V16" s="329">
        <f t="shared" si="10"/>
        <v>2</v>
      </c>
      <c r="W16" s="329">
        <f t="shared" si="11"/>
        <v>2.5</v>
      </c>
      <c r="X16" s="329">
        <f t="shared" si="12"/>
        <v>2.5</v>
      </c>
      <c r="Y16" s="330">
        <f t="shared" si="2"/>
        <v>2.2000000000000002</v>
      </c>
    </row>
    <row r="17" spans="1:25" ht="15.75" thickBot="1" x14ac:dyDescent="0.3">
      <c r="A17" s="30"/>
      <c r="B17" s="234"/>
      <c r="C17" s="368" t="s">
        <v>192</v>
      </c>
      <c r="D17" s="288">
        <f>AVERAGE(D18:D31)</f>
        <v>0.90286068852315859</v>
      </c>
      <c r="E17" s="162"/>
      <c r="F17" s="310" t="str">
        <f t="shared" si="3"/>
        <v>A</v>
      </c>
      <c r="G17" s="15">
        <f>AVERAGE(G18:G31)</f>
        <v>0.69497923786301674</v>
      </c>
      <c r="H17" s="37"/>
      <c r="I17" s="310" t="str">
        <f t="shared" si="4"/>
        <v>C</v>
      </c>
      <c r="J17" s="15">
        <f>AVERAGE(J18:J31)</f>
        <v>0.62646920044483212</v>
      </c>
      <c r="K17" s="37"/>
      <c r="L17" s="310" t="str">
        <f t="shared" si="5"/>
        <v>C</v>
      </c>
      <c r="M17" s="16">
        <f>AVERAGE(M18:M31)</f>
        <v>0.49785110076807843</v>
      </c>
      <c r="N17" s="151"/>
      <c r="O17" s="306" t="str">
        <f t="shared" si="6"/>
        <v>B</v>
      </c>
      <c r="P17" s="125">
        <f>AVERAGE(P18:P31)</f>
        <v>12.71540664727087</v>
      </c>
      <c r="Q17" s="152"/>
      <c r="R17" s="414" t="str">
        <f t="shared" si="7"/>
        <v>B</v>
      </c>
      <c r="S17" s="431" t="str">
        <f t="shared" si="1"/>
        <v>B</v>
      </c>
      <c r="T17" s="418">
        <f t="shared" si="8"/>
        <v>4.2</v>
      </c>
      <c r="U17" s="323">
        <f t="shared" si="9"/>
        <v>2</v>
      </c>
      <c r="V17" s="323">
        <f t="shared" si="10"/>
        <v>2</v>
      </c>
      <c r="W17" s="323">
        <f t="shared" si="11"/>
        <v>2.5</v>
      </c>
      <c r="X17" s="323">
        <f t="shared" si="12"/>
        <v>2.5</v>
      </c>
      <c r="Y17" s="324">
        <f t="shared" si="2"/>
        <v>2.6399999999999997</v>
      </c>
    </row>
    <row r="18" spans="1:25" x14ac:dyDescent="0.25">
      <c r="A18" s="27">
        <v>1</v>
      </c>
      <c r="B18" s="6">
        <v>20040</v>
      </c>
      <c r="C18" s="296" t="s">
        <v>87</v>
      </c>
      <c r="D18" s="269">
        <f>'2016-2017 исходные'!F18</f>
        <v>0.92105263157894735</v>
      </c>
      <c r="E18" s="38">
        <f t="shared" ref="E18:E27" si="18">$D$130</f>
        <v>0.88017184397637249</v>
      </c>
      <c r="F18" s="311" t="str">
        <f t="shared" si="3"/>
        <v>A</v>
      </c>
      <c r="G18" s="154">
        <f>'2016-2017 исходные'!J18</f>
        <v>0.5714285714285714</v>
      </c>
      <c r="H18" s="38">
        <f t="shared" ref="H18:H31" si="19">$G$130</f>
        <v>0.70403065739787574</v>
      </c>
      <c r="I18" s="312" t="str">
        <f t="shared" si="4"/>
        <v>C</v>
      </c>
      <c r="J18" s="134">
        <f>'2016-2017 исходные'!M18</f>
        <v>0.52564102564102566</v>
      </c>
      <c r="K18" s="38">
        <f t="shared" ref="K18:K27" si="20">$J$130</f>
        <v>0.63083007095783172</v>
      </c>
      <c r="L18" s="308" t="str">
        <f t="shared" si="5"/>
        <v>C</v>
      </c>
      <c r="M18" s="300">
        <f>'2016-2017 исходные'!P18</f>
        <v>0.52564102564102566</v>
      </c>
      <c r="N18" s="38">
        <f t="shared" ref="N18:N27" si="21">$M$130</f>
        <v>0.47462537255660042</v>
      </c>
      <c r="O18" s="312" t="str">
        <f t="shared" si="6"/>
        <v>B</v>
      </c>
      <c r="P18" s="139">
        <f>'2016-2017 исходные'!S18</f>
        <v>12.807692307692308</v>
      </c>
      <c r="Q18" s="127">
        <f t="shared" ref="Q18:Q27" si="22">$P$130</f>
        <v>13</v>
      </c>
      <c r="R18" s="415" t="str">
        <f t="shared" si="7"/>
        <v>B</v>
      </c>
      <c r="S18" s="430" t="str">
        <f t="shared" si="1"/>
        <v>B</v>
      </c>
      <c r="T18" s="419">
        <f t="shared" si="8"/>
        <v>4.2</v>
      </c>
      <c r="U18" s="325">
        <f t="shared" si="9"/>
        <v>2</v>
      </c>
      <c r="V18" s="325">
        <f t="shared" si="10"/>
        <v>2</v>
      </c>
      <c r="W18" s="325">
        <f t="shared" si="11"/>
        <v>2.5</v>
      </c>
      <c r="X18" s="325">
        <f t="shared" si="12"/>
        <v>2.5</v>
      </c>
      <c r="Y18" s="326">
        <f t="shared" si="2"/>
        <v>2.6399999999999997</v>
      </c>
    </row>
    <row r="19" spans="1:25" x14ac:dyDescent="0.25">
      <c r="A19" s="29">
        <v>2</v>
      </c>
      <c r="B19" s="7">
        <v>20061</v>
      </c>
      <c r="C19" s="294" t="s">
        <v>88</v>
      </c>
      <c r="D19" s="269">
        <f>'2016-2017 исходные'!F19</f>
        <v>0.88</v>
      </c>
      <c r="E19" s="39">
        <f t="shared" si="18"/>
        <v>0.88017184397637249</v>
      </c>
      <c r="F19" s="312" t="str">
        <f t="shared" si="3"/>
        <v>C</v>
      </c>
      <c r="G19" s="155">
        <f>'2016-2017 исходные'!J19</f>
        <v>0.79545454545454541</v>
      </c>
      <c r="H19" s="39">
        <f t="shared" si="19"/>
        <v>0.70403065739787574</v>
      </c>
      <c r="I19" s="308" t="str">
        <f t="shared" si="4"/>
        <v>B</v>
      </c>
      <c r="J19" s="131">
        <f>'2016-2017 исходные'!M19</f>
        <v>0.71153846153846156</v>
      </c>
      <c r="K19" s="39">
        <f t="shared" si="20"/>
        <v>0.63083007095783172</v>
      </c>
      <c r="L19" s="308" t="str">
        <f t="shared" si="5"/>
        <v>B</v>
      </c>
      <c r="M19" s="301">
        <f>'2016-2017 исходные'!P19</f>
        <v>0.42307692307692307</v>
      </c>
      <c r="N19" s="39">
        <f t="shared" si="21"/>
        <v>0.47462537255660042</v>
      </c>
      <c r="O19" s="308" t="str">
        <f t="shared" si="6"/>
        <v>C</v>
      </c>
      <c r="P19" s="140">
        <f>'2016-2017 исходные'!S19</f>
        <v>11.942307692307692</v>
      </c>
      <c r="Q19" s="128">
        <f t="shared" si="22"/>
        <v>13</v>
      </c>
      <c r="R19" s="221" t="str">
        <f t="shared" si="7"/>
        <v>B</v>
      </c>
      <c r="S19" s="426" t="str">
        <f t="shared" si="1"/>
        <v>C</v>
      </c>
      <c r="T19" s="420">
        <f t="shared" si="8"/>
        <v>2</v>
      </c>
      <c r="U19" s="327">
        <f t="shared" si="9"/>
        <v>2.5</v>
      </c>
      <c r="V19" s="327">
        <f t="shared" si="10"/>
        <v>2.5</v>
      </c>
      <c r="W19" s="327">
        <f t="shared" si="11"/>
        <v>2</v>
      </c>
      <c r="X19" s="327">
        <f t="shared" si="12"/>
        <v>2.5</v>
      </c>
      <c r="Y19" s="328">
        <f t="shared" si="2"/>
        <v>2.2999999999999998</v>
      </c>
    </row>
    <row r="20" spans="1:25" x14ac:dyDescent="0.25">
      <c r="A20" s="29">
        <v>3</v>
      </c>
      <c r="B20" s="7">
        <v>21020</v>
      </c>
      <c r="C20" s="294" t="s">
        <v>92</v>
      </c>
      <c r="D20" s="269">
        <f>'2016-2017 исходные'!F20</f>
        <v>0.9135802469135802</v>
      </c>
      <c r="E20" s="39">
        <f t="shared" si="18"/>
        <v>0.88017184397637249</v>
      </c>
      <c r="F20" s="308" t="str">
        <f t="shared" si="3"/>
        <v>A</v>
      </c>
      <c r="G20" s="155">
        <f>'2016-2017 исходные'!J20</f>
        <v>0.83783783783783783</v>
      </c>
      <c r="H20" s="39">
        <f t="shared" si="19"/>
        <v>0.70403065739787574</v>
      </c>
      <c r="I20" s="308" t="str">
        <f t="shared" si="4"/>
        <v>A</v>
      </c>
      <c r="J20" s="131">
        <f>'2016-2017 исходные'!M20</f>
        <v>0.81818181818181823</v>
      </c>
      <c r="K20" s="39">
        <f t="shared" si="20"/>
        <v>0.63083007095783172</v>
      </c>
      <c r="L20" s="308" t="str">
        <f t="shared" si="5"/>
        <v>A</v>
      </c>
      <c r="M20" s="301">
        <f>'2016-2017 исходные'!P20</f>
        <v>0.51948051948051943</v>
      </c>
      <c r="N20" s="39">
        <f t="shared" si="21"/>
        <v>0.47462537255660042</v>
      </c>
      <c r="O20" s="308" t="str">
        <f t="shared" si="6"/>
        <v>B</v>
      </c>
      <c r="P20" s="140">
        <f>'2016-2017 исходные'!S20</f>
        <v>12.168831168831169</v>
      </c>
      <c r="Q20" s="128">
        <f t="shared" si="22"/>
        <v>13</v>
      </c>
      <c r="R20" s="335" t="str">
        <f t="shared" si="7"/>
        <v>B</v>
      </c>
      <c r="S20" s="426" t="str">
        <f t="shared" si="1"/>
        <v>A</v>
      </c>
      <c r="T20" s="420">
        <f t="shared" si="8"/>
        <v>4.2</v>
      </c>
      <c r="U20" s="327">
        <f t="shared" si="9"/>
        <v>4.2</v>
      </c>
      <c r="V20" s="327">
        <f t="shared" si="10"/>
        <v>4.2</v>
      </c>
      <c r="W20" s="327">
        <f t="shared" si="11"/>
        <v>2.5</v>
      </c>
      <c r="X20" s="327">
        <f t="shared" si="12"/>
        <v>2.5</v>
      </c>
      <c r="Y20" s="328">
        <f t="shared" si="2"/>
        <v>3.5200000000000005</v>
      </c>
    </row>
    <row r="21" spans="1:25" x14ac:dyDescent="0.25">
      <c r="A21" s="29">
        <v>4</v>
      </c>
      <c r="B21" s="7">
        <v>20060</v>
      </c>
      <c r="C21" s="294" t="s">
        <v>98</v>
      </c>
      <c r="D21" s="269">
        <f>'2016-2017 исходные'!F21</f>
        <v>0.8990825688073395</v>
      </c>
      <c r="E21" s="39">
        <f t="shared" si="18"/>
        <v>0.88017184397637249</v>
      </c>
      <c r="F21" s="308" t="str">
        <f t="shared" si="3"/>
        <v>B</v>
      </c>
      <c r="G21" s="155">
        <f>'2016-2017 исходные'!J21</f>
        <v>0.88775510204081631</v>
      </c>
      <c r="H21" s="39">
        <f t="shared" si="19"/>
        <v>0.70403065739787574</v>
      </c>
      <c r="I21" s="308" t="str">
        <f t="shared" si="4"/>
        <v>A</v>
      </c>
      <c r="J21" s="131">
        <f>'2016-2017 исходные'!M21</f>
        <v>0.83783783783783783</v>
      </c>
      <c r="K21" s="39">
        <f t="shared" si="20"/>
        <v>0.63083007095783172</v>
      </c>
      <c r="L21" s="308" t="str">
        <f t="shared" si="5"/>
        <v>A</v>
      </c>
      <c r="M21" s="301">
        <f>'2016-2017 исходные'!P21</f>
        <v>0.45945945945945948</v>
      </c>
      <c r="N21" s="39">
        <f t="shared" si="21"/>
        <v>0.47462537255660042</v>
      </c>
      <c r="O21" s="308" t="str">
        <f t="shared" si="6"/>
        <v>C</v>
      </c>
      <c r="P21" s="140">
        <f>'2016-2017 исходные'!S21</f>
        <v>14.396396396396396</v>
      </c>
      <c r="Q21" s="128">
        <f t="shared" si="22"/>
        <v>13</v>
      </c>
      <c r="R21" s="336" t="str">
        <f t="shared" si="7"/>
        <v>C</v>
      </c>
      <c r="S21" s="426" t="str">
        <f t="shared" si="1"/>
        <v>B</v>
      </c>
      <c r="T21" s="420">
        <f t="shared" si="8"/>
        <v>2.5</v>
      </c>
      <c r="U21" s="327">
        <f t="shared" si="9"/>
        <v>4.2</v>
      </c>
      <c r="V21" s="327">
        <f t="shared" si="10"/>
        <v>4.2</v>
      </c>
      <c r="W21" s="327">
        <f t="shared" si="11"/>
        <v>2</v>
      </c>
      <c r="X21" s="327">
        <f t="shared" si="12"/>
        <v>2</v>
      </c>
      <c r="Y21" s="328">
        <f t="shared" si="2"/>
        <v>2.98</v>
      </c>
    </row>
    <row r="22" spans="1:25" x14ac:dyDescent="0.25">
      <c r="A22" s="29">
        <v>5</v>
      </c>
      <c r="B22" s="7">
        <v>20400</v>
      </c>
      <c r="C22" s="294" t="s">
        <v>90</v>
      </c>
      <c r="D22" s="269">
        <f>'2016-2017 исходные'!F22</f>
        <v>0.89814814814814814</v>
      </c>
      <c r="E22" s="39">
        <f t="shared" si="18"/>
        <v>0.88017184397637249</v>
      </c>
      <c r="F22" s="308" t="str">
        <f t="shared" si="3"/>
        <v>B</v>
      </c>
      <c r="G22" s="155">
        <f>'2016-2017 исходные'!J22</f>
        <v>0.72164948453608246</v>
      </c>
      <c r="H22" s="39">
        <f t="shared" si="19"/>
        <v>0.70403065739787574</v>
      </c>
      <c r="I22" s="308" t="str">
        <f t="shared" si="4"/>
        <v>B</v>
      </c>
      <c r="J22" s="131">
        <f>'2016-2017 исходные'!M22</f>
        <v>0.68224299065420557</v>
      </c>
      <c r="K22" s="39">
        <f t="shared" si="20"/>
        <v>0.63083007095783172</v>
      </c>
      <c r="L22" s="308" t="str">
        <f t="shared" si="5"/>
        <v>B</v>
      </c>
      <c r="M22" s="301">
        <f>'2016-2017 исходные'!P22</f>
        <v>0.46728971962616828</v>
      </c>
      <c r="N22" s="39">
        <f t="shared" si="21"/>
        <v>0.47462537255660042</v>
      </c>
      <c r="O22" s="308" t="str">
        <f t="shared" si="6"/>
        <v>C</v>
      </c>
      <c r="P22" s="140">
        <f>'2016-2017 исходные'!S22</f>
        <v>12.598130841121495</v>
      </c>
      <c r="Q22" s="128">
        <f t="shared" si="22"/>
        <v>13</v>
      </c>
      <c r="R22" s="336" t="str">
        <f t="shared" si="7"/>
        <v>B</v>
      </c>
      <c r="S22" s="426" t="str">
        <f t="shared" si="1"/>
        <v>B</v>
      </c>
      <c r="T22" s="420">
        <f t="shared" si="8"/>
        <v>2.5</v>
      </c>
      <c r="U22" s="327">
        <f t="shared" si="9"/>
        <v>2.5</v>
      </c>
      <c r="V22" s="327">
        <f t="shared" si="10"/>
        <v>2.5</v>
      </c>
      <c r="W22" s="327">
        <f t="shared" si="11"/>
        <v>2</v>
      </c>
      <c r="X22" s="327">
        <f t="shared" si="12"/>
        <v>2.5</v>
      </c>
      <c r="Y22" s="328">
        <f t="shared" si="2"/>
        <v>2.4</v>
      </c>
    </row>
    <row r="23" spans="1:25" x14ac:dyDescent="0.25">
      <c r="A23" s="29">
        <v>6</v>
      </c>
      <c r="B23" s="7">
        <v>20080</v>
      </c>
      <c r="C23" s="294" t="s">
        <v>89</v>
      </c>
      <c r="D23" s="269">
        <f>'2016-2017 исходные'!F23</f>
        <v>0.9</v>
      </c>
      <c r="E23" s="39">
        <f t="shared" si="18"/>
        <v>0.88017184397637249</v>
      </c>
      <c r="F23" s="308" t="str">
        <f t="shared" si="3"/>
        <v>A</v>
      </c>
      <c r="G23" s="155">
        <f>'2016-2017 исходные'!J23</f>
        <v>0.62962962962962965</v>
      </c>
      <c r="H23" s="39">
        <f t="shared" si="19"/>
        <v>0.70403065739787574</v>
      </c>
      <c r="I23" s="308" t="str">
        <f t="shared" si="4"/>
        <v>C</v>
      </c>
      <c r="J23" s="131">
        <f>'2016-2017 исходные'!M23</f>
        <v>0.6071428571428571</v>
      </c>
      <c r="K23" s="39">
        <f t="shared" si="20"/>
        <v>0.63083007095783172</v>
      </c>
      <c r="L23" s="308" t="str">
        <f t="shared" si="5"/>
        <v>C</v>
      </c>
      <c r="M23" s="301">
        <f>'2016-2017 исходные'!P23</f>
        <v>0.4642857142857143</v>
      </c>
      <c r="N23" s="39">
        <f t="shared" si="21"/>
        <v>0.47462537255660042</v>
      </c>
      <c r="O23" s="308" t="str">
        <f t="shared" si="6"/>
        <v>C</v>
      </c>
      <c r="P23" s="140">
        <f>'2016-2017 исходные'!S23</f>
        <v>14.357142857142858</v>
      </c>
      <c r="Q23" s="128">
        <f t="shared" si="22"/>
        <v>13</v>
      </c>
      <c r="R23" s="336" t="str">
        <f t="shared" si="7"/>
        <v>C</v>
      </c>
      <c r="S23" s="426" t="str">
        <f t="shared" si="1"/>
        <v>B</v>
      </c>
      <c r="T23" s="420">
        <f t="shared" si="8"/>
        <v>4.2</v>
      </c>
      <c r="U23" s="327">
        <f t="shared" si="9"/>
        <v>2</v>
      </c>
      <c r="V23" s="327">
        <f t="shared" si="10"/>
        <v>2</v>
      </c>
      <c r="W23" s="327">
        <f t="shared" si="11"/>
        <v>2</v>
      </c>
      <c r="X23" s="327">
        <f t="shared" si="12"/>
        <v>2</v>
      </c>
      <c r="Y23" s="328">
        <f t="shared" si="2"/>
        <v>2.44</v>
      </c>
    </row>
    <row r="24" spans="1:25" x14ac:dyDescent="0.25">
      <c r="A24" s="29">
        <v>7</v>
      </c>
      <c r="B24" s="7">
        <v>20460</v>
      </c>
      <c r="C24" s="294" t="s">
        <v>15</v>
      </c>
      <c r="D24" s="269">
        <f>'2016-2017 исходные'!F24</f>
        <v>0.96491228070175439</v>
      </c>
      <c r="E24" s="39">
        <f t="shared" si="18"/>
        <v>0.88017184397637249</v>
      </c>
      <c r="F24" s="308" t="str">
        <f t="shared" si="3"/>
        <v>A</v>
      </c>
      <c r="G24" s="155">
        <f>'2016-2017 исходные'!J24</f>
        <v>0.69090909090909092</v>
      </c>
      <c r="H24" s="39">
        <f t="shared" si="19"/>
        <v>0.70403065739787574</v>
      </c>
      <c r="I24" s="308" t="str">
        <f t="shared" si="4"/>
        <v>C</v>
      </c>
      <c r="J24" s="131">
        <f>'2016-2017 исходные'!M24</f>
        <v>0.63934426229508201</v>
      </c>
      <c r="K24" s="39">
        <f t="shared" si="20"/>
        <v>0.63083007095783172</v>
      </c>
      <c r="L24" s="312" t="str">
        <f t="shared" si="5"/>
        <v>B</v>
      </c>
      <c r="M24" s="301">
        <f>'2016-2017 исходные'!P24</f>
        <v>0.49180327868852458</v>
      </c>
      <c r="N24" s="39">
        <f t="shared" si="21"/>
        <v>0.47462537255660042</v>
      </c>
      <c r="O24" s="309" t="str">
        <f t="shared" si="6"/>
        <v>B</v>
      </c>
      <c r="P24" s="140">
        <f>'2016-2017 исходные'!S24</f>
        <v>14.524590163934427</v>
      </c>
      <c r="Q24" s="128">
        <f t="shared" si="22"/>
        <v>13</v>
      </c>
      <c r="R24" s="336" t="str">
        <f t="shared" si="7"/>
        <v>C</v>
      </c>
      <c r="S24" s="426" t="str">
        <f t="shared" si="1"/>
        <v>B</v>
      </c>
      <c r="T24" s="420">
        <f t="shared" si="8"/>
        <v>4.2</v>
      </c>
      <c r="U24" s="327">
        <f t="shared" si="9"/>
        <v>2</v>
      </c>
      <c r="V24" s="327">
        <f t="shared" si="10"/>
        <v>2.5</v>
      </c>
      <c r="W24" s="327">
        <f t="shared" si="11"/>
        <v>2.5</v>
      </c>
      <c r="X24" s="327">
        <f t="shared" si="12"/>
        <v>2</v>
      </c>
      <c r="Y24" s="328">
        <f t="shared" si="2"/>
        <v>2.6399999999999997</v>
      </c>
    </row>
    <row r="25" spans="1:25" x14ac:dyDescent="0.25">
      <c r="A25" s="29">
        <v>8</v>
      </c>
      <c r="B25" s="7">
        <v>20490</v>
      </c>
      <c r="C25" s="294" t="s">
        <v>16</v>
      </c>
      <c r="D25" s="269">
        <f>'2016-2017 исходные'!F25</f>
        <v>1</v>
      </c>
      <c r="E25" s="39">
        <f t="shared" si="18"/>
        <v>0.88017184397637249</v>
      </c>
      <c r="F25" s="308" t="str">
        <f t="shared" si="3"/>
        <v>A</v>
      </c>
      <c r="G25" s="155">
        <f>'2016-2017 исходные'!J25</f>
        <v>0.83333333333333337</v>
      </c>
      <c r="H25" s="39">
        <f t="shared" si="19"/>
        <v>0.70403065739787574</v>
      </c>
      <c r="I25" s="308" t="str">
        <f t="shared" si="4"/>
        <v>A</v>
      </c>
      <c r="J25" s="131">
        <f>'2016-2017 исходные'!M25</f>
        <v>0.75757575757575757</v>
      </c>
      <c r="K25" s="39">
        <f t="shared" si="20"/>
        <v>0.63083007095783172</v>
      </c>
      <c r="L25" s="308" t="str">
        <f t="shared" si="5"/>
        <v>B</v>
      </c>
      <c r="M25" s="301">
        <f>'2016-2017 исходные'!P25</f>
        <v>0.51515151515151514</v>
      </c>
      <c r="N25" s="39">
        <f t="shared" si="21"/>
        <v>0.47462537255660042</v>
      </c>
      <c r="O25" s="308" t="str">
        <f t="shared" si="6"/>
        <v>B</v>
      </c>
      <c r="P25" s="140">
        <f>'2016-2017 исходные'!S25</f>
        <v>13.030303030303031</v>
      </c>
      <c r="Q25" s="128">
        <f t="shared" si="22"/>
        <v>13</v>
      </c>
      <c r="R25" s="413" t="str">
        <f t="shared" si="7"/>
        <v>B</v>
      </c>
      <c r="S25" s="426" t="str">
        <f t="shared" si="1"/>
        <v>B</v>
      </c>
      <c r="T25" s="420">
        <f t="shared" si="8"/>
        <v>4.2</v>
      </c>
      <c r="U25" s="327">
        <f t="shared" si="9"/>
        <v>4.2</v>
      </c>
      <c r="V25" s="327">
        <f t="shared" si="10"/>
        <v>2.5</v>
      </c>
      <c r="W25" s="327">
        <f t="shared" si="11"/>
        <v>2.5</v>
      </c>
      <c r="X25" s="327">
        <f t="shared" si="12"/>
        <v>2.5</v>
      </c>
      <c r="Y25" s="328">
        <f t="shared" si="2"/>
        <v>3.18</v>
      </c>
    </row>
    <row r="26" spans="1:25" x14ac:dyDescent="0.25">
      <c r="A26" s="61">
        <v>9</v>
      </c>
      <c r="B26" s="7">
        <v>20550</v>
      </c>
      <c r="C26" s="294" t="s">
        <v>91</v>
      </c>
      <c r="D26" s="269">
        <f>'2016-2017 исходные'!F26</f>
        <v>0.85483870967741937</v>
      </c>
      <c r="E26" s="39">
        <f t="shared" si="18"/>
        <v>0.88017184397637249</v>
      </c>
      <c r="F26" s="308" t="str">
        <f t="shared" si="3"/>
        <v>C</v>
      </c>
      <c r="G26" s="155">
        <f>'2016-2017 исходные'!J26</f>
        <v>0.660377358490566</v>
      </c>
      <c r="H26" s="39">
        <f t="shared" si="19"/>
        <v>0.70403065739787574</v>
      </c>
      <c r="I26" s="308" t="str">
        <f t="shared" si="4"/>
        <v>C</v>
      </c>
      <c r="J26" s="131">
        <f>'2016-2017 исходные'!M26</f>
        <v>0.57352941176470584</v>
      </c>
      <c r="K26" s="39">
        <f t="shared" si="20"/>
        <v>0.63083007095783172</v>
      </c>
      <c r="L26" s="309" t="str">
        <f t="shared" si="5"/>
        <v>C</v>
      </c>
      <c r="M26" s="301">
        <f>'2016-2017 исходные'!P26</f>
        <v>0.55882352941176472</v>
      </c>
      <c r="N26" s="39">
        <f t="shared" si="21"/>
        <v>0.47462537255660042</v>
      </c>
      <c r="O26" s="312" t="str">
        <f t="shared" si="6"/>
        <v>B</v>
      </c>
      <c r="P26" s="140">
        <f>'2016-2017 исходные'!S26</f>
        <v>8.0735294117647065</v>
      </c>
      <c r="Q26" s="128">
        <f t="shared" si="22"/>
        <v>13</v>
      </c>
      <c r="R26" s="337" t="str">
        <f t="shared" si="7"/>
        <v>A</v>
      </c>
      <c r="S26" s="426" t="str">
        <f t="shared" si="1"/>
        <v>B</v>
      </c>
      <c r="T26" s="420">
        <f t="shared" si="8"/>
        <v>2</v>
      </c>
      <c r="U26" s="327">
        <f t="shared" si="9"/>
        <v>2</v>
      </c>
      <c r="V26" s="327">
        <f t="shared" si="10"/>
        <v>2</v>
      </c>
      <c r="W26" s="327">
        <f t="shared" si="11"/>
        <v>2.5</v>
      </c>
      <c r="X26" s="327">
        <f t="shared" si="12"/>
        <v>4.2</v>
      </c>
      <c r="Y26" s="328">
        <f t="shared" si="2"/>
        <v>2.54</v>
      </c>
    </row>
    <row r="27" spans="1:25" x14ac:dyDescent="0.25">
      <c r="A27" s="286">
        <v>10</v>
      </c>
      <c r="B27" s="7">
        <v>20630</v>
      </c>
      <c r="C27" s="294" t="s">
        <v>17</v>
      </c>
      <c r="D27" s="269">
        <f>'2016-2017 исходные'!F27</f>
        <v>0.90163934426229508</v>
      </c>
      <c r="E27" s="39">
        <f t="shared" si="18"/>
        <v>0.88017184397637249</v>
      </c>
      <c r="F27" s="309" t="str">
        <f t="shared" si="3"/>
        <v>A</v>
      </c>
      <c r="G27" s="155">
        <f>'2016-2017 исходные'!J27</f>
        <v>0.6</v>
      </c>
      <c r="H27" s="39">
        <f t="shared" si="19"/>
        <v>0.70403065739787574</v>
      </c>
      <c r="I27" s="308" t="str">
        <f t="shared" si="4"/>
        <v>C</v>
      </c>
      <c r="J27" s="131">
        <f>'2016-2017 исходные'!M27</f>
        <v>0.54838709677419351</v>
      </c>
      <c r="K27" s="39">
        <f t="shared" si="20"/>
        <v>0.63083007095783172</v>
      </c>
      <c r="L27" s="309" t="str">
        <f t="shared" si="5"/>
        <v>C</v>
      </c>
      <c r="M27" s="301">
        <f>'2016-2017 исходные'!P27</f>
        <v>0.56451612903225812</v>
      </c>
      <c r="N27" s="39">
        <f t="shared" si="21"/>
        <v>0.47462537255660042</v>
      </c>
      <c r="O27" s="308" t="str">
        <f t="shared" si="6"/>
        <v>B</v>
      </c>
      <c r="P27" s="140">
        <f>'2016-2017 исходные'!S27</f>
        <v>10.580645161290322</v>
      </c>
      <c r="Q27" s="128">
        <f t="shared" si="22"/>
        <v>13</v>
      </c>
      <c r="R27" s="336" t="str">
        <f t="shared" si="7"/>
        <v>B</v>
      </c>
      <c r="S27" s="426" t="str">
        <f t="shared" si="1"/>
        <v>B</v>
      </c>
      <c r="T27" s="420">
        <f t="shared" si="8"/>
        <v>4.2</v>
      </c>
      <c r="U27" s="327">
        <f t="shared" si="9"/>
        <v>2</v>
      </c>
      <c r="V27" s="327">
        <f t="shared" si="10"/>
        <v>2</v>
      </c>
      <c r="W27" s="327">
        <f t="shared" si="11"/>
        <v>2.5</v>
      </c>
      <c r="X27" s="327">
        <f t="shared" si="12"/>
        <v>2.5</v>
      </c>
      <c r="Y27" s="328">
        <f t="shared" si="2"/>
        <v>2.6399999999999997</v>
      </c>
    </row>
    <row r="28" spans="1:25" x14ac:dyDescent="0.25">
      <c r="A28" s="285">
        <v>11</v>
      </c>
      <c r="B28" s="62">
        <v>20800</v>
      </c>
      <c r="C28" s="297" t="s">
        <v>151</v>
      </c>
      <c r="D28" s="269">
        <f>'2016-2017 исходные'!F28</f>
        <v>0.86363636363636365</v>
      </c>
      <c r="E28" s="39">
        <v>0.88</v>
      </c>
      <c r="F28" s="308" t="str">
        <f t="shared" si="3"/>
        <v>C</v>
      </c>
      <c r="G28" s="155">
        <f>'2016-2017 исходные'!J28</f>
        <v>0.63157894736842102</v>
      </c>
      <c r="H28" s="39">
        <f t="shared" si="19"/>
        <v>0.70403065739787574</v>
      </c>
      <c r="I28" s="309" t="str">
        <f t="shared" si="4"/>
        <v>C</v>
      </c>
      <c r="J28" s="131">
        <f>'2016-2017 исходные'!M28</f>
        <v>0.48</v>
      </c>
      <c r="K28" s="39">
        <v>0.6</v>
      </c>
      <c r="L28" s="309" t="str">
        <f t="shared" si="5"/>
        <v>C</v>
      </c>
      <c r="M28" s="301">
        <f>'2016-2017 исходные'!P28</f>
        <v>0.48</v>
      </c>
      <c r="N28" s="39">
        <v>0.47</v>
      </c>
      <c r="O28" s="309" t="str">
        <f t="shared" si="6"/>
        <v>B</v>
      </c>
      <c r="P28" s="140">
        <f>'2016-2017 исходные'!S28</f>
        <v>12.44</v>
      </c>
      <c r="Q28" s="128">
        <v>13</v>
      </c>
      <c r="R28" s="336" t="str">
        <f t="shared" si="7"/>
        <v>B</v>
      </c>
      <c r="S28" s="426" t="str">
        <f t="shared" si="1"/>
        <v>C</v>
      </c>
      <c r="T28" s="420">
        <f t="shared" si="8"/>
        <v>2</v>
      </c>
      <c r="U28" s="327">
        <f t="shared" si="9"/>
        <v>2</v>
      </c>
      <c r="V28" s="327">
        <f t="shared" si="10"/>
        <v>2</v>
      </c>
      <c r="W28" s="327">
        <f t="shared" si="11"/>
        <v>2.5</v>
      </c>
      <c r="X28" s="327">
        <f t="shared" si="12"/>
        <v>2.5</v>
      </c>
      <c r="Y28" s="328">
        <f t="shared" si="2"/>
        <v>2.2000000000000002</v>
      </c>
    </row>
    <row r="29" spans="1:25" x14ac:dyDescent="0.25">
      <c r="A29" s="29">
        <v>12</v>
      </c>
      <c r="B29" s="7">
        <v>20810</v>
      </c>
      <c r="C29" s="294" t="s">
        <v>18</v>
      </c>
      <c r="D29" s="269">
        <f>'2016-2017 исходные'!F29</f>
        <v>0.92727272727272736</v>
      </c>
      <c r="E29" s="39">
        <f>$D$130</f>
        <v>0.88017184397637249</v>
      </c>
      <c r="F29" s="308" t="str">
        <f t="shared" si="3"/>
        <v>A</v>
      </c>
      <c r="G29" s="155">
        <f>'2016-2017 исходные'!J29</f>
        <v>0.39215686274509798</v>
      </c>
      <c r="H29" s="39">
        <f t="shared" si="19"/>
        <v>0.70403065739787574</v>
      </c>
      <c r="I29" s="309" t="str">
        <f t="shared" si="4"/>
        <v>C</v>
      </c>
      <c r="J29" s="135">
        <f>'2016-2017 исходные'!M29</f>
        <v>0.33333333333333331</v>
      </c>
      <c r="K29" s="39">
        <f>$J$130</f>
        <v>0.63083007095783172</v>
      </c>
      <c r="L29" s="309" t="str">
        <f t="shared" si="5"/>
        <v>C</v>
      </c>
      <c r="M29" s="301">
        <f>'2016-2017 исходные'!P29</f>
        <v>0.6166666666666667</v>
      </c>
      <c r="N29" s="39">
        <f>$M$130</f>
        <v>0.47462537255660042</v>
      </c>
      <c r="O29" s="308" t="str">
        <f t="shared" si="6"/>
        <v>B</v>
      </c>
      <c r="P29" s="140">
        <f>'2016-2017 исходные'!S29</f>
        <v>10.933333333333334</v>
      </c>
      <c r="Q29" s="128">
        <f>$P$130</f>
        <v>13</v>
      </c>
      <c r="R29" s="336" t="str">
        <f t="shared" si="7"/>
        <v>B</v>
      </c>
      <c r="S29" s="426" t="str">
        <f t="shared" si="1"/>
        <v>B</v>
      </c>
      <c r="T29" s="420">
        <f t="shared" si="8"/>
        <v>4.2</v>
      </c>
      <c r="U29" s="327">
        <f t="shared" si="9"/>
        <v>2</v>
      </c>
      <c r="V29" s="327">
        <f t="shared" si="10"/>
        <v>2</v>
      </c>
      <c r="W29" s="327">
        <f t="shared" si="11"/>
        <v>2.5</v>
      </c>
      <c r="X29" s="327">
        <f t="shared" si="12"/>
        <v>2.5</v>
      </c>
      <c r="Y29" s="328">
        <f t="shared" si="2"/>
        <v>2.6399999999999997</v>
      </c>
    </row>
    <row r="30" spans="1:25" x14ac:dyDescent="0.25">
      <c r="A30" s="29">
        <v>13</v>
      </c>
      <c r="B30" s="7">
        <v>20900</v>
      </c>
      <c r="C30" s="294" t="s">
        <v>9</v>
      </c>
      <c r="D30" s="269">
        <f>'2016-2017 исходные'!F30</f>
        <v>0.8780487804878051</v>
      </c>
      <c r="E30" s="39">
        <f>$D$130</f>
        <v>0.88017184397637249</v>
      </c>
      <c r="F30" s="308" t="str">
        <f t="shared" si="3"/>
        <v>C</v>
      </c>
      <c r="G30" s="155">
        <f>'2016-2017 исходные'!J30</f>
        <v>0.63888888888888873</v>
      </c>
      <c r="H30" s="39">
        <f t="shared" si="19"/>
        <v>0.70403065739787574</v>
      </c>
      <c r="I30" s="308" t="str">
        <f t="shared" si="4"/>
        <v>C</v>
      </c>
      <c r="J30" s="131">
        <f>'2016-2017 исходные'!M30</f>
        <v>0.53488372093023251</v>
      </c>
      <c r="K30" s="39">
        <f>$J$130</f>
        <v>0.63083007095783172</v>
      </c>
      <c r="L30" s="309" t="str">
        <f t="shared" si="5"/>
        <v>C</v>
      </c>
      <c r="M30" s="301">
        <f>'2016-2017 исходные'!P30</f>
        <v>0.48837209302325579</v>
      </c>
      <c r="N30" s="39">
        <f>$M$130</f>
        <v>0.47462537255660042</v>
      </c>
      <c r="O30" s="309" t="str">
        <f t="shared" si="6"/>
        <v>B</v>
      </c>
      <c r="P30" s="143">
        <f>'2016-2017 исходные'!S30</f>
        <v>15.813953488372093</v>
      </c>
      <c r="Q30" s="128">
        <f>$P$130</f>
        <v>13</v>
      </c>
      <c r="R30" s="336" t="str">
        <f t="shared" si="7"/>
        <v>C</v>
      </c>
      <c r="S30" s="426" t="str">
        <f t="shared" si="1"/>
        <v>C</v>
      </c>
      <c r="T30" s="421">
        <f t="shared" si="8"/>
        <v>2</v>
      </c>
      <c r="U30" s="329">
        <f t="shared" si="9"/>
        <v>2</v>
      </c>
      <c r="V30" s="329">
        <f t="shared" si="10"/>
        <v>2</v>
      </c>
      <c r="W30" s="329">
        <f t="shared" si="11"/>
        <v>2.5</v>
      </c>
      <c r="X30" s="329">
        <f t="shared" si="12"/>
        <v>2</v>
      </c>
      <c r="Y30" s="330">
        <f t="shared" si="2"/>
        <v>2.1</v>
      </c>
    </row>
    <row r="31" spans="1:25" ht="15.75" thickBot="1" x14ac:dyDescent="0.3">
      <c r="A31" s="224">
        <v>14</v>
      </c>
      <c r="B31" s="9">
        <v>21350</v>
      </c>
      <c r="C31" s="298" t="s">
        <v>19</v>
      </c>
      <c r="D31" s="289">
        <f>'2016-2017 исходные'!F31</f>
        <v>0.83783783783783794</v>
      </c>
      <c r="E31" s="40">
        <f>$D$130</f>
        <v>0.88017184397637249</v>
      </c>
      <c r="F31" s="312" t="str">
        <f t="shared" si="3"/>
        <v>C</v>
      </c>
      <c r="G31" s="156">
        <f>'2016-2017 исходные'!J31</f>
        <v>0.83870967741935476</v>
      </c>
      <c r="H31" s="40">
        <f t="shared" si="19"/>
        <v>0.70403065739787574</v>
      </c>
      <c r="I31" s="305" t="str">
        <f t="shared" si="4"/>
        <v>A</v>
      </c>
      <c r="J31" s="132">
        <f>'2016-2017 исходные'!M31</f>
        <v>0.72093023255813948</v>
      </c>
      <c r="K31" s="40">
        <f>$J$130</f>
        <v>0.63083007095783172</v>
      </c>
      <c r="L31" s="308" t="str">
        <f t="shared" si="5"/>
        <v>B</v>
      </c>
      <c r="M31" s="302">
        <f>'2016-2017 исходные'!P31</f>
        <v>0.39534883720930231</v>
      </c>
      <c r="N31" s="40">
        <f>$M$130</f>
        <v>0.47462537255660042</v>
      </c>
      <c r="O31" s="308" t="str">
        <f t="shared" si="6"/>
        <v>C</v>
      </c>
      <c r="P31" s="141">
        <f>'2016-2017 исходные'!S31</f>
        <v>14.348837209302326</v>
      </c>
      <c r="Q31" s="129">
        <f>$P$130</f>
        <v>13</v>
      </c>
      <c r="R31" s="336" t="str">
        <f t="shared" si="7"/>
        <v>C</v>
      </c>
      <c r="S31" s="428" t="str">
        <f t="shared" si="1"/>
        <v>B</v>
      </c>
      <c r="T31" s="421">
        <f t="shared" si="8"/>
        <v>2</v>
      </c>
      <c r="U31" s="329">
        <f t="shared" si="9"/>
        <v>4.2</v>
      </c>
      <c r="V31" s="329">
        <f t="shared" si="10"/>
        <v>2.5</v>
      </c>
      <c r="W31" s="329">
        <f t="shared" si="11"/>
        <v>2</v>
      </c>
      <c r="X31" s="329">
        <f t="shared" si="12"/>
        <v>2</v>
      </c>
      <c r="Y31" s="330">
        <f t="shared" si="2"/>
        <v>2.54</v>
      </c>
    </row>
    <row r="32" spans="1:25" ht="15.75" thickBot="1" x14ac:dyDescent="0.3">
      <c r="A32" s="26"/>
      <c r="B32" s="234"/>
      <c r="C32" s="370" t="s">
        <v>193</v>
      </c>
      <c r="D32" s="213">
        <f>AVERAGE(D33:D51)</f>
        <v>0.88041037570123171</v>
      </c>
      <c r="E32" s="151"/>
      <c r="F32" s="310" t="str">
        <f t="shared" si="3"/>
        <v>B</v>
      </c>
      <c r="G32" s="15">
        <f>AVERAGE(G33:G51)</f>
        <v>0.73788978426435536</v>
      </c>
      <c r="H32" s="151"/>
      <c r="I32" s="310" t="str">
        <f t="shared" si="4"/>
        <v>B</v>
      </c>
      <c r="J32" s="15">
        <f>AVERAGE(J33:J51)</f>
        <v>0.66240168776300556</v>
      </c>
      <c r="K32" s="37"/>
      <c r="L32" s="310" t="str">
        <f t="shared" si="5"/>
        <v>B</v>
      </c>
      <c r="M32" s="15">
        <f>AVERAGE(M33:M51)</f>
        <v>0.48674774299370466</v>
      </c>
      <c r="N32" s="151"/>
      <c r="O32" s="310" t="str">
        <f t="shared" si="6"/>
        <v>B</v>
      </c>
      <c r="P32" s="125">
        <f>AVERAGE(P33:P51)</f>
        <v>13.253940007804546</v>
      </c>
      <c r="Q32" s="152"/>
      <c r="R32" s="412" t="str">
        <f t="shared" si="7"/>
        <v>B</v>
      </c>
      <c r="S32" s="431" t="str">
        <f t="shared" si="1"/>
        <v>B</v>
      </c>
      <c r="T32" s="418">
        <f t="shared" si="8"/>
        <v>2.5</v>
      </c>
      <c r="U32" s="323">
        <f t="shared" si="9"/>
        <v>2.5</v>
      </c>
      <c r="V32" s="323">
        <f t="shared" si="10"/>
        <v>2.5</v>
      </c>
      <c r="W32" s="323">
        <f t="shared" si="11"/>
        <v>2.5</v>
      </c>
      <c r="X32" s="323">
        <f t="shared" si="12"/>
        <v>2.5</v>
      </c>
      <c r="Y32" s="324">
        <f t="shared" si="2"/>
        <v>2.5</v>
      </c>
    </row>
    <row r="33" spans="1:25" x14ac:dyDescent="0.25">
      <c r="A33" s="272">
        <v>1</v>
      </c>
      <c r="B33" s="6">
        <v>30070</v>
      </c>
      <c r="C33" s="296" t="s">
        <v>94</v>
      </c>
      <c r="D33" s="214">
        <f>'2016-2017 исходные'!F33</f>
        <v>0.9135802469135802</v>
      </c>
      <c r="E33" s="38">
        <f t="shared" ref="E33:E51" si="23">$D$130</f>
        <v>0.88017184397637249</v>
      </c>
      <c r="F33" s="311" t="str">
        <f t="shared" si="3"/>
        <v>A</v>
      </c>
      <c r="G33" s="154">
        <f>'2016-2017 исходные'!J33</f>
        <v>0.78378378378378377</v>
      </c>
      <c r="H33" s="38">
        <f t="shared" ref="H33:H51" si="24">$G$130</f>
        <v>0.70403065739787574</v>
      </c>
      <c r="I33" s="311" t="str">
        <f t="shared" si="4"/>
        <v>B</v>
      </c>
      <c r="J33" s="134">
        <f>'2016-2017 исходные'!M33</f>
        <v>0.71951219512195119</v>
      </c>
      <c r="K33" s="38">
        <f t="shared" ref="K33:K51" si="25">$J$130</f>
        <v>0.63083007095783172</v>
      </c>
      <c r="L33" s="311" t="str">
        <f t="shared" si="5"/>
        <v>B</v>
      </c>
      <c r="M33" s="300">
        <f>'2016-2017 исходные'!P33</f>
        <v>0.43902439024390255</v>
      </c>
      <c r="N33" s="38">
        <f t="shared" ref="N33:N51" si="26">$M$130</f>
        <v>0.47462537255660042</v>
      </c>
      <c r="O33" s="311" t="str">
        <f t="shared" si="6"/>
        <v>C</v>
      </c>
      <c r="P33" s="144">
        <f>'2016-2017 исходные'!S33</f>
        <v>12.353658536585366</v>
      </c>
      <c r="Q33" s="127">
        <f t="shared" ref="Q33:Q51" si="27">$P$130</f>
        <v>13</v>
      </c>
      <c r="R33" s="334" t="str">
        <f t="shared" si="7"/>
        <v>B</v>
      </c>
      <c r="S33" s="430" t="str">
        <f t="shared" si="1"/>
        <v>B</v>
      </c>
      <c r="T33" s="419">
        <f t="shared" si="8"/>
        <v>4.2</v>
      </c>
      <c r="U33" s="325">
        <f t="shared" si="9"/>
        <v>2.5</v>
      </c>
      <c r="V33" s="325">
        <f t="shared" si="10"/>
        <v>2.5</v>
      </c>
      <c r="W33" s="325">
        <f t="shared" si="11"/>
        <v>2</v>
      </c>
      <c r="X33" s="325">
        <f t="shared" si="12"/>
        <v>2.5</v>
      </c>
      <c r="Y33" s="326">
        <f t="shared" si="2"/>
        <v>2.7399999999999998</v>
      </c>
    </row>
    <row r="34" spans="1:25" x14ac:dyDescent="0.25">
      <c r="A34" s="29">
        <v>2</v>
      </c>
      <c r="B34" s="7">
        <v>30480</v>
      </c>
      <c r="C34" s="294" t="s">
        <v>124</v>
      </c>
      <c r="D34" s="214">
        <f>'2016-2017 исходные'!F34</f>
        <v>0.88172043010752688</v>
      </c>
      <c r="E34" s="39">
        <f t="shared" si="23"/>
        <v>0.88017184397637249</v>
      </c>
      <c r="F34" s="312" t="str">
        <f t="shared" si="3"/>
        <v>B</v>
      </c>
      <c r="G34" s="155">
        <f>'2016-2017 исходные'!J34</f>
        <v>0.74390243902439024</v>
      </c>
      <c r="H34" s="39">
        <f t="shared" si="24"/>
        <v>0.70403065739787574</v>
      </c>
      <c r="I34" s="308" t="str">
        <f t="shared" si="4"/>
        <v>B</v>
      </c>
      <c r="J34" s="131">
        <f>'2016-2017 исходные'!M34</f>
        <v>0.69473684210526321</v>
      </c>
      <c r="K34" s="39">
        <f t="shared" si="25"/>
        <v>0.63083007095783172</v>
      </c>
      <c r="L34" s="312" t="str">
        <f t="shared" si="5"/>
        <v>B</v>
      </c>
      <c r="M34" s="301">
        <f>'2016-2017 исходные'!P34</f>
        <v>0.50526315789473686</v>
      </c>
      <c r="N34" s="39">
        <f t="shared" si="26"/>
        <v>0.47462537255660042</v>
      </c>
      <c r="O34" s="308" t="str">
        <f t="shared" si="6"/>
        <v>B</v>
      </c>
      <c r="P34" s="142">
        <f>'2016-2017 исходные'!S34</f>
        <v>12.526315789473685</v>
      </c>
      <c r="Q34" s="128">
        <f t="shared" si="27"/>
        <v>13</v>
      </c>
      <c r="R34" s="336" t="str">
        <f t="shared" si="7"/>
        <v>B</v>
      </c>
      <c r="S34" s="426" t="str">
        <f t="shared" si="1"/>
        <v>B</v>
      </c>
      <c r="T34" s="420">
        <f t="shared" si="8"/>
        <v>2.5</v>
      </c>
      <c r="U34" s="327">
        <f t="shared" si="9"/>
        <v>2.5</v>
      </c>
      <c r="V34" s="327">
        <f t="shared" si="10"/>
        <v>2.5</v>
      </c>
      <c r="W34" s="327">
        <f t="shared" si="11"/>
        <v>2.5</v>
      </c>
      <c r="X34" s="327">
        <f t="shared" si="12"/>
        <v>2.5</v>
      </c>
      <c r="Y34" s="328">
        <f t="shared" si="2"/>
        <v>2.5</v>
      </c>
    </row>
    <row r="35" spans="1:25" x14ac:dyDescent="0.25">
      <c r="A35" s="29">
        <v>3</v>
      </c>
      <c r="B35" s="7">
        <v>30460</v>
      </c>
      <c r="C35" s="294" t="s">
        <v>95</v>
      </c>
      <c r="D35" s="214">
        <f>'2016-2017 исходные'!F35</f>
        <v>0.85897435897435892</v>
      </c>
      <c r="E35" s="39">
        <f t="shared" si="23"/>
        <v>0.88017184397637249</v>
      </c>
      <c r="F35" s="308" t="str">
        <f t="shared" si="3"/>
        <v>C</v>
      </c>
      <c r="G35" s="155">
        <f>'2016-2017 исходные'!J35</f>
        <v>0.82089552238805974</v>
      </c>
      <c r="H35" s="39">
        <f t="shared" si="24"/>
        <v>0.70403065739787574</v>
      </c>
      <c r="I35" s="308" t="str">
        <f t="shared" si="4"/>
        <v>A</v>
      </c>
      <c r="J35" s="131">
        <f>'2016-2017 исходные'!M35</f>
        <v>0.72499999999999998</v>
      </c>
      <c r="K35" s="39">
        <f t="shared" si="25"/>
        <v>0.63083007095783172</v>
      </c>
      <c r="L35" s="308" t="str">
        <f t="shared" si="5"/>
        <v>B</v>
      </c>
      <c r="M35" s="301">
        <f>'2016-2017 исходные'!P35</f>
        <v>0.4375</v>
      </c>
      <c r="N35" s="39">
        <f t="shared" si="26"/>
        <v>0.47462537255660042</v>
      </c>
      <c r="O35" s="308" t="str">
        <f t="shared" si="6"/>
        <v>C</v>
      </c>
      <c r="P35" s="142">
        <f>'2016-2017 исходные'!S35</f>
        <v>13.45</v>
      </c>
      <c r="Q35" s="128">
        <f t="shared" si="27"/>
        <v>13</v>
      </c>
      <c r="R35" s="334" t="str">
        <f t="shared" si="7"/>
        <v>B</v>
      </c>
      <c r="S35" s="426" t="str">
        <f t="shared" si="1"/>
        <v>B</v>
      </c>
      <c r="T35" s="420">
        <f t="shared" si="8"/>
        <v>2</v>
      </c>
      <c r="U35" s="327">
        <f t="shared" si="9"/>
        <v>4.2</v>
      </c>
      <c r="V35" s="327">
        <f t="shared" si="10"/>
        <v>2.5</v>
      </c>
      <c r="W35" s="327">
        <f t="shared" si="11"/>
        <v>2</v>
      </c>
      <c r="X35" s="327">
        <f t="shared" si="12"/>
        <v>2.5</v>
      </c>
      <c r="Y35" s="328">
        <f t="shared" si="2"/>
        <v>2.6399999999999997</v>
      </c>
    </row>
    <row r="36" spans="1:25" x14ac:dyDescent="0.25">
      <c r="A36" s="29">
        <v>4</v>
      </c>
      <c r="B36" s="10">
        <v>30030</v>
      </c>
      <c r="C36" s="293" t="s">
        <v>93</v>
      </c>
      <c r="D36" s="214">
        <f>'2016-2017 исходные'!F36</f>
        <v>0.9375</v>
      </c>
      <c r="E36" s="38">
        <f t="shared" si="23"/>
        <v>0.88017184397637249</v>
      </c>
      <c r="F36" s="309" t="str">
        <f t="shared" si="3"/>
        <v>A</v>
      </c>
      <c r="G36" s="154">
        <f>'2016-2017 исходные'!J36</f>
        <v>0.8</v>
      </c>
      <c r="H36" s="38">
        <f t="shared" si="24"/>
        <v>0.70403065739787574</v>
      </c>
      <c r="I36" s="311" t="str">
        <f t="shared" si="4"/>
        <v>A</v>
      </c>
      <c r="J36" s="134">
        <f>'2016-2017 исходные'!M36</f>
        <v>0.76190476190476186</v>
      </c>
      <c r="K36" s="38">
        <f t="shared" si="25"/>
        <v>0.63083007095783172</v>
      </c>
      <c r="L36" s="308" t="str">
        <f t="shared" si="5"/>
        <v>B</v>
      </c>
      <c r="M36" s="300">
        <f>'2016-2017 исходные'!P36</f>
        <v>0.44444444444444442</v>
      </c>
      <c r="N36" s="38">
        <f t="shared" si="26"/>
        <v>0.47462537255660042</v>
      </c>
      <c r="O36" s="308" t="str">
        <f t="shared" si="6"/>
        <v>C</v>
      </c>
      <c r="P36" s="144">
        <f>'2016-2017 исходные'!S36</f>
        <v>13.015873015873016</v>
      </c>
      <c r="Q36" s="127">
        <f t="shared" si="27"/>
        <v>13</v>
      </c>
      <c r="R36" s="221" t="str">
        <f t="shared" si="7"/>
        <v>B</v>
      </c>
      <c r="S36" s="426" t="str">
        <f t="shared" si="1"/>
        <v>B</v>
      </c>
      <c r="T36" s="420">
        <f t="shared" si="8"/>
        <v>4.2</v>
      </c>
      <c r="U36" s="327">
        <f t="shared" si="9"/>
        <v>4.2</v>
      </c>
      <c r="V36" s="327">
        <f t="shared" si="10"/>
        <v>2.5</v>
      </c>
      <c r="W36" s="327">
        <f t="shared" si="11"/>
        <v>2</v>
      </c>
      <c r="X36" s="327">
        <f t="shared" si="12"/>
        <v>2.5</v>
      </c>
      <c r="Y36" s="328">
        <f t="shared" si="2"/>
        <v>3.08</v>
      </c>
    </row>
    <row r="37" spans="1:25" x14ac:dyDescent="0.25">
      <c r="A37" s="29">
        <v>5</v>
      </c>
      <c r="B37" s="7">
        <v>31000</v>
      </c>
      <c r="C37" s="294" t="s">
        <v>96</v>
      </c>
      <c r="D37" s="214">
        <f>'2016-2017 исходные'!F37</f>
        <v>0.90410958904109584</v>
      </c>
      <c r="E37" s="39">
        <f t="shared" si="23"/>
        <v>0.88017184397637249</v>
      </c>
      <c r="F37" s="309" t="str">
        <f t="shared" si="3"/>
        <v>A</v>
      </c>
      <c r="G37" s="155">
        <f>'2016-2017 исходные'!J37</f>
        <v>0.84848484848484851</v>
      </c>
      <c r="H37" s="39">
        <f t="shared" si="24"/>
        <v>0.70403065739787574</v>
      </c>
      <c r="I37" s="308" t="str">
        <f t="shared" si="4"/>
        <v>A</v>
      </c>
      <c r="J37" s="131">
        <f>'2016-2017 исходные'!M37</f>
        <v>0.85135135135135132</v>
      </c>
      <c r="K37" s="39">
        <f t="shared" si="25"/>
        <v>0.63083007095783172</v>
      </c>
      <c r="L37" s="308" t="str">
        <f t="shared" si="5"/>
        <v>A</v>
      </c>
      <c r="M37" s="301">
        <f>'2016-2017 исходные'!P37</f>
        <v>0.47297297297297297</v>
      </c>
      <c r="N37" s="39">
        <f t="shared" si="26"/>
        <v>0.47462537255660042</v>
      </c>
      <c r="O37" s="308" t="str">
        <f t="shared" si="6"/>
        <v>C</v>
      </c>
      <c r="P37" s="142">
        <f>'2016-2017 исходные'!S37</f>
        <v>14.418918918918919</v>
      </c>
      <c r="Q37" s="128">
        <f t="shared" si="27"/>
        <v>13</v>
      </c>
      <c r="R37" s="336" t="str">
        <f t="shared" si="7"/>
        <v>C</v>
      </c>
      <c r="S37" s="426" t="str">
        <f t="shared" si="1"/>
        <v>B</v>
      </c>
      <c r="T37" s="420">
        <f t="shared" si="8"/>
        <v>4.2</v>
      </c>
      <c r="U37" s="327">
        <f t="shared" si="9"/>
        <v>4.2</v>
      </c>
      <c r="V37" s="327">
        <f t="shared" si="10"/>
        <v>4.2</v>
      </c>
      <c r="W37" s="327">
        <f t="shared" si="11"/>
        <v>2</v>
      </c>
      <c r="X37" s="327">
        <f t="shared" si="12"/>
        <v>2</v>
      </c>
      <c r="Y37" s="328">
        <f t="shared" si="2"/>
        <v>3.3200000000000003</v>
      </c>
    </row>
    <row r="38" spans="1:25" x14ac:dyDescent="0.25">
      <c r="A38" s="29">
        <v>6</v>
      </c>
      <c r="B38" s="7">
        <v>30130</v>
      </c>
      <c r="C38" s="294" t="s">
        <v>1</v>
      </c>
      <c r="D38" s="214">
        <f>'2016-2017 исходные'!F38</f>
        <v>0.91428571428571426</v>
      </c>
      <c r="E38" s="39">
        <f t="shared" si="23"/>
        <v>0.88017184397637249</v>
      </c>
      <c r="F38" s="308" t="str">
        <f t="shared" si="3"/>
        <v>A</v>
      </c>
      <c r="G38" s="155">
        <f>'2016-2017 исходные'!J38</f>
        <v>0.59375</v>
      </c>
      <c r="H38" s="39">
        <f t="shared" si="24"/>
        <v>0.70403065739787574</v>
      </c>
      <c r="I38" s="308" t="str">
        <f t="shared" si="4"/>
        <v>C</v>
      </c>
      <c r="J38" s="131">
        <f>'2016-2017 исходные'!M38</f>
        <v>0.51219512195121952</v>
      </c>
      <c r="K38" s="39">
        <f t="shared" si="25"/>
        <v>0.63083007095783172</v>
      </c>
      <c r="L38" s="309" t="str">
        <f t="shared" si="5"/>
        <v>C</v>
      </c>
      <c r="M38" s="301">
        <f>'2016-2017 исходные'!P38</f>
        <v>0.51219512195121952</v>
      </c>
      <c r="N38" s="39">
        <f t="shared" si="26"/>
        <v>0.47462537255660042</v>
      </c>
      <c r="O38" s="312" t="str">
        <f t="shared" si="6"/>
        <v>B</v>
      </c>
      <c r="P38" s="142">
        <f>'2016-2017 исходные'!S38</f>
        <v>9.6829268292682933</v>
      </c>
      <c r="Q38" s="128">
        <f t="shared" si="27"/>
        <v>13</v>
      </c>
      <c r="R38" s="336" t="str">
        <f t="shared" si="7"/>
        <v>A</v>
      </c>
      <c r="S38" s="426" t="str">
        <f t="shared" si="1"/>
        <v>B</v>
      </c>
      <c r="T38" s="420">
        <f t="shared" si="8"/>
        <v>4.2</v>
      </c>
      <c r="U38" s="327">
        <f t="shared" si="9"/>
        <v>2</v>
      </c>
      <c r="V38" s="327">
        <f t="shared" si="10"/>
        <v>2</v>
      </c>
      <c r="W38" s="327">
        <f t="shared" si="11"/>
        <v>2.5</v>
      </c>
      <c r="X38" s="327">
        <f t="shared" si="12"/>
        <v>4.2</v>
      </c>
      <c r="Y38" s="328">
        <f t="shared" si="2"/>
        <v>2.9799999999999995</v>
      </c>
    </row>
    <row r="39" spans="1:25" x14ac:dyDescent="0.25">
      <c r="A39" s="29">
        <v>7</v>
      </c>
      <c r="B39" s="7">
        <v>30160</v>
      </c>
      <c r="C39" s="294" t="s">
        <v>2</v>
      </c>
      <c r="D39" s="214">
        <f>'2016-2017 исходные'!F39</f>
        <v>0.91304347826086951</v>
      </c>
      <c r="E39" s="39">
        <f t="shared" si="23"/>
        <v>0.88017184397637249</v>
      </c>
      <c r="F39" s="308" t="str">
        <f t="shared" si="3"/>
        <v>A</v>
      </c>
      <c r="G39" s="155">
        <f>'2016-2017 исходные'!J39</f>
        <v>0.66666666666666663</v>
      </c>
      <c r="H39" s="39">
        <f t="shared" si="24"/>
        <v>0.70403065739787574</v>
      </c>
      <c r="I39" s="312" t="str">
        <f t="shared" si="4"/>
        <v>C</v>
      </c>
      <c r="J39" s="131">
        <f>'2016-2017 исходные'!M39</f>
        <v>0.64444444444444449</v>
      </c>
      <c r="K39" s="39">
        <f t="shared" si="25"/>
        <v>0.63083007095783172</v>
      </c>
      <c r="L39" s="309" t="str">
        <f t="shared" si="5"/>
        <v>B</v>
      </c>
      <c r="M39" s="301">
        <f>'2016-2017 исходные'!P39</f>
        <v>0.51111111111111118</v>
      </c>
      <c r="N39" s="39">
        <f t="shared" si="26"/>
        <v>0.47462537255660042</v>
      </c>
      <c r="O39" s="308" t="str">
        <f t="shared" si="6"/>
        <v>B</v>
      </c>
      <c r="P39" s="142">
        <f>'2016-2017 исходные'!S39</f>
        <v>16.911111111111111</v>
      </c>
      <c r="Q39" s="128">
        <f t="shared" si="27"/>
        <v>13</v>
      </c>
      <c r="R39" s="335" t="str">
        <f t="shared" si="7"/>
        <v>C</v>
      </c>
      <c r="S39" s="426" t="str">
        <f t="shared" si="1"/>
        <v>B</v>
      </c>
      <c r="T39" s="420">
        <f t="shared" si="8"/>
        <v>4.2</v>
      </c>
      <c r="U39" s="327">
        <f t="shared" si="9"/>
        <v>2</v>
      </c>
      <c r="V39" s="327">
        <f t="shared" si="10"/>
        <v>2.5</v>
      </c>
      <c r="W39" s="327">
        <f t="shared" si="11"/>
        <v>2.5</v>
      </c>
      <c r="X39" s="327">
        <f t="shared" si="12"/>
        <v>2</v>
      </c>
      <c r="Y39" s="328">
        <f t="shared" si="2"/>
        <v>2.6399999999999997</v>
      </c>
    </row>
    <row r="40" spans="1:25" x14ac:dyDescent="0.25">
      <c r="A40" s="29">
        <v>8</v>
      </c>
      <c r="B40" s="7">
        <v>30310</v>
      </c>
      <c r="C40" s="294" t="s">
        <v>21</v>
      </c>
      <c r="D40" s="214">
        <f>'2016-2017 исходные'!F40</f>
        <v>0.93939393939393945</v>
      </c>
      <c r="E40" s="39">
        <f t="shared" si="23"/>
        <v>0.88017184397637249</v>
      </c>
      <c r="F40" s="308" t="str">
        <f t="shared" si="3"/>
        <v>A</v>
      </c>
      <c r="G40" s="155">
        <f>'2016-2017 исходные'!J40</f>
        <v>0.54838709677419351</v>
      </c>
      <c r="H40" s="39">
        <f t="shared" si="24"/>
        <v>0.70403065739787574</v>
      </c>
      <c r="I40" s="308" t="str">
        <f t="shared" si="4"/>
        <v>C</v>
      </c>
      <c r="J40" s="131">
        <f>'2016-2017 исходные'!M40</f>
        <v>0.45945945945945948</v>
      </c>
      <c r="K40" s="39">
        <f t="shared" si="25"/>
        <v>0.63083007095783172</v>
      </c>
      <c r="L40" s="309" t="str">
        <f t="shared" si="5"/>
        <v>C</v>
      </c>
      <c r="M40" s="301">
        <f>'2016-2017 исходные'!P40</f>
        <v>0.64864864864864868</v>
      </c>
      <c r="N40" s="39">
        <f t="shared" si="26"/>
        <v>0.47462537255660042</v>
      </c>
      <c r="O40" s="312" t="str">
        <f t="shared" si="6"/>
        <v>B</v>
      </c>
      <c r="P40" s="142">
        <f>'2016-2017 исходные'!S40</f>
        <v>12.108108108108109</v>
      </c>
      <c r="Q40" s="128">
        <f t="shared" si="27"/>
        <v>13</v>
      </c>
      <c r="R40" s="221" t="str">
        <f t="shared" si="7"/>
        <v>B</v>
      </c>
      <c r="S40" s="426" t="str">
        <f t="shared" si="1"/>
        <v>B</v>
      </c>
      <c r="T40" s="420">
        <f t="shared" si="8"/>
        <v>4.2</v>
      </c>
      <c r="U40" s="327">
        <f t="shared" si="9"/>
        <v>2</v>
      </c>
      <c r="V40" s="327">
        <f t="shared" si="10"/>
        <v>2</v>
      </c>
      <c r="W40" s="327">
        <f t="shared" si="11"/>
        <v>2.5</v>
      </c>
      <c r="X40" s="327">
        <f t="shared" si="12"/>
        <v>2.5</v>
      </c>
      <c r="Y40" s="328">
        <f t="shared" si="2"/>
        <v>2.6399999999999997</v>
      </c>
    </row>
    <row r="41" spans="1:25" x14ac:dyDescent="0.25">
      <c r="A41" s="29">
        <v>9</v>
      </c>
      <c r="B41" s="7">
        <v>30440</v>
      </c>
      <c r="C41" s="294" t="s">
        <v>22</v>
      </c>
      <c r="D41" s="214">
        <f>'2016-2017 исходные'!F41</f>
        <v>0.91304347826086951</v>
      </c>
      <c r="E41" s="39">
        <f t="shared" si="23"/>
        <v>0.88017184397637249</v>
      </c>
      <c r="F41" s="308" t="str">
        <f t="shared" si="3"/>
        <v>A</v>
      </c>
      <c r="G41" s="155">
        <f>'2016-2017 исходные'!J41</f>
        <v>0.7142857142857143</v>
      </c>
      <c r="H41" s="39">
        <f t="shared" si="24"/>
        <v>0.70403065739787574</v>
      </c>
      <c r="I41" s="308" t="str">
        <f t="shared" si="4"/>
        <v>B</v>
      </c>
      <c r="J41" s="131">
        <f>'2016-2017 исходные'!M41</f>
        <v>0.68085106382978722</v>
      </c>
      <c r="K41" s="39">
        <f t="shared" si="25"/>
        <v>0.63083007095783172</v>
      </c>
      <c r="L41" s="312" t="str">
        <f t="shared" si="5"/>
        <v>B</v>
      </c>
      <c r="M41" s="301">
        <f>'2016-2017 исходные'!P41</f>
        <v>0.42553191489361702</v>
      </c>
      <c r="N41" s="39">
        <f t="shared" si="26"/>
        <v>0.47462537255660042</v>
      </c>
      <c r="O41" s="308" t="str">
        <f t="shared" si="6"/>
        <v>C</v>
      </c>
      <c r="P41" s="142">
        <f>'2016-2017 исходные'!S41</f>
        <v>14.659574468085106</v>
      </c>
      <c r="Q41" s="128">
        <f t="shared" si="27"/>
        <v>13</v>
      </c>
      <c r="R41" s="336" t="str">
        <f t="shared" si="7"/>
        <v>C</v>
      </c>
      <c r="S41" s="426" t="str">
        <f t="shared" si="1"/>
        <v>B</v>
      </c>
      <c r="T41" s="420">
        <f t="shared" si="8"/>
        <v>4.2</v>
      </c>
      <c r="U41" s="327">
        <f t="shared" si="9"/>
        <v>2.5</v>
      </c>
      <c r="V41" s="327">
        <f t="shared" si="10"/>
        <v>2.5</v>
      </c>
      <c r="W41" s="327">
        <f t="shared" si="11"/>
        <v>2</v>
      </c>
      <c r="X41" s="327">
        <f t="shared" si="12"/>
        <v>2</v>
      </c>
      <c r="Y41" s="328">
        <f t="shared" si="2"/>
        <v>2.6399999999999997</v>
      </c>
    </row>
    <row r="42" spans="1:25" x14ac:dyDescent="0.25">
      <c r="A42" s="29">
        <v>10</v>
      </c>
      <c r="B42" s="7">
        <v>30470</v>
      </c>
      <c r="C42" s="294" t="s">
        <v>23</v>
      </c>
      <c r="D42" s="214">
        <f>'2016-2017 исходные'!F42</f>
        <v>0.7192982456140351</v>
      </c>
      <c r="E42" s="39">
        <f t="shared" si="23"/>
        <v>0.88017184397637249</v>
      </c>
      <c r="F42" s="309" t="str">
        <f t="shared" si="3"/>
        <v>C</v>
      </c>
      <c r="G42" s="155">
        <f>'2016-2017 исходные'!J42</f>
        <v>0.78048780487804881</v>
      </c>
      <c r="H42" s="39">
        <f t="shared" si="24"/>
        <v>0.70403065739787574</v>
      </c>
      <c r="I42" s="308" t="str">
        <f t="shared" si="4"/>
        <v>B</v>
      </c>
      <c r="J42" s="131">
        <f>'2016-2017 исходные'!M42</f>
        <v>0.7021276595744681</v>
      </c>
      <c r="K42" s="39">
        <f t="shared" si="25"/>
        <v>0.63083007095783172</v>
      </c>
      <c r="L42" s="308" t="str">
        <f t="shared" si="5"/>
        <v>B</v>
      </c>
      <c r="M42" s="301">
        <f>'2016-2017 исходные'!P42</f>
        <v>0.57446808510638303</v>
      </c>
      <c r="N42" s="39">
        <f t="shared" si="26"/>
        <v>0.47462537255660042</v>
      </c>
      <c r="O42" s="308" t="str">
        <f t="shared" si="6"/>
        <v>B</v>
      </c>
      <c r="P42" s="142">
        <f>'2016-2017 исходные'!S42</f>
        <v>13.021276595744681</v>
      </c>
      <c r="Q42" s="128">
        <f t="shared" si="27"/>
        <v>13</v>
      </c>
      <c r="R42" s="336" t="str">
        <f t="shared" si="7"/>
        <v>B</v>
      </c>
      <c r="S42" s="426" t="str">
        <f t="shared" si="1"/>
        <v>B</v>
      </c>
      <c r="T42" s="420">
        <f t="shared" si="8"/>
        <v>2</v>
      </c>
      <c r="U42" s="327">
        <f t="shared" si="9"/>
        <v>2.5</v>
      </c>
      <c r="V42" s="327">
        <f t="shared" si="10"/>
        <v>2.5</v>
      </c>
      <c r="W42" s="327">
        <f t="shared" si="11"/>
        <v>2.5</v>
      </c>
      <c r="X42" s="327">
        <f t="shared" si="12"/>
        <v>2.5</v>
      </c>
      <c r="Y42" s="328">
        <f t="shared" si="2"/>
        <v>2.4</v>
      </c>
    </row>
    <row r="43" spans="1:25" x14ac:dyDescent="0.25">
      <c r="A43" s="29">
        <v>11</v>
      </c>
      <c r="B43" s="7">
        <v>30500</v>
      </c>
      <c r="C43" s="294" t="s">
        <v>24</v>
      </c>
      <c r="D43" s="214">
        <f>'2016-2017 исходные'!F43</f>
        <v>0.92592592592592593</v>
      </c>
      <c r="E43" s="39">
        <f t="shared" si="23"/>
        <v>0.88017184397637249</v>
      </c>
      <c r="F43" s="308" t="str">
        <f t="shared" si="3"/>
        <v>A</v>
      </c>
      <c r="G43" s="155">
        <f>'2016-2017 исходные'!J43</f>
        <v>0.84</v>
      </c>
      <c r="H43" s="39">
        <f t="shared" si="24"/>
        <v>0.70403065739787574</v>
      </c>
      <c r="I43" s="308" t="str">
        <f t="shared" si="4"/>
        <v>A</v>
      </c>
      <c r="J43" s="131">
        <f>'2016-2017 исходные'!M43</f>
        <v>0.73333333333333328</v>
      </c>
      <c r="K43" s="39">
        <f t="shared" si="25"/>
        <v>0.63083007095783172</v>
      </c>
      <c r="L43" s="308" t="str">
        <f t="shared" si="5"/>
        <v>B</v>
      </c>
      <c r="M43" s="301">
        <f>'2016-2017 исходные'!P43</f>
        <v>0.3</v>
      </c>
      <c r="N43" s="39">
        <f t="shared" si="26"/>
        <v>0.47462537255660042</v>
      </c>
      <c r="O43" s="309" t="str">
        <f t="shared" si="6"/>
        <v>D</v>
      </c>
      <c r="P43" s="142">
        <f>'2016-2017 исходные'!S43</f>
        <v>13.933333333333334</v>
      </c>
      <c r="Q43" s="128">
        <f t="shared" si="27"/>
        <v>13</v>
      </c>
      <c r="R43" s="336" t="str">
        <f t="shared" si="7"/>
        <v>B</v>
      </c>
      <c r="S43" s="426" t="str">
        <f t="shared" si="1"/>
        <v>B</v>
      </c>
      <c r="T43" s="420">
        <f t="shared" si="8"/>
        <v>4.2</v>
      </c>
      <c r="U43" s="327">
        <f t="shared" si="9"/>
        <v>4.2</v>
      </c>
      <c r="V43" s="327">
        <f t="shared" si="10"/>
        <v>2.5</v>
      </c>
      <c r="W43" s="327">
        <f t="shared" si="11"/>
        <v>1</v>
      </c>
      <c r="X43" s="327">
        <f t="shared" si="12"/>
        <v>2.5</v>
      </c>
      <c r="Y43" s="328">
        <f t="shared" si="2"/>
        <v>2.88</v>
      </c>
    </row>
    <row r="44" spans="1:25" x14ac:dyDescent="0.25">
      <c r="A44" s="29">
        <v>12</v>
      </c>
      <c r="B44" s="7">
        <v>30530</v>
      </c>
      <c r="C44" s="294" t="s">
        <v>26</v>
      </c>
      <c r="D44" s="214">
        <f>'2016-2017 исходные'!F44</f>
        <v>0.81132075471698117</v>
      </c>
      <c r="E44" s="39">
        <f t="shared" si="23"/>
        <v>0.88017184397637249</v>
      </c>
      <c r="F44" s="308" t="str">
        <f t="shared" si="3"/>
        <v>C</v>
      </c>
      <c r="G44" s="155">
        <f>'2016-2017 исходные'!J44</f>
        <v>0.69767441860465118</v>
      </c>
      <c r="H44" s="39">
        <f t="shared" si="24"/>
        <v>0.70403065739787574</v>
      </c>
      <c r="I44" s="308" t="str">
        <f t="shared" si="4"/>
        <v>C</v>
      </c>
      <c r="J44" s="131">
        <f>'2016-2017 исходные'!M44</f>
        <v>0.51724137931034486</v>
      </c>
      <c r="K44" s="39">
        <f t="shared" si="25"/>
        <v>0.63083007095783172</v>
      </c>
      <c r="L44" s="308" t="str">
        <f t="shared" si="5"/>
        <v>C</v>
      </c>
      <c r="M44" s="301">
        <f>'2016-2017 исходные'!P44</f>
        <v>0.43103448275862066</v>
      </c>
      <c r="N44" s="39">
        <f t="shared" si="26"/>
        <v>0.47462537255660042</v>
      </c>
      <c r="O44" s="308" t="str">
        <f t="shared" si="6"/>
        <v>C</v>
      </c>
      <c r="P44" s="142">
        <f>'2016-2017 исходные'!S44</f>
        <v>12.517241379310345</v>
      </c>
      <c r="Q44" s="128">
        <f t="shared" si="27"/>
        <v>13</v>
      </c>
      <c r="R44" s="413" t="str">
        <f t="shared" si="7"/>
        <v>B</v>
      </c>
      <c r="S44" s="426" t="str">
        <f t="shared" si="1"/>
        <v>C</v>
      </c>
      <c r="T44" s="420">
        <f t="shared" si="8"/>
        <v>2</v>
      </c>
      <c r="U44" s="327">
        <f t="shared" si="9"/>
        <v>2</v>
      </c>
      <c r="V44" s="327">
        <f t="shared" si="10"/>
        <v>2</v>
      </c>
      <c r="W44" s="327">
        <f t="shared" si="11"/>
        <v>2</v>
      </c>
      <c r="X44" s="327">
        <f t="shared" si="12"/>
        <v>2.5</v>
      </c>
      <c r="Y44" s="328">
        <f t="shared" si="2"/>
        <v>2.1</v>
      </c>
    </row>
    <row r="45" spans="1:25" x14ac:dyDescent="0.25">
      <c r="A45" s="29">
        <v>13</v>
      </c>
      <c r="B45" s="7">
        <v>30640</v>
      </c>
      <c r="C45" s="294" t="s">
        <v>29</v>
      </c>
      <c r="D45" s="214">
        <f>'2016-2017 исходные'!F45</f>
        <v>0.94230769230769229</v>
      </c>
      <c r="E45" s="39">
        <f t="shared" si="23"/>
        <v>0.88017184397637249</v>
      </c>
      <c r="F45" s="308" t="str">
        <f t="shared" si="3"/>
        <v>A</v>
      </c>
      <c r="G45" s="155">
        <f>'2016-2017 исходные'!J45</f>
        <v>0.77551020408163263</v>
      </c>
      <c r="H45" s="39">
        <f t="shared" si="24"/>
        <v>0.70403065739787574</v>
      </c>
      <c r="I45" s="308" t="str">
        <f t="shared" si="4"/>
        <v>B</v>
      </c>
      <c r="J45" s="131">
        <f>'2016-2017 исходные'!M45</f>
        <v>0.70909090909090911</v>
      </c>
      <c r="K45" s="39">
        <f t="shared" si="25"/>
        <v>0.63083007095783172</v>
      </c>
      <c r="L45" s="308" t="str">
        <f t="shared" si="5"/>
        <v>B</v>
      </c>
      <c r="M45" s="301">
        <f>'2016-2017 исходные'!P45</f>
        <v>0.41818181818181815</v>
      </c>
      <c r="N45" s="39">
        <f t="shared" si="26"/>
        <v>0.47462537255660042</v>
      </c>
      <c r="O45" s="308" t="str">
        <f t="shared" si="6"/>
        <v>C</v>
      </c>
      <c r="P45" s="145">
        <f>'2016-2017 исходные'!S45</f>
        <v>14.745454545454546</v>
      </c>
      <c r="Q45" s="128">
        <f t="shared" si="27"/>
        <v>13</v>
      </c>
      <c r="R45" s="336" t="str">
        <f t="shared" si="7"/>
        <v>C</v>
      </c>
      <c r="S45" s="426" t="str">
        <f t="shared" si="1"/>
        <v>B</v>
      </c>
      <c r="T45" s="420">
        <f t="shared" si="8"/>
        <v>4.2</v>
      </c>
      <c r="U45" s="327">
        <f t="shared" si="9"/>
        <v>2.5</v>
      </c>
      <c r="V45" s="327">
        <f t="shared" si="10"/>
        <v>2.5</v>
      </c>
      <c r="W45" s="327">
        <f t="shared" si="11"/>
        <v>2</v>
      </c>
      <c r="X45" s="327">
        <f t="shared" si="12"/>
        <v>2</v>
      </c>
      <c r="Y45" s="328">
        <f t="shared" si="2"/>
        <v>2.6399999999999997</v>
      </c>
    </row>
    <row r="46" spans="1:25" x14ac:dyDescent="0.25">
      <c r="A46" s="29">
        <v>14</v>
      </c>
      <c r="B46" s="7">
        <v>30650</v>
      </c>
      <c r="C46" s="294" t="s">
        <v>30</v>
      </c>
      <c r="D46" s="214">
        <f>'2016-2017 исходные'!F46</f>
        <v>0.78125</v>
      </c>
      <c r="E46" s="39">
        <f t="shared" si="23"/>
        <v>0.88017184397637249</v>
      </c>
      <c r="F46" s="309" t="str">
        <f t="shared" si="3"/>
        <v>C</v>
      </c>
      <c r="G46" s="155">
        <f>'2016-2017 исходные'!J46</f>
        <v>0.78</v>
      </c>
      <c r="H46" s="39">
        <f t="shared" si="24"/>
        <v>0.70403065739787574</v>
      </c>
      <c r="I46" s="308" t="str">
        <f t="shared" si="4"/>
        <v>B</v>
      </c>
      <c r="J46" s="131">
        <f>'2016-2017 исходные'!M46</f>
        <v>0.67692307692307696</v>
      </c>
      <c r="K46" s="39">
        <f t="shared" si="25"/>
        <v>0.63083007095783172</v>
      </c>
      <c r="L46" s="308" t="str">
        <f t="shared" si="5"/>
        <v>B</v>
      </c>
      <c r="M46" s="301">
        <f>'2016-2017 исходные'!P46</f>
        <v>0.49230769230769234</v>
      </c>
      <c r="N46" s="39">
        <f t="shared" si="26"/>
        <v>0.47462537255660042</v>
      </c>
      <c r="O46" s="309" t="str">
        <f t="shared" si="6"/>
        <v>B</v>
      </c>
      <c r="P46" s="142">
        <f>'2016-2017 исходные'!S46</f>
        <v>10.738461538461538</v>
      </c>
      <c r="Q46" s="128">
        <f t="shared" si="27"/>
        <v>13</v>
      </c>
      <c r="R46" s="221" t="str">
        <f t="shared" si="7"/>
        <v>B</v>
      </c>
      <c r="S46" s="426" t="str">
        <f t="shared" si="1"/>
        <v>B</v>
      </c>
      <c r="T46" s="420">
        <f t="shared" si="8"/>
        <v>2</v>
      </c>
      <c r="U46" s="327">
        <f t="shared" si="9"/>
        <v>2.5</v>
      </c>
      <c r="V46" s="327">
        <f t="shared" si="10"/>
        <v>2.5</v>
      </c>
      <c r="W46" s="327">
        <f t="shared" si="11"/>
        <v>2.5</v>
      </c>
      <c r="X46" s="327">
        <f t="shared" si="12"/>
        <v>2.5</v>
      </c>
      <c r="Y46" s="328">
        <f t="shared" si="2"/>
        <v>2.4</v>
      </c>
    </row>
    <row r="47" spans="1:25" x14ac:dyDescent="0.25">
      <c r="A47" s="29">
        <v>15</v>
      </c>
      <c r="B47" s="7">
        <v>30790</v>
      </c>
      <c r="C47" s="294" t="s">
        <v>31</v>
      </c>
      <c r="D47" s="214">
        <f>'2016-2017 исходные'!F47</f>
        <v>0.7567567567567568</v>
      </c>
      <c r="E47" s="39">
        <f t="shared" si="23"/>
        <v>0.88017184397637249</v>
      </c>
      <c r="F47" s="309" t="str">
        <f t="shared" si="3"/>
        <v>C</v>
      </c>
      <c r="G47" s="155">
        <f>'2016-2017 исходные'!J47</f>
        <v>0.7142857142857143</v>
      </c>
      <c r="H47" s="39">
        <f t="shared" si="24"/>
        <v>0.70403065739787574</v>
      </c>
      <c r="I47" s="308" t="str">
        <f t="shared" si="4"/>
        <v>B</v>
      </c>
      <c r="J47" s="131">
        <f>'2016-2017 исходные'!M47</f>
        <v>0.55263157894736847</v>
      </c>
      <c r="K47" s="39">
        <f t="shared" si="25"/>
        <v>0.63083007095783172</v>
      </c>
      <c r="L47" s="308" t="str">
        <f t="shared" si="5"/>
        <v>C</v>
      </c>
      <c r="M47" s="301">
        <f>'2016-2017 исходные'!P47</f>
        <v>0.5</v>
      </c>
      <c r="N47" s="39">
        <f t="shared" si="26"/>
        <v>0.47462537255660042</v>
      </c>
      <c r="O47" s="309" t="str">
        <f t="shared" si="6"/>
        <v>B</v>
      </c>
      <c r="P47" s="142">
        <f>'2016-2017 исходные'!S47</f>
        <v>12.421052631578947</v>
      </c>
      <c r="Q47" s="128">
        <f t="shared" si="27"/>
        <v>13</v>
      </c>
      <c r="R47" s="336" t="str">
        <f t="shared" si="7"/>
        <v>B</v>
      </c>
      <c r="S47" s="426" t="str">
        <f t="shared" si="1"/>
        <v>C</v>
      </c>
      <c r="T47" s="420">
        <f t="shared" si="8"/>
        <v>2</v>
      </c>
      <c r="U47" s="327">
        <f t="shared" si="9"/>
        <v>2.5</v>
      </c>
      <c r="V47" s="327">
        <f t="shared" si="10"/>
        <v>2</v>
      </c>
      <c r="W47" s="327">
        <f t="shared" si="11"/>
        <v>2.5</v>
      </c>
      <c r="X47" s="327">
        <f t="shared" si="12"/>
        <v>2.5</v>
      </c>
      <c r="Y47" s="328">
        <f t="shared" si="2"/>
        <v>2.2999999999999998</v>
      </c>
    </row>
    <row r="48" spans="1:25" x14ac:dyDescent="0.25">
      <c r="A48" s="29">
        <v>16</v>
      </c>
      <c r="B48" s="7">
        <v>30880</v>
      </c>
      <c r="C48" s="294" t="s">
        <v>7</v>
      </c>
      <c r="D48" s="214">
        <f>'2016-2017 исходные'!F48</f>
        <v>0.90243902439024393</v>
      </c>
      <c r="E48" s="39">
        <f t="shared" si="23"/>
        <v>0.88017184397637249</v>
      </c>
      <c r="F48" s="308" t="str">
        <f t="shared" si="3"/>
        <v>A</v>
      </c>
      <c r="G48" s="155">
        <f>'2016-2017 исходные'!J48</f>
        <v>0.78378378378378377</v>
      </c>
      <c r="H48" s="39">
        <f t="shared" si="24"/>
        <v>0.70403065739787574</v>
      </c>
      <c r="I48" s="308" t="str">
        <f t="shared" si="4"/>
        <v>B</v>
      </c>
      <c r="J48" s="131">
        <f>'2016-2017 исходные'!M48</f>
        <v>0.69767441860465118</v>
      </c>
      <c r="K48" s="39">
        <f t="shared" si="25"/>
        <v>0.63083007095783172</v>
      </c>
      <c r="L48" s="308" t="str">
        <f t="shared" si="5"/>
        <v>B</v>
      </c>
      <c r="M48" s="301">
        <f>'2016-2017 исходные'!P48</f>
        <v>0.51162790697674421</v>
      </c>
      <c r="N48" s="39">
        <f t="shared" si="26"/>
        <v>0.47462537255660042</v>
      </c>
      <c r="O48" s="312" t="str">
        <f t="shared" si="6"/>
        <v>B</v>
      </c>
      <c r="P48" s="142">
        <f>'2016-2017 исходные'!S48</f>
        <v>13.813953488372093</v>
      </c>
      <c r="Q48" s="128">
        <f t="shared" si="27"/>
        <v>13</v>
      </c>
      <c r="R48" s="413" t="str">
        <f t="shared" si="7"/>
        <v>B</v>
      </c>
      <c r="S48" s="426" t="str">
        <f t="shared" si="1"/>
        <v>B</v>
      </c>
      <c r="T48" s="420">
        <f t="shared" si="8"/>
        <v>4.2</v>
      </c>
      <c r="U48" s="327">
        <f t="shared" si="9"/>
        <v>2.5</v>
      </c>
      <c r="V48" s="327">
        <f t="shared" si="10"/>
        <v>2.5</v>
      </c>
      <c r="W48" s="327">
        <f t="shared" si="11"/>
        <v>2.5</v>
      </c>
      <c r="X48" s="327">
        <f t="shared" si="12"/>
        <v>2.5</v>
      </c>
      <c r="Y48" s="328">
        <f t="shared" si="2"/>
        <v>2.84</v>
      </c>
    </row>
    <row r="49" spans="1:25" x14ac:dyDescent="0.25">
      <c r="A49" s="29">
        <v>17</v>
      </c>
      <c r="B49" s="7">
        <v>30890</v>
      </c>
      <c r="C49" s="294" t="s">
        <v>8</v>
      </c>
      <c r="D49" s="214">
        <f>'2016-2017 исходные'!F49</f>
        <v>0.92105263157894735</v>
      </c>
      <c r="E49" s="39">
        <f t="shared" si="23"/>
        <v>0.88017184397637249</v>
      </c>
      <c r="F49" s="308" t="str">
        <f t="shared" si="3"/>
        <v>A</v>
      </c>
      <c r="G49" s="155">
        <f>'2016-2017 исходные'!J49</f>
        <v>0.82857142857142863</v>
      </c>
      <c r="H49" s="39">
        <f t="shared" si="24"/>
        <v>0.70403065739787574</v>
      </c>
      <c r="I49" s="308" t="str">
        <f t="shared" si="4"/>
        <v>A</v>
      </c>
      <c r="J49" s="131">
        <f>'2016-2017 исходные'!M49</f>
        <v>0.75609756097560976</v>
      </c>
      <c r="K49" s="39">
        <f t="shared" si="25"/>
        <v>0.63083007095783172</v>
      </c>
      <c r="L49" s="309" t="str">
        <f t="shared" si="5"/>
        <v>B</v>
      </c>
      <c r="M49" s="301">
        <f>'2016-2017 исходные'!P49</f>
        <v>0.5609756097560975</v>
      </c>
      <c r="N49" s="39">
        <f t="shared" si="26"/>
        <v>0.47462537255660042</v>
      </c>
      <c r="O49" s="308" t="str">
        <f t="shared" si="6"/>
        <v>B</v>
      </c>
      <c r="P49" s="145">
        <f>'2016-2017 исходные'!S49</f>
        <v>14.414634146341463</v>
      </c>
      <c r="Q49" s="128">
        <f t="shared" si="27"/>
        <v>13</v>
      </c>
      <c r="R49" s="336" t="str">
        <f t="shared" si="7"/>
        <v>C</v>
      </c>
      <c r="S49" s="426" t="str">
        <f t="shared" si="1"/>
        <v>B</v>
      </c>
      <c r="T49" s="420">
        <f t="shared" si="8"/>
        <v>4.2</v>
      </c>
      <c r="U49" s="327">
        <f t="shared" si="9"/>
        <v>4.2</v>
      </c>
      <c r="V49" s="327">
        <f t="shared" si="10"/>
        <v>2.5</v>
      </c>
      <c r="W49" s="327">
        <f t="shared" si="11"/>
        <v>2.5</v>
      </c>
      <c r="X49" s="327">
        <f t="shared" si="12"/>
        <v>2</v>
      </c>
      <c r="Y49" s="328">
        <f t="shared" si="2"/>
        <v>3.08</v>
      </c>
    </row>
    <row r="50" spans="1:25" x14ac:dyDescent="0.25">
      <c r="A50" s="29">
        <v>18</v>
      </c>
      <c r="B50" s="7">
        <v>30940</v>
      </c>
      <c r="C50" s="294" t="s">
        <v>13</v>
      </c>
      <c r="D50" s="214">
        <f>'2016-2017 исходные'!F50</f>
        <v>0.93846153846153846</v>
      </c>
      <c r="E50" s="39">
        <f t="shared" si="23"/>
        <v>0.88017184397637249</v>
      </c>
      <c r="F50" s="308" t="str">
        <f t="shared" si="3"/>
        <v>A</v>
      </c>
      <c r="G50" s="155">
        <f>'2016-2017 исходные'!J50</f>
        <v>0.72131147540983609</v>
      </c>
      <c r="H50" s="39">
        <f t="shared" si="24"/>
        <v>0.70403065739787574</v>
      </c>
      <c r="I50" s="308" t="str">
        <f t="shared" si="4"/>
        <v>B</v>
      </c>
      <c r="J50" s="131">
        <f>'2016-2017 исходные'!M50</f>
        <v>0.66666666666666663</v>
      </c>
      <c r="K50" s="39">
        <f t="shared" si="25"/>
        <v>0.63083007095783172</v>
      </c>
      <c r="L50" s="308" t="str">
        <f t="shared" si="5"/>
        <v>B</v>
      </c>
      <c r="M50" s="301">
        <f>'2016-2017 исходные'!P50</f>
        <v>0.55072463768115942</v>
      </c>
      <c r="N50" s="39">
        <f t="shared" si="26"/>
        <v>0.47462537255660042</v>
      </c>
      <c r="O50" s="308" t="str">
        <f t="shared" si="6"/>
        <v>B</v>
      </c>
      <c r="P50" s="143">
        <f>'2016-2017 исходные'!S50</f>
        <v>14.971014492753623</v>
      </c>
      <c r="Q50" s="128">
        <f t="shared" si="27"/>
        <v>13</v>
      </c>
      <c r="R50" s="336" t="str">
        <f t="shared" si="7"/>
        <v>C</v>
      </c>
      <c r="S50" s="426" t="str">
        <f t="shared" si="1"/>
        <v>B</v>
      </c>
      <c r="T50" s="421">
        <f t="shared" si="8"/>
        <v>4.2</v>
      </c>
      <c r="U50" s="329">
        <f t="shared" si="9"/>
        <v>2.5</v>
      </c>
      <c r="V50" s="329">
        <f t="shared" si="10"/>
        <v>2.5</v>
      </c>
      <c r="W50" s="329">
        <f t="shared" si="11"/>
        <v>2.5</v>
      </c>
      <c r="X50" s="329">
        <f t="shared" si="12"/>
        <v>2</v>
      </c>
      <c r="Y50" s="330">
        <f t="shared" si="2"/>
        <v>2.7399999999999998</v>
      </c>
    </row>
    <row r="51" spans="1:25" ht="15.75" thickBot="1" x14ac:dyDescent="0.3">
      <c r="A51" s="25">
        <v>19</v>
      </c>
      <c r="B51" s="8">
        <v>31480</v>
      </c>
      <c r="C51" s="295" t="s">
        <v>97</v>
      </c>
      <c r="D51" s="215">
        <f>'2016-2017 исходные'!F51</f>
        <v>0.85333333333333328</v>
      </c>
      <c r="E51" s="40">
        <f t="shared" si="23"/>
        <v>0.88017184397637249</v>
      </c>
      <c r="F51" s="312" t="str">
        <f t="shared" si="3"/>
        <v>C</v>
      </c>
      <c r="G51" s="156">
        <f>'2016-2017 исходные'!J51</f>
        <v>0.57812500000000011</v>
      </c>
      <c r="H51" s="40">
        <f t="shared" si="24"/>
        <v>0.70403065739787574</v>
      </c>
      <c r="I51" s="312" t="str">
        <f t="shared" si="4"/>
        <v>C</v>
      </c>
      <c r="J51" s="132">
        <f>'2016-2017 исходные'!M51</f>
        <v>0.52439024390243905</v>
      </c>
      <c r="K51" s="40">
        <f t="shared" si="25"/>
        <v>0.63083007095783172</v>
      </c>
      <c r="L51" s="315" t="str">
        <f t="shared" si="5"/>
        <v>C</v>
      </c>
      <c r="M51" s="302">
        <f>'2016-2017 исходные'!P51</f>
        <v>0.51219512195121952</v>
      </c>
      <c r="N51" s="40">
        <f t="shared" si="26"/>
        <v>0.47462537255660042</v>
      </c>
      <c r="O51" s="312" t="str">
        <f t="shared" si="6"/>
        <v>B</v>
      </c>
      <c r="P51" s="146">
        <f>'2016-2017 исходные'!S51</f>
        <v>12.121951219512194</v>
      </c>
      <c r="Q51" s="129">
        <f t="shared" si="27"/>
        <v>13</v>
      </c>
      <c r="R51" s="416" t="str">
        <f t="shared" si="7"/>
        <v>B</v>
      </c>
      <c r="S51" s="428" t="str">
        <f t="shared" si="1"/>
        <v>C</v>
      </c>
      <c r="T51" s="421">
        <f t="shared" si="8"/>
        <v>2</v>
      </c>
      <c r="U51" s="329">
        <f t="shared" si="9"/>
        <v>2</v>
      </c>
      <c r="V51" s="329">
        <f t="shared" si="10"/>
        <v>2</v>
      </c>
      <c r="W51" s="329">
        <f t="shared" si="11"/>
        <v>2.5</v>
      </c>
      <c r="X51" s="329">
        <f t="shared" si="12"/>
        <v>2.5</v>
      </c>
      <c r="Y51" s="330">
        <f t="shared" si="2"/>
        <v>2.2000000000000002</v>
      </c>
    </row>
    <row r="52" spans="1:25" ht="15.75" thickBot="1" x14ac:dyDescent="0.3">
      <c r="A52" s="5"/>
      <c r="B52" s="234"/>
      <c r="C52" s="371" t="s">
        <v>194</v>
      </c>
      <c r="D52" s="216">
        <f>AVERAGE(D53:D71)</f>
        <v>0.86662681132895092</v>
      </c>
      <c r="E52" s="151"/>
      <c r="F52" s="306" t="str">
        <f t="shared" si="3"/>
        <v>C</v>
      </c>
      <c r="G52" s="15">
        <f>AVERAGE(G53:G71)</f>
        <v>0.72866484319092895</v>
      </c>
      <c r="H52" s="151"/>
      <c r="I52" s="310" t="str">
        <f t="shared" si="4"/>
        <v>B</v>
      </c>
      <c r="J52" s="15">
        <f>AVERAGE(J53:J71)</f>
        <v>0.64365515841761911</v>
      </c>
      <c r="K52" s="37"/>
      <c r="L52" s="310" t="str">
        <f t="shared" si="5"/>
        <v>B</v>
      </c>
      <c r="M52" s="15">
        <f>AVERAGE(M53:M71)</f>
        <v>0.44465938902745145</v>
      </c>
      <c r="N52" s="151"/>
      <c r="O52" s="310" t="str">
        <f t="shared" si="6"/>
        <v>C</v>
      </c>
      <c r="P52" s="125">
        <f>AVERAGE(P53:P71)</f>
        <v>12.367566757983301</v>
      </c>
      <c r="Q52" s="126"/>
      <c r="R52" s="414" t="str">
        <f t="shared" si="7"/>
        <v>B</v>
      </c>
      <c r="S52" s="431" t="str">
        <f t="shared" si="1"/>
        <v>C</v>
      </c>
      <c r="T52" s="418">
        <f t="shared" si="8"/>
        <v>2</v>
      </c>
      <c r="U52" s="323">
        <f t="shared" si="9"/>
        <v>2.5</v>
      </c>
      <c r="V52" s="323">
        <f t="shared" si="10"/>
        <v>2.5</v>
      </c>
      <c r="W52" s="323">
        <f t="shared" si="11"/>
        <v>2</v>
      </c>
      <c r="X52" s="323">
        <f t="shared" si="12"/>
        <v>2.5</v>
      </c>
      <c r="Y52" s="324">
        <f t="shared" si="2"/>
        <v>2.2999999999999998</v>
      </c>
    </row>
    <row r="53" spans="1:25" x14ac:dyDescent="0.25">
      <c r="A53" s="31">
        <v>1</v>
      </c>
      <c r="B53" s="10">
        <v>40010</v>
      </c>
      <c r="C53" s="293" t="s">
        <v>99</v>
      </c>
      <c r="D53" s="214">
        <f>'2016-2017 исходные'!F53</f>
        <v>0.86904761904761885</v>
      </c>
      <c r="E53" s="38">
        <f t="shared" ref="E53:E71" si="28">$D$130</f>
        <v>0.88017184397637249</v>
      </c>
      <c r="F53" s="312" t="str">
        <f t="shared" si="3"/>
        <v>C</v>
      </c>
      <c r="G53" s="154">
        <f>'2016-2017 исходные'!J53</f>
        <v>0.79452054794520566</v>
      </c>
      <c r="H53" s="38">
        <f t="shared" ref="H53:H71" si="29">$G$130</f>
        <v>0.70403065739787574</v>
      </c>
      <c r="I53" s="311" t="str">
        <f t="shared" si="4"/>
        <v>B</v>
      </c>
      <c r="J53" s="134">
        <f>'2016-2017 исходные'!M53</f>
        <v>0.70238095238095233</v>
      </c>
      <c r="K53" s="38">
        <f t="shared" ref="K53:K71" si="30">$J$130</f>
        <v>0.63083007095783172</v>
      </c>
      <c r="L53" s="311" t="str">
        <f t="shared" si="5"/>
        <v>B</v>
      </c>
      <c r="M53" s="300">
        <f>'2016-2017 исходные'!P53</f>
        <v>0.4642857142857143</v>
      </c>
      <c r="N53" s="38">
        <f t="shared" ref="N53:N71" si="31">$M$130</f>
        <v>0.47462537255660042</v>
      </c>
      <c r="O53" s="311" t="str">
        <f t="shared" si="6"/>
        <v>C</v>
      </c>
      <c r="P53" s="139">
        <f>'2016-2017 исходные'!S53</f>
        <v>11.321428571428571</v>
      </c>
      <c r="Q53" s="127">
        <f t="shared" ref="Q53:Q71" si="32">$P$130</f>
        <v>13</v>
      </c>
      <c r="R53" s="334" t="str">
        <f t="shared" si="7"/>
        <v>B</v>
      </c>
      <c r="S53" s="430" t="str">
        <f t="shared" si="1"/>
        <v>C</v>
      </c>
      <c r="T53" s="419">
        <f t="shared" si="8"/>
        <v>2</v>
      </c>
      <c r="U53" s="325">
        <f t="shared" si="9"/>
        <v>2.5</v>
      </c>
      <c r="V53" s="325">
        <f t="shared" si="10"/>
        <v>2.5</v>
      </c>
      <c r="W53" s="325">
        <f t="shared" si="11"/>
        <v>2</v>
      </c>
      <c r="X53" s="325">
        <f t="shared" si="12"/>
        <v>2.5</v>
      </c>
      <c r="Y53" s="326">
        <f t="shared" si="2"/>
        <v>2.2999999999999998</v>
      </c>
    </row>
    <row r="54" spans="1:25" x14ac:dyDescent="0.25">
      <c r="A54" s="31">
        <v>2</v>
      </c>
      <c r="B54" s="7">
        <v>40030</v>
      </c>
      <c r="C54" s="294" t="s">
        <v>101</v>
      </c>
      <c r="D54" s="214">
        <f>'2016-2017 исходные'!F54</f>
        <v>0.87037037037037035</v>
      </c>
      <c r="E54" s="39">
        <f t="shared" si="28"/>
        <v>0.88017184397637249</v>
      </c>
      <c r="F54" s="308" t="str">
        <f t="shared" si="3"/>
        <v>C</v>
      </c>
      <c r="G54" s="155">
        <f>'2016-2017 исходные'!J54</f>
        <v>0.63829787234042556</v>
      </c>
      <c r="H54" s="39">
        <f t="shared" si="29"/>
        <v>0.70403065739787574</v>
      </c>
      <c r="I54" s="308" t="str">
        <f t="shared" si="4"/>
        <v>C</v>
      </c>
      <c r="J54" s="131">
        <f>'2016-2017 исходные'!M54</f>
        <v>0.63265306122448983</v>
      </c>
      <c r="K54" s="39">
        <f t="shared" si="30"/>
        <v>0.63083007095783172</v>
      </c>
      <c r="L54" s="308" t="str">
        <f t="shared" si="5"/>
        <v>B</v>
      </c>
      <c r="M54" s="301">
        <f>'2016-2017 исходные'!P54</f>
        <v>0.32653061224489793</v>
      </c>
      <c r="N54" s="39">
        <f t="shared" si="31"/>
        <v>0.47462537255660042</v>
      </c>
      <c r="O54" s="308" t="str">
        <f t="shared" si="6"/>
        <v>D</v>
      </c>
      <c r="P54" s="140">
        <f>'2016-2017 исходные'!S54</f>
        <v>12.489795918367347</v>
      </c>
      <c r="Q54" s="128">
        <f t="shared" si="32"/>
        <v>13</v>
      </c>
      <c r="R54" s="221" t="str">
        <f t="shared" si="7"/>
        <v>B</v>
      </c>
      <c r="S54" s="426" t="str">
        <f t="shared" si="1"/>
        <v>C</v>
      </c>
      <c r="T54" s="420">
        <f t="shared" si="8"/>
        <v>2</v>
      </c>
      <c r="U54" s="327">
        <f t="shared" si="9"/>
        <v>2</v>
      </c>
      <c r="V54" s="327">
        <f t="shared" si="10"/>
        <v>2.5</v>
      </c>
      <c r="W54" s="327">
        <f t="shared" si="11"/>
        <v>1</v>
      </c>
      <c r="X54" s="327">
        <f t="shared" si="12"/>
        <v>2.5</v>
      </c>
      <c r="Y54" s="328">
        <f t="shared" si="2"/>
        <v>2</v>
      </c>
    </row>
    <row r="55" spans="1:25" x14ac:dyDescent="0.25">
      <c r="A55" s="31">
        <v>3</v>
      </c>
      <c r="B55" s="7">
        <v>40410</v>
      </c>
      <c r="C55" s="294" t="s">
        <v>104</v>
      </c>
      <c r="D55" s="214">
        <f>'2016-2017 исходные'!F55</f>
        <v>0.921875</v>
      </c>
      <c r="E55" s="39">
        <f t="shared" si="28"/>
        <v>0.88017184397637249</v>
      </c>
      <c r="F55" s="308" t="str">
        <f t="shared" si="3"/>
        <v>A</v>
      </c>
      <c r="G55" s="155">
        <f>'2016-2017 исходные'!J55</f>
        <v>0.61016949152542377</v>
      </c>
      <c r="H55" s="39">
        <f t="shared" si="29"/>
        <v>0.70403065739787574</v>
      </c>
      <c r="I55" s="312" t="str">
        <f t="shared" si="4"/>
        <v>C</v>
      </c>
      <c r="J55" s="131">
        <f>'2016-2017 исходные'!M55</f>
        <v>0.55555555555555558</v>
      </c>
      <c r="K55" s="39">
        <f t="shared" si="30"/>
        <v>0.63083007095783172</v>
      </c>
      <c r="L55" s="308" t="str">
        <f t="shared" si="5"/>
        <v>C</v>
      </c>
      <c r="M55" s="301">
        <f>'2016-2017 исходные'!P55</f>
        <v>0.51111111111111107</v>
      </c>
      <c r="N55" s="39">
        <f t="shared" si="31"/>
        <v>0.47462537255660042</v>
      </c>
      <c r="O55" s="308" t="str">
        <f t="shared" si="6"/>
        <v>B</v>
      </c>
      <c r="P55" s="140">
        <f>'2016-2017 исходные'!S55</f>
        <v>12.162962962962963</v>
      </c>
      <c r="Q55" s="128">
        <f t="shared" si="32"/>
        <v>13</v>
      </c>
      <c r="R55" s="336" t="str">
        <f t="shared" si="7"/>
        <v>B</v>
      </c>
      <c r="S55" s="426" t="str">
        <f t="shared" si="1"/>
        <v>B</v>
      </c>
      <c r="T55" s="420">
        <f t="shared" si="8"/>
        <v>4.2</v>
      </c>
      <c r="U55" s="327">
        <f t="shared" si="9"/>
        <v>2</v>
      </c>
      <c r="V55" s="327">
        <f t="shared" si="10"/>
        <v>2</v>
      </c>
      <c r="W55" s="327">
        <f t="shared" si="11"/>
        <v>2.5</v>
      </c>
      <c r="X55" s="327">
        <f t="shared" si="12"/>
        <v>2.5</v>
      </c>
      <c r="Y55" s="328">
        <f t="shared" si="2"/>
        <v>2.6399999999999997</v>
      </c>
    </row>
    <row r="56" spans="1:25" x14ac:dyDescent="0.25">
      <c r="A56" s="31">
        <v>4</v>
      </c>
      <c r="B56" s="7">
        <v>40011</v>
      </c>
      <c r="C56" s="294" t="s">
        <v>100</v>
      </c>
      <c r="D56" s="214">
        <f>'2016-2017 исходные'!F56</f>
        <v>0.92307692307692313</v>
      </c>
      <c r="E56" s="39">
        <f t="shared" si="28"/>
        <v>0.88017184397637249</v>
      </c>
      <c r="F56" s="308" t="str">
        <f t="shared" si="3"/>
        <v>A</v>
      </c>
      <c r="G56" s="155">
        <f>'2016-2017 исходные'!J56</f>
        <v>0.7583333333333333</v>
      </c>
      <c r="H56" s="39">
        <f t="shared" si="29"/>
        <v>0.70403065739787574</v>
      </c>
      <c r="I56" s="308" t="str">
        <f t="shared" si="4"/>
        <v>B</v>
      </c>
      <c r="J56" s="131">
        <f>'2016-2017 исходные'!M56</f>
        <v>0.71212121212121215</v>
      </c>
      <c r="K56" s="39">
        <f t="shared" si="30"/>
        <v>0.63083007095783172</v>
      </c>
      <c r="L56" s="308" t="str">
        <f t="shared" si="5"/>
        <v>B</v>
      </c>
      <c r="M56" s="301">
        <f>'2016-2017 исходные'!P56</f>
        <v>0.37121212121212122</v>
      </c>
      <c r="N56" s="39">
        <f t="shared" si="31"/>
        <v>0.47462537255660042</v>
      </c>
      <c r="O56" s="308" t="str">
        <f t="shared" si="6"/>
        <v>C</v>
      </c>
      <c r="P56" s="140">
        <f>'2016-2017 исходные'!S56</f>
        <v>14.833333333333334</v>
      </c>
      <c r="Q56" s="128">
        <f t="shared" si="32"/>
        <v>13</v>
      </c>
      <c r="R56" s="336" t="str">
        <f t="shared" si="7"/>
        <v>C</v>
      </c>
      <c r="S56" s="426" t="str">
        <f t="shared" si="1"/>
        <v>B</v>
      </c>
      <c r="T56" s="420">
        <f t="shared" si="8"/>
        <v>4.2</v>
      </c>
      <c r="U56" s="327">
        <f t="shared" si="9"/>
        <v>2.5</v>
      </c>
      <c r="V56" s="327">
        <f t="shared" si="10"/>
        <v>2.5</v>
      </c>
      <c r="W56" s="327">
        <f t="shared" si="11"/>
        <v>2</v>
      </c>
      <c r="X56" s="327">
        <f t="shared" si="12"/>
        <v>2</v>
      </c>
      <c r="Y56" s="328">
        <f t="shared" si="2"/>
        <v>2.6399999999999997</v>
      </c>
    </row>
    <row r="57" spans="1:25" x14ac:dyDescent="0.25">
      <c r="A57" s="32">
        <v>5</v>
      </c>
      <c r="B57" s="7">
        <v>40080</v>
      </c>
      <c r="C57" s="294" t="s">
        <v>102</v>
      </c>
      <c r="D57" s="214">
        <f>'2016-2017 исходные'!F57</f>
        <v>0.91549295774647887</v>
      </c>
      <c r="E57" s="39">
        <f t="shared" si="28"/>
        <v>0.88017184397637249</v>
      </c>
      <c r="F57" s="308" t="str">
        <f t="shared" si="3"/>
        <v>A</v>
      </c>
      <c r="G57" s="155">
        <f>'2016-2017 исходные'!J57</f>
        <v>0.84615384615384615</v>
      </c>
      <c r="H57" s="39">
        <f t="shared" si="29"/>
        <v>0.70403065739787574</v>
      </c>
      <c r="I57" s="308" t="str">
        <f t="shared" si="4"/>
        <v>A</v>
      </c>
      <c r="J57" s="131">
        <f>'2016-2017 исходные'!M57</f>
        <v>0.78378378378378377</v>
      </c>
      <c r="K57" s="39">
        <f t="shared" si="30"/>
        <v>0.63083007095783172</v>
      </c>
      <c r="L57" s="308" t="str">
        <f t="shared" si="5"/>
        <v>B</v>
      </c>
      <c r="M57" s="301">
        <f>'2016-2017 исходные'!P57</f>
        <v>0.51351351351351349</v>
      </c>
      <c r="N57" s="39">
        <f t="shared" si="31"/>
        <v>0.47462537255660042</v>
      </c>
      <c r="O57" s="308" t="str">
        <f t="shared" si="6"/>
        <v>B</v>
      </c>
      <c r="P57" s="140">
        <f>'2016-2017 исходные'!S57</f>
        <v>14.702702702702704</v>
      </c>
      <c r="Q57" s="128">
        <f t="shared" si="32"/>
        <v>13</v>
      </c>
      <c r="R57" s="336" t="str">
        <f t="shared" si="7"/>
        <v>C</v>
      </c>
      <c r="S57" s="426" t="str">
        <f t="shared" si="1"/>
        <v>B</v>
      </c>
      <c r="T57" s="420">
        <f t="shared" si="8"/>
        <v>4.2</v>
      </c>
      <c r="U57" s="327">
        <f t="shared" si="9"/>
        <v>4.2</v>
      </c>
      <c r="V57" s="327">
        <f t="shared" si="10"/>
        <v>2.5</v>
      </c>
      <c r="W57" s="327">
        <f t="shared" si="11"/>
        <v>2.5</v>
      </c>
      <c r="X57" s="327">
        <f t="shared" si="12"/>
        <v>2</v>
      </c>
      <c r="Y57" s="328">
        <f t="shared" si="2"/>
        <v>3.08</v>
      </c>
    </row>
    <row r="58" spans="1:25" x14ac:dyDescent="0.25">
      <c r="A58" s="32">
        <v>6</v>
      </c>
      <c r="B58" s="7">
        <v>40100</v>
      </c>
      <c r="C58" s="294" t="s">
        <v>103</v>
      </c>
      <c r="D58" s="214">
        <f>'2016-2017 исходные'!F58</f>
        <v>0.93548387096774188</v>
      </c>
      <c r="E58" s="39">
        <f t="shared" si="28"/>
        <v>0.88017184397637249</v>
      </c>
      <c r="F58" s="309" t="str">
        <f t="shared" si="3"/>
        <v>A</v>
      </c>
      <c r="G58" s="155">
        <f>'2016-2017 исходные'!J58</f>
        <v>0.93103448275862066</v>
      </c>
      <c r="H58" s="39">
        <f t="shared" si="29"/>
        <v>0.70403065739787574</v>
      </c>
      <c r="I58" s="308" t="str">
        <f t="shared" si="4"/>
        <v>A</v>
      </c>
      <c r="J58" s="131">
        <f>'2016-2017 исходные'!M58</f>
        <v>0.875</v>
      </c>
      <c r="K58" s="39">
        <f t="shared" si="30"/>
        <v>0.63083007095783172</v>
      </c>
      <c r="L58" s="308" t="str">
        <f t="shared" si="5"/>
        <v>A</v>
      </c>
      <c r="M58" s="301">
        <f>'2016-2017 исходные'!P58</f>
        <v>0.515625</v>
      </c>
      <c r="N58" s="39">
        <f t="shared" si="31"/>
        <v>0.47462537255660042</v>
      </c>
      <c r="O58" s="308" t="str">
        <f t="shared" si="6"/>
        <v>B</v>
      </c>
      <c r="P58" s="140">
        <f>'2016-2017 исходные'!S58</f>
        <v>12.8125</v>
      </c>
      <c r="Q58" s="128">
        <f t="shared" si="32"/>
        <v>13</v>
      </c>
      <c r="R58" s="221" t="str">
        <f t="shared" si="7"/>
        <v>B</v>
      </c>
      <c r="S58" s="426" t="str">
        <f t="shared" si="1"/>
        <v>A</v>
      </c>
      <c r="T58" s="420">
        <f t="shared" si="8"/>
        <v>4.2</v>
      </c>
      <c r="U58" s="327">
        <f t="shared" si="9"/>
        <v>4.2</v>
      </c>
      <c r="V58" s="327">
        <f t="shared" si="10"/>
        <v>4.2</v>
      </c>
      <c r="W58" s="327">
        <f t="shared" si="11"/>
        <v>2.5</v>
      </c>
      <c r="X58" s="327">
        <f t="shared" si="12"/>
        <v>2.5</v>
      </c>
      <c r="Y58" s="328">
        <f t="shared" si="2"/>
        <v>3.5200000000000005</v>
      </c>
    </row>
    <row r="59" spans="1:25" x14ac:dyDescent="0.25">
      <c r="A59" s="32">
        <v>7</v>
      </c>
      <c r="B59" s="7">
        <v>40020</v>
      </c>
      <c r="C59" s="294" t="s">
        <v>125</v>
      </c>
      <c r="D59" s="214">
        <f>'2016-2017 исходные'!F59</f>
        <v>0.82857142857142863</v>
      </c>
      <c r="E59" s="39">
        <f t="shared" si="28"/>
        <v>0.88017184397637249</v>
      </c>
      <c r="F59" s="308" t="str">
        <f t="shared" si="3"/>
        <v>C</v>
      </c>
      <c r="G59" s="155">
        <f>'2016-2017 исходные'!J59</f>
        <v>0.60344827586206884</v>
      </c>
      <c r="H59" s="39">
        <f t="shared" si="29"/>
        <v>0.70403065739787574</v>
      </c>
      <c r="I59" s="312" t="str">
        <f t="shared" si="4"/>
        <v>C</v>
      </c>
      <c r="J59" s="136">
        <f>'2016-2017 исходные'!M59</f>
        <v>0.52112676056338025</v>
      </c>
      <c r="K59" s="39">
        <f t="shared" si="30"/>
        <v>0.63083007095783172</v>
      </c>
      <c r="L59" s="309" t="str">
        <f t="shared" si="5"/>
        <v>C</v>
      </c>
      <c r="M59" s="301">
        <f>'2016-2017 исходные'!P59</f>
        <v>0.42253521126760563</v>
      </c>
      <c r="N59" s="39">
        <f t="shared" si="31"/>
        <v>0.47462537255660042</v>
      </c>
      <c r="O59" s="308" t="str">
        <f t="shared" si="6"/>
        <v>C</v>
      </c>
      <c r="P59" s="140">
        <f>'2016-2017 исходные'!S59</f>
        <v>5.394366197183099</v>
      </c>
      <c r="Q59" s="128">
        <f t="shared" si="32"/>
        <v>13</v>
      </c>
      <c r="R59" s="336" t="str">
        <f t="shared" si="7"/>
        <v>A</v>
      </c>
      <c r="S59" s="426" t="str">
        <f t="shared" si="1"/>
        <v>B</v>
      </c>
      <c r="T59" s="420">
        <f t="shared" si="8"/>
        <v>2</v>
      </c>
      <c r="U59" s="327">
        <f t="shared" si="9"/>
        <v>2</v>
      </c>
      <c r="V59" s="327">
        <f t="shared" si="10"/>
        <v>2</v>
      </c>
      <c r="W59" s="327">
        <f t="shared" si="11"/>
        <v>2</v>
      </c>
      <c r="X59" s="327">
        <f t="shared" si="12"/>
        <v>4.2</v>
      </c>
      <c r="Y59" s="328">
        <f t="shared" si="2"/>
        <v>2.44</v>
      </c>
    </row>
    <row r="60" spans="1:25" x14ac:dyDescent="0.25">
      <c r="A60" s="32">
        <v>8</v>
      </c>
      <c r="B60" s="7">
        <v>40031</v>
      </c>
      <c r="C60" s="294" t="s">
        <v>33</v>
      </c>
      <c r="D60" s="214">
        <f>'2016-2017 исходные'!F60</f>
        <v>0.73809523809523814</v>
      </c>
      <c r="E60" s="39">
        <f t="shared" si="28"/>
        <v>0.88017184397637249</v>
      </c>
      <c r="F60" s="309" t="str">
        <f t="shared" si="3"/>
        <v>C</v>
      </c>
      <c r="G60" s="155">
        <f>'2016-2017 исходные'!J60</f>
        <v>0.74193548387096775</v>
      </c>
      <c r="H60" s="39">
        <f t="shared" si="29"/>
        <v>0.70403065739787574</v>
      </c>
      <c r="I60" s="308" t="str">
        <f t="shared" si="4"/>
        <v>B</v>
      </c>
      <c r="J60" s="131">
        <f>'2016-2017 исходные'!M60</f>
        <v>0.58139534883720934</v>
      </c>
      <c r="K60" s="39">
        <f t="shared" si="30"/>
        <v>0.63083007095783172</v>
      </c>
      <c r="L60" s="308" t="str">
        <f t="shared" si="5"/>
        <v>C</v>
      </c>
      <c r="M60" s="301">
        <f>'2016-2017 исходные'!P60</f>
        <v>0.53490000000000004</v>
      </c>
      <c r="N60" s="39">
        <f t="shared" si="31"/>
        <v>0.47462537255660042</v>
      </c>
      <c r="O60" s="308" t="str">
        <f t="shared" si="6"/>
        <v>B</v>
      </c>
      <c r="P60" s="143">
        <f>'2016-2017 исходные'!S60</f>
        <v>16.395348837209301</v>
      </c>
      <c r="Q60" s="128">
        <f t="shared" si="32"/>
        <v>13</v>
      </c>
      <c r="R60" s="335" t="str">
        <f t="shared" si="7"/>
        <v>C</v>
      </c>
      <c r="S60" s="426" t="str">
        <f t="shared" si="1"/>
        <v>C</v>
      </c>
      <c r="T60" s="420">
        <f t="shared" si="8"/>
        <v>2</v>
      </c>
      <c r="U60" s="327">
        <f t="shared" si="9"/>
        <v>2.5</v>
      </c>
      <c r="V60" s="327">
        <f t="shared" si="10"/>
        <v>2</v>
      </c>
      <c r="W60" s="327">
        <f t="shared" si="11"/>
        <v>2.5</v>
      </c>
      <c r="X60" s="327">
        <f t="shared" si="12"/>
        <v>2</v>
      </c>
      <c r="Y60" s="328">
        <f t="shared" si="2"/>
        <v>2.2000000000000002</v>
      </c>
    </row>
    <row r="61" spans="1:25" x14ac:dyDescent="0.25">
      <c r="A61" s="32">
        <v>9</v>
      </c>
      <c r="B61" s="7">
        <v>40210</v>
      </c>
      <c r="C61" s="294" t="s">
        <v>34</v>
      </c>
      <c r="D61" s="214">
        <f>'2016-2017 исходные'!F61</f>
        <v>0.875</v>
      </c>
      <c r="E61" s="39">
        <f t="shared" si="28"/>
        <v>0.88017184397637249</v>
      </c>
      <c r="F61" s="308" t="str">
        <f t="shared" si="3"/>
        <v>C</v>
      </c>
      <c r="G61" s="155">
        <f>'2016-2017 исходные'!J61</f>
        <v>0.7857142857142857</v>
      </c>
      <c r="H61" s="39">
        <f t="shared" si="29"/>
        <v>0.70403065739787574</v>
      </c>
      <c r="I61" s="308" t="str">
        <f t="shared" si="4"/>
        <v>B</v>
      </c>
      <c r="J61" s="131">
        <f>'2016-2017 исходные'!M61</f>
        <v>0.6470588235294118</v>
      </c>
      <c r="K61" s="39">
        <f t="shared" si="30"/>
        <v>0.63083007095783172</v>
      </c>
      <c r="L61" s="308" t="str">
        <f t="shared" si="5"/>
        <v>B</v>
      </c>
      <c r="M61" s="301">
        <f>'2016-2017 исходные'!P61</f>
        <v>0.4118</v>
      </c>
      <c r="N61" s="39">
        <f t="shared" si="31"/>
        <v>0.47462537255660042</v>
      </c>
      <c r="O61" s="308" t="str">
        <f t="shared" si="6"/>
        <v>C</v>
      </c>
      <c r="P61" s="140">
        <f>'2016-2017 исходные'!S61</f>
        <v>13.764705882352942</v>
      </c>
      <c r="Q61" s="128">
        <f t="shared" si="32"/>
        <v>13</v>
      </c>
      <c r="R61" s="413" t="str">
        <f t="shared" si="7"/>
        <v>B</v>
      </c>
      <c r="S61" s="426" t="str">
        <f t="shared" si="1"/>
        <v>C</v>
      </c>
      <c r="T61" s="420">
        <f t="shared" si="8"/>
        <v>2</v>
      </c>
      <c r="U61" s="327">
        <f t="shared" si="9"/>
        <v>2.5</v>
      </c>
      <c r="V61" s="327">
        <f t="shared" si="10"/>
        <v>2.5</v>
      </c>
      <c r="W61" s="327">
        <f t="shared" si="11"/>
        <v>2</v>
      </c>
      <c r="X61" s="327">
        <f t="shared" si="12"/>
        <v>2.5</v>
      </c>
      <c r="Y61" s="328">
        <f t="shared" si="2"/>
        <v>2.2999999999999998</v>
      </c>
    </row>
    <row r="62" spans="1:25" x14ac:dyDescent="0.25">
      <c r="A62" s="32">
        <v>10</v>
      </c>
      <c r="B62" s="7">
        <v>40300</v>
      </c>
      <c r="C62" s="294" t="s">
        <v>35</v>
      </c>
      <c r="D62" s="214">
        <f>'2016-2017 исходные'!F62</f>
        <v>0.9</v>
      </c>
      <c r="E62" s="39">
        <f t="shared" si="28"/>
        <v>0.88017184397637249</v>
      </c>
      <c r="F62" s="308" t="str">
        <f t="shared" si="3"/>
        <v>A</v>
      </c>
      <c r="G62" s="155">
        <f>'2016-2017 исходные'!J62</f>
        <v>0.77777777777777779</v>
      </c>
      <c r="H62" s="39">
        <f t="shared" si="29"/>
        <v>0.70403065739787574</v>
      </c>
      <c r="I62" s="308" t="str">
        <f t="shared" si="4"/>
        <v>B</v>
      </c>
      <c r="J62" s="131">
        <f>'2016-2017 исходные'!M62</f>
        <v>0.73684210526315785</v>
      </c>
      <c r="K62" s="39">
        <f t="shared" si="30"/>
        <v>0.63083007095783172</v>
      </c>
      <c r="L62" s="308" t="str">
        <f t="shared" si="5"/>
        <v>B</v>
      </c>
      <c r="M62" s="301">
        <f>'2016-2017 исходные'!P62</f>
        <v>0.42110000000000009</v>
      </c>
      <c r="N62" s="39">
        <f t="shared" si="31"/>
        <v>0.47462537255660042</v>
      </c>
      <c r="O62" s="308" t="str">
        <f t="shared" si="6"/>
        <v>C</v>
      </c>
      <c r="P62" s="140">
        <f>'2016-2017 исходные'!S62</f>
        <v>11.157894736842104</v>
      </c>
      <c r="Q62" s="128">
        <f t="shared" si="32"/>
        <v>13</v>
      </c>
      <c r="R62" s="336" t="str">
        <f t="shared" si="7"/>
        <v>B</v>
      </c>
      <c r="S62" s="426" t="str">
        <f t="shared" si="1"/>
        <v>B</v>
      </c>
      <c r="T62" s="420">
        <f t="shared" si="8"/>
        <v>4.2</v>
      </c>
      <c r="U62" s="327">
        <f t="shared" si="9"/>
        <v>2.5</v>
      </c>
      <c r="V62" s="327">
        <f t="shared" si="10"/>
        <v>2.5</v>
      </c>
      <c r="W62" s="327">
        <f t="shared" si="11"/>
        <v>2</v>
      </c>
      <c r="X62" s="327">
        <f t="shared" si="12"/>
        <v>2.5</v>
      </c>
      <c r="Y62" s="328">
        <f t="shared" si="2"/>
        <v>2.7399999999999998</v>
      </c>
    </row>
    <row r="63" spans="1:25" x14ac:dyDescent="0.25">
      <c r="A63" s="32">
        <v>11</v>
      </c>
      <c r="B63" s="7">
        <v>40360</v>
      </c>
      <c r="C63" s="294" t="s">
        <v>36</v>
      </c>
      <c r="D63" s="214">
        <f>'2016-2017 исходные'!F63</f>
        <v>0.87179487179487181</v>
      </c>
      <c r="E63" s="39">
        <f t="shared" si="28"/>
        <v>0.88017184397637249</v>
      </c>
      <c r="F63" s="308" t="str">
        <f t="shared" si="3"/>
        <v>C</v>
      </c>
      <c r="G63" s="155">
        <f>'2016-2017 исходные'!J63</f>
        <v>0.58823529411764708</v>
      </c>
      <c r="H63" s="39">
        <f t="shared" si="29"/>
        <v>0.70403065739787574</v>
      </c>
      <c r="I63" s="312" t="str">
        <f t="shared" si="4"/>
        <v>C</v>
      </c>
      <c r="J63" s="131">
        <f>'2016-2017 исходные'!M63</f>
        <v>0.5</v>
      </c>
      <c r="K63" s="39">
        <f t="shared" si="30"/>
        <v>0.63083007095783172</v>
      </c>
      <c r="L63" s="309" t="str">
        <f t="shared" si="5"/>
        <v>C</v>
      </c>
      <c r="M63" s="301">
        <f>'2016-2017 исходные'!P63</f>
        <v>0.38099999999999995</v>
      </c>
      <c r="N63" s="39">
        <f t="shared" si="31"/>
        <v>0.47462537255660042</v>
      </c>
      <c r="O63" s="308" t="str">
        <f t="shared" si="6"/>
        <v>C</v>
      </c>
      <c r="P63" s="140">
        <f>'2016-2017 исходные'!S63</f>
        <v>11.952380952380953</v>
      </c>
      <c r="Q63" s="128">
        <f t="shared" si="32"/>
        <v>13</v>
      </c>
      <c r="R63" s="336" t="str">
        <f t="shared" si="7"/>
        <v>B</v>
      </c>
      <c r="S63" s="426" t="str">
        <f t="shared" si="1"/>
        <v>C</v>
      </c>
      <c r="T63" s="420">
        <f t="shared" si="8"/>
        <v>2</v>
      </c>
      <c r="U63" s="327">
        <f t="shared" si="9"/>
        <v>2</v>
      </c>
      <c r="V63" s="327">
        <f t="shared" si="10"/>
        <v>2</v>
      </c>
      <c r="W63" s="327">
        <f t="shared" si="11"/>
        <v>2</v>
      </c>
      <c r="X63" s="327">
        <f t="shared" si="12"/>
        <v>2.5</v>
      </c>
      <c r="Y63" s="328">
        <f t="shared" si="2"/>
        <v>2.1</v>
      </c>
    </row>
    <row r="64" spans="1:25" x14ac:dyDescent="0.25">
      <c r="A64" s="32">
        <v>12</v>
      </c>
      <c r="B64" s="7">
        <v>40390</v>
      </c>
      <c r="C64" s="294" t="s">
        <v>37</v>
      </c>
      <c r="D64" s="214">
        <f>'2016-2017 исходные'!F64</f>
        <v>0.84444444444444444</v>
      </c>
      <c r="E64" s="39">
        <f t="shared" si="28"/>
        <v>0.88017184397637249</v>
      </c>
      <c r="F64" s="308" t="str">
        <f t="shared" si="3"/>
        <v>C</v>
      </c>
      <c r="G64" s="155">
        <f>'2016-2017 исходные'!J64</f>
        <v>0.57894736842105265</v>
      </c>
      <c r="H64" s="39">
        <f t="shared" si="29"/>
        <v>0.70403065739787574</v>
      </c>
      <c r="I64" s="308" t="str">
        <f t="shared" si="4"/>
        <v>C</v>
      </c>
      <c r="J64" s="131">
        <f>'2016-2017 исходные'!M64</f>
        <v>0.47826086956521741</v>
      </c>
      <c r="K64" s="39">
        <f t="shared" si="30"/>
        <v>0.63083007095783172</v>
      </c>
      <c r="L64" s="309" t="str">
        <f t="shared" si="5"/>
        <v>C</v>
      </c>
      <c r="M64" s="301">
        <f>'2016-2017 исходные'!P64</f>
        <v>0.52173913043478259</v>
      </c>
      <c r="N64" s="39">
        <f t="shared" si="31"/>
        <v>0.47462537255660042</v>
      </c>
      <c r="O64" s="308" t="str">
        <f t="shared" si="6"/>
        <v>B</v>
      </c>
      <c r="P64" s="140">
        <f>'2016-2017 исходные'!S64</f>
        <v>10.391304347826088</v>
      </c>
      <c r="Q64" s="128">
        <f t="shared" si="32"/>
        <v>13</v>
      </c>
      <c r="R64" s="336" t="str">
        <f t="shared" si="7"/>
        <v>B</v>
      </c>
      <c r="S64" s="426" t="str">
        <f t="shared" si="1"/>
        <v>C</v>
      </c>
      <c r="T64" s="420">
        <f t="shared" si="8"/>
        <v>2</v>
      </c>
      <c r="U64" s="327">
        <f t="shared" si="9"/>
        <v>2</v>
      </c>
      <c r="V64" s="327">
        <f t="shared" si="10"/>
        <v>2</v>
      </c>
      <c r="W64" s="327">
        <f t="shared" si="11"/>
        <v>2.5</v>
      </c>
      <c r="X64" s="327">
        <f t="shared" si="12"/>
        <v>2.5</v>
      </c>
      <c r="Y64" s="328">
        <f t="shared" si="2"/>
        <v>2.2000000000000002</v>
      </c>
    </row>
    <row r="65" spans="1:25" x14ac:dyDescent="0.25">
      <c r="A65" s="32">
        <v>13</v>
      </c>
      <c r="B65" s="7">
        <v>40720</v>
      </c>
      <c r="C65" s="294" t="s">
        <v>126</v>
      </c>
      <c r="D65" s="214">
        <f>'2016-2017 исходные'!F65</f>
        <v>0.9107142857142857</v>
      </c>
      <c r="E65" s="39">
        <f t="shared" si="28"/>
        <v>0.88017184397637249</v>
      </c>
      <c r="F65" s="308" t="str">
        <f t="shared" si="3"/>
        <v>A</v>
      </c>
      <c r="G65" s="155">
        <f>'2016-2017 исходные'!J65</f>
        <v>0.70588235294117652</v>
      </c>
      <c r="H65" s="39">
        <f t="shared" si="29"/>
        <v>0.70403065739787574</v>
      </c>
      <c r="I65" s="308" t="str">
        <f t="shared" si="4"/>
        <v>B</v>
      </c>
      <c r="J65" s="131">
        <f>'2016-2017 исходные'!M65</f>
        <v>0.63157894736842102</v>
      </c>
      <c r="K65" s="39">
        <f t="shared" si="30"/>
        <v>0.63083007095783172</v>
      </c>
      <c r="L65" s="312" t="str">
        <f t="shared" si="5"/>
        <v>B</v>
      </c>
      <c r="M65" s="301">
        <f>'2016-2017 исходные'!P65</f>
        <v>0.31579999999999997</v>
      </c>
      <c r="N65" s="39">
        <f t="shared" si="31"/>
        <v>0.47462537255660042</v>
      </c>
      <c r="O65" s="308" t="str">
        <f t="shared" si="6"/>
        <v>D</v>
      </c>
      <c r="P65" s="140">
        <f>'2016-2017 исходные'!S65</f>
        <v>13.543859649122806</v>
      </c>
      <c r="Q65" s="128">
        <f t="shared" si="32"/>
        <v>13</v>
      </c>
      <c r="R65" s="336" t="str">
        <f t="shared" si="7"/>
        <v>B</v>
      </c>
      <c r="S65" s="426" t="str">
        <f t="shared" si="1"/>
        <v>B</v>
      </c>
      <c r="T65" s="420">
        <f t="shared" si="8"/>
        <v>4.2</v>
      </c>
      <c r="U65" s="327">
        <f t="shared" si="9"/>
        <v>2.5</v>
      </c>
      <c r="V65" s="327">
        <f t="shared" si="10"/>
        <v>2.5</v>
      </c>
      <c r="W65" s="327">
        <f t="shared" si="11"/>
        <v>1</v>
      </c>
      <c r="X65" s="327">
        <f t="shared" si="12"/>
        <v>2.5</v>
      </c>
      <c r="Y65" s="328">
        <f t="shared" si="2"/>
        <v>2.54</v>
      </c>
    </row>
    <row r="66" spans="1:25" x14ac:dyDescent="0.25">
      <c r="A66" s="32">
        <v>14</v>
      </c>
      <c r="B66" s="7">
        <v>40730</v>
      </c>
      <c r="C66" s="294" t="s">
        <v>38</v>
      </c>
      <c r="D66" s="214">
        <f>'2016-2017 исходные'!F66</f>
        <v>0.70000000000000007</v>
      </c>
      <c r="E66" s="39">
        <f t="shared" si="28"/>
        <v>0.88017184397637249</v>
      </c>
      <c r="F66" s="309" t="str">
        <f t="shared" si="3"/>
        <v>C</v>
      </c>
      <c r="G66" s="155">
        <f>'2016-2017 исходные'!J66</f>
        <v>0.76190476190476175</v>
      </c>
      <c r="H66" s="39">
        <f t="shared" si="29"/>
        <v>0.70403065739787574</v>
      </c>
      <c r="I66" s="308" t="str">
        <f t="shared" si="4"/>
        <v>B</v>
      </c>
      <c r="J66" s="131">
        <f>'2016-2017 исходные'!M66</f>
        <v>0.58620689655172409</v>
      </c>
      <c r="K66" s="39">
        <f t="shared" si="30"/>
        <v>0.63083007095783172</v>
      </c>
      <c r="L66" s="308" t="str">
        <f t="shared" si="5"/>
        <v>C</v>
      </c>
      <c r="M66" s="301">
        <f>'2016-2017 исходные'!P66</f>
        <v>0.6552</v>
      </c>
      <c r="N66" s="39">
        <f t="shared" si="31"/>
        <v>0.47462537255660042</v>
      </c>
      <c r="O66" s="308" t="str">
        <f t="shared" si="6"/>
        <v>B</v>
      </c>
      <c r="P66" s="140">
        <f>'2016-2017 исходные'!S66</f>
        <v>6.3793103448275863</v>
      </c>
      <c r="Q66" s="128">
        <f t="shared" si="32"/>
        <v>13</v>
      </c>
      <c r="R66" s="337" t="str">
        <f t="shared" si="7"/>
        <v>A</v>
      </c>
      <c r="S66" s="426" t="str">
        <f t="shared" si="1"/>
        <v>B</v>
      </c>
      <c r="T66" s="420">
        <f t="shared" si="8"/>
        <v>2</v>
      </c>
      <c r="U66" s="327">
        <f t="shared" si="9"/>
        <v>2.5</v>
      </c>
      <c r="V66" s="327">
        <f t="shared" si="10"/>
        <v>2</v>
      </c>
      <c r="W66" s="327">
        <f t="shared" si="11"/>
        <v>2.5</v>
      </c>
      <c r="X66" s="327">
        <f t="shared" si="12"/>
        <v>4.2</v>
      </c>
      <c r="Y66" s="328">
        <f t="shared" si="2"/>
        <v>2.6399999999999997</v>
      </c>
    </row>
    <row r="67" spans="1:25" x14ac:dyDescent="0.25">
      <c r="A67" s="32">
        <v>15</v>
      </c>
      <c r="B67" s="7">
        <v>40820</v>
      </c>
      <c r="C67" s="294" t="s">
        <v>39</v>
      </c>
      <c r="D67" s="214">
        <f>'2016-2017 исходные'!F67</f>
        <v>0.84782608695652173</v>
      </c>
      <c r="E67" s="39">
        <f t="shared" si="28"/>
        <v>0.88017184397637249</v>
      </c>
      <c r="F67" s="308" t="str">
        <f t="shared" si="3"/>
        <v>C</v>
      </c>
      <c r="G67" s="157">
        <f>'2016-2017 исходные'!J67</f>
        <v>0.61538461538461542</v>
      </c>
      <c r="H67" s="39">
        <f t="shared" si="29"/>
        <v>0.70403065739787574</v>
      </c>
      <c r="I67" s="312" t="str">
        <f t="shared" si="4"/>
        <v>C</v>
      </c>
      <c r="J67" s="131">
        <f>'2016-2017 исходные'!M67</f>
        <v>0.51020408163265307</v>
      </c>
      <c r="K67" s="39">
        <f t="shared" si="30"/>
        <v>0.63083007095783172</v>
      </c>
      <c r="L67" s="309" t="str">
        <f t="shared" si="5"/>
        <v>C</v>
      </c>
      <c r="M67" s="301">
        <f>'2016-2017 исходные'!P67</f>
        <v>0.46938775510204084</v>
      </c>
      <c r="N67" s="39">
        <f t="shared" si="31"/>
        <v>0.47462537255660042</v>
      </c>
      <c r="O67" s="308" t="str">
        <f t="shared" si="6"/>
        <v>C</v>
      </c>
      <c r="P67" s="140">
        <f>'2016-2017 исходные'!S67</f>
        <v>13.530612244897959</v>
      </c>
      <c r="Q67" s="128">
        <f t="shared" si="32"/>
        <v>13</v>
      </c>
      <c r="R67" s="336" t="str">
        <f t="shared" si="7"/>
        <v>B</v>
      </c>
      <c r="S67" s="426" t="str">
        <f t="shared" si="1"/>
        <v>C</v>
      </c>
      <c r="T67" s="420">
        <f t="shared" si="8"/>
        <v>2</v>
      </c>
      <c r="U67" s="327">
        <f t="shared" si="9"/>
        <v>2</v>
      </c>
      <c r="V67" s="327">
        <f t="shared" si="10"/>
        <v>2</v>
      </c>
      <c r="W67" s="327">
        <f t="shared" si="11"/>
        <v>2</v>
      </c>
      <c r="X67" s="327">
        <f t="shared" si="12"/>
        <v>2.5</v>
      </c>
      <c r="Y67" s="328">
        <f t="shared" si="2"/>
        <v>2.1</v>
      </c>
    </row>
    <row r="68" spans="1:25" x14ac:dyDescent="0.25">
      <c r="A68" s="32">
        <v>16</v>
      </c>
      <c r="B68" s="7">
        <v>40840</v>
      </c>
      <c r="C68" s="294" t="s">
        <v>40</v>
      </c>
      <c r="D68" s="214">
        <f>'2016-2017 исходные'!F68</f>
        <v>1</v>
      </c>
      <c r="E68" s="39">
        <f t="shared" si="28"/>
        <v>0.88017184397637249</v>
      </c>
      <c r="F68" s="308" t="str">
        <f t="shared" si="3"/>
        <v>A</v>
      </c>
      <c r="G68" s="155">
        <f>'2016-2017 исходные'!J68</f>
        <v>0.84210526315789469</v>
      </c>
      <c r="H68" s="39">
        <f t="shared" si="29"/>
        <v>0.70403065739787574</v>
      </c>
      <c r="I68" s="308" t="str">
        <f t="shared" si="4"/>
        <v>A</v>
      </c>
      <c r="J68" s="131">
        <f>'2016-2017 исходные'!M68</f>
        <v>0.82051282051282048</v>
      </c>
      <c r="K68" s="39">
        <f t="shared" si="30"/>
        <v>0.63083007095783172</v>
      </c>
      <c r="L68" s="308" t="str">
        <f t="shared" si="5"/>
        <v>A</v>
      </c>
      <c r="M68" s="301">
        <f>'2016-2017 исходные'!P68</f>
        <v>0.28205128205128205</v>
      </c>
      <c r="N68" s="39">
        <f t="shared" si="31"/>
        <v>0.47462537255660042</v>
      </c>
      <c r="O68" s="315" t="str">
        <f t="shared" si="6"/>
        <v>D</v>
      </c>
      <c r="P68" s="140">
        <f>'2016-2017 исходные'!S68</f>
        <v>14.794871794871796</v>
      </c>
      <c r="Q68" s="128">
        <f t="shared" si="32"/>
        <v>13</v>
      </c>
      <c r="R68" s="336" t="str">
        <f t="shared" si="7"/>
        <v>C</v>
      </c>
      <c r="S68" s="426" t="str">
        <f t="shared" si="1"/>
        <v>B</v>
      </c>
      <c r="T68" s="420">
        <f t="shared" si="8"/>
        <v>4.2</v>
      </c>
      <c r="U68" s="327">
        <f t="shared" si="9"/>
        <v>4.2</v>
      </c>
      <c r="V68" s="327">
        <f t="shared" si="10"/>
        <v>4.2</v>
      </c>
      <c r="W68" s="327">
        <f t="shared" si="11"/>
        <v>1</v>
      </c>
      <c r="X68" s="327">
        <f t="shared" si="12"/>
        <v>2</v>
      </c>
      <c r="Y68" s="328">
        <f t="shared" si="2"/>
        <v>3.12</v>
      </c>
    </row>
    <row r="69" spans="1:25" x14ac:dyDescent="0.25">
      <c r="A69" s="32">
        <v>17</v>
      </c>
      <c r="B69" s="7">
        <v>40950</v>
      </c>
      <c r="C69" s="294" t="s">
        <v>14</v>
      </c>
      <c r="D69" s="214">
        <f>'2016-2017 исходные'!F69</f>
        <v>0.90476190476190488</v>
      </c>
      <c r="E69" s="39">
        <f t="shared" si="28"/>
        <v>0.88017184397637249</v>
      </c>
      <c r="F69" s="309" t="str">
        <f t="shared" si="3"/>
        <v>A</v>
      </c>
      <c r="G69" s="155">
        <f>'2016-2017 исходные'!J69</f>
        <v>0.77192982456140347</v>
      </c>
      <c r="H69" s="39">
        <f t="shared" si="29"/>
        <v>0.70403065739787574</v>
      </c>
      <c r="I69" s="308" t="str">
        <f t="shared" si="4"/>
        <v>B</v>
      </c>
      <c r="J69" s="131">
        <f>'2016-2017 исходные'!M69</f>
        <v>0.703125</v>
      </c>
      <c r="K69" s="39">
        <f t="shared" si="30"/>
        <v>0.63083007095783172</v>
      </c>
      <c r="L69" s="308" t="str">
        <f t="shared" si="5"/>
        <v>B</v>
      </c>
      <c r="M69" s="301">
        <f>'2016-2017 исходные'!P69</f>
        <v>0.453125</v>
      </c>
      <c r="N69" s="39">
        <f t="shared" si="31"/>
        <v>0.47462537255660042</v>
      </c>
      <c r="O69" s="308" t="str">
        <f t="shared" si="6"/>
        <v>C</v>
      </c>
      <c r="P69" s="140">
        <f>'2016-2017 исходные'!S69</f>
        <v>11.859375</v>
      </c>
      <c r="Q69" s="128">
        <f t="shared" si="32"/>
        <v>13</v>
      </c>
      <c r="R69" s="221" t="str">
        <f t="shared" si="7"/>
        <v>B</v>
      </c>
      <c r="S69" s="426" t="str">
        <f t="shared" si="1"/>
        <v>B</v>
      </c>
      <c r="T69" s="420">
        <f t="shared" si="8"/>
        <v>4.2</v>
      </c>
      <c r="U69" s="327">
        <f t="shared" si="9"/>
        <v>2.5</v>
      </c>
      <c r="V69" s="327">
        <f t="shared" si="10"/>
        <v>2.5</v>
      </c>
      <c r="W69" s="327">
        <f t="shared" si="11"/>
        <v>2</v>
      </c>
      <c r="X69" s="327">
        <f t="shared" si="12"/>
        <v>2.5</v>
      </c>
      <c r="Y69" s="328">
        <f t="shared" si="2"/>
        <v>2.7399999999999998</v>
      </c>
    </row>
    <row r="70" spans="1:25" x14ac:dyDescent="0.25">
      <c r="A70" s="33">
        <v>18</v>
      </c>
      <c r="B70" s="8">
        <v>40990</v>
      </c>
      <c r="C70" s="295" t="s">
        <v>41</v>
      </c>
      <c r="D70" s="215">
        <f>'2016-2017 исходные'!F70</f>
        <v>0.84848484848484851</v>
      </c>
      <c r="E70" s="40">
        <f t="shared" si="28"/>
        <v>0.88017184397637249</v>
      </c>
      <c r="F70" s="308" t="str">
        <f t="shared" si="3"/>
        <v>C</v>
      </c>
      <c r="G70" s="156">
        <f>'2016-2017 исходные'!J70</f>
        <v>0.75</v>
      </c>
      <c r="H70" s="40">
        <f t="shared" si="29"/>
        <v>0.70403065739787574</v>
      </c>
      <c r="I70" s="308" t="str">
        <f t="shared" si="4"/>
        <v>B</v>
      </c>
      <c r="J70" s="132">
        <f>'2016-2017 исходные'!M70</f>
        <v>0.67164179104477617</v>
      </c>
      <c r="K70" s="40">
        <f t="shared" si="30"/>
        <v>0.63083007095783172</v>
      </c>
      <c r="L70" s="312" t="str">
        <f t="shared" si="5"/>
        <v>B</v>
      </c>
      <c r="M70" s="302">
        <f>'2016-2017 исходные'!P70</f>
        <v>0.47761194029850745</v>
      </c>
      <c r="N70" s="40">
        <f t="shared" si="31"/>
        <v>0.47462537255660042</v>
      </c>
      <c r="O70" s="305" t="str">
        <f t="shared" si="6"/>
        <v>B</v>
      </c>
      <c r="P70" s="147">
        <f>'2016-2017 исходные'!S70</f>
        <v>15.597014925373134</v>
      </c>
      <c r="Q70" s="129">
        <f t="shared" si="32"/>
        <v>13</v>
      </c>
      <c r="R70" s="335" t="str">
        <f t="shared" si="7"/>
        <v>C</v>
      </c>
      <c r="S70" s="426" t="str">
        <f t="shared" ref="S70:S129" si="33">IF(Y70&gt;=3.5,"A",IF(Y70&gt;=2.35,"B",IF(Y70&gt;=1.5,"C","D")))</f>
        <v>C</v>
      </c>
      <c r="T70" s="421">
        <f t="shared" si="8"/>
        <v>2</v>
      </c>
      <c r="U70" s="329">
        <f t="shared" si="9"/>
        <v>2.5</v>
      </c>
      <c r="V70" s="329">
        <f t="shared" si="10"/>
        <v>2.5</v>
      </c>
      <c r="W70" s="329">
        <f t="shared" si="11"/>
        <v>2.5</v>
      </c>
      <c r="X70" s="329">
        <f t="shared" si="12"/>
        <v>2</v>
      </c>
      <c r="Y70" s="330">
        <f t="shared" ref="Y70:Y127" si="34">AVERAGE(T70:X70)</f>
        <v>2.2999999999999998</v>
      </c>
    </row>
    <row r="71" spans="1:25" ht="15.75" thickBot="1" x14ac:dyDescent="0.3">
      <c r="A71" s="299">
        <v>19</v>
      </c>
      <c r="B71" s="9">
        <v>40133</v>
      </c>
      <c r="C71" s="298" t="s">
        <v>42</v>
      </c>
      <c r="D71" s="214">
        <f>'2016-2017 исходные'!F71</f>
        <v>0.76086956521739135</v>
      </c>
      <c r="E71" s="39">
        <f t="shared" si="28"/>
        <v>0.88017184397637249</v>
      </c>
      <c r="F71" s="309" t="str">
        <f t="shared" ref="F71:F129" si="35">IF(D71&gt;=$D$131,"A",IF(D71&gt;=$D$132,"B",IF(D71&gt;=$D$133,"C","D")))</f>
        <v>C</v>
      </c>
      <c r="G71" s="155">
        <f>'2016-2017 исходные'!J71</f>
        <v>0.74285714285714288</v>
      </c>
      <c r="H71" s="39">
        <f t="shared" si="29"/>
        <v>0.70403065739787574</v>
      </c>
      <c r="I71" s="308" t="str">
        <f t="shared" ref="I71:I129" si="36">IF(G71&gt;=$G$131,"A",IF(G71&gt;=$G$132,"B",IF(G71&gt;=$G$133,"C","D")))</f>
        <v>B</v>
      </c>
      <c r="J71" s="131">
        <f>'2016-2017 исходные'!M71</f>
        <v>0.57999999999999996</v>
      </c>
      <c r="K71" s="39">
        <f t="shared" si="30"/>
        <v>0.63083007095783172</v>
      </c>
      <c r="L71" s="308" t="str">
        <f t="shared" ref="L71:L129" si="37">IF(J71&gt;=$J$131,"A",IF(J71&gt;=$J$132,"B",IF(J71&gt;=$J$133,"C","D")))</f>
        <v>C</v>
      </c>
      <c r="M71" s="301">
        <f>'2016-2017 исходные'!P71</f>
        <v>0.4</v>
      </c>
      <c r="N71" s="39">
        <f t="shared" si="31"/>
        <v>0.47462537255660042</v>
      </c>
      <c r="O71" s="309" t="str">
        <f t="shared" ref="O71:O129" si="38">IF(M71&gt;=$M$131,"A",IF(M71&gt;=$M$132,"B",IF(M71&gt;=$M$133,"C","D")))</f>
        <v>C</v>
      </c>
      <c r="P71" s="140">
        <f>'2016-2017 исходные'!S71</f>
        <v>11.9</v>
      </c>
      <c r="Q71" s="128">
        <f t="shared" si="32"/>
        <v>13</v>
      </c>
      <c r="R71" s="336" t="str">
        <f t="shared" ref="R71:R129" si="39">IF(P71&lt;=$P$131,"A",IF(P71&lt;=$P$132,"B",IF(P71&lt;=$P$133,"C","D")))</f>
        <v>B</v>
      </c>
      <c r="S71" s="428" t="str">
        <f t="shared" si="33"/>
        <v>C</v>
      </c>
      <c r="T71" s="421">
        <f t="shared" ref="T71:T127" si="40">IF(F71="A",4.2,IF(F71="B",2.5,IF(F71="C",2,1)))</f>
        <v>2</v>
      </c>
      <c r="U71" s="329">
        <f t="shared" ref="U71:U127" si="41">IF(I71="A",4.2,IF(I71="B",2.5,IF(I71="C",2,1)))</f>
        <v>2.5</v>
      </c>
      <c r="V71" s="329">
        <f t="shared" ref="V71:V127" si="42">IF(L71="A",4.2,IF(L71="B",2.5,IF(L71="C",2,1)))</f>
        <v>2</v>
      </c>
      <c r="W71" s="329">
        <f t="shared" ref="W71:W127" si="43">IF(OA71="A",4.2,IF(O71="B",2.5,IF(O71="C",2,1)))</f>
        <v>2</v>
      </c>
      <c r="X71" s="329">
        <f t="shared" ref="X71:X127" si="44">IF(R71="A",4.2,IF(R71="B",2.5,IF(R71="C",2,1)))</f>
        <v>2.5</v>
      </c>
      <c r="Y71" s="330">
        <f t="shared" si="34"/>
        <v>2.2000000000000002</v>
      </c>
    </row>
    <row r="72" spans="1:25" ht="15.75" thickBot="1" x14ac:dyDescent="0.3">
      <c r="A72" s="30"/>
      <c r="B72" s="234"/>
      <c r="C72" s="370" t="s">
        <v>195</v>
      </c>
      <c r="D72" s="213">
        <f>AVERAGE(D73:D88)</f>
        <v>0.85149818484459616</v>
      </c>
      <c r="E72" s="151"/>
      <c r="F72" s="310" t="str">
        <f t="shared" si="35"/>
        <v>C</v>
      </c>
      <c r="G72" s="15">
        <f>AVERAGE(G73:G88)</f>
        <v>0.68439656747895938</v>
      </c>
      <c r="H72" s="151"/>
      <c r="I72" s="310" t="str">
        <f t="shared" si="36"/>
        <v>C</v>
      </c>
      <c r="J72" s="15">
        <f>AVERAGE(J73:J88)</f>
        <v>0.59868402178176794</v>
      </c>
      <c r="K72" s="37"/>
      <c r="L72" s="306" t="str">
        <f t="shared" si="37"/>
        <v>C</v>
      </c>
      <c r="M72" s="15">
        <f>AVERAGE(M73:M88)</f>
        <v>0.50290168737983654</v>
      </c>
      <c r="N72" s="151"/>
      <c r="O72" s="310" t="str">
        <f t="shared" si="38"/>
        <v>B</v>
      </c>
      <c r="P72" s="125">
        <f>AVERAGE(P73:P88)</f>
        <v>13.622037669020926</v>
      </c>
      <c r="Q72" s="152"/>
      <c r="R72" s="412" t="str">
        <f t="shared" si="39"/>
        <v>B</v>
      </c>
      <c r="S72" s="431" t="str">
        <f t="shared" si="33"/>
        <v>C</v>
      </c>
      <c r="T72" s="418">
        <f t="shared" si="40"/>
        <v>2</v>
      </c>
      <c r="U72" s="323">
        <f t="shared" si="41"/>
        <v>2</v>
      </c>
      <c r="V72" s="323">
        <f t="shared" si="42"/>
        <v>2</v>
      </c>
      <c r="W72" s="323">
        <f t="shared" si="43"/>
        <v>2.5</v>
      </c>
      <c r="X72" s="323">
        <f t="shared" si="44"/>
        <v>2.5</v>
      </c>
      <c r="Y72" s="324">
        <f t="shared" si="34"/>
        <v>2.2000000000000002</v>
      </c>
    </row>
    <row r="73" spans="1:25" x14ac:dyDescent="0.25">
      <c r="A73" s="31">
        <v>1</v>
      </c>
      <c r="B73" s="10">
        <v>50040</v>
      </c>
      <c r="C73" s="20" t="s">
        <v>108</v>
      </c>
      <c r="D73" s="214">
        <f>'2016-2017 исходные'!F73</f>
        <v>0.828125</v>
      </c>
      <c r="E73" s="38">
        <f>$D$130</f>
        <v>0.88017184397637249</v>
      </c>
      <c r="F73" s="311" t="str">
        <f t="shared" si="35"/>
        <v>C</v>
      </c>
      <c r="G73" s="158">
        <f>'2016-2017 исходные'!J73</f>
        <v>0.79245283018867929</v>
      </c>
      <c r="H73" s="38">
        <f>$G$130</f>
        <v>0.70403065739787574</v>
      </c>
      <c r="I73" s="311" t="str">
        <f t="shared" si="36"/>
        <v>B</v>
      </c>
      <c r="J73" s="134">
        <f>'2016-2017 исходные'!M73</f>
        <v>0.68181818181818177</v>
      </c>
      <c r="K73" s="38">
        <f>$J$130</f>
        <v>0.63083007095783172</v>
      </c>
      <c r="L73" s="312" t="str">
        <f t="shared" si="37"/>
        <v>B</v>
      </c>
      <c r="M73" s="300">
        <f>'2016-2017 исходные'!P73</f>
        <v>0.60606060606060608</v>
      </c>
      <c r="N73" s="38">
        <f>$M$130</f>
        <v>0.47462537255660042</v>
      </c>
      <c r="O73" s="311" t="str">
        <f t="shared" si="38"/>
        <v>B</v>
      </c>
      <c r="P73" s="139">
        <f>'2016-2017 исходные'!S73</f>
        <v>14.045454545454545</v>
      </c>
      <c r="Q73" s="127">
        <f>$P$130</f>
        <v>13</v>
      </c>
      <c r="R73" s="413" t="str">
        <f t="shared" si="39"/>
        <v>C</v>
      </c>
      <c r="S73" s="430" t="str">
        <f t="shared" si="33"/>
        <v>C</v>
      </c>
      <c r="T73" s="419">
        <f t="shared" si="40"/>
        <v>2</v>
      </c>
      <c r="U73" s="325">
        <f t="shared" si="41"/>
        <v>2.5</v>
      </c>
      <c r="V73" s="325">
        <f t="shared" si="42"/>
        <v>2.5</v>
      </c>
      <c r="W73" s="325">
        <f t="shared" si="43"/>
        <v>2.5</v>
      </c>
      <c r="X73" s="325">
        <f t="shared" si="44"/>
        <v>2</v>
      </c>
      <c r="Y73" s="326">
        <f t="shared" si="34"/>
        <v>2.2999999999999998</v>
      </c>
    </row>
    <row r="74" spans="1:25" x14ac:dyDescent="0.25">
      <c r="A74" s="32">
        <v>2</v>
      </c>
      <c r="B74" s="7">
        <v>50003</v>
      </c>
      <c r="C74" s="18" t="s">
        <v>107</v>
      </c>
      <c r="D74" s="214">
        <f>'2016-2017 исходные'!F74</f>
        <v>0.85185185185185208</v>
      </c>
      <c r="E74" s="39">
        <f>$D$130</f>
        <v>0.88017184397637249</v>
      </c>
      <c r="F74" s="308" t="str">
        <f t="shared" si="35"/>
        <v>C</v>
      </c>
      <c r="G74" s="159">
        <f>'2016-2017 исходные'!J74</f>
        <v>0.60869565217391297</v>
      </c>
      <c r="H74" s="39">
        <f>$G$130</f>
        <v>0.70403065739787574</v>
      </c>
      <c r="I74" s="312" t="str">
        <f t="shared" si="36"/>
        <v>C</v>
      </c>
      <c r="J74" s="131">
        <f>'2016-2017 исходные'!M74</f>
        <v>0.57499999999999996</v>
      </c>
      <c r="K74" s="39">
        <f>$J$130</f>
        <v>0.63083007095783172</v>
      </c>
      <c r="L74" s="309" t="str">
        <f t="shared" si="37"/>
        <v>C</v>
      </c>
      <c r="M74" s="301">
        <f>'2016-2017 исходные'!P74</f>
        <v>0.48749999999999999</v>
      </c>
      <c r="N74" s="39">
        <f>$M$130</f>
        <v>0.47462537255660042</v>
      </c>
      <c r="O74" s="308" t="str">
        <f t="shared" si="38"/>
        <v>B</v>
      </c>
      <c r="P74" s="140">
        <f>'2016-2017 исходные'!S74</f>
        <v>14.125</v>
      </c>
      <c r="Q74" s="128">
        <f>$P$130</f>
        <v>13</v>
      </c>
      <c r="R74" s="336" t="str">
        <f t="shared" si="39"/>
        <v>C</v>
      </c>
      <c r="S74" s="426" t="str">
        <f t="shared" si="33"/>
        <v>C</v>
      </c>
      <c r="T74" s="420">
        <f t="shared" si="40"/>
        <v>2</v>
      </c>
      <c r="U74" s="327">
        <f t="shared" si="41"/>
        <v>2</v>
      </c>
      <c r="V74" s="327">
        <f t="shared" si="42"/>
        <v>2</v>
      </c>
      <c r="W74" s="327">
        <f t="shared" si="43"/>
        <v>2.5</v>
      </c>
      <c r="X74" s="327">
        <f t="shared" si="44"/>
        <v>2</v>
      </c>
      <c r="Y74" s="328">
        <f t="shared" si="34"/>
        <v>2.1</v>
      </c>
    </row>
    <row r="75" spans="1:25" x14ac:dyDescent="0.25">
      <c r="A75" s="32">
        <v>3</v>
      </c>
      <c r="B75" s="7">
        <v>50060</v>
      </c>
      <c r="C75" s="18" t="s">
        <v>44</v>
      </c>
      <c r="D75" s="214">
        <f>'2016-2017 исходные'!F75</f>
        <v>0.85416666666666663</v>
      </c>
      <c r="E75" s="39">
        <f>$D$130</f>
        <v>0.88017184397637249</v>
      </c>
      <c r="F75" s="308" t="str">
        <f t="shared" si="35"/>
        <v>C</v>
      </c>
      <c r="G75" s="138">
        <f>'2016-2017 исходные'!J75</f>
        <v>0.78048780487804881</v>
      </c>
      <c r="H75" s="39">
        <f>$G$130</f>
        <v>0.70403065739787574</v>
      </c>
      <c r="I75" s="308" t="str">
        <f t="shared" si="36"/>
        <v>B</v>
      </c>
      <c r="J75" s="131">
        <f>'2016-2017 исходные'!M75</f>
        <v>0.73913043478260865</v>
      </c>
      <c r="K75" s="39">
        <f>$J$130</f>
        <v>0.63083007095783172</v>
      </c>
      <c r="L75" s="308" t="str">
        <f t="shared" si="37"/>
        <v>B</v>
      </c>
      <c r="M75" s="301">
        <f>'2016-2017 исходные'!P75</f>
        <v>0.52173913043478259</v>
      </c>
      <c r="N75" s="39">
        <f>$M$130</f>
        <v>0.47462537255660042</v>
      </c>
      <c r="O75" s="312" t="str">
        <f t="shared" si="38"/>
        <v>B</v>
      </c>
      <c r="P75" s="142">
        <f>'2016-2017 исходные'!S75</f>
        <v>13.673913043478262</v>
      </c>
      <c r="Q75" s="128">
        <f>$P$130</f>
        <v>13</v>
      </c>
      <c r="R75" s="336" t="str">
        <f t="shared" si="39"/>
        <v>B</v>
      </c>
      <c r="S75" s="426" t="str">
        <f t="shared" si="33"/>
        <v>B</v>
      </c>
      <c r="T75" s="420">
        <f t="shared" si="40"/>
        <v>2</v>
      </c>
      <c r="U75" s="327">
        <f t="shared" si="41"/>
        <v>2.5</v>
      </c>
      <c r="V75" s="327">
        <f t="shared" si="42"/>
        <v>2.5</v>
      </c>
      <c r="W75" s="327">
        <f t="shared" si="43"/>
        <v>2.5</v>
      </c>
      <c r="X75" s="327">
        <f t="shared" si="44"/>
        <v>2.5</v>
      </c>
      <c r="Y75" s="328">
        <f t="shared" si="34"/>
        <v>2.4</v>
      </c>
    </row>
    <row r="76" spans="1:25" x14ac:dyDescent="0.25">
      <c r="A76" s="32">
        <v>4</v>
      </c>
      <c r="B76" s="7">
        <v>50170</v>
      </c>
      <c r="C76" s="18" t="s">
        <v>3</v>
      </c>
      <c r="D76" s="214">
        <f>'2016-2017 исходные'!F76</f>
        <v>0.88135593220338992</v>
      </c>
      <c r="E76" s="39">
        <f>$D$130</f>
        <v>0.88017184397637249</v>
      </c>
      <c r="F76" s="308" t="str">
        <f t="shared" si="35"/>
        <v>B</v>
      </c>
      <c r="G76" s="138">
        <f>'2016-2017 исходные'!J76</f>
        <v>0.82692307692307676</v>
      </c>
      <c r="H76" s="39">
        <f>$G$130</f>
        <v>0.70403065739787574</v>
      </c>
      <c r="I76" s="308" t="str">
        <f t="shared" si="36"/>
        <v>A</v>
      </c>
      <c r="J76" s="131">
        <f>'2016-2017 исходные'!M76</f>
        <v>0.69841269841269837</v>
      </c>
      <c r="K76" s="39">
        <f>$J$130</f>
        <v>0.63083007095783172</v>
      </c>
      <c r="L76" s="308" t="str">
        <f t="shared" si="37"/>
        <v>B</v>
      </c>
      <c r="M76" s="301">
        <f>'2016-2017 исходные'!P76</f>
        <v>0.60317460317460314</v>
      </c>
      <c r="N76" s="39">
        <f>$M$130</f>
        <v>0.47462537255660042</v>
      </c>
      <c r="O76" s="308" t="str">
        <f t="shared" si="38"/>
        <v>B</v>
      </c>
      <c r="P76" s="142">
        <f>'2016-2017 исходные'!S76</f>
        <v>10.666666666666666</v>
      </c>
      <c r="Q76" s="128">
        <f>$P$130</f>
        <v>13</v>
      </c>
      <c r="R76" s="336" t="str">
        <f t="shared" si="39"/>
        <v>B</v>
      </c>
      <c r="S76" s="426" t="str">
        <f t="shared" si="33"/>
        <v>B</v>
      </c>
      <c r="T76" s="420">
        <f t="shared" si="40"/>
        <v>2.5</v>
      </c>
      <c r="U76" s="327">
        <f t="shared" si="41"/>
        <v>4.2</v>
      </c>
      <c r="V76" s="327">
        <f t="shared" si="42"/>
        <v>2.5</v>
      </c>
      <c r="W76" s="327">
        <f t="shared" si="43"/>
        <v>2.5</v>
      </c>
      <c r="X76" s="327">
        <f t="shared" si="44"/>
        <v>2.5</v>
      </c>
      <c r="Y76" s="328">
        <f t="shared" si="34"/>
        <v>2.84</v>
      </c>
    </row>
    <row r="77" spans="1:25" x14ac:dyDescent="0.25">
      <c r="A77" s="32">
        <v>5</v>
      </c>
      <c r="B77" s="7">
        <v>50230</v>
      </c>
      <c r="C77" s="18" t="s">
        <v>105</v>
      </c>
      <c r="D77" s="214">
        <f>'2016-2017 исходные'!F77</f>
        <v>0.72307692307692306</v>
      </c>
      <c r="E77" s="39">
        <f>$D$130</f>
        <v>0.88017184397637249</v>
      </c>
      <c r="F77" s="309" t="str">
        <f t="shared" si="35"/>
        <v>C</v>
      </c>
      <c r="G77" s="138">
        <f>'2016-2017 исходные'!J77</f>
        <v>0.53191489361702127</v>
      </c>
      <c r="H77" s="39">
        <f>$G$130</f>
        <v>0.70403065739787574</v>
      </c>
      <c r="I77" s="308" t="str">
        <f t="shared" si="36"/>
        <v>C</v>
      </c>
      <c r="J77" s="131">
        <f>'2016-2017 исходные'!M77</f>
        <v>0.40322580645161288</v>
      </c>
      <c r="K77" s="39">
        <f>$J$130</f>
        <v>0.63083007095783172</v>
      </c>
      <c r="L77" s="308" t="str">
        <f t="shared" si="37"/>
        <v>C</v>
      </c>
      <c r="M77" s="301">
        <f>'2016-2017 исходные'!P77</f>
        <v>0.64516129032258063</v>
      </c>
      <c r="N77" s="39">
        <f>$M$130</f>
        <v>0.47462537255660042</v>
      </c>
      <c r="O77" s="308" t="str">
        <f t="shared" si="38"/>
        <v>B</v>
      </c>
      <c r="P77" s="142">
        <f>'2016-2017 исходные'!S77</f>
        <v>12.838709677419354</v>
      </c>
      <c r="Q77" s="128">
        <f>$P$130</f>
        <v>13</v>
      </c>
      <c r="R77" s="221" t="str">
        <f t="shared" si="39"/>
        <v>B</v>
      </c>
      <c r="S77" s="426" t="str">
        <f t="shared" si="33"/>
        <v>C</v>
      </c>
      <c r="T77" s="420">
        <f t="shared" si="40"/>
        <v>2</v>
      </c>
      <c r="U77" s="327">
        <f t="shared" si="41"/>
        <v>2</v>
      </c>
      <c r="V77" s="327">
        <f t="shared" si="42"/>
        <v>2</v>
      </c>
      <c r="W77" s="327">
        <f t="shared" si="43"/>
        <v>2.5</v>
      </c>
      <c r="X77" s="327">
        <f t="shared" si="44"/>
        <v>2.5</v>
      </c>
      <c r="Y77" s="328">
        <f t="shared" si="34"/>
        <v>2.2000000000000002</v>
      </c>
    </row>
    <row r="78" spans="1:25" x14ac:dyDescent="0.25">
      <c r="A78" s="85">
        <v>6</v>
      </c>
      <c r="B78" s="62">
        <v>50250</v>
      </c>
      <c r="C78" s="88" t="s">
        <v>152</v>
      </c>
      <c r="D78" s="214">
        <f>'2016-2017 исходные'!F78</f>
        <v>0.95238095238095233</v>
      </c>
      <c r="E78" s="39">
        <v>0.88</v>
      </c>
      <c r="F78" s="308" t="str">
        <f t="shared" si="35"/>
        <v>A</v>
      </c>
      <c r="G78" s="138">
        <f>'2016-2017 исходные'!J78</f>
        <v>0.85</v>
      </c>
      <c r="H78" s="39">
        <v>0.7</v>
      </c>
      <c r="I78" s="308" t="str">
        <f t="shared" si="36"/>
        <v>A</v>
      </c>
      <c r="J78" s="131">
        <f>'2016-2017 исходные'!M78</f>
        <v>0.80952380952380953</v>
      </c>
      <c r="K78" s="39">
        <v>0.6</v>
      </c>
      <c r="L78" s="308" t="str">
        <f t="shared" si="37"/>
        <v>A</v>
      </c>
      <c r="M78" s="301">
        <f>'2016-2017 исходные'!P78</f>
        <v>0.52380952380952384</v>
      </c>
      <c r="N78" s="39">
        <v>0.47</v>
      </c>
      <c r="O78" s="308" t="str">
        <f t="shared" si="38"/>
        <v>B</v>
      </c>
      <c r="P78" s="142">
        <f>'2016-2017 исходные'!S78</f>
        <v>13.19047619047619</v>
      </c>
      <c r="Q78" s="128">
        <v>13</v>
      </c>
      <c r="R78" s="336" t="str">
        <f t="shared" si="39"/>
        <v>B</v>
      </c>
      <c r="S78" s="426" t="str">
        <f t="shared" si="33"/>
        <v>A</v>
      </c>
      <c r="T78" s="420">
        <f t="shared" si="40"/>
        <v>4.2</v>
      </c>
      <c r="U78" s="327">
        <f t="shared" si="41"/>
        <v>4.2</v>
      </c>
      <c r="V78" s="327">
        <f t="shared" si="42"/>
        <v>4.2</v>
      </c>
      <c r="W78" s="327">
        <f t="shared" si="43"/>
        <v>2.5</v>
      </c>
      <c r="X78" s="327">
        <f t="shared" si="44"/>
        <v>2.5</v>
      </c>
      <c r="Y78" s="328">
        <f t="shared" si="34"/>
        <v>3.5200000000000005</v>
      </c>
    </row>
    <row r="79" spans="1:25" x14ac:dyDescent="0.25">
      <c r="A79" s="32">
        <v>7</v>
      </c>
      <c r="B79" s="7">
        <v>50340</v>
      </c>
      <c r="C79" s="18" t="s">
        <v>47</v>
      </c>
      <c r="D79" s="214">
        <f>'2016-2017 исходные'!F79</f>
        <v>0.6428571428571429</v>
      </c>
      <c r="E79" s="39">
        <f t="shared" ref="E79:E88" si="45">$D$130</f>
        <v>0.88017184397637249</v>
      </c>
      <c r="F79" s="309" t="str">
        <f t="shared" si="35"/>
        <v>C</v>
      </c>
      <c r="G79" s="138">
        <f>'2016-2017 исходные'!J79</f>
        <v>0.55555555555555558</v>
      </c>
      <c r="H79" s="39">
        <f t="shared" ref="H79:H88" si="46">$G$130</f>
        <v>0.70403065739787574</v>
      </c>
      <c r="I79" s="308" t="str">
        <f t="shared" si="36"/>
        <v>C</v>
      </c>
      <c r="J79" s="131">
        <f>'2016-2017 исходные'!M79</f>
        <v>0.41666666666666669</v>
      </c>
      <c r="K79" s="39">
        <f t="shared" ref="K79:K88" si="47">$J$130</f>
        <v>0.63083007095783172</v>
      </c>
      <c r="L79" s="308" t="str">
        <f t="shared" si="37"/>
        <v>C</v>
      </c>
      <c r="M79" s="301">
        <f>'2016-2017 исходные'!P79</f>
        <v>0.29166666666666669</v>
      </c>
      <c r="N79" s="39">
        <f t="shared" ref="N79:N88" si="48">$M$130</f>
        <v>0.47462537255660042</v>
      </c>
      <c r="O79" s="308" t="str">
        <f t="shared" si="38"/>
        <v>D</v>
      </c>
      <c r="P79" s="142">
        <f>'2016-2017 исходные'!S79</f>
        <v>13.8125</v>
      </c>
      <c r="Q79" s="128">
        <f t="shared" ref="Q79:Q88" si="49">$P$130</f>
        <v>13</v>
      </c>
      <c r="R79" s="336" t="str">
        <f t="shared" si="39"/>
        <v>B</v>
      </c>
      <c r="S79" s="426" t="str">
        <f t="shared" si="33"/>
        <v>C</v>
      </c>
      <c r="T79" s="420">
        <f t="shared" si="40"/>
        <v>2</v>
      </c>
      <c r="U79" s="327">
        <f t="shared" si="41"/>
        <v>2</v>
      </c>
      <c r="V79" s="327">
        <f t="shared" si="42"/>
        <v>2</v>
      </c>
      <c r="W79" s="327">
        <f t="shared" si="43"/>
        <v>1</v>
      </c>
      <c r="X79" s="327">
        <f t="shared" si="44"/>
        <v>2.5</v>
      </c>
      <c r="Y79" s="328">
        <f t="shared" si="34"/>
        <v>1.9</v>
      </c>
    </row>
    <row r="80" spans="1:25" x14ac:dyDescent="0.25">
      <c r="A80" s="32">
        <v>8</v>
      </c>
      <c r="B80" s="7">
        <v>50420</v>
      </c>
      <c r="C80" s="18" t="s">
        <v>48</v>
      </c>
      <c r="D80" s="214">
        <f>'2016-2017 исходные'!F80</f>
        <v>0.95652173913043481</v>
      </c>
      <c r="E80" s="39">
        <f t="shared" si="45"/>
        <v>0.88017184397637249</v>
      </c>
      <c r="F80" s="308" t="str">
        <f t="shared" si="35"/>
        <v>A</v>
      </c>
      <c r="G80" s="138">
        <f>'2016-2017 исходные'!J80</f>
        <v>0.56818181818181823</v>
      </c>
      <c r="H80" s="39">
        <f t="shared" si="46"/>
        <v>0.70403065739787574</v>
      </c>
      <c r="I80" s="312" t="str">
        <f t="shared" si="36"/>
        <v>C</v>
      </c>
      <c r="J80" s="131">
        <f>'2016-2017 исходные'!M80</f>
        <v>0.52941176470588236</v>
      </c>
      <c r="K80" s="39">
        <f t="shared" si="47"/>
        <v>0.63083007095783172</v>
      </c>
      <c r="L80" s="309" t="str">
        <f t="shared" si="37"/>
        <v>C</v>
      </c>
      <c r="M80" s="301">
        <f>'2016-2017 исходные'!P80</f>
        <v>0.52941176470588236</v>
      </c>
      <c r="N80" s="39">
        <f t="shared" si="48"/>
        <v>0.47462537255660042</v>
      </c>
      <c r="O80" s="308" t="str">
        <f t="shared" si="38"/>
        <v>B</v>
      </c>
      <c r="P80" s="142">
        <f>'2016-2017 исходные'!S80</f>
        <v>13.529411764705882</v>
      </c>
      <c r="Q80" s="128">
        <f t="shared" si="49"/>
        <v>13</v>
      </c>
      <c r="R80" s="336" t="str">
        <f t="shared" si="39"/>
        <v>B</v>
      </c>
      <c r="S80" s="426" t="str">
        <f t="shared" si="33"/>
        <v>B</v>
      </c>
      <c r="T80" s="420">
        <f t="shared" si="40"/>
        <v>4.2</v>
      </c>
      <c r="U80" s="327">
        <f t="shared" si="41"/>
        <v>2</v>
      </c>
      <c r="V80" s="327">
        <f t="shared" si="42"/>
        <v>2</v>
      </c>
      <c r="W80" s="327">
        <f t="shared" si="43"/>
        <v>2.5</v>
      </c>
      <c r="X80" s="327">
        <f t="shared" si="44"/>
        <v>2.5</v>
      </c>
      <c r="Y80" s="328">
        <f t="shared" si="34"/>
        <v>2.6399999999999997</v>
      </c>
    </row>
    <row r="81" spans="1:25" x14ac:dyDescent="0.25">
      <c r="A81" s="32">
        <v>9</v>
      </c>
      <c r="B81" s="7">
        <v>50450</v>
      </c>
      <c r="C81" s="18" t="s">
        <v>49</v>
      </c>
      <c r="D81" s="214">
        <f>'2016-2017 исходные'!F81</f>
        <v>0.6964285714285714</v>
      </c>
      <c r="E81" s="39">
        <f t="shared" si="45"/>
        <v>0.88017184397637249</v>
      </c>
      <c r="F81" s="308" t="str">
        <f t="shared" si="35"/>
        <v>C</v>
      </c>
      <c r="G81" s="138">
        <f>'2016-2017 исходные'!J81</f>
        <v>0.71794871794871795</v>
      </c>
      <c r="H81" s="39">
        <f t="shared" si="46"/>
        <v>0.70403065739787574</v>
      </c>
      <c r="I81" s="308" t="str">
        <f t="shared" si="36"/>
        <v>B</v>
      </c>
      <c r="J81" s="131">
        <f>'2016-2017 исходные'!M81</f>
        <v>0.46376811594202899</v>
      </c>
      <c r="K81" s="39">
        <f t="shared" si="47"/>
        <v>0.63083007095783172</v>
      </c>
      <c r="L81" s="309" t="str">
        <f t="shared" si="37"/>
        <v>C</v>
      </c>
      <c r="M81" s="301">
        <f>'2016-2017 исходные'!P81</f>
        <v>0.42028985507246375</v>
      </c>
      <c r="N81" s="39">
        <f t="shared" si="48"/>
        <v>0.47462537255660042</v>
      </c>
      <c r="O81" s="309" t="str">
        <f t="shared" si="38"/>
        <v>C</v>
      </c>
      <c r="P81" s="142">
        <f>'2016-2017 исходные'!S81</f>
        <v>13.521739130434783</v>
      </c>
      <c r="Q81" s="128">
        <f t="shared" si="49"/>
        <v>13</v>
      </c>
      <c r="R81" s="336" t="str">
        <f t="shared" si="39"/>
        <v>B</v>
      </c>
      <c r="S81" s="426" t="str">
        <f t="shared" si="33"/>
        <v>C</v>
      </c>
      <c r="T81" s="420">
        <f t="shared" si="40"/>
        <v>2</v>
      </c>
      <c r="U81" s="327">
        <f t="shared" si="41"/>
        <v>2.5</v>
      </c>
      <c r="V81" s="327">
        <f t="shared" si="42"/>
        <v>2</v>
      </c>
      <c r="W81" s="327">
        <f t="shared" si="43"/>
        <v>2</v>
      </c>
      <c r="X81" s="327">
        <f t="shared" si="44"/>
        <v>2.5</v>
      </c>
      <c r="Y81" s="328">
        <f t="shared" si="34"/>
        <v>2.2000000000000002</v>
      </c>
    </row>
    <row r="82" spans="1:25" x14ac:dyDescent="0.25">
      <c r="A82" s="32">
        <v>10</v>
      </c>
      <c r="B82" s="7">
        <v>50620</v>
      </c>
      <c r="C82" s="18" t="s">
        <v>28</v>
      </c>
      <c r="D82" s="214">
        <f>'2016-2017 исходные'!F82</f>
        <v>0.92307692307692313</v>
      </c>
      <c r="E82" s="39">
        <f t="shared" si="45"/>
        <v>0.88017184397637249</v>
      </c>
      <c r="F82" s="308" t="str">
        <f t="shared" si="35"/>
        <v>A</v>
      </c>
      <c r="G82" s="138">
        <f>'2016-2017 исходные'!J82</f>
        <v>0.61111111111111116</v>
      </c>
      <c r="H82" s="39">
        <f t="shared" si="46"/>
        <v>0.70403065739787574</v>
      </c>
      <c r="I82" s="312" t="str">
        <f t="shared" si="36"/>
        <v>C</v>
      </c>
      <c r="J82" s="131">
        <f>'2016-2017 исходные'!M82</f>
        <v>0.53658536585365857</v>
      </c>
      <c r="K82" s="39">
        <f t="shared" si="47"/>
        <v>0.63083007095783172</v>
      </c>
      <c r="L82" s="308" t="str">
        <f t="shared" si="37"/>
        <v>C</v>
      </c>
      <c r="M82" s="301">
        <f>'2016-2017 исходные'!P82</f>
        <v>0.51219512195121952</v>
      </c>
      <c r="N82" s="39">
        <f t="shared" si="48"/>
        <v>0.47462537255660042</v>
      </c>
      <c r="O82" s="308" t="str">
        <f t="shared" si="38"/>
        <v>B</v>
      </c>
      <c r="P82" s="142">
        <f>'2016-2017 исходные'!S82</f>
        <v>14.365853658536585</v>
      </c>
      <c r="Q82" s="128">
        <f t="shared" si="49"/>
        <v>13</v>
      </c>
      <c r="R82" s="336" t="str">
        <f t="shared" si="39"/>
        <v>C</v>
      </c>
      <c r="S82" s="426" t="str">
        <f t="shared" si="33"/>
        <v>B</v>
      </c>
      <c r="T82" s="420">
        <f t="shared" si="40"/>
        <v>4.2</v>
      </c>
      <c r="U82" s="327">
        <f t="shared" si="41"/>
        <v>2</v>
      </c>
      <c r="V82" s="327">
        <f t="shared" si="42"/>
        <v>2</v>
      </c>
      <c r="W82" s="327">
        <f t="shared" si="43"/>
        <v>2.5</v>
      </c>
      <c r="X82" s="327">
        <f t="shared" si="44"/>
        <v>2</v>
      </c>
      <c r="Y82" s="328">
        <f t="shared" si="34"/>
        <v>2.54</v>
      </c>
    </row>
    <row r="83" spans="1:25" x14ac:dyDescent="0.25">
      <c r="A83" s="32">
        <v>11</v>
      </c>
      <c r="B83" s="7">
        <v>50760</v>
      </c>
      <c r="C83" s="18" t="s">
        <v>50</v>
      </c>
      <c r="D83" s="214">
        <f>'2016-2017 исходные'!F83</f>
        <v>0.96923076923076923</v>
      </c>
      <c r="E83" s="39">
        <f t="shared" si="45"/>
        <v>0.88017184397637249</v>
      </c>
      <c r="F83" s="308" t="str">
        <f t="shared" si="35"/>
        <v>A</v>
      </c>
      <c r="G83" s="138">
        <f>'2016-2017 исходные'!J83</f>
        <v>0.80952380952380953</v>
      </c>
      <c r="H83" s="39">
        <f t="shared" si="46"/>
        <v>0.70403065739787574</v>
      </c>
      <c r="I83" s="308" t="str">
        <f t="shared" si="36"/>
        <v>A</v>
      </c>
      <c r="J83" s="131">
        <f>'2016-2017 исходные'!M83</f>
        <v>0.7432432432432432</v>
      </c>
      <c r="K83" s="39">
        <f t="shared" si="47"/>
        <v>0.63083007095783172</v>
      </c>
      <c r="L83" s="308" t="str">
        <f t="shared" si="37"/>
        <v>B</v>
      </c>
      <c r="M83" s="301">
        <f>'2016-2017 исходные'!P83</f>
        <v>0.3783783783783784</v>
      </c>
      <c r="N83" s="39">
        <f t="shared" si="48"/>
        <v>0.47462537255660042</v>
      </c>
      <c r="O83" s="308" t="str">
        <f t="shared" si="38"/>
        <v>C</v>
      </c>
      <c r="P83" s="145">
        <f>'2016-2017 исходные'!S83</f>
        <v>14.675675675675675</v>
      </c>
      <c r="Q83" s="128">
        <f t="shared" si="49"/>
        <v>13</v>
      </c>
      <c r="R83" s="336" t="str">
        <f t="shared" si="39"/>
        <v>C</v>
      </c>
      <c r="S83" s="426" t="str">
        <f t="shared" si="33"/>
        <v>B</v>
      </c>
      <c r="T83" s="420">
        <f t="shared" si="40"/>
        <v>4.2</v>
      </c>
      <c r="U83" s="327">
        <f t="shared" si="41"/>
        <v>4.2</v>
      </c>
      <c r="V83" s="327">
        <f t="shared" si="42"/>
        <v>2.5</v>
      </c>
      <c r="W83" s="327">
        <f t="shared" si="43"/>
        <v>2</v>
      </c>
      <c r="X83" s="327">
        <f t="shared" si="44"/>
        <v>2</v>
      </c>
      <c r="Y83" s="328">
        <f t="shared" si="34"/>
        <v>2.98</v>
      </c>
    </row>
    <row r="84" spans="1:25" x14ac:dyDescent="0.25">
      <c r="A84" s="32">
        <v>12</v>
      </c>
      <c r="B84" s="7">
        <v>50780</v>
      </c>
      <c r="C84" s="18" t="s">
        <v>51</v>
      </c>
      <c r="D84" s="214">
        <f>'2016-2017 исходные'!F84</f>
        <v>0.82978723404255317</v>
      </c>
      <c r="E84" s="39">
        <f t="shared" si="45"/>
        <v>0.88017184397637249</v>
      </c>
      <c r="F84" s="308" t="str">
        <f t="shared" si="35"/>
        <v>C</v>
      </c>
      <c r="G84" s="138">
        <f>'2016-2017 исходные'!J84</f>
        <v>0.41025641025641024</v>
      </c>
      <c r="H84" s="39">
        <f t="shared" si="46"/>
        <v>0.70403065739787574</v>
      </c>
      <c r="I84" s="309" t="str">
        <f t="shared" si="36"/>
        <v>C</v>
      </c>
      <c r="J84" s="131">
        <f>'2016-2017 исходные'!M84</f>
        <v>0.34</v>
      </c>
      <c r="K84" s="39">
        <f t="shared" si="47"/>
        <v>0.63083007095783172</v>
      </c>
      <c r="L84" s="309" t="str">
        <f t="shared" si="37"/>
        <v>C</v>
      </c>
      <c r="M84" s="301">
        <f>'2016-2017 исходные'!P84</f>
        <v>0.52</v>
      </c>
      <c r="N84" s="39">
        <f t="shared" si="48"/>
        <v>0.47462537255660042</v>
      </c>
      <c r="O84" s="308" t="str">
        <f t="shared" si="38"/>
        <v>B</v>
      </c>
      <c r="P84" s="142">
        <f>'2016-2017 исходные'!S84</f>
        <v>13.48</v>
      </c>
      <c r="Q84" s="128">
        <f t="shared" si="49"/>
        <v>13</v>
      </c>
      <c r="R84" s="336" t="str">
        <f t="shared" si="39"/>
        <v>B</v>
      </c>
      <c r="S84" s="426" t="str">
        <f t="shared" si="33"/>
        <v>C</v>
      </c>
      <c r="T84" s="420">
        <f t="shared" si="40"/>
        <v>2</v>
      </c>
      <c r="U84" s="327">
        <f t="shared" si="41"/>
        <v>2</v>
      </c>
      <c r="V84" s="327">
        <f t="shared" si="42"/>
        <v>2</v>
      </c>
      <c r="W84" s="327">
        <f t="shared" si="43"/>
        <v>2.5</v>
      </c>
      <c r="X84" s="327">
        <f t="shared" si="44"/>
        <v>2.5</v>
      </c>
      <c r="Y84" s="328">
        <f t="shared" si="34"/>
        <v>2.2000000000000002</v>
      </c>
    </row>
    <row r="85" spans="1:25" x14ac:dyDescent="0.25">
      <c r="A85" s="32">
        <v>13</v>
      </c>
      <c r="B85" s="10">
        <v>50001</v>
      </c>
      <c r="C85" s="20" t="s">
        <v>11</v>
      </c>
      <c r="D85" s="214">
        <f>'2016-2017 исходные'!F85</f>
        <v>0.93877551020408168</v>
      </c>
      <c r="E85" s="38">
        <f t="shared" si="45"/>
        <v>0.88017184397637249</v>
      </c>
      <c r="F85" s="308" t="str">
        <f t="shared" si="35"/>
        <v>A</v>
      </c>
      <c r="G85" s="158">
        <f>'2016-2017 исходные'!J85</f>
        <v>0.84782608695652173</v>
      </c>
      <c r="H85" s="38">
        <f t="shared" si="46"/>
        <v>0.70403065739787574</v>
      </c>
      <c r="I85" s="311" t="str">
        <f t="shared" si="36"/>
        <v>A</v>
      </c>
      <c r="J85" s="134">
        <f>'2016-2017 исходные'!M85</f>
        <v>0.79629629629629628</v>
      </c>
      <c r="K85" s="38">
        <f t="shared" si="47"/>
        <v>0.63083007095783172</v>
      </c>
      <c r="L85" s="308" t="str">
        <f t="shared" si="37"/>
        <v>B</v>
      </c>
      <c r="M85" s="300">
        <f>'2016-2017 исходные'!P85</f>
        <v>0.53703703703703709</v>
      </c>
      <c r="N85" s="38">
        <f t="shared" si="48"/>
        <v>0.47462537255660042</v>
      </c>
      <c r="O85" s="311" t="str">
        <f t="shared" si="38"/>
        <v>B</v>
      </c>
      <c r="P85" s="139">
        <f>'2016-2017 исходные'!S85</f>
        <v>13.518518518518519</v>
      </c>
      <c r="Q85" s="127">
        <f t="shared" si="49"/>
        <v>13</v>
      </c>
      <c r="R85" s="413" t="str">
        <f t="shared" si="39"/>
        <v>B</v>
      </c>
      <c r="S85" s="426" t="str">
        <f t="shared" si="33"/>
        <v>B</v>
      </c>
      <c r="T85" s="420">
        <f t="shared" si="40"/>
        <v>4.2</v>
      </c>
      <c r="U85" s="327">
        <f t="shared" si="41"/>
        <v>4.2</v>
      </c>
      <c r="V85" s="327">
        <f t="shared" si="42"/>
        <v>2.5</v>
      </c>
      <c r="W85" s="327">
        <f t="shared" si="43"/>
        <v>2.5</v>
      </c>
      <c r="X85" s="327">
        <f t="shared" si="44"/>
        <v>2.5</v>
      </c>
      <c r="Y85" s="328">
        <f t="shared" si="34"/>
        <v>3.18</v>
      </c>
    </row>
    <row r="86" spans="1:25" x14ac:dyDescent="0.25">
      <c r="A86" s="32">
        <v>14</v>
      </c>
      <c r="B86" s="7">
        <v>50930</v>
      </c>
      <c r="C86" s="18" t="s">
        <v>12</v>
      </c>
      <c r="D86" s="214">
        <f>'2016-2017 исходные'!F86</f>
        <v>0.82926829268292679</v>
      </c>
      <c r="E86" s="39">
        <f t="shared" si="45"/>
        <v>0.88017184397637249</v>
      </c>
      <c r="F86" s="308" t="str">
        <f t="shared" si="35"/>
        <v>C</v>
      </c>
      <c r="G86" s="138">
        <f>'2016-2017 исходные'!J86</f>
        <v>0.5</v>
      </c>
      <c r="H86" s="39">
        <f t="shared" si="46"/>
        <v>0.70403065739787574</v>
      </c>
      <c r="I86" s="309" t="str">
        <f t="shared" si="36"/>
        <v>C</v>
      </c>
      <c r="J86" s="131">
        <f>'2016-2017 исходные'!M86</f>
        <v>0.44736842105263158</v>
      </c>
      <c r="K86" s="39">
        <f t="shared" si="47"/>
        <v>0.63083007095783172</v>
      </c>
      <c r="L86" s="308" t="str">
        <f t="shared" si="37"/>
        <v>C</v>
      </c>
      <c r="M86" s="301">
        <f>'2016-2017 исходные'!P86</f>
        <v>0.52631578947368418</v>
      </c>
      <c r="N86" s="39">
        <f t="shared" si="48"/>
        <v>0.47462537255660042</v>
      </c>
      <c r="O86" s="308" t="str">
        <f t="shared" si="38"/>
        <v>B</v>
      </c>
      <c r="P86" s="142">
        <f>'2016-2017 исходные'!S86</f>
        <v>13.657894736842104</v>
      </c>
      <c r="Q86" s="128">
        <f t="shared" si="49"/>
        <v>13</v>
      </c>
      <c r="R86" s="336" t="str">
        <f t="shared" si="39"/>
        <v>B</v>
      </c>
      <c r="S86" s="426" t="str">
        <f t="shared" si="33"/>
        <v>C</v>
      </c>
      <c r="T86" s="421">
        <f t="shared" si="40"/>
        <v>2</v>
      </c>
      <c r="U86" s="329">
        <f t="shared" si="41"/>
        <v>2</v>
      </c>
      <c r="V86" s="329">
        <f t="shared" si="42"/>
        <v>2</v>
      </c>
      <c r="W86" s="329">
        <f t="shared" si="43"/>
        <v>2.5</v>
      </c>
      <c r="X86" s="329">
        <f t="shared" si="44"/>
        <v>2.5</v>
      </c>
      <c r="Y86" s="330">
        <f t="shared" si="34"/>
        <v>2.2000000000000002</v>
      </c>
    </row>
    <row r="87" spans="1:25" x14ac:dyDescent="0.25">
      <c r="A87" s="32">
        <v>15</v>
      </c>
      <c r="B87" s="7">
        <v>50970</v>
      </c>
      <c r="C87" s="18" t="s">
        <v>52</v>
      </c>
      <c r="D87" s="214">
        <f>'2016-2017 исходные'!F87</f>
        <v>0.79545454545454541</v>
      </c>
      <c r="E87" s="39">
        <f t="shared" si="45"/>
        <v>0.88017184397637249</v>
      </c>
      <c r="F87" s="309" t="str">
        <f t="shared" si="35"/>
        <v>C</v>
      </c>
      <c r="G87" s="138">
        <f>'2016-2017 исходные'!J87</f>
        <v>0.74285714285714288</v>
      </c>
      <c r="H87" s="39">
        <f t="shared" si="46"/>
        <v>0.70403065739787574</v>
      </c>
      <c r="I87" s="308" t="str">
        <f t="shared" si="36"/>
        <v>B</v>
      </c>
      <c r="J87" s="131">
        <f>'2016-2017 исходные'!M87</f>
        <v>0.70731707317073167</v>
      </c>
      <c r="K87" s="39">
        <f t="shared" si="47"/>
        <v>0.63083007095783172</v>
      </c>
      <c r="L87" s="308" t="str">
        <f t="shared" si="37"/>
        <v>B</v>
      </c>
      <c r="M87" s="301">
        <f>'2016-2017 исходные'!P87</f>
        <v>0.48780487804878059</v>
      </c>
      <c r="N87" s="39">
        <f t="shared" si="48"/>
        <v>0.47462537255660042</v>
      </c>
      <c r="O87" s="309" t="str">
        <f t="shared" si="38"/>
        <v>B</v>
      </c>
      <c r="P87" s="142">
        <f>'2016-2017 исходные'!S87</f>
        <v>13.439024390243903</v>
      </c>
      <c r="Q87" s="128">
        <f t="shared" si="49"/>
        <v>13</v>
      </c>
      <c r="R87" s="336" t="str">
        <f t="shared" si="39"/>
        <v>B</v>
      </c>
      <c r="S87" s="426" t="str">
        <f t="shared" si="33"/>
        <v>B</v>
      </c>
      <c r="T87" s="420">
        <f t="shared" si="40"/>
        <v>2</v>
      </c>
      <c r="U87" s="327">
        <f t="shared" si="41"/>
        <v>2.5</v>
      </c>
      <c r="V87" s="327">
        <f t="shared" si="42"/>
        <v>2.5</v>
      </c>
      <c r="W87" s="327">
        <f t="shared" si="43"/>
        <v>2.5</v>
      </c>
      <c r="X87" s="327">
        <f t="shared" si="44"/>
        <v>2.5</v>
      </c>
      <c r="Y87" s="328">
        <f t="shared" si="34"/>
        <v>2.4</v>
      </c>
    </row>
    <row r="88" spans="1:25" ht="15.75" thickBot="1" x14ac:dyDescent="0.3">
      <c r="A88" s="33">
        <v>16</v>
      </c>
      <c r="B88" s="8">
        <v>51370</v>
      </c>
      <c r="C88" s="19" t="s">
        <v>106</v>
      </c>
      <c r="D88" s="215">
        <f>'2016-2017 исходные'!F88</f>
        <v>0.95161290322580638</v>
      </c>
      <c r="E88" s="40">
        <f t="shared" si="45"/>
        <v>0.88017184397637249</v>
      </c>
      <c r="F88" s="305" t="str">
        <f t="shared" si="35"/>
        <v>A</v>
      </c>
      <c r="G88" s="160">
        <f>'2016-2017 исходные'!J88</f>
        <v>0.79661016949152552</v>
      </c>
      <c r="H88" s="40">
        <f t="shared" si="46"/>
        <v>0.70403065739787574</v>
      </c>
      <c r="I88" s="305" t="str">
        <f t="shared" si="36"/>
        <v>B</v>
      </c>
      <c r="J88" s="132">
        <f>'2016-2017 исходные'!M88</f>
        <v>0.69117647058823528</v>
      </c>
      <c r="K88" s="40">
        <f t="shared" si="47"/>
        <v>0.63083007095783172</v>
      </c>
      <c r="L88" s="305" t="str">
        <f t="shared" si="37"/>
        <v>B</v>
      </c>
      <c r="M88" s="302">
        <f>'2016-2017 исходные'!P88</f>
        <v>0.45588235294117646</v>
      </c>
      <c r="N88" s="40">
        <f t="shared" si="48"/>
        <v>0.47462537255660042</v>
      </c>
      <c r="O88" s="305" t="str">
        <f t="shared" si="38"/>
        <v>C</v>
      </c>
      <c r="P88" s="148">
        <f>'2016-2017 исходные'!S88</f>
        <v>15.411764705882353</v>
      </c>
      <c r="Q88" s="129">
        <f t="shared" si="49"/>
        <v>13</v>
      </c>
      <c r="R88" s="416" t="str">
        <f t="shared" si="39"/>
        <v>C</v>
      </c>
      <c r="S88" s="428" t="str">
        <f t="shared" si="33"/>
        <v>B</v>
      </c>
      <c r="T88" s="422">
        <f t="shared" si="40"/>
        <v>4.2</v>
      </c>
      <c r="U88" s="321">
        <f t="shared" si="41"/>
        <v>2.5</v>
      </c>
      <c r="V88" s="321">
        <f t="shared" si="42"/>
        <v>2.5</v>
      </c>
      <c r="W88" s="321">
        <f t="shared" si="43"/>
        <v>2</v>
      </c>
      <c r="X88" s="321">
        <f t="shared" si="44"/>
        <v>2</v>
      </c>
      <c r="Y88" s="322">
        <f t="shared" si="34"/>
        <v>2.6399999999999997</v>
      </c>
    </row>
    <row r="89" spans="1:25" ht="15.75" thickBot="1" x14ac:dyDescent="0.3">
      <c r="A89" s="26"/>
      <c r="B89" s="234"/>
      <c r="C89" s="369" t="s">
        <v>196</v>
      </c>
      <c r="D89" s="216">
        <f>AVERAGE(D90:D118)</f>
        <v>0.89847053684313261</v>
      </c>
      <c r="E89" s="151"/>
      <c r="F89" s="310" t="str">
        <f t="shared" si="35"/>
        <v>B</v>
      </c>
      <c r="G89" s="15">
        <f>AVERAGE(G90:G118)</f>
        <v>0.68096871457543717</v>
      </c>
      <c r="H89" s="151"/>
      <c r="I89" s="310" t="str">
        <f t="shared" si="36"/>
        <v>C</v>
      </c>
      <c r="J89" s="15">
        <f>AVERAGE(J90:J118)</f>
        <v>0.61164092575917262</v>
      </c>
      <c r="K89" s="37"/>
      <c r="L89" s="310" t="str">
        <f t="shared" si="37"/>
        <v>C</v>
      </c>
      <c r="M89" s="15">
        <f>AVERAGE(M90:M118)</f>
        <v>0.46334168584936203</v>
      </c>
      <c r="N89" s="151"/>
      <c r="O89" s="310" t="str">
        <f t="shared" si="38"/>
        <v>C</v>
      </c>
      <c r="P89" s="125">
        <f>AVERAGE(P90:P118)</f>
        <v>14.345946856659843</v>
      </c>
      <c r="Q89" s="152"/>
      <c r="R89" s="412" t="str">
        <f t="shared" si="39"/>
        <v>C</v>
      </c>
      <c r="S89" s="431" t="str">
        <f t="shared" si="33"/>
        <v>C</v>
      </c>
      <c r="T89" s="418">
        <f t="shared" si="40"/>
        <v>2.5</v>
      </c>
      <c r="U89" s="323">
        <f t="shared" si="41"/>
        <v>2</v>
      </c>
      <c r="V89" s="323">
        <f t="shared" si="42"/>
        <v>2</v>
      </c>
      <c r="W89" s="323">
        <f t="shared" si="43"/>
        <v>2</v>
      </c>
      <c r="X89" s="323">
        <f t="shared" si="44"/>
        <v>2</v>
      </c>
      <c r="Y89" s="324">
        <f t="shared" si="34"/>
        <v>2.1</v>
      </c>
    </row>
    <row r="90" spans="1:25" x14ac:dyDescent="0.25">
      <c r="A90" s="31">
        <v>1</v>
      </c>
      <c r="B90" s="10">
        <v>60010</v>
      </c>
      <c r="C90" s="20" t="s">
        <v>54</v>
      </c>
      <c r="D90" s="214">
        <f>'2016-2017 исходные'!F90</f>
        <v>0.93442622950819665</v>
      </c>
      <c r="E90" s="38">
        <f t="shared" ref="E90:E118" si="50">$D$130</f>
        <v>0.88017184397637249</v>
      </c>
      <c r="F90" s="311" t="str">
        <f t="shared" si="35"/>
        <v>A</v>
      </c>
      <c r="G90" s="154">
        <f>'2016-2017 исходные'!J90</f>
        <v>0.64912280701754399</v>
      </c>
      <c r="H90" s="38">
        <f t="shared" ref="H90:H118" si="51">$G$130</f>
        <v>0.70403065739787574</v>
      </c>
      <c r="I90" s="311" t="str">
        <f t="shared" si="36"/>
        <v>C</v>
      </c>
      <c r="J90" s="134">
        <f>'2016-2017 исходные'!M90</f>
        <v>0.6271186440677966</v>
      </c>
      <c r="K90" s="38">
        <f t="shared" ref="K90:K118" si="52">$J$130</f>
        <v>0.63083007095783172</v>
      </c>
      <c r="L90" s="311" t="str">
        <f t="shared" si="37"/>
        <v>C</v>
      </c>
      <c r="M90" s="300">
        <f>'2016-2017 исходные'!P90</f>
        <v>0.47457627118644069</v>
      </c>
      <c r="N90" s="38">
        <f t="shared" ref="N90:N118" si="53">$M$130</f>
        <v>0.47462537255660042</v>
      </c>
      <c r="O90" s="311" t="str">
        <f t="shared" si="38"/>
        <v>C</v>
      </c>
      <c r="P90" s="220">
        <f>'2016-2017 исходные'!S90</f>
        <v>15.457627118644067</v>
      </c>
      <c r="Q90" s="127">
        <f t="shared" ref="Q90:Q118" si="54">$P$130</f>
        <v>13</v>
      </c>
      <c r="R90" s="334" t="str">
        <f t="shared" si="39"/>
        <v>C</v>
      </c>
      <c r="S90" s="430" t="str">
        <f t="shared" si="33"/>
        <v>B</v>
      </c>
      <c r="T90" s="419">
        <f t="shared" si="40"/>
        <v>4.2</v>
      </c>
      <c r="U90" s="325">
        <f t="shared" si="41"/>
        <v>2</v>
      </c>
      <c r="V90" s="325">
        <f t="shared" si="42"/>
        <v>2</v>
      </c>
      <c r="W90" s="325">
        <f t="shared" si="43"/>
        <v>2</v>
      </c>
      <c r="X90" s="325">
        <f t="shared" si="44"/>
        <v>2</v>
      </c>
      <c r="Y90" s="326">
        <f t="shared" si="34"/>
        <v>2.44</v>
      </c>
    </row>
    <row r="91" spans="1:25" x14ac:dyDescent="0.25">
      <c r="A91" s="32">
        <v>2</v>
      </c>
      <c r="B91" s="7">
        <v>60020</v>
      </c>
      <c r="C91" s="18" t="s">
        <v>55</v>
      </c>
      <c r="D91" s="214">
        <f>'2016-2017 исходные'!F91</f>
        <v>0.8</v>
      </c>
      <c r="E91" s="39">
        <f t="shared" si="50"/>
        <v>0.88017184397637249</v>
      </c>
      <c r="F91" s="309" t="str">
        <f t="shared" si="35"/>
        <v>C</v>
      </c>
      <c r="G91" s="155">
        <f>'2016-2017 исходные'!J91</f>
        <v>0.83333333333333337</v>
      </c>
      <c r="H91" s="39">
        <f t="shared" si="51"/>
        <v>0.70403065739787574</v>
      </c>
      <c r="I91" s="308" t="str">
        <f t="shared" si="36"/>
        <v>A</v>
      </c>
      <c r="J91" s="131">
        <f>'2016-2017 исходные'!M91</f>
        <v>0.62857142857142856</v>
      </c>
      <c r="K91" s="39">
        <f t="shared" si="52"/>
        <v>0.63083007095783172</v>
      </c>
      <c r="L91" s="308" t="str">
        <f t="shared" si="37"/>
        <v>C</v>
      </c>
      <c r="M91" s="301">
        <f>'2016-2017 исходные'!P91</f>
        <v>0.48571428571428571</v>
      </c>
      <c r="N91" s="39">
        <f t="shared" si="53"/>
        <v>0.47462537255660042</v>
      </c>
      <c r="O91" s="309" t="str">
        <f t="shared" si="38"/>
        <v>B</v>
      </c>
      <c r="P91" s="140">
        <f>'2016-2017 исходные'!S91</f>
        <v>13.885714285714286</v>
      </c>
      <c r="Q91" s="128">
        <f t="shared" si="54"/>
        <v>13</v>
      </c>
      <c r="R91" s="413" t="str">
        <f t="shared" si="39"/>
        <v>B</v>
      </c>
      <c r="S91" s="426" t="str">
        <f t="shared" si="33"/>
        <v>B</v>
      </c>
      <c r="T91" s="420">
        <f t="shared" si="40"/>
        <v>2</v>
      </c>
      <c r="U91" s="327">
        <f t="shared" si="41"/>
        <v>4.2</v>
      </c>
      <c r="V91" s="327">
        <f t="shared" si="42"/>
        <v>2</v>
      </c>
      <c r="W91" s="327">
        <f t="shared" si="43"/>
        <v>2.5</v>
      </c>
      <c r="X91" s="327">
        <f t="shared" si="44"/>
        <v>2.5</v>
      </c>
      <c r="Y91" s="328">
        <f t="shared" si="34"/>
        <v>2.6399999999999997</v>
      </c>
    </row>
    <row r="92" spans="1:25" x14ac:dyDescent="0.25">
      <c r="A92" s="32">
        <v>3</v>
      </c>
      <c r="B92" s="7">
        <v>60050</v>
      </c>
      <c r="C92" s="18" t="s">
        <v>57</v>
      </c>
      <c r="D92" s="214">
        <f>'2016-2017 исходные'!F92</f>
        <v>0.96052631578947367</v>
      </c>
      <c r="E92" s="39">
        <f t="shared" si="50"/>
        <v>0.88017184397637249</v>
      </c>
      <c r="F92" s="308" t="str">
        <f t="shared" si="35"/>
        <v>A</v>
      </c>
      <c r="G92" s="155">
        <f>'2016-2017 исходные'!J92</f>
        <v>0.75342465753424659</v>
      </c>
      <c r="H92" s="39">
        <f t="shared" si="51"/>
        <v>0.70403065739787574</v>
      </c>
      <c r="I92" s="308" t="str">
        <f t="shared" si="36"/>
        <v>B</v>
      </c>
      <c r="J92" s="131">
        <f>'2016-2017 исходные'!M92</f>
        <v>0.70512820512820518</v>
      </c>
      <c r="K92" s="39">
        <f t="shared" si="52"/>
        <v>0.63083007095783172</v>
      </c>
      <c r="L92" s="308" t="str">
        <f t="shared" si="37"/>
        <v>B</v>
      </c>
      <c r="M92" s="301">
        <f>'2016-2017 исходные'!P92</f>
        <v>0.30769230769230771</v>
      </c>
      <c r="N92" s="39">
        <f t="shared" si="53"/>
        <v>0.47462537255660042</v>
      </c>
      <c r="O92" s="308" t="str">
        <f t="shared" si="38"/>
        <v>D</v>
      </c>
      <c r="P92" s="140">
        <f>'2016-2017 исходные'!S92</f>
        <v>13.320512820512821</v>
      </c>
      <c r="Q92" s="128">
        <f t="shared" si="54"/>
        <v>13</v>
      </c>
      <c r="R92" s="336" t="str">
        <f t="shared" si="39"/>
        <v>B</v>
      </c>
      <c r="S92" s="426" t="str">
        <f t="shared" si="33"/>
        <v>B</v>
      </c>
      <c r="T92" s="420">
        <f t="shared" si="40"/>
        <v>4.2</v>
      </c>
      <c r="U92" s="327">
        <f t="shared" si="41"/>
        <v>2.5</v>
      </c>
      <c r="V92" s="327">
        <f t="shared" si="42"/>
        <v>2.5</v>
      </c>
      <c r="W92" s="327">
        <f t="shared" si="43"/>
        <v>1</v>
      </c>
      <c r="X92" s="327">
        <f t="shared" si="44"/>
        <v>2.5</v>
      </c>
      <c r="Y92" s="328">
        <f t="shared" si="34"/>
        <v>2.54</v>
      </c>
    </row>
    <row r="93" spans="1:25" x14ac:dyDescent="0.25">
      <c r="A93" s="32">
        <v>4</v>
      </c>
      <c r="B93" s="7">
        <v>60070</v>
      </c>
      <c r="C93" s="18" t="s">
        <v>45</v>
      </c>
      <c r="D93" s="214">
        <f>'2016-2017 исходные'!F93</f>
        <v>0.93670886075949367</v>
      </c>
      <c r="E93" s="39">
        <f t="shared" si="50"/>
        <v>0.88017184397637249</v>
      </c>
      <c r="F93" s="308" t="str">
        <f t="shared" si="35"/>
        <v>A</v>
      </c>
      <c r="G93" s="155">
        <f>'2016-2017 исходные'!J93</f>
        <v>0.79729729729729726</v>
      </c>
      <c r="H93" s="39">
        <f t="shared" si="51"/>
        <v>0.70403065739787574</v>
      </c>
      <c r="I93" s="308" t="str">
        <f t="shared" si="36"/>
        <v>B</v>
      </c>
      <c r="J93" s="131">
        <f>'2016-2017 исходные'!M93</f>
        <v>0.75609756097560976</v>
      </c>
      <c r="K93" s="39">
        <f t="shared" si="52"/>
        <v>0.63083007095783172</v>
      </c>
      <c r="L93" s="309" t="str">
        <f t="shared" si="37"/>
        <v>B</v>
      </c>
      <c r="M93" s="301">
        <f>'2016-2017 исходные'!P93</f>
        <v>0.51219512195121952</v>
      </c>
      <c r="N93" s="39">
        <f t="shared" si="53"/>
        <v>0.47462537255660042</v>
      </c>
      <c r="O93" s="308" t="str">
        <f t="shared" si="38"/>
        <v>B</v>
      </c>
      <c r="P93" s="140">
        <f>'2016-2017 исходные'!S93</f>
        <v>13.585365853658537</v>
      </c>
      <c r="Q93" s="128">
        <f t="shared" si="54"/>
        <v>13</v>
      </c>
      <c r="R93" s="413" t="str">
        <f t="shared" si="39"/>
        <v>B</v>
      </c>
      <c r="S93" s="426" t="str">
        <f t="shared" si="33"/>
        <v>B</v>
      </c>
      <c r="T93" s="420">
        <f t="shared" si="40"/>
        <v>4.2</v>
      </c>
      <c r="U93" s="327">
        <f t="shared" si="41"/>
        <v>2.5</v>
      </c>
      <c r="V93" s="327">
        <f t="shared" si="42"/>
        <v>2.5</v>
      </c>
      <c r="W93" s="327">
        <f t="shared" si="43"/>
        <v>2.5</v>
      </c>
      <c r="X93" s="327">
        <f t="shared" si="44"/>
        <v>2.5</v>
      </c>
      <c r="Y93" s="328">
        <f t="shared" si="34"/>
        <v>2.84</v>
      </c>
    </row>
    <row r="94" spans="1:25" x14ac:dyDescent="0.25">
      <c r="A94" s="32">
        <v>5</v>
      </c>
      <c r="B94" s="7">
        <v>60180</v>
      </c>
      <c r="C94" s="18" t="s">
        <v>4</v>
      </c>
      <c r="D94" s="214">
        <f>'2016-2017 исходные'!F94</f>
        <v>0.88311688311688308</v>
      </c>
      <c r="E94" s="39">
        <f t="shared" si="50"/>
        <v>0.88017184397637249</v>
      </c>
      <c r="F94" s="308" t="str">
        <f t="shared" si="35"/>
        <v>B</v>
      </c>
      <c r="G94" s="155">
        <f>'2016-2017 исходные'!J94</f>
        <v>0.77941176470588236</v>
      </c>
      <c r="H94" s="39">
        <f t="shared" si="51"/>
        <v>0.70403065739787574</v>
      </c>
      <c r="I94" s="308" t="str">
        <f t="shared" si="36"/>
        <v>B</v>
      </c>
      <c r="J94" s="131">
        <f>'2016-2017 исходные'!M94</f>
        <v>0.74647887323943662</v>
      </c>
      <c r="K94" s="39">
        <f t="shared" si="52"/>
        <v>0.63083007095783172</v>
      </c>
      <c r="L94" s="308" t="str">
        <f t="shared" si="37"/>
        <v>B</v>
      </c>
      <c r="M94" s="301">
        <f>'2016-2017 исходные'!P94</f>
        <v>0.39436619718309857</v>
      </c>
      <c r="N94" s="39">
        <f t="shared" si="53"/>
        <v>0.47462537255660042</v>
      </c>
      <c r="O94" s="308" t="str">
        <f t="shared" si="38"/>
        <v>C</v>
      </c>
      <c r="P94" s="140">
        <f>'2016-2017 исходные'!S94</f>
        <v>17.901408450704224</v>
      </c>
      <c r="Q94" s="128">
        <f t="shared" si="54"/>
        <v>13</v>
      </c>
      <c r="R94" s="335" t="str">
        <f t="shared" si="39"/>
        <v>C</v>
      </c>
      <c r="S94" s="426" t="str">
        <f t="shared" si="33"/>
        <v>C</v>
      </c>
      <c r="T94" s="420">
        <f t="shared" si="40"/>
        <v>2.5</v>
      </c>
      <c r="U94" s="327">
        <f t="shared" si="41"/>
        <v>2.5</v>
      </c>
      <c r="V94" s="327">
        <f t="shared" si="42"/>
        <v>2.5</v>
      </c>
      <c r="W94" s="327">
        <f t="shared" si="43"/>
        <v>2</v>
      </c>
      <c r="X94" s="327">
        <f t="shared" si="44"/>
        <v>2</v>
      </c>
      <c r="Y94" s="328">
        <f t="shared" si="34"/>
        <v>2.2999999999999998</v>
      </c>
    </row>
    <row r="95" spans="1:25" x14ac:dyDescent="0.25">
      <c r="A95" s="32">
        <v>6</v>
      </c>
      <c r="B95" s="7">
        <v>60220</v>
      </c>
      <c r="C95" s="18" t="s">
        <v>117</v>
      </c>
      <c r="D95" s="214">
        <f>'2016-2017 исходные'!F95</f>
        <v>0.76595744680851074</v>
      </c>
      <c r="E95" s="39">
        <f t="shared" si="50"/>
        <v>0.88017184397637249</v>
      </c>
      <c r="F95" s="308" t="str">
        <f t="shared" si="35"/>
        <v>C</v>
      </c>
      <c r="G95" s="155">
        <f>'2016-2017 исходные'!J95</f>
        <v>0.55555555555555547</v>
      </c>
      <c r="H95" s="39">
        <f t="shared" si="51"/>
        <v>0.70403065739787574</v>
      </c>
      <c r="I95" s="308" t="str">
        <f t="shared" si="36"/>
        <v>C</v>
      </c>
      <c r="J95" s="131">
        <f>'2016-2017 исходные'!M95</f>
        <v>0.39655172413793105</v>
      </c>
      <c r="K95" s="39">
        <f t="shared" si="52"/>
        <v>0.63083007095783172</v>
      </c>
      <c r="L95" s="309" t="str">
        <f t="shared" si="37"/>
        <v>C</v>
      </c>
      <c r="M95" s="301">
        <f>'2016-2017 исходные'!P95</f>
        <v>0.5</v>
      </c>
      <c r="N95" s="39">
        <f t="shared" si="53"/>
        <v>0.47462537255660042</v>
      </c>
      <c r="O95" s="309" t="str">
        <f t="shared" si="38"/>
        <v>B</v>
      </c>
      <c r="P95" s="140">
        <f>'2016-2017 исходные'!S95</f>
        <v>11.206896551724139</v>
      </c>
      <c r="Q95" s="128">
        <f t="shared" si="54"/>
        <v>13</v>
      </c>
      <c r="R95" s="413" t="str">
        <f t="shared" si="39"/>
        <v>B</v>
      </c>
      <c r="S95" s="426" t="str">
        <f t="shared" si="33"/>
        <v>C</v>
      </c>
      <c r="T95" s="420">
        <f t="shared" si="40"/>
        <v>2</v>
      </c>
      <c r="U95" s="327">
        <f t="shared" si="41"/>
        <v>2</v>
      </c>
      <c r="V95" s="327">
        <f t="shared" si="42"/>
        <v>2</v>
      </c>
      <c r="W95" s="327">
        <f t="shared" si="43"/>
        <v>2.5</v>
      </c>
      <c r="X95" s="327">
        <f t="shared" si="44"/>
        <v>2.5</v>
      </c>
      <c r="Y95" s="328">
        <f t="shared" si="34"/>
        <v>2.2000000000000002</v>
      </c>
    </row>
    <row r="96" spans="1:25" x14ac:dyDescent="0.25">
      <c r="A96" s="32">
        <v>7</v>
      </c>
      <c r="B96" s="7">
        <v>60240</v>
      </c>
      <c r="C96" s="18" t="s">
        <v>46</v>
      </c>
      <c r="D96" s="214">
        <f>'2016-2017 исходные'!F96</f>
        <v>0.91666666666666685</v>
      </c>
      <c r="E96" s="211">
        <f t="shared" si="50"/>
        <v>0.88017184397637249</v>
      </c>
      <c r="F96" s="308" t="str">
        <f t="shared" si="35"/>
        <v>A</v>
      </c>
      <c r="G96" s="155">
        <f>'2016-2017 исходные'!J96</f>
        <v>0.56565656565656552</v>
      </c>
      <c r="H96" s="39">
        <f t="shared" si="51"/>
        <v>0.70403065739787574</v>
      </c>
      <c r="I96" s="308" t="str">
        <f t="shared" si="36"/>
        <v>C</v>
      </c>
      <c r="J96" s="131">
        <f>'2016-2017 исходные'!M96</f>
        <v>0.52777777777777779</v>
      </c>
      <c r="K96" s="39">
        <f t="shared" si="52"/>
        <v>0.63083007095783172</v>
      </c>
      <c r="L96" s="308" t="str">
        <f t="shared" si="37"/>
        <v>C</v>
      </c>
      <c r="M96" s="301">
        <f>'2016-2017 исходные'!P96</f>
        <v>0.58333333333333337</v>
      </c>
      <c r="N96" s="39">
        <f t="shared" si="53"/>
        <v>0.47462537255660042</v>
      </c>
      <c r="O96" s="308" t="str">
        <f t="shared" si="38"/>
        <v>B</v>
      </c>
      <c r="P96" s="140">
        <f>'2016-2017 исходные'!S96</f>
        <v>14.037037037037036</v>
      </c>
      <c r="Q96" s="128">
        <f t="shared" si="54"/>
        <v>13</v>
      </c>
      <c r="R96" s="336" t="str">
        <f t="shared" si="39"/>
        <v>C</v>
      </c>
      <c r="S96" s="426" t="str">
        <f t="shared" si="33"/>
        <v>B</v>
      </c>
      <c r="T96" s="420">
        <f t="shared" si="40"/>
        <v>4.2</v>
      </c>
      <c r="U96" s="327">
        <f t="shared" si="41"/>
        <v>2</v>
      </c>
      <c r="V96" s="327">
        <f t="shared" si="42"/>
        <v>2</v>
      </c>
      <c r="W96" s="327">
        <f t="shared" si="43"/>
        <v>2.5</v>
      </c>
      <c r="X96" s="327">
        <f t="shared" si="44"/>
        <v>2</v>
      </c>
      <c r="Y96" s="328">
        <f t="shared" si="34"/>
        <v>2.54</v>
      </c>
    </row>
    <row r="97" spans="1:25" x14ac:dyDescent="0.25">
      <c r="A97" s="32">
        <v>8</v>
      </c>
      <c r="B97" s="7">
        <v>60560</v>
      </c>
      <c r="C97" s="18" t="s">
        <v>27</v>
      </c>
      <c r="D97" s="214">
        <f>'2016-2017 исходные'!F97</f>
        <v>0.83333333333333337</v>
      </c>
      <c r="E97" s="211">
        <f t="shared" si="50"/>
        <v>0.88017184397637249</v>
      </c>
      <c r="F97" s="308" t="str">
        <f t="shared" si="35"/>
        <v>C</v>
      </c>
      <c r="G97" s="155">
        <f>'2016-2017 исходные'!J97</f>
        <v>0.72499999999999998</v>
      </c>
      <c r="H97" s="39">
        <f t="shared" si="51"/>
        <v>0.70403065739787574</v>
      </c>
      <c r="I97" s="308" t="str">
        <f t="shared" si="36"/>
        <v>B</v>
      </c>
      <c r="J97" s="131">
        <f>'2016-2017 исходные'!M97</f>
        <v>0.625</v>
      </c>
      <c r="K97" s="39">
        <f t="shared" si="52"/>
        <v>0.63083007095783172</v>
      </c>
      <c r="L97" s="308" t="str">
        <f t="shared" si="37"/>
        <v>C</v>
      </c>
      <c r="M97" s="301">
        <f>'2016-2017 исходные'!P97</f>
        <v>0.375</v>
      </c>
      <c r="N97" s="39">
        <f t="shared" si="53"/>
        <v>0.47462537255660042</v>
      </c>
      <c r="O97" s="308" t="str">
        <f t="shared" si="38"/>
        <v>C</v>
      </c>
      <c r="P97" s="140">
        <f>'2016-2017 исходные'!S97</f>
        <v>10.604166666666666</v>
      </c>
      <c r="Q97" s="128">
        <f t="shared" si="54"/>
        <v>13</v>
      </c>
      <c r="R97" s="221" t="str">
        <f t="shared" si="39"/>
        <v>B</v>
      </c>
      <c r="S97" s="426" t="str">
        <f t="shared" si="33"/>
        <v>C</v>
      </c>
      <c r="T97" s="420">
        <f t="shared" si="40"/>
        <v>2</v>
      </c>
      <c r="U97" s="327">
        <f t="shared" si="41"/>
        <v>2.5</v>
      </c>
      <c r="V97" s="327">
        <f t="shared" si="42"/>
        <v>2</v>
      </c>
      <c r="W97" s="327">
        <f t="shared" si="43"/>
        <v>2</v>
      </c>
      <c r="X97" s="327">
        <f t="shared" si="44"/>
        <v>2.5</v>
      </c>
      <c r="Y97" s="328">
        <f t="shared" si="34"/>
        <v>2.2000000000000002</v>
      </c>
    </row>
    <row r="98" spans="1:25" x14ac:dyDescent="0.25">
      <c r="A98" s="32">
        <v>9</v>
      </c>
      <c r="B98" s="7">
        <v>60660</v>
      </c>
      <c r="C98" s="18" t="s">
        <v>59</v>
      </c>
      <c r="D98" s="214">
        <f>'2016-2017 исходные'!F98</f>
        <v>0.875</v>
      </c>
      <c r="E98" s="211">
        <f t="shared" si="50"/>
        <v>0.88017184397637249</v>
      </c>
      <c r="F98" s="308" t="str">
        <f t="shared" si="35"/>
        <v>C</v>
      </c>
      <c r="G98" s="155">
        <f>'2016-2017 исходные'!J98</f>
        <v>0.61904761904761907</v>
      </c>
      <c r="H98" s="39">
        <f t="shared" si="51"/>
        <v>0.70403065739787574</v>
      </c>
      <c r="I98" s="308" t="str">
        <f t="shared" si="36"/>
        <v>C</v>
      </c>
      <c r="J98" s="131">
        <f>'2016-2017 исходные'!M98</f>
        <v>0.56000000000000005</v>
      </c>
      <c r="K98" s="39">
        <f t="shared" si="52"/>
        <v>0.63083007095783172</v>
      </c>
      <c r="L98" s="308" t="str">
        <f t="shared" si="37"/>
        <v>C</v>
      </c>
      <c r="M98" s="301">
        <f>'2016-2017 исходные'!P98</f>
        <v>0.64</v>
      </c>
      <c r="N98" s="39">
        <f t="shared" si="53"/>
        <v>0.47462537255660042</v>
      </c>
      <c r="O98" s="308" t="str">
        <f t="shared" si="38"/>
        <v>B</v>
      </c>
      <c r="P98" s="140">
        <f>'2016-2017 исходные'!S98</f>
        <v>11.6</v>
      </c>
      <c r="Q98" s="128">
        <f t="shared" si="54"/>
        <v>13</v>
      </c>
      <c r="R98" s="336" t="str">
        <f t="shared" si="39"/>
        <v>B</v>
      </c>
      <c r="S98" s="426" t="str">
        <f t="shared" si="33"/>
        <v>C</v>
      </c>
      <c r="T98" s="420">
        <f t="shared" si="40"/>
        <v>2</v>
      </c>
      <c r="U98" s="327">
        <f t="shared" si="41"/>
        <v>2</v>
      </c>
      <c r="V98" s="327">
        <f t="shared" si="42"/>
        <v>2</v>
      </c>
      <c r="W98" s="327">
        <f t="shared" si="43"/>
        <v>2.5</v>
      </c>
      <c r="X98" s="327">
        <f t="shared" si="44"/>
        <v>2.5</v>
      </c>
      <c r="Y98" s="328">
        <f t="shared" si="34"/>
        <v>2.2000000000000002</v>
      </c>
    </row>
    <row r="99" spans="1:25" x14ac:dyDescent="0.25">
      <c r="A99" s="32">
        <v>10</v>
      </c>
      <c r="B99" s="28">
        <v>60001</v>
      </c>
      <c r="C99" s="20" t="s">
        <v>60</v>
      </c>
      <c r="D99" s="214">
        <f>'2016-2017 исходные'!F99</f>
        <v>0.85106382978723405</v>
      </c>
      <c r="E99" s="38">
        <f t="shared" si="50"/>
        <v>0.88017184397637249</v>
      </c>
      <c r="F99" s="308" t="str">
        <f t="shared" si="35"/>
        <v>C</v>
      </c>
      <c r="G99" s="154">
        <f>'2016-2017 исходные'!J99</f>
        <v>0.6</v>
      </c>
      <c r="H99" s="38">
        <f t="shared" si="51"/>
        <v>0.70403065739787574</v>
      </c>
      <c r="I99" s="312" t="str">
        <f t="shared" si="36"/>
        <v>C</v>
      </c>
      <c r="J99" s="134">
        <f>'2016-2017 исходные'!M99</f>
        <v>0.52173913043478259</v>
      </c>
      <c r="K99" s="38">
        <f t="shared" si="52"/>
        <v>0.63083007095783172</v>
      </c>
      <c r="L99" s="308" t="str">
        <f t="shared" si="37"/>
        <v>C</v>
      </c>
      <c r="M99" s="300">
        <f>'2016-2017 исходные'!P99</f>
        <v>0.47826086956521741</v>
      </c>
      <c r="N99" s="38">
        <f t="shared" si="53"/>
        <v>0.47462537255660042</v>
      </c>
      <c r="O99" s="309" t="str">
        <f t="shared" si="38"/>
        <v>B</v>
      </c>
      <c r="P99" s="139">
        <f>'2016-2017 исходные'!S99</f>
        <v>16.152173913043477</v>
      </c>
      <c r="Q99" s="127">
        <f t="shared" si="54"/>
        <v>13</v>
      </c>
      <c r="R99" s="335" t="str">
        <f t="shared" si="39"/>
        <v>C</v>
      </c>
      <c r="S99" s="426" t="str">
        <f t="shared" si="33"/>
        <v>C</v>
      </c>
      <c r="T99" s="420">
        <f t="shared" si="40"/>
        <v>2</v>
      </c>
      <c r="U99" s="327">
        <f t="shared" si="41"/>
        <v>2</v>
      </c>
      <c r="V99" s="327">
        <f t="shared" si="42"/>
        <v>2</v>
      </c>
      <c r="W99" s="327">
        <f t="shared" si="43"/>
        <v>2.5</v>
      </c>
      <c r="X99" s="327">
        <f t="shared" si="44"/>
        <v>2</v>
      </c>
      <c r="Y99" s="328">
        <f t="shared" si="34"/>
        <v>2.1</v>
      </c>
    </row>
    <row r="100" spans="1:25" x14ac:dyDescent="0.25">
      <c r="A100" s="32">
        <v>11</v>
      </c>
      <c r="B100" s="7">
        <v>60701</v>
      </c>
      <c r="C100" s="18" t="s">
        <v>61</v>
      </c>
      <c r="D100" s="214">
        <f>'2016-2017 исходные'!F100</f>
        <v>0.97297297297297303</v>
      </c>
      <c r="E100" s="211">
        <f t="shared" si="50"/>
        <v>0.88017184397637249</v>
      </c>
      <c r="F100" s="308" t="str">
        <f t="shared" si="35"/>
        <v>A</v>
      </c>
      <c r="G100" s="155">
        <f>'2016-2017 исходные'!J100</f>
        <v>0.5</v>
      </c>
      <c r="H100" s="39">
        <f t="shared" si="51"/>
        <v>0.70403065739787574</v>
      </c>
      <c r="I100" s="309" t="str">
        <f t="shared" si="36"/>
        <v>C</v>
      </c>
      <c r="J100" s="131">
        <f>'2016-2017 исходные'!M100</f>
        <v>0.47619047619047616</v>
      </c>
      <c r="K100" s="39">
        <f t="shared" si="52"/>
        <v>0.63083007095783172</v>
      </c>
      <c r="L100" s="308" t="str">
        <f t="shared" si="37"/>
        <v>C</v>
      </c>
      <c r="M100" s="301">
        <f>'2016-2017 исходные'!P100</f>
        <v>0.47619047619047616</v>
      </c>
      <c r="N100" s="39">
        <f t="shared" si="53"/>
        <v>0.47462537255660042</v>
      </c>
      <c r="O100" s="309" t="str">
        <f t="shared" si="38"/>
        <v>B</v>
      </c>
      <c r="P100" s="140">
        <f>'2016-2017 исходные'!S100</f>
        <v>13.261904761904763</v>
      </c>
      <c r="Q100" s="128">
        <f t="shared" si="54"/>
        <v>13</v>
      </c>
      <c r="R100" s="336" t="str">
        <f t="shared" si="39"/>
        <v>B</v>
      </c>
      <c r="S100" s="426" t="str">
        <f t="shared" si="33"/>
        <v>B</v>
      </c>
      <c r="T100" s="420">
        <f t="shared" si="40"/>
        <v>4.2</v>
      </c>
      <c r="U100" s="327">
        <f t="shared" si="41"/>
        <v>2</v>
      </c>
      <c r="V100" s="327">
        <f t="shared" si="42"/>
        <v>2</v>
      </c>
      <c r="W100" s="327">
        <f t="shared" si="43"/>
        <v>2.5</v>
      </c>
      <c r="X100" s="327">
        <f t="shared" si="44"/>
        <v>2.5</v>
      </c>
      <c r="Y100" s="328">
        <f t="shared" si="34"/>
        <v>2.6399999999999997</v>
      </c>
    </row>
    <row r="101" spans="1:25" x14ac:dyDescent="0.25">
      <c r="A101" s="32">
        <v>12</v>
      </c>
      <c r="B101" s="7">
        <v>60850</v>
      </c>
      <c r="C101" s="18" t="s">
        <v>62</v>
      </c>
      <c r="D101" s="214">
        <f>'2016-2017 исходные'!F101</f>
        <v>0.90909090909090906</v>
      </c>
      <c r="E101" s="211">
        <f t="shared" si="50"/>
        <v>0.88017184397637249</v>
      </c>
      <c r="F101" s="308" t="str">
        <f t="shared" si="35"/>
        <v>A</v>
      </c>
      <c r="G101" s="155">
        <f>'2016-2017 исходные'!J101</f>
        <v>0.92</v>
      </c>
      <c r="H101" s="39">
        <f t="shared" si="51"/>
        <v>0.70403065739787574</v>
      </c>
      <c r="I101" s="308" t="str">
        <f t="shared" si="36"/>
        <v>A</v>
      </c>
      <c r="J101" s="131">
        <f>'2016-2017 исходные'!M101</f>
        <v>0.82758620689655171</v>
      </c>
      <c r="K101" s="39">
        <f t="shared" si="52"/>
        <v>0.63083007095783172</v>
      </c>
      <c r="L101" s="309" t="str">
        <f t="shared" si="37"/>
        <v>A</v>
      </c>
      <c r="M101" s="301">
        <f>'2016-2017 исходные'!P101</f>
        <v>0.32758620689655177</v>
      </c>
      <c r="N101" s="39">
        <f t="shared" si="53"/>
        <v>0.47462537255660042</v>
      </c>
      <c r="O101" s="308" t="str">
        <f t="shared" si="38"/>
        <v>D</v>
      </c>
      <c r="P101" s="145">
        <f>'2016-2017 исходные'!S101</f>
        <v>15.517241379310345</v>
      </c>
      <c r="Q101" s="128">
        <f t="shared" si="54"/>
        <v>13</v>
      </c>
      <c r="R101" s="335" t="str">
        <f t="shared" si="39"/>
        <v>C</v>
      </c>
      <c r="S101" s="426" t="str">
        <f t="shared" si="33"/>
        <v>B</v>
      </c>
      <c r="T101" s="420">
        <f t="shared" si="40"/>
        <v>4.2</v>
      </c>
      <c r="U101" s="327">
        <f t="shared" si="41"/>
        <v>4.2</v>
      </c>
      <c r="V101" s="327">
        <f t="shared" si="42"/>
        <v>4.2</v>
      </c>
      <c r="W101" s="327">
        <f t="shared" si="43"/>
        <v>1</v>
      </c>
      <c r="X101" s="327">
        <f t="shared" si="44"/>
        <v>2</v>
      </c>
      <c r="Y101" s="328">
        <f t="shared" si="34"/>
        <v>3.12</v>
      </c>
    </row>
    <row r="102" spans="1:25" x14ac:dyDescent="0.25">
      <c r="A102" s="32">
        <v>13</v>
      </c>
      <c r="B102" s="7">
        <v>60910</v>
      </c>
      <c r="C102" s="18" t="s">
        <v>10</v>
      </c>
      <c r="D102" s="214">
        <f>'2016-2017 исходные'!F102</f>
        <v>0.89830508474576276</v>
      </c>
      <c r="E102" s="211">
        <f t="shared" si="50"/>
        <v>0.88017184397637249</v>
      </c>
      <c r="F102" s="308" t="str">
        <f t="shared" si="35"/>
        <v>B</v>
      </c>
      <c r="G102" s="155">
        <f>'2016-2017 исходные'!J102</f>
        <v>0.60377358490566035</v>
      </c>
      <c r="H102" s="39">
        <f t="shared" si="51"/>
        <v>0.70403065739787574</v>
      </c>
      <c r="I102" s="312" t="str">
        <f t="shared" si="36"/>
        <v>C</v>
      </c>
      <c r="J102" s="131">
        <f>'2016-2017 исходные'!M102</f>
        <v>0.5714285714285714</v>
      </c>
      <c r="K102" s="39">
        <f t="shared" si="52"/>
        <v>0.63083007095783172</v>
      </c>
      <c r="L102" s="308" t="str">
        <f t="shared" si="37"/>
        <v>C</v>
      </c>
      <c r="M102" s="301">
        <f>'2016-2017 исходные'!P102</f>
        <v>0.4642857142857143</v>
      </c>
      <c r="N102" s="39">
        <f t="shared" si="53"/>
        <v>0.47462537255660042</v>
      </c>
      <c r="O102" s="308" t="str">
        <f t="shared" si="38"/>
        <v>C</v>
      </c>
      <c r="P102" s="140">
        <f>'2016-2017 исходные'!S102</f>
        <v>14.660714285714286</v>
      </c>
      <c r="Q102" s="128">
        <f t="shared" si="54"/>
        <v>13</v>
      </c>
      <c r="R102" s="336" t="str">
        <f t="shared" si="39"/>
        <v>C</v>
      </c>
      <c r="S102" s="426" t="str">
        <f t="shared" si="33"/>
        <v>C</v>
      </c>
      <c r="T102" s="420">
        <f t="shared" si="40"/>
        <v>2.5</v>
      </c>
      <c r="U102" s="327">
        <f t="shared" si="41"/>
        <v>2</v>
      </c>
      <c r="V102" s="327">
        <f t="shared" si="42"/>
        <v>2</v>
      </c>
      <c r="W102" s="327">
        <f t="shared" si="43"/>
        <v>2</v>
      </c>
      <c r="X102" s="327">
        <f t="shared" si="44"/>
        <v>2</v>
      </c>
      <c r="Y102" s="328">
        <f t="shared" si="34"/>
        <v>2.1</v>
      </c>
    </row>
    <row r="103" spans="1:25" x14ac:dyDescent="0.25">
      <c r="A103" s="32">
        <v>14</v>
      </c>
      <c r="B103" s="7">
        <v>60980</v>
      </c>
      <c r="C103" s="18" t="s">
        <v>63</v>
      </c>
      <c r="D103" s="214">
        <f>'2016-2017 исходные'!F103</f>
        <v>0.8571428571428571</v>
      </c>
      <c r="E103" s="211">
        <f t="shared" si="50"/>
        <v>0.88017184397637249</v>
      </c>
      <c r="F103" s="308" t="str">
        <f t="shared" si="35"/>
        <v>C</v>
      </c>
      <c r="G103" s="155">
        <f>'2016-2017 исходные'!J103</f>
        <v>0.8125</v>
      </c>
      <c r="H103" s="39">
        <f t="shared" si="51"/>
        <v>0.70403065739787574</v>
      </c>
      <c r="I103" s="308" t="str">
        <f t="shared" si="36"/>
        <v>A</v>
      </c>
      <c r="J103" s="131">
        <f>'2016-2017 исходные'!M103</f>
        <v>0.7192982456140351</v>
      </c>
      <c r="K103" s="39">
        <f t="shared" si="52"/>
        <v>0.63083007095783172</v>
      </c>
      <c r="L103" s="308" t="str">
        <f t="shared" si="37"/>
        <v>B</v>
      </c>
      <c r="M103" s="301">
        <f>'2016-2017 исходные'!P103</f>
        <v>0.47368421052631576</v>
      </c>
      <c r="N103" s="39">
        <f t="shared" si="53"/>
        <v>0.47462537255660042</v>
      </c>
      <c r="O103" s="308" t="str">
        <f t="shared" si="38"/>
        <v>C</v>
      </c>
      <c r="P103" s="140">
        <f>'2016-2017 исходные'!S103</f>
        <v>13.56140350877193</v>
      </c>
      <c r="Q103" s="128">
        <f t="shared" si="54"/>
        <v>13</v>
      </c>
      <c r="R103" s="221" t="str">
        <f t="shared" si="39"/>
        <v>B</v>
      </c>
      <c r="S103" s="426" t="str">
        <f t="shared" si="33"/>
        <v>B</v>
      </c>
      <c r="T103" s="420">
        <f t="shared" si="40"/>
        <v>2</v>
      </c>
      <c r="U103" s="327">
        <f t="shared" si="41"/>
        <v>4.2</v>
      </c>
      <c r="V103" s="327">
        <f t="shared" si="42"/>
        <v>2.5</v>
      </c>
      <c r="W103" s="327">
        <f t="shared" si="43"/>
        <v>2</v>
      </c>
      <c r="X103" s="327">
        <f t="shared" si="44"/>
        <v>2.5</v>
      </c>
      <c r="Y103" s="328">
        <f t="shared" si="34"/>
        <v>2.6399999999999997</v>
      </c>
    </row>
    <row r="104" spans="1:25" x14ac:dyDescent="0.25">
      <c r="A104" s="32">
        <v>15</v>
      </c>
      <c r="B104" s="7">
        <v>61080</v>
      </c>
      <c r="C104" s="18" t="s">
        <v>64</v>
      </c>
      <c r="D104" s="214">
        <f>'2016-2017 исходные'!F104</f>
        <v>0.87272727272727268</v>
      </c>
      <c r="E104" s="211">
        <f t="shared" si="50"/>
        <v>0.88017184397637249</v>
      </c>
      <c r="F104" s="308" t="str">
        <f t="shared" si="35"/>
        <v>C</v>
      </c>
      <c r="G104" s="155">
        <f>'2016-2017 исходные'!J104</f>
        <v>0.75</v>
      </c>
      <c r="H104" s="39">
        <f t="shared" si="51"/>
        <v>0.70403065739787574</v>
      </c>
      <c r="I104" s="308" t="str">
        <f t="shared" si="36"/>
        <v>B</v>
      </c>
      <c r="J104" s="131">
        <f>'2016-2017 исходные'!M104</f>
        <v>0.69491525423728817</v>
      </c>
      <c r="K104" s="39">
        <f t="shared" si="52"/>
        <v>0.63083007095783172</v>
      </c>
      <c r="L104" s="308" t="str">
        <f t="shared" si="37"/>
        <v>B</v>
      </c>
      <c r="M104" s="301">
        <f>'2016-2017 исходные'!P104</f>
        <v>0.50847457627118642</v>
      </c>
      <c r="N104" s="39">
        <f t="shared" si="53"/>
        <v>0.47462537255660042</v>
      </c>
      <c r="O104" s="308" t="str">
        <f t="shared" si="38"/>
        <v>B</v>
      </c>
      <c r="P104" s="140">
        <f>'2016-2017 исходные'!S104</f>
        <v>14.084745762711865</v>
      </c>
      <c r="Q104" s="128">
        <f t="shared" si="54"/>
        <v>13</v>
      </c>
      <c r="R104" s="336" t="str">
        <f t="shared" si="39"/>
        <v>C</v>
      </c>
      <c r="S104" s="426" t="str">
        <f t="shared" si="33"/>
        <v>C</v>
      </c>
      <c r="T104" s="420">
        <f t="shared" si="40"/>
        <v>2</v>
      </c>
      <c r="U104" s="327">
        <f t="shared" si="41"/>
        <v>2.5</v>
      </c>
      <c r="V104" s="327">
        <f t="shared" si="42"/>
        <v>2.5</v>
      </c>
      <c r="W104" s="327">
        <f t="shared" si="43"/>
        <v>2.5</v>
      </c>
      <c r="X104" s="327">
        <f t="shared" si="44"/>
        <v>2</v>
      </c>
      <c r="Y104" s="328">
        <f t="shared" si="34"/>
        <v>2.2999999999999998</v>
      </c>
    </row>
    <row r="105" spans="1:25" x14ac:dyDescent="0.25">
      <c r="A105" s="32">
        <v>16</v>
      </c>
      <c r="B105" s="7">
        <v>61150</v>
      </c>
      <c r="C105" s="18" t="s">
        <v>65</v>
      </c>
      <c r="D105" s="214">
        <f>'2016-2017 исходные'!F105</f>
        <v>0.81967213114754101</v>
      </c>
      <c r="E105" s="211">
        <f t="shared" si="50"/>
        <v>0.88017184397637249</v>
      </c>
      <c r="F105" s="308" t="str">
        <f t="shared" si="35"/>
        <v>C</v>
      </c>
      <c r="G105" s="155">
        <f>'2016-2017 исходные'!J105</f>
        <v>0.78</v>
      </c>
      <c r="H105" s="39">
        <f t="shared" si="51"/>
        <v>0.70403065739787574</v>
      </c>
      <c r="I105" s="308" t="str">
        <f t="shared" si="36"/>
        <v>B</v>
      </c>
      <c r="J105" s="131">
        <f>'2016-2017 исходные'!M105</f>
        <v>0.61538461538461542</v>
      </c>
      <c r="K105" s="39">
        <f t="shared" si="52"/>
        <v>0.63083007095783172</v>
      </c>
      <c r="L105" s="308" t="str">
        <f t="shared" si="37"/>
        <v>C</v>
      </c>
      <c r="M105" s="301">
        <f>'2016-2017 исходные'!P105</f>
        <v>0.3692307692307692</v>
      </c>
      <c r="N105" s="39">
        <f t="shared" si="53"/>
        <v>0.47462537255660042</v>
      </c>
      <c r="O105" s="308" t="str">
        <f t="shared" si="38"/>
        <v>C</v>
      </c>
      <c r="P105" s="140">
        <f>'2016-2017 исходные'!S105</f>
        <v>13.076923076923077</v>
      </c>
      <c r="Q105" s="128">
        <f t="shared" si="54"/>
        <v>13</v>
      </c>
      <c r="R105" s="336" t="str">
        <f t="shared" si="39"/>
        <v>B</v>
      </c>
      <c r="S105" s="426" t="str">
        <f t="shared" si="33"/>
        <v>C</v>
      </c>
      <c r="T105" s="420">
        <f t="shared" si="40"/>
        <v>2</v>
      </c>
      <c r="U105" s="327">
        <f t="shared" si="41"/>
        <v>2.5</v>
      </c>
      <c r="V105" s="327">
        <f t="shared" si="42"/>
        <v>2</v>
      </c>
      <c r="W105" s="327">
        <f t="shared" si="43"/>
        <v>2</v>
      </c>
      <c r="X105" s="327">
        <f t="shared" si="44"/>
        <v>2.5</v>
      </c>
      <c r="Y105" s="328">
        <f t="shared" si="34"/>
        <v>2.2000000000000002</v>
      </c>
    </row>
    <row r="106" spans="1:25" x14ac:dyDescent="0.25">
      <c r="A106" s="32">
        <v>17</v>
      </c>
      <c r="B106" s="7">
        <v>61210</v>
      </c>
      <c r="C106" s="18" t="s">
        <v>66</v>
      </c>
      <c r="D106" s="214">
        <f>'2016-2017 исходные'!F106</f>
        <v>0.81632653061224492</v>
      </c>
      <c r="E106" s="211">
        <f t="shared" si="50"/>
        <v>0.88017184397637249</v>
      </c>
      <c r="F106" s="308" t="str">
        <f t="shared" si="35"/>
        <v>C</v>
      </c>
      <c r="G106" s="155">
        <f>'2016-2017 исходные'!J106</f>
        <v>0.77500000000000002</v>
      </c>
      <c r="H106" s="39">
        <f t="shared" si="51"/>
        <v>0.70403065739787574</v>
      </c>
      <c r="I106" s="308" t="str">
        <f t="shared" si="36"/>
        <v>B</v>
      </c>
      <c r="J106" s="131">
        <f>'2016-2017 исходные'!M106</f>
        <v>0.67346938775510201</v>
      </c>
      <c r="K106" s="39">
        <f t="shared" si="52"/>
        <v>0.63083007095783172</v>
      </c>
      <c r="L106" s="308" t="str">
        <f t="shared" si="37"/>
        <v>B</v>
      </c>
      <c r="M106" s="301">
        <f>'2016-2017 исходные'!P106</f>
        <v>0.38775510204081642</v>
      </c>
      <c r="N106" s="39">
        <f t="shared" si="53"/>
        <v>0.47462537255660042</v>
      </c>
      <c r="O106" s="308" t="str">
        <f t="shared" si="38"/>
        <v>C</v>
      </c>
      <c r="P106" s="140">
        <f>'2016-2017 исходные'!S106</f>
        <v>12.020408163265307</v>
      </c>
      <c r="Q106" s="128">
        <f t="shared" si="54"/>
        <v>13</v>
      </c>
      <c r="R106" s="221" t="str">
        <f t="shared" si="39"/>
        <v>B</v>
      </c>
      <c r="S106" s="426" t="str">
        <f t="shared" si="33"/>
        <v>C</v>
      </c>
      <c r="T106" s="420">
        <f t="shared" si="40"/>
        <v>2</v>
      </c>
      <c r="U106" s="327">
        <f t="shared" si="41"/>
        <v>2.5</v>
      </c>
      <c r="V106" s="327">
        <f t="shared" si="42"/>
        <v>2.5</v>
      </c>
      <c r="W106" s="327">
        <f t="shared" si="43"/>
        <v>2</v>
      </c>
      <c r="X106" s="327">
        <f t="shared" si="44"/>
        <v>2.5</v>
      </c>
      <c r="Y106" s="328">
        <f t="shared" si="34"/>
        <v>2.2999999999999998</v>
      </c>
    </row>
    <row r="107" spans="1:25" x14ac:dyDescent="0.25">
      <c r="A107" s="32">
        <v>18</v>
      </c>
      <c r="B107" s="7">
        <v>61290</v>
      </c>
      <c r="C107" s="18" t="s">
        <v>67</v>
      </c>
      <c r="D107" s="214">
        <f>'2016-2017 исходные'!F107</f>
        <v>0.92</v>
      </c>
      <c r="E107" s="211">
        <f t="shared" si="50"/>
        <v>0.88017184397637249</v>
      </c>
      <c r="F107" s="308" t="str">
        <f t="shared" si="35"/>
        <v>A</v>
      </c>
      <c r="G107" s="155">
        <f>'2016-2017 исходные'!J107</f>
        <v>0.80434782608695654</v>
      </c>
      <c r="H107" s="39">
        <f t="shared" si="51"/>
        <v>0.70403065739787574</v>
      </c>
      <c r="I107" s="308" t="str">
        <f t="shared" si="36"/>
        <v>A</v>
      </c>
      <c r="J107" s="131">
        <f>'2016-2017 исходные'!M107</f>
        <v>0.73076923076923073</v>
      </c>
      <c r="K107" s="39">
        <f t="shared" si="52"/>
        <v>0.63083007095783172</v>
      </c>
      <c r="L107" s="308" t="str">
        <f t="shared" si="37"/>
        <v>B</v>
      </c>
      <c r="M107" s="301">
        <f>'2016-2017 исходные'!P107</f>
        <v>0.42307692307692307</v>
      </c>
      <c r="N107" s="39">
        <f t="shared" si="53"/>
        <v>0.47462537255660042</v>
      </c>
      <c r="O107" s="309" t="str">
        <f t="shared" si="38"/>
        <v>C</v>
      </c>
      <c r="P107" s="140">
        <f>'2016-2017 исходные'!S107</f>
        <v>13.153846153846153</v>
      </c>
      <c r="Q107" s="128">
        <f t="shared" si="54"/>
        <v>13</v>
      </c>
      <c r="R107" s="336" t="str">
        <f t="shared" si="39"/>
        <v>B</v>
      </c>
      <c r="S107" s="426" t="str">
        <f t="shared" si="33"/>
        <v>B</v>
      </c>
      <c r="T107" s="420">
        <f t="shared" si="40"/>
        <v>4.2</v>
      </c>
      <c r="U107" s="327">
        <f t="shared" si="41"/>
        <v>4.2</v>
      </c>
      <c r="V107" s="327">
        <f t="shared" si="42"/>
        <v>2.5</v>
      </c>
      <c r="W107" s="327">
        <f t="shared" si="43"/>
        <v>2</v>
      </c>
      <c r="X107" s="327">
        <f t="shared" si="44"/>
        <v>2.5</v>
      </c>
      <c r="Y107" s="328">
        <f t="shared" si="34"/>
        <v>3.08</v>
      </c>
    </row>
    <row r="108" spans="1:25" x14ac:dyDescent="0.25">
      <c r="A108" s="32">
        <v>19</v>
      </c>
      <c r="B108" s="7">
        <v>61340</v>
      </c>
      <c r="C108" s="18" t="s">
        <v>68</v>
      </c>
      <c r="D108" s="214">
        <f>'2016-2017 исходные'!F108</f>
        <v>0.91666666666666674</v>
      </c>
      <c r="E108" s="211">
        <f t="shared" si="50"/>
        <v>0.88017184397637249</v>
      </c>
      <c r="F108" s="308" t="str">
        <f t="shared" si="35"/>
        <v>A</v>
      </c>
      <c r="G108" s="155">
        <f>'2016-2017 исходные'!J108</f>
        <v>0.3454545454545454</v>
      </c>
      <c r="H108" s="39">
        <f t="shared" si="51"/>
        <v>0.70403065739787574</v>
      </c>
      <c r="I108" s="308" t="str">
        <f t="shared" si="36"/>
        <v>C</v>
      </c>
      <c r="J108" s="131">
        <f>'2016-2017 исходные'!M108</f>
        <v>0.30555555555555558</v>
      </c>
      <c r="K108" s="39">
        <f t="shared" si="52"/>
        <v>0.63083007095783172</v>
      </c>
      <c r="L108" s="308" t="str">
        <f t="shared" si="37"/>
        <v>D</v>
      </c>
      <c r="M108" s="301">
        <f>'2016-2017 исходные'!P108</f>
        <v>0.33333333333333337</v>
      </c>
      <c r="N108" s="39">
        <f t="shared" si="53"/>
        <v>0.47462537255660042</v>
      </c>
      <c r="O108" s="308" t="str">
        <f t="shared" si="38"/>
        <v>C</v>
      </c>
      <c r="P108" s="140">
        <f>'2016-2017 исходные'!S108</f>
        <v>14.430555555555555</v>
      </c>
      <c r="Q108" s="128">
        <f t="shared" si="54"/>
        <v>13</v>
      </c>
      <c r="R108" s="336" t="str">
        <f t="shared" si="39"/>
        <v>C</v>
      </c>
      <c r="S108" s="426" t="str">
        <f t="shared" si="33"/>
        <v>C</v>
      </c>
      <c r="T108" s="420">
        <f t="shared" si="40"/>
        <v>4.2</v>
      </c>
      <c r="U108" s="327">
        <f t="shared" si="41"/>
        <v>2</v>
      </c>
      <c r="V108" s="327">
        <f t="shared" si="42"/>
        <v>1</v>
      </c>
      <c r="W108" s="327">
        <f t="shared" si="43"/>
        <v>2</v>
      </c>
      <c r="X108" s="327">
        <f t="shared" si="44"/>
        <v>2</v>
      </c>
      <c r="Y108" s="328">
        <f t="shared" si="34"/>
        <v>2.2399999999999998</v>
      </c>
    </row>
    <row r="109" spans="1:25" x14ac:dyDescent="0.25">
      <c r="A109" s="32">
        <v>20</v>
      </c>
      <c r="B109" s="7">
        <v>61390</v>
      </c>
      <c r="C109" s="18" t="s">
        <v>69</v>
      </c>
      <c r="D109" s="214">
        <f>'2016-2017 исходные'!F109</f>
        <v>0.94736842105263153</v>
      </c>
      <c r="E109" s="211">
        <f t="shared" si="50"/>
        <v>0.88017184397637249</v>
      </c>
      <c r="F109" s="308" t="str">
        <f t="shared" si="35"/>
        <v>A</v>
      </c>
      <c r="G109" s="155">
        <f>'2016-2017 исходные'!J109</f>
        <v>0.5</v>
      </c>
      <c r="H109" s="39">
        <f t="shared" si="51"/>
        <v>0.70403065739787574</v>
      </c>
      <c r="I109" s="309" t="str">
        <f t="shared" si="36"/>
        <v>C</v>
      </c>
      <c r="J109" s="131">
        <f>'2016-2017 исходные'!M109</f>
        <v>0.4576271186440678</v>
      </c>
      <c r="K109" s="39">
        <f t="shared" si="52"/>
        <v>0.63083007095783172</v>
      </c>
      <c r="L109" s="309" t="str">
        <f t="shared" si="37"/>
        <v>C</v>
      </c>
      <c r="M109" s="301">
        <f>'2016-2017 исходные'!P109</f>
        <v>0.49152542372881358</v>
      </c>
      <c r="N109" s="39">
        <f t="shared" si="53"/>
        <v>0.47462537255660042</v>
      </c>
      <c r="O109" s="309" t="str">
        <f t="shared" si="38"/>
        <v>B</v>
      </c>
      <c r="P109" s="140">
        <f>'2016-2017 исходные'!S109</f>
        <v>14.661016949152541</v>
      </c>
      <c r="Q109" s="128">
        <f t="shared" si="54"/>
        <v>13</v>
      </c>
      <c r="R109" s="336" t="str">
        <f t="shared" si="39"/>
        <v>C</v>
      </c>
      <c r="S109" s="426" t="str">
        <f t="shared" si="33"/>
        <v>B</v>
      </c>
      <c r="T109" s="420">
        <f t="shared" si="40"/>
        <v>4.2</v>
      </c>
      <c r="U109" s="327">
        <f t="shared" si="41"/>
        <v>2</v>
      </c>
      <c r="V109" s="327">
        <f t="shared" si="42"/>
        <v>2</v>
      </c>
      <c r="W109" s="327">
        <f t="shared" si="43"/>
        <v>2.5</v>
      </c>
      <c r="X109" s="327">
        <f t="shared" si="44"/>
        <v>2</v>
      </c>
      <c r="Y109" s="328">
        <f t="shared" si="34"/>
        <v>2.54</v>
      </c>
    </row>
    <row r="110" spans="1:25" x14ac:dyDescent="0.25">
      <c r="A110" s="32">
        <v>21</v>
      </c>
      <c r="B110" s="7">
        <v>61410</v>
      </c>
      <c r="C110" s="18" t="s">
        <v>70</v>
      </c>
      <c r="D110" s="214">
        <f>'2016-2017 исходные'!F110</f>
        <v>0.95454545454545459</v>
      </c>
      <c r="E110" s="211">
        <f t="shared" si="50"/>
        <v>0.88017184397637249</v>
      </c>
      <c r="F110" s="308" t="str">
        <f t="shared" si="35"/>
        <v>A</v>
      </c>
      <c r="G110" s="155">
        <f>'2016-2017 исходные'!J110</f>
        <v>0.68253968253968256</v>
      </c>
      <c r="H110" s="39">
        <f t="shared" si="51"/>
        <v>0.70403065739787574</v>
      </c>
      <c r="I110" s="308" t="str">
        <f t="shared" si="36"/>
        <v>C</v>
      </c>
      <c r="J110" s="131">
        <f>'2016-2017 исходные'!M110</f>
        <v>0.68181818181818177</v>
      </c>
      <c r="K110" s="39">
        <f t="shared" si="52"/>
        <v>0.63083007095783172</v>
      </c>
      <c r="L110" s="309" t="str">
        <f t="shared" si="37"/>
        <v>B</v>
      </c>
      <c r="M110" s="301">
        <f>'2016-2017 исходные'!P110</f>
        <v>0.48484848484848486</v>
      </c>
      <c r="N110" s="39">
        <f t="shared" si="53"/>
        <v>0.47462537255660042</v>
      </c>
      <c r="O110" s="309" t="str">
        <f t="shared" si="38"/>
        <v>B</v>
      </c>
      <c r="P110" s="140">
        <f>'2016-2017 исходные'!S110</f>
        <v>13.272727272727273</v>
      </c>
      <c r="Q110" s="128">
        <f t="shared" si="54"/>
        <v>13</v>
      </c>
      <c r="R110" s="221" t="str">
        <f t="shared" si="39"/>
        <v>B</v>
      </c>
      <c r="S110" s="426" t="str">
        <f t="shared" si="33"/>
        <v>B</v>
      </c>
      <c r="T110" s="420">
        <f t="shared" si="40"/>
        <v>4.2</v>
      </c>
      <c r="U110" s="327">
        <f t="shared" si="41"/>
        <v>2</v>
      </c>
      <c r="V110" s="327">
        <f t="shared" si="42"/>
        <v>2.5</v>
      </c>
      <c r="W110" s="327">
        <f t="shared" si="43"/>
        <v>2.5</v>
      </c>
      <c r="X110" s="327">
        <f t="shared" si="44"/>
        <v>2.5</v>
      </c>
      <c r="Y110" s="328">
        <f t="shared" si="34"/>
        <v>2.7399999999999998</v>
      </c>
    </row>
    <row r="111" spans="1:25" x14ac:dyDescent="0.25">
      <c r="A111" s="32">
        <v>22</v>
      </c>
      <c r="B111" s="7">
        <v>61430</v>
      </c>
      <c r="C111" s="18" t="s">
        <v>127</v>
      </c>
      <c r="D111" s="214">
        <f>'2016-2017 исходные'!F111</f>
        <v>0.95454545454545459</v>
      </c>
      <c r="E111" s="211">
        <f t="shared" si="50"/>
        <v>0.88017184397637249</v>
      </c>
      <c r="F111" s="308" t="str">
        <f t="shared" si="35"/>
        <v>A</v>
      </c>
      <c r="G111" s="155">
        <f>'2016-2017 исходные'!J111</f>
        <v>0.88888888888888884</v>
      </c>
      <c r="H111" s="39">
        <f t="shared" si="51"/>
        <v>0.70403065739787574</v>
      </c>
      <c r="I111" s="308" t="str">
        <f t="shared" si="36"/>
        <v>A</v>
      </c>
      <c r="J111" s="131">
        <f>'2016-2017 исходные'!M111</f>
        <v>0.85185185185185186</v>
      </c>
      <c r="K111" s="39">
        <f t="shared" si="52"/>
        <v>0.63083007095783172</v>
      </c>
      <c r="L111" s="308" t="str">
        <f t="shared" si="37"/>
        <v>A</v>
      </c>
      <c r="M111" s="301">
        <f>'2016-2017 исходные'!P111</f>
        <v>0.37037037037037041</v>
      </c>
      <c r="N111" s="39">
        <f t="shared" si="53"/>
        <v>0.47462537255660042</v>
      </c>
      <c r="O111" s="308" t="str">
        <f t="shared" si="38"/>
        <v>C</v>
      </c>
      <c r="P111" s="140">
        <f>'2016-2017 исходные'!S111</f>
        <v>16.244444444444444</v>
      </c>
      <c r="Q111" s="128">
        <f t="shared" si="54"/>
        <v>13</v>
      </c>
      <c r="R111" s="335" t="str">
        <f t="shared" si="39"/>
        <v>C</v>
      </c>
      <c r="S111" s="426" t="str">
        <f t="shared" si="33"/>
        <v>B</v>
      </c>
      <c r="T111" s="420">
        <f t="shared" si="40"/>
        <v>4.2</v>
      </c>
      <c r="U111" s="327">
        <f t="shared" si="41"/>
        <v>4.2</v>
      </c>
      <c r="V111" s="327">
        <f t="shared" si="42"/>
        <v>4.2</v>
      </c>
      <c r="W111" s="327">
        <f t="shared" si="43"/>
        <v>2</v>
      </c>
      <c r="X111" s="327">
        <f t="shared" si="44"/>
        <v>2</v>
      </c>
      <c r="Y111" s="328">
        <f t="shared" si="34"/>
        <v>3.3200000000000003</v>
      </c>
    </row>
    <row r="112" spans="1:25" x14ac:dyDescent="0.25">
      <c r="A112" s="32">
        <v>23</v>
      </c>
      <c r="B112" s="7">
        <v>61440</v>
      </c>
      <c r="C112" s="18" t="s">
        <v>71</v>
      </c>
      <c r="D112" s="214">
        <f>'2016-2017 исходные'!F112</f>
        <v>0.92941176470588238</v>
      </c>
      <c r="E112" s="211">
        <f t="shared" si="50"/>
        <v>0.88017184397637249</v>
      </c>
      <c r="F112" s="308" t="str">
        <f t="shared" si="35"/>
        <v>A</v>
      </c>
      <c r="G112" s="155">
        <f>'2016-2017 исходные'!J112</f>
        <v>0.55696202531645567</v>
      </c>
      <c r="H112" s="39">
        <f t="shared" si="51"/>
        <v>0.70403065739787574</v>
      </c>
      <c r="I112" s="308" t="str">
        <f t="shared" si="36"/>
        <v>C</v>
      </c>
      <c r="J112" s="131">
        <f>'2016-2017 исходные'!M112</f>
        <v>0.45098039215686275</v>
      </c>
      <c r="K112" s="39">
        <f t="shared" si="52"/>
        <v>0.63083007095783172</v>
      </c>
      <c r="L112" s="309" t="str">
        <f t="shared" si="37"/>
        <v>C</v>
      </c>
      <c r="M112" s="301">
        <f>'2016-2017 исходные'!P112</f>
        <v>0.43137254901960786</v>
      </c>
      <c r="N112" s="39">
        <f t="shared" si="53"/>
        <v>0.47462537255660042</v>
      </c>
      <c r="O112" s="308" t="str">
        <f t="shared" si="38"/>
        <v>C</v>
      </c>
      <c r="P112" s="140">
        <f>'2016-2017 исходные'!S112</f>
        <v>18.607843137254903</v>
      </c>
      <c r="Q112" s="128">
        <f t="shared" si="54"/>
        <v>13</v>
      </c>
      <c r="R112" s="335" t="str">
        <f t="shared" si="39"/>
        <v>C</v>
      </c>
      <c r="S112" s="426" t="str">
        <f t="shared" si="33"/>
        <v>B</v>
      </c>
      <c r="T112" s="420">
        <f t="shared" si="40"/>
        <v>4.2</v>
      </c>
      <c r="U112" s="327">
        <f t="shared" si="41"/>
        <v>2</v>
      </c>
      <c r="V112" s="327">
        <f t="shared" si="42"/>
        <v>2</v>
      </c>
      <c r="W112" s="327">
        <f t="shared" si="43"/>
        <v>2</v>
      </c>
      <c r="X112" s="327">
        <f t="shared" si="44"/>
        <v>2</v>
      </c>
      <c r="Y112" s="328">
        <f t="shared" si="34"/>
        <v>2.44</v>
      </c>
    </row>
    <row r="113" spans="1:25" x14ac:dyDescent="0.25">
      <c r="A113" s="32">
        <v>24</v>
      </c>
      <c r="B113" s="7">
        <v>61450</v>
      </c>
      <c r="C113" s="18" t="s">
        <v>128</v>
      </c>
      <c r="D113" s="214">
        <f>'2016-2017 исходные'!F113</f>
        <v>0.96250000000000002</v>
      </c>
      <c r="E113" s="211">
        <f t="shared" si="50"/>
        <v>0.88017184397637249</v>
      </c>
      <c r="F113" s="308" t="str">
        <f t="shared" si="35"/>
        <v>A</v>
      </c>
      <c r="G113" s="155">
        <f>'2016-2017 исходные'!J113</f>
        <v>0.79220779220779225</v>
      </c>
      <c r="H113" s="39">
        <f t="shared" si="51"/>
        <v>0.70403065739787574</v>
      </c>
      <c r="I113" s="308" t="str">
        <f t="shared" si="36"/>
        <v>B</v>
      </c>
      <c r="J113" s="131">
        <f>'2016-2017 исходные'!M113</f>
        <v>0.72222222222222221</v>
      </c>
      <c r="K113" s="39">
        <f t="shared" si="52"/>
        <v>0.63083007095783172</v>
      </c>
      <c r="L113" s="308" t="str">
        <f t="shared" si="37"/>
        <v>B</v>
      </c>
      <c r="M113" s="301">
        <f>'2016-2017 исходные'!P113</f>
        <v>0.44444444444444442</v>
      </c>
      <c r="N113" s="39">
        <f t="shared" si="53"/>
        <v>0.47462537255660042</v>
      </c>
      <c r="O113" s="308" t="str">
        <f t="shared" si="38"/>
        <v>C</v>
      </c>
      <c r="P113" s="140">
        <f>'2016-2017 исходные'!S113</f>
        <v>14.477777777777778</v>
      </c>
      <c r="Q113" s="128">
        <f t="shared" si="54"/>
        <v>13</v>
      </c>
      <c r="R113" s="336" t="str">
        <f t="shared" si="39"/>
        <v>C</v>
      </c>
      <c r="S113" s="426" t="str">
        <f t="shared" si="33"/>
        <v>B</v>
      </c>
      <c r="T113" s="420">
        <f t="shared" si="40"/>
        <v>4.2</v>
      </c>
      <c r="U113" s="327">
        <f t="shared" si="41"/>
        <v>2.5</v>
      </c>
      <c r="V113" s="327">
        <f t="shared" si="42"/>
        <v>2.5</v>
      </c>
      <c r="W113" s="327">
        <f t="shared" si="43"/>
        <v>2</v>
      </c>
      <c r="X113" s="327">
        <f t="shared" si="44"/>
        <v>2</v>
      </c>
      <c r="Y113" s="328">
        <f t="shared" si="34"/>
        <v>2.6399999999999997</v>
      </c>
    </row>
    <row r="114" spans="1:25" x14ac:dyDescent="0.25">
      <c r="A114" s="32">
        <v>25</v>
      </c>
      <c r="B114" s="7">
        <v>61470</v>
      </c>
      <c r="C114" s="18" t="s">
        <v>72</v>
      </c>
      <c r="D114" s="214">
        <f>'2016-2017 исходные'!F114</f>
        <v>0.90140845070422526</v>
      </c>
      <c r="E114" s="211">
        <f t="shared" si="50"/>
        <v>0.88017184397637249</v>
      </c>
      <c r="F114" s="308" t="str">
        <f t="shared" si="35"/>
        <v>A</v>
      </c>
      <c r="G114" s="155">
        <f>'2016-2017 исходные'!J114</f>
        <v>0.68750000000000011</v>
      </c>
      <c r="H114" s="39">
        <f t="shared" si="51"/>
        <v>0.70403065739787574</v>
      </c>
      <c r="I114" s="308" t="str">
        <f t="shared" si="36"/>
        <v>C</v>
      </c>
      <c r="J114" s="131">
        <f>'2016-2017 исходные'!M114</f>
        <v>0.61538461538461542</v>
      </c>
      <c r="K114" s="39">
        <f t="shared" si="52"/>
        <v>0.63083007095783172</v>
      </c>
      <c r="L114" s="308" t="str">
        <f t="shared" si="37"/>
        <v>C</v>
      </c>
      <c r="M114" s="301">
        <f>'2016-2017 исходные'!P114</f>
        <v>0.46153846153846156</v>
      </c>
      <c r="N114" s="39">
        <f t="shared" si="53"/>
        <v>0.47462537255660042</v>
      </c>
      <c r="O114" s="309" t="str">
        <f t="shared" si="38"/>
        <v>C</v>
      </c>
      <c r="P114" s="140">
        <f>'2016-2017 исходные'!S114</f>
        <v>13.487179487179487</v>
      </c>
      <c r="Q114" s="128">
        <f t="shared" si="54"/>
        <v>13</v>
      </c>
      <c r="R114" s="336" t="str">
        <f t="shared" si="39"/>
        <v>B</v>
      </c>
      <c r="S114" s="426" t="str">
        <f t="shared" si="33"/>
        <v>B</v>
      </c>
      <c r="T114" s="420">
        <f t="shared" si="40"/>
        <v>4.2</v>
      </c>
      <c r="U114" s="327">
        <f t="shared" si="41"/>
        <v>2</v>
      </c>
      <c r="V114" s="327">
        <f t="shared" si="42"/>
        <v>2</v>
      </c>
      <c r="W114" s="327">
        <f t="shared" si="43"/>
        <v>2</v>
      </c>
      <c r="X114" s="327">
        <f t="shared" si="44"/>
        <v>2.5</v>
      </c>
      <c r="Y114" s="328">
        <f t="shared" si="34"/>
        <v>2.54</v>
      </c>
    </row>
    <row r="115" spans="1:25" x14ac:dyDescent="0.25">
      <c r="A115" s="32">
        <v>26</v>
      </c>
      <c r="B115" s="7">
        <v>61490</v>
      </c>
      <c r="C115" s="18" t="s">
        <v>129</v>
      </c>
      <c r="D115" s="214">
        <f>'2016-2017 исходные'!F115</f>
        <v>0.94400000000000006</v>
      </c>
      <c r="E115" s="211">
        <f t="shared" si="50"/>
        <v>0.88017184397637249</v>
      </c>
      <c r="F115" s="308" t="str">
        <f t="shared" si="35"/>
        <v>A</v>
      </c>
      <c r="G115" s="155">
        <f>'2016-2017 исходные'!J115</f>
        <v>0.68644067796610164</v>
      </c>
      <c r="H115" s="39">
        <f t="shared" si="51"/>
        <v>0.70403065739787574</v>
      </c>
      <c r="I115" s="308" t="str">
        <f t="shared" si="36"/>
        <v>C</v>
      </c>
      <c r="J115" s="131">
        <f>'2016-2017 исходные'!M115</f>
        <v>0.65384615384615385</v>
      </c>
      <c r="K115" s="39">
        <f t="shared" si="52"/>
        <v>0.63083007095783172</v>
      </c>
      <c r="L115" s="312" t="str">
        <f t="shared" si="37"/>
        <v>B</v>
      </c>
      <c r="M115" s="301">
        <f>'2016-2017 исходные'!P115</f>
        <v>0.46923076923076923</v>
      </c>
      <c r="N115" s="39">
        <f t="shared" si="53"/>
        <v>0.47462537255660042</v>
      </c>
      <c r="O115" s="308" t="str">
        <f t="shared" si="38"/>
        <v>C</v>
      </c>
      <c r="P115" s="140">
        <f>'2016-2017 исходные'!S115</f>
        <v>16.592307692307692</v>
      </c>
      <c r="Q115" s="128">
        <f t="shared" si="54"/>
        <v>13</v>
      </c>
      <c r="R115" s="335" t="str">
        <f t="shared" si="39"/>
        <v>C</v>
      </c>
      <c r="S115" s="426" t="str">
        <f t="shared" si="33"/>
        <v>B</v>
      </c>
      <c r="T115" s="420">
        <f t="shared" si="40"/>
        <v>4.2</v>
      </c>
      <c r="U115" s="327">
        <f t="shared" si="41"/>
        <v>2</v>
      </c>
      <c r="V115" s="327">
        <f t="shared" si="42"/>
        <v>2.5</v>
      </c>
      <c r="W115" s="327">
        <f t="shared" si="43"/>
        <v>2</v>
      </c>
      <c r="X115" s="327">
        <f t="shared" si="44"/>
        <v>2</v>
      </c>
      <c r="Y115" s="328">
        <f t="shared" si="34"/>
        <v>2.54</v>
      </c>
    </row>
    <row r="116" spans="1:25" x14ac:dyDescent="0.25">
      <c r="A116" s="32">
        <v>27</v>
      </c>
      <c r="B116" s="7">
        <v>61500</v>
      </c>
      <c r="C116" s="18" t="s">
        <v>130</v>
      </c>
      <c r="D116" s="214">
        <f>'2016-2017 исходные'!F116</f>
        <v>0.93076923076923079</v>
      </c>
      <c r="E116" s="211">
        <f t="shared" si="50"/>
        <v>0.88017184397637249</v>
      </c>
      <c r="F116" s="308" t="str">
        <f t="shared" si="35"/>
        <v>A</v>
      </c>
      <c r="G116" s="155">
        <f>'2016-2017 исходные'!J116</f>
        <v>0.64462809917355368</v>
      </c>
      <c r="H116" s="39">
        <f t="shared" si="51"/>
        <v>0.70403065739787574</v>
      </c>
      <c r="I116" s="308" t="str">
        <f t="shared" si="36"/>
        <v>C</v>
      </c>
      <c r="J116" s="131">
        <f>'2016-2017 исходные'!M116</f>
        <v>0.57971014492753625</v>
      </c>
      <c r="K116" s="39">
        <f t="shared" si="52"/>
        <v>0.63083007095783172</v>
      </c>
      <c r="L116" s="309" t="str">
        <f t="shared" si="37"/>
        <v>C</v>
      </c>
      <c r="M116" s="301">
        <f>'2016-2017 исходные'!P116</f>
        <v>0.59420289855072461</v>
      </c>
      <c r="N116" s="39">
        <f t="shared" si="53"/>
        <v>0.47462537255660042</v>
      </c>
      <c r="O116" s="308" t="str">
        <f t="shared" si="38"/>
        <v>B</v>
      </c>
      <c r="P116" s="140">
        <f>'2016-2017 исходные'!S116</f>
        <v>16.89855072463768</v>
      </c>
      <c r="Q116" s="128">
        <f t="shared" si="54"/>
        <v>13</v>
      </c>
      <c r="R116" s="335" t="str">
        <f t="shared" si="39"/>
        <v>C</v>
      </c>
      <c r="S116" s="426" t="str">
        <f t="shared" si="33"/>
        <v>B</v>
      </c>
      <c r="T116" s="421">
        <f t="shared" si="40"/>
        <v>4.2</v>
      </c>
      <c r="U116" s="329">
        <f t="shared" si="41"/>
        <v>2</v>
      </c>
      <c r="V116" s="329">
        <f t="shared" si="42"/>
        <v>2</v>
      </c>
      <c r="W116" s="329">
        <f t="shared" si="43"/>
        <v>2.5</v>
      </c>
      <c r="X116" s="329">
        <f t="shared" si="44"/>
        <v>2</v>
      </c>
      <c r="Y116" s="330">
        <f t="shared" si="34"/>
        <v>2.54</v>
      </c>
    </row>
    <row r="117" spans="1:25" x14ac:dyDescent="0.25">
      <c r="A117" s="32">
        <v>28</v>
      </c>
      <c r="B117" s="7">
        <v>61510</v>
      </c>
      <c r="C117" s="18" t="s">
        <v>73</v>
      </c>
      <c r="D117" s="214">
        <f>'2016-2017 исходные'!F117</f>
        <v>0.88028169014084512</v>
      </c>
      <c r="E117" s="211">
        <f t="shared" si="50"/>
        <v>0.88017184397637249</v>
      </c>
      <c r="F117" s="312" t="str">
        <f t="shared" si="35"/>
        <v>B</v>
      </c>
      <c r="G117" s="155">
        <f>'2016-2017 исходные'!J117</f>
        <v>0.64</v>
      </c>
      <c r="H117" s="39">
        <f t="shared" si="51"/>
        <v>0.70403065739787574</v>
      </c>
      <c r="I117" s="308" t="str">
        <f t="shared" si="36"/>
        <v>C</v>
      </c>
      <c r="J117" s="131">
        <f>'2016-2017 исходные'!M117</f>
        <v>0.58389261744966447</v>
      </c>
      <c r="K117" s="39">
        <f t="shared" si="52"/>
        <v>0.63083007095783172</v>
      </c>
      <c r="L117" s="308" t="str">
        <f t="shared" si="37"/>
        <v>C</v>
      </c>
      <c r="M117" s="301">
        <f>'2016-2017 исходные'!P117</f>
        <v>0.62416107382550334</v>
      </c>
      <c r="N117" s="39">
        <f t="shared" si="53"/>
        <v>0.47462537255660042</v>
      </c>
      <c r="O117" s="308" t="str">
        <f t="shared" si="38"/>
        <v>B</v>
      </c>
      <c r="P117" s="140">
        <f>'2016-2017 исходные'!S117</f>
        <v>14.583892617449665</v>
      </c>
      <c r="Q117" s="128">
        <f t="shared" si="54"/>
        <v>13</v>
      </c>
      <c r="R117" s="336" t="str">
        <f t="shared" si="39"/>
        <v>C</v>
      </c>
      <c r="S117" s="426" t="str">
        <f t="shared" si="33"/>
        <v>C</v>
      </c>
      <c r="T117" s="420">
        <f t="shared" si="40"/>
        <v>2.5</v>
      </c>
      <c r="U117" s="327">
        <f t="shared" si="41"/>
        <v>2</v>
      </c>
      <c r="V117" s="327">
        <f t="shared" si="42"/>
        <v>2</v>
      </c>
      <c r="W117" s="327">
        <f t="shared" si="43"/>
        <v>2.5</v>
      </c>
      <c r="X117" s="327">
        <f t="shared" si="44"/>
        <v>2</v>
      </c>
      <c r="Y117" s="328">
        <f t="shared" si="34"/>
        <v>2.2000000000000002</v>
      </c>
    </row>
    <row r="118" spans="1:25" ht="15.75" thickBot="1" x14ac:dyDescent="0.3">
      <c r="A118" s="33">
        <v>29</v>
      </c>
      <c r="B118" s="8">
        <v>61520</v>
      </c>
      <c r="C118" s="19" t="s">
        <v>131</v>
      </c>
      <c r="D118" s="215">
        <f>'2016-2017 исходные'!F118</f>
        <v>0.91111111111111132</v>
      </c>
      <c r="E118" s="212">
        <f t="shared" si="50"/>
        <v>0.88017184397637249</v>
      </c>
      <c r="F118" s="305" t="str">
        <f t="shared" si="35"/>
        <v>A</v>
      </c>
      <c r="G118" s="156">
        <f>'2016-2017 исходные'!J118</f>
        <v>0.49999999999999989</v>
      </c>
      <c r="H118" s="40">
        <f t="shared" si="51"/>
        <v>0.70403065739787574</v>
      </c>
      <c r="I118" s="315" t="str">
        <f t="shared" si="36"/>
        <v>C</v>
      </c>
      <c r="J118" s="132">
        <f>'2016-2017 исходные'!M118</f>
        <v>0.43119266055045874</v>
      </c>
      <c r="K118" s="40">
        <f t="shared" si="52"/>
        <v>0.63083007095783172</v>
      </c>
      <c r="L118" s="315" t="str">
        <f t="shared" si="37"/>
        <v>C</v>
      </c>
      <c r="M118" s="302">
        <f>'2016-2017 исходные'!P118</f>
        <v>0.55045871559633031</v>
      </c>
      <c r="N118" s="40">
        <f t="shared" si="53"/>
        <v>0.47462537255660042</v>
      </c>
      <c r="O118" s="305" t="str">
        <f t="shared" si="38"/>
        <v>B</v>
      </c>
      <c r="P118" s="147">
        <f>'2016-2017 исходные'!S118</f>
        <v>15.688073394495413</v>
      </c>
      <c r="Q118" s="129">
        <f t="shared" si="54"/>
        <v>13</v>
      </c>
      <c r="R118" s="337" t="str">
        <f t="shared" si="39"/>
        <v>C</v>
      </c>
      <c r="S118" s="428" t="str">
        <f t="shared" si="33"/>
        <v>B</v>
      </c>
      <c r="T118" s="422">
        <f t="shared" si="40"/>
        <v>4.2</v>
      </c>
      <c r="U118" s="321">
        <f t="shared" si="41"/>
        <v>2</v>
      </c>
      <c r="V118" s="321">
        <f t="shared" si="42"/>
        <v>2</v>
      </c>
      <c r="W118" s="321">
        <f t="shared" si="43"/>
        <v>2.5</v>
      </c>
      <c r="X118" s="321">
        <f t="shared" si="44"/>
        <v>2</v>
      </c>
      <c r="Y118" s="322">
        <f t="shared" si="34"/>
        <v>2.54</v>
      </c>
    </row>
    <row r="119" spans="1:25" ht="15.75" thickBot="1" x14ac:dyDescent="0.3">
      <c r="A119" s="30"/>
      <c r="B119" s="234"/>
      <c r="C119" s="370" t="s">
        <v>197</v>
      </c>
      <c r="D119" s="213">
        <f>AVERAGE(D120:D129)</f>
        <v>0.85507668162938322</v>
      </c>
      <c r="E119" s="218"/>
      <c r="F119" s="310" t="str">
        <f t="shared" si="35"/>
        <v>C</v>
      </c>
      <c r="G119" s="15">
        <f>AVERAGE(G120:G129)</f>
        <v>0.71162805803217188</v>
      </c>
      <c r="H119" s="151"/>
      <c r="I119" s="310" t="str">
        <f t="shared" si="36"/>
        <v>B</v>
      </c>
      <c r="J119" s="15">
        <f>AVERAGE(J120:J129)</f>
        <v>0.65421626169546909</v>
      </c>
      <c r="K119" s="37"/>
      <c r="L119" s="310" t="str">
        <f t="shared" si="37"/>
        <v>B</v>
      </c>
      <c r="M119" s="15">
        <f>AVERAGE(M120:M129)</f>
        <v>0.43718717016295294</v>
      </c>
      <c r="N119" s="151"/>
      <c r="O119" s="310" t="str">
        <f t="shared" si="38"/>
        <v>C</v>
      </c>
      <c r="P119" s="125">
        <f>AVERAGE(P120:P129)</f>
        <v>13.089074888201599</v>
      </c>
      <c r="Q119" s="152"/>
      <c r="R119" s="414" t="str">
        <f t="shared" si="39"/>
        <v>B</v>
      </c>
      <c r="S119" s="431" t="str">
        <f t="shared" si="33"/>
        <v>C</v>
      </c>
      <c r="T119" s="418">
        <f t="shared" si="40"/>
        <v>2</v>
      </c>
      <c r="U119" s="323">
        <f t="shared" si="41"/>
        <v>2.5</v>
      </c>
      <c r="V119" s="323">
        <f t="shared" si="42"/>
        <v>2.5</v>
      </c>
      <c r="W119" s="323">
        <f t="shared" si="43"/>
        <v>2</v>
      </c>
      <c r="X119" s="323">
        <f t="shared" si="44"/>
        <v>2.5</v>
      </c>
      <c r="Y119" s="324">
        <f t="shared" si="34"/>
        <v>2.2999999999999998</v>
      </c>
    </row>
    <row r="120" spans="1:25" x14ac:dyDescent="0.25">
      <c r="A120" s="272">
        <v>1</v>
      </c>
      <c r="B120" s="6">
        <v>70020</v>
      </c>
      <c r="C120" s="17" t="s">
        <v>109</v>
      </c>
      <c r="D120" s="273">
        <f>'2016-2017 исходные'!F120</f>
        <v>0.94736842105263153</v>
      </c>
      <c r="E120" s="274">
        <f t="shared" ref="E120:E129" si="55">$D$130</f>
        <v>0.88017184397637249</v>
      </c>
      <c r="F120" s="313" t="str">
        <f t="shared" si="35"/>
        <v>A</v>
      </c>
      <c r="G120" s="161">
        <f>'2016-2017 исходные'!J120</f>
        <v>0.95833333333333337</v>
      </c>
      <c r="H120" s="122">
        <f t="shared" ref="H120:H129" si="56">$G$130</f>
        <v>0.70403065739787574</v>
      </c>
      <c r="I120" s="313" t="str">
        <f t="shared" si="36"/>
        <v>A</v>
      </c>
      <c r="J120" s="275">
        <f>'2016-2017 исходные'!M120</f>
        <v>0.95890410958904104</v>
      </c>
      <c r="K120" s="122">
        <f t="shared" ref="K120:K129" si="57">$J$130</f>
        <v>0.63083007095783172</v>
      </c>
      <c r="L120" s="313" t="str">
        <f t="shared" si="37"/>
        <v>A</v>
      </c>
      <c r="M120" s="137">
        <f>'2016-2017 исходные'!P120</f>
        <v>0.41095890410958902</v>
      </c>
      <c r="N120" s="122">
        <f t="shared" ref="N120:N129" si="58">$M$130</f>
        <v>0.47462537255660042</v>
      </c>
      <c r="O120" s="313" t="str">
        <f t="shared" si="38"/>
        <v>C</v>
      </c>
      <c r="P120" s="149">
        <f>'2016-2017 исходные'!S120</f>
        <v>14.273972602739725</v>
      </c>
      <c r="Q120" s="130">
        <f t="shared" ref="Q120:Q129" si="59">$P$130</f>
        <v>13</v>
      </c>
      <c r="R120" s="415" t="str">
        <f t="shared" si="39"/>
        <v>C</v>
      </c>
      <c r="S120" s="430" t="str">
        <f t="shared" si="33"/>
        <v>B</v>
      </c>
      <c r="T120" s="423">
        <f t="shared" si="40"/>
        <v>4.2</v>
      </c>
      <c r="U120" s="340">
        <f t="shared" si="41"/>
        <v>4.2</v>
      </c>
      <c r="V120" s="340">
        <f t="shared" si="42"/>
        <v>4.2</v>
      </c>
      <c r="W120" s="340">
        <f t="shared" si="43"/>
        <v>2</v>
      </c>
      <c r="X120" s="340">
        <f t="shared" si="44"/>
        <v>2</v>
      </c>
      <c r="Y120" s="341">
        <f t="shared" si="34"/>
        <v>3.3200000000000003</v>
      </c>
    </row>
    <row r="121" spans="1:25" x14ac:dyDescent="0.25">
      <c r="A121" s="27">
        <v>2</v>
      </c>
      <c r="B121" s="7">
        <v>70050</v>
      </c>
      <c r="C121" s="18" t="s">
        <v>198</v>
      </c>
      <c r="D121" s="217">
        <f>'2016-2017 исходные'!F121</f>
        <v>0.8214285714285714</v>
      </c>
      <c r="E121" s="211">
        <f t="shared" si="55"/>
        <v>0.88017184397637249</v>
      </c>
      <c r="F121" s="308" t="str">
        <f t="shared" si="35"/>
        <v>C</v>
      </c>
      <c r="G121" s="135">
        <f>'2016-2017 исходные'!J121</f>
        <v>0.73913043478260865</v>
      </c>
      <c r="H121" s="39">
        <f t="shared" si="56"/>
        <v>0.70403065739787574</v>
      </c>
      <c r="I121" s="308" t="str">
        <f t="shared" si="36"/>
        <v>B</v>
      </c>
      <c r="J121" s="131">
        <f>'2016-2017 исходные'!M121</f>
        <v>0.6333333333333333</v>
      </c>
      <c r="K121" s="39">
        <f t="shared" si="57"/>
        <v>0.63083007095783172</v>
      </c>
      <c r="L121" s="308" t="str">
        <f t="shared" si="37"/>
        <v>B</v>
      </c>
      <c r="M121" s="138">
        <f>'2016-2017 исходные'!P121</f>
        <v>0.33333333333333337</v>
      </c>
      <c r="N121" s="39">
        <f t="shared" si="58"/>
        <v>0.47462537255660042</v>
      </c>
      <c r="O121" s="308" t="str">
        <f t="shared" si="38"/>
        <v>C</v>
      </c>
      <c r="P121" s="140">
        <f>'2016-2017 исходные'!S121</f>
        <v>9.8000000000000007</v>
      </c>
      <c r="Q121" s="128">
        <f t="shared" si="59"/>
        <v>13</v>
      </c>
      <c r="R121" s="336" t="str">
        <f t="shared" si="39"/>
        <v>A</v>
      </c>
      <c r="S121" s="426" t="str">
        <f t="shared" si="33"/>
        <v>B</v>
      </c>
      <c r="T121" s="420">
        <f t="shared" si="40"/>
        <v>2</v>
      </c>
      <c r="U121" s="327">
        <f t="shared" si="41"/>
        <v>2.5</v>
      </c>
      <c r="V121" s="327">
        <f t="shared" si="42"/>
        <v>2.5</v>
      </c>
      <c r="W121" s="327">
        <f t="shared" si="43"/>
        <v>2</v>
      </c>
      <c r="X121" s="327">
        <f t="shared" si="44"/>
        <v>4.2</v>
      </c>
      <c r="Y121" s="328">
        <f t="shared" si="34"/>
        <v>2.6399999999999997</v>
      </c>
    </row>
    <row r="122" spans="1:25" x14ac:dyDescent="0.25">
      <c r="A122" s="27">
        <v>3</v>
      </c>
      <c r="B122" s="7">
        <v>70110</v>
      </c>
      <c r="C122" s="18" t="s">
        <v>112</v>
      </c>
      <c r="D122" s="217">
        <f>'2016-2017 исходные'!F122</f>
        <v>0.92105263157894735</v>
      </c>
      <c r="E122" s="211">
        <f t="shared" si="55"/>
        <v>0.88017184397637249</v>
      </c>
      <c r="F122" s="308" t="str">
        <f t="shared" si="35"/>
        <v>A</v>
      </c>
      <c r="G122" s="135">
        <f>'2016-2017 исходные'!J122</f>
        <v>0.87142857142857144</v>
      </c>
      <c r="H122" s="39">
        <f t="shared" si="56"/>
        <v>0.70403065739787574</v>
      </c>
      <c r="I122" s="308" t="str">
        <f t="shared" si="36"/>
        <v>A</v>
      </c>
      <c r="J122" s="131">
        <f>'2016-2017 исходные'!M122</f>
        <v>0.80519480519480524</v>
      </c>
      <c r="K122" s="39">
        <f t="shared" si="57"/>
        <v>0.63083007095783172</v>
      </c>
      <c r="L122" s="308" t="str">
        <f t="shared" si="37"/>
        <v>A</v>
      </c>
      <c r="M122" s="138">
        <f>'2016-2017 исходные'!P122</f>
        <v>0.42857142857142855</v>
      </c>
      <c r="N122" s="39">
        <f t="shared" si="58"/>
        <v>0.47462537255660042</v>
      </c>
      <c r="O122" s="308" t="str">
        <f t="shared" si="38"/>
        <v>C</v>
      </c>
      <c r="P122" s="140">
        <f>'2016-2017 исходные'!S122</f>
        <v>11.38961038961039</v>
      </c>
      <c r="Q122" s="128">
        <f t="shared" si="59"/>
        <v>13</v>
      </c>
      <c r="R122" s="336" t="str">
        <f t="shared" si="39"/>
        <v>B</v>
      </c>
      <c r="S122" s="426" t="str">
        <f t="shared" si="33"/>
        <v>B</v>
      </c>
      <c r="T122" s="420">
        <f t="shared" si="40"/>
        <v>4.2</v>
      </c>
      <c r="U122" s="327">
        <f t="shared" si="41"/>
        <v>4.2</v>
      </c>
      <c r="V122" s="327">
        <f t="shared" si="42"/>
        <v>4.2</v>
      </c>
      <c r="W122" s="327">
        <f t="shared" si="43"/>
        <v>2</v>
      </c>
      <c r="X122" s="327">
        <f t="shared" si="44"/>
        <v>2.5</v>
      </c>
      <c r="Y122" s="328">
        <f t="shared" si="34"/>
        <v>3.4200000000000004</v>
      </c>
    </row>
    <row r="123" spans="1:25" x14ac:dyDescent="0.25">
      <c r="A123" s="29">
        <v>4</v>
      </c>
      <c r="B123" s="7">
        <v>70021</v>
      </c>
      <c r="C123" s="18" t="s">
        <v>110</v>
      </c>
      <c r="D123" s="217">
        <f>'2016-2017 исходные'!F123</f>
        <v>0.921875</v>
      </c>
      <c r="E123" s="211">
        <f t="shared" si="55"/>
        <v>0.88017184397637249</v>
      </c>
      <c r="F123" s="308" t="str">
        <f t="shared" si="35"/>
        <v>A</v>
      </c>
      <c r="G123" s="135">
        <f>'2016-2017 исходные'!J123</f>
        <v>0.67796610169491522</v>
      </c>
      <c r="H123" s="39">
        <f t="shared" si="56"/>
        <v>0.70403065739787574</v>
      </c>
      <c r="I123" s="312" t="str">
        <f t="shared" si="36"/>
        <v>C</v>
      </c>
      <c r="J123" s="131">
        <f>'2016-2017 исходные'!M123</f>
        <v>0.65714285714285714</v>
      </c>
      <c r="K123" s="39">
        <f t="shared" si="57"/>
        <v>0.63083007095783172</v>
      </c>
      <c r="L123" s="309" t="str">
        <f t="shared" si="37"/>
        <v>B</v>
      </c>
      <c r="M123" s="138">
        <f>'2016-2017 исходные'!P123</f>
        <v>0.45714285714285713</v>
      </c>
      <c r="N123" s="39">
        <f t="shared" si="58"/>
        <v>0.47462537255660042</v>
      </c>
      <c r="O123" s="308" t="str">
        <f t="shared" si="38"/>
        <v>C</v>
      </c>
      <c r="P123" s="140">
        <f>'2016-2017 исходные'!S123</f>
        <v>12.171428571428571</v>
      </c>
      <c r="Q123" s="128">
        <f t="shared" si="59"/>
        <v>13</v>
      </c>
      <c r="R123" s="221" t="str">
        <f t="shared" si="39"/>
        <v>B</v>
      </c>
      <c r="S123" s="426" t="str">
        <f t="shared" si="33"/>
        <v>B</v>
      </c>
      <c r="T123" s="420">
        <f t="shared" si="40"/>
        <v>4.2</v>
      </c>
      <c r="U123" s="327">
        <f t="shared" si="41"/>
        <v>2</v>
      </c>
      <c r="V123" s="327">
        <f t="shared" si="42"/>
        <v>2.5</v>
      </c>
      <c r="W123" s="327">
        <f t="shared" si="43"/>
        <v>2</v>
      </c>
      <c r="X123" s="327">
        <f t="shared" si="44"/>
        <v>2.5</v>
      </c>
      <c r="Y123" s="328">
        <f t="shared" si="34"/>
        <v>2.6399999999999997</v>
      </c>
    </row>
    <row r="124" spans="1:25" x14ac:dyDescent="0.25">
      <c r="A124" s="29">
        <v>5</v>
      </c>
      <c r="B124" s="7">
        <v>70040</v>
      </c>
      <c r="C124" s="18" t="s">
        <v>56</v>
      </c>
      <c r="D124" s="217">
        <f>'2016-2017 исходные'!F124</f>
        <v>0.91666666666666663</v>
      </c>
      <c r="E124" s="211">
        <f t="shared" si="55"/>
        <v>0.88017184397637249</v>
      </c>
      <c r="F124" s="308" t="str">
        <f t="shared" si="35"/>
        <v>A</v>
      </c>
      <c r="G124" s="135">
        <f>'2016-2017 исходные'!J124</f>
        <v>0.75757575757575757</v>
      </c>
      <c r="H124" s="39">
        <f t="shared" si="56"/>
        <v>0.70403065739787574</v>
      </c>
      <c r="I124" s="308" t="str">
        <f t="shared" si="36"/>
        <v>B</v>
      </c>
      <c r="J124" s="131">
        <f>'2016-2017 исходные'!M124</f>
        <v>0.65</v>
      </c>
      <c r="K124" s="39">
        <f t="shared" si="57"/>
        <v>0.63083007095783172</v>
      </c>
      <c r="L124" s="308" t="str">
        <f t="shared" si="37"/>
        <v>B</v>
      </c>
      <c r="M124" s="138">
        <f>'2016-2017 исходные'!P124</f>
        <v>0.3</v>
      </c>
      <c r="N124" s="39">
        <f t="shared" si="58"/>
        <v>0.47462537255660042</v>
      </c>
      <c r="O124" s="309" t="str">
        <f t="shared" si="38"/>
        <v>D</v>
      </c>
      <c r="P124" s="140">
        <f>'2016-2017 исходные'!S124</f>
        <v>11</v>
      </c>
      <c r="Q124" s="128">
        <f t="shared" si="59"/>
        <v>13</v>
      </c>
      <c r="R124" s="336" t="str">
        <f t="shared" si="39"/>
        <v>B</v>
      </c>
      <c r="S124" s="426" t="str">
        <f t="shared" si="33"/>
        <v>B</v>
      </c>
      <c r="T124" s="420">
        <f t="shared" si="40"/>
        <v>4.2</v>
      </c>
      <c r="U124" s="327">
        <f t="shared" si="41"/>
        <v>2.5</v>
      </c>
      <c r="V124" s="327">
        <f t="shared" si="42"/>
        <v>2.5</v>
      </c>
      <c r="W124" s="327">
        <f t="shared" si="43"/>
        <v>1</v>
      </c>
      <c r="X124" s="327">
        <f t="shared" si="44"/>
        <v>2.5</v>
      </c>
      <c r="Y124" s="328">
        <f t="shared" si="34"/>
        <v>2.54</v>
      </c>
    </row>
    <row r="125" spans="1:25" x14ac:dyDescent="0.25">
      <c r="A125" s="29">
        <v>6</v>
      </c>
      <c r="B125" s="7">
        <v>70100</v>
      </c>
      <c r="C125" s="18" t="s">
        <v>132</v>
      </c>
      <c r="D125" s="217">
        <f>'2016-2017 исходные'!F125</f>
        <v>0.91428571428571426</v>
      </c>
      <c r="E125" s="211">
        <f t="shared" si="55"/>
        <v>0.88017184397637249</v>
      </c>
      <c r="F125" s="308" t="str">
        <f t="shared" si="35"/>
        <v>A</v>
      </c>
      <c r="G125" s="135">
        <f>'2016-2017 исходные'!J125</f>
        <v>0.671875</v>
      </c>
      <c r="H125" s="39">
        <f t="shared" si="56"/>
        <v>0.70403065739787574</v>
      </c>
      <c r="I125" s="308" t="str">
        <f t="shared" si="36"/>
        <v>C</v>
      </c>
      <c r="J125" s="131">
        <f>'2016-2017 исходные'!M125</f>
        <v>0.63888888888888884</v>
      </c>
      <c r="K125" s="39">
        <f t="shared" si="57"/>
        <v>0.63083007095783172</v>
      </c>
      <c r="L125" s="312" t="str">
        <f t="shared" si="37"/>
        <v>B</v>
      </c>
      <c r="M125" s="138">
        <f>'2016-2017 исходные'!P125</f>
        <v>0.55555555555555558</v>
      </c>
      <c r="N125" s="39">
        <f t="shared" si="58"/>
        <v>0.47462537255660042</v>
      </c>
      <c r="O125" s="308" t="str">
        <f t="shared" si="38"/>
        <v>B</v>
      </c>
      <c r="P125" s="140">
        <f>'2016-2017 исходные'!S125</f>
        <v>13.833333333333334</v>
      </c>
      <c r="Q125" s="128">
        <f t="shared" si="59"/>
        <v>13</v>
      </c>
      <c r="R125" s="413" t="str">
        <f t="shared" si="39"/>
        <v>B</v>
      </c>
      <c r="S125" s="426" t="str">
        <f t="shared" si="33"/>
        <v>B</v>
      </c>
      <c r="T125" s="420">
        <f t="shared" si="40"/>
        <v>4.2</v>
      </c>
      <c r="U125" s="327">
        <f t="shared" si="41"/>
        <v>2</v>
      </c>
      <c r="V125" s="327">
        <f t="shared" si="42"/>
        <v>2.5</v>
      </c>
      <c r="W125" s="327">
        <f t="shared" si="43"/>
        <v>2.5</v>
      </c>
      <c r="X125" s="327">
        <f t="shared" si="44"/>
        <v>2.5</v>
      </c>
      <c r="Y125" s="328">
        <f t="shared" si="34"/>
        <v>2.7399999999999998</v>
      </c>
    </row>
    <row r="126" spans="1:25" x14ac:dyDescent="0.25">
      <c r="A126" s="29">
        <v>7</v>
      </c>
      <c r="B126" s="7">
        <v>70140</v>
      </c>
      <c r="C126" s="18" t="s">
        <v>133</v>
      </c>
      <c r="D126" s="217">
        <f>'2016-2017 исходные'!F126</f>
        <v>0.56756756756756754</v>
      </c>
      <c r="E126" s="211">
        <f t="shared" si="55"/>
        <v>0.88017184397637249</v>
      </c>
      <c r="F126" s="308" t="str">
        <f t="shared" si="35"/>
        <v>C</v>
      </c>
      <c r="G126" s="135">
        <f>'2016-2017 исходные'!J126</f>
        <v>0.8571428571428571</v>
      </c>
      <c r="H126" s="39">
        <f t="shared" si="56"/>
        <v>0.70403065739787574</v>
      </c>
      <c r="I126" s="308" t="str">
        <f t="shared" si="36"/>
        <v>A</v>
      </c>
      <c r="J126" s="131">
        <f>'2016-2017 исходные'!M126</f>
        <v>0.71875</v>
      </c>
      <c r="K126" s="39">
        <f t="shared" si="57"/>
        <v>0.63083007095783172</v>
      </c>
      <c r="L126" s="308" t="str">
        <f t="shared" si="37"/>
        <v>B</v>
      </c>
      <c r="M126" s="138">
        <f>'2016-2017 исходные'!P126</f>
        <v>0.40625</v>
      </c>
      <c r="N126" s="39">
        <f t="shared" si="58"/>
        <v>0.47462537255660042</v>
      </c>
      <c r="O126" s="308" t="str">
        <f t="shared" si="38"/>
        <v>C</v>
      </c>
      <c r="P126" s="140">
        <f>'2016-2017 исходные'!S126</f>
        <v>13.4375</v>
      </c>
      <c r="Q126" s="128">
        <f t="shared" si="59"/>
        <v>13</v>
      </c>
      <c r="R126" s="336" t="str">
        <f t="shared" si="39"/>
        <v>B</v>
      </c>
      <c r="S126" s="426" t="str">
        <f t="shared" si="33"/>
        <v>B</v>
      </c>
      <c r="T126" s="420">
        <f t="shared" si="40"/>
        <v>2</v>
      </c>
      <c r="U126" s="327">
        <f t="shared" si="41"/>
        <v>4.2</v>
      </c>
      <c r="V126" s="327">
        <f t="shared" si="42"/>
        <v>2.5</v>
      </c>
      <c r="W126" s="327">
        <f t="shared" si="43"/>
        <v>2</v>
      </c>
      <c r="X126" s="327">
        <f t="shared" si="44"/>
        <v>2.5</v>
      </c>
      <c r="Y126" s="328">
        <f t="shared" si="34"/>
        <v>2.6399999999999997</v>
      </c>
    </row>
    <row r="127" spans="1:25" x14ac:dyDescent="0.25">
      <c r="A127" s="29">
        <v>8</v>
      </c>
      <c r="B127" s="7">
        <v>70270</v>
      </c>
      <c r="C127" s="18" t="s">
        <v>58</v>
      </c>
      <c r="D127" s="217">
        <f>'2016-2017 исходные'!F127</f>
        <v>0.87234042553191493</v>
      </c>
      <c r="E127" s="211">
        <f t="shared" si="55"/>
        <v>0.88017184397637249</v>
      </c>
      <c r="F127" s="308" t="str">
        <f t="shared" si="35"/>
        <v>C</v>
      </c>
      <c r="G127" s="135">
        <f>'2016-2017 исходные'!J127</f>
        <v>0.65853658536585369</v>
      </c>
      <c r="H127" s="39">
        <f t="shared" si="56"/>
        <v>0.70403065739787574</v>
      </c>
      <c r="I127" s="308" t="str">
        <f t="shared" si="36"/>
        <v>C</v>
      </c>
      <c r="J127" s="131">
        <f>'2016-2017 исходные'!M127</f>
        <v>0.59183673469387754</v>
      </c>
      <c r="K127" s="39">
        <f t="shared" si="57"/>
        <v>0.63083007095783172</v>
      </c>
      <c r="L127" s="309" t="str">
        <f t="shared" si="37"/>
        <v>C</v>
      </c>
      <c r="M127" s="138">
        <f>'2016-2017 исходные'!P127</f>
        <v>0.44897959183673475</v>
      </c>
      <c r="N127" s="39">
        <f t="shared" si="58"/>
        <v>0.47462537255660042</v>
      </c>
      <c r="O127" s="309" t="str">
        <f t="shared" si="38"/>
        <v>C</v>
      </c>
      <c r="P127" s="140">
        <f>'2016-2017 исходные'!S127</f>
        <v>13.428571428571429</v>
      </c>
      <c r="Q127" s="128">
        <f t="shared" si="59"/>
        <v>13</v>
      </c>
      <c r="R127" s="336" t="str">
        <f t="shared" si="39"/>
        <v>B</v>
      </c>
      <c r="S127" s="426" t="str">
        <f t="shared" si="33"/>
        <v>C</v>
      </c>
      <c r="T127" s="421">
        <f t="shared" si="40"/>
        <v>2</v>
      </c>
      <c r="U127" s="329">
        <f t="shared" si="41"/>
        <v>2</v>
      </c>
      <c r="V127" s="329">
        <f t="shared" si="42"/>
        <v>2</v>
      </c>
      <c r="W127" s="329">
        <f t="shared" si="43"/>
        <v>2</v>
      </c>
      <c r="X127" s="329">
        <f t="shared" si="44"/>
        <v>2.5</v>
      </c>
      <c r="Y127" s="330">
        <f t="shared" si="34"/>
        <v>2.1</v>
      </c>
    </row>
    <row r="128" spans="1:25" x14ac:dyDescent="0.25">
      <c r="A128" s="29">
        <v>9</v>
      </c>
      <c r="B128" s="7">
        <v>70510</v>
      </c>
      <c r="C128" s="18" t="s">
        <v>25</v>
      </c>
      <c r="D128" s="217">
        <f>'2016-2017 исходные'!F128</f>
        <v>0.81818181818181812</v>
      </c>
      <c r="E128" s="211">
        <f t="shared" si="55"/>
        <v>0.88017184397637249</v>
      </c>
      <c r="F128" s="308" t="str">
        <f t="shared" si="35"/>
        <v>C</v>
      </c>
      <c r="G128" s="135">
        <f>'2016-2017 исходные'!J128</f>
        <v>0.70370370370370383</v>
      </c>
      <c r="H128" s="39">
        <f t="shared" si="56"/>
        <v>0.70403065739787574</v>
      </c>
      <c r="I128" s="309" t="str">
        <f t="shared" si="36"/>
        <v>C</v>
      </c>
      <c r="J128" s="131">
        <f>'2016-2017 исходные'!M128</f>
        <v>0.60606060606060608</v>
      </c>
      <c r="K128" s="39">
        <f t="shared" si="57"/>
        <v>0.63083007095783172</v>
      </c>
      <c r="L128" s="309" t="str">
        <f t="shared" si="37"/>
        <v>C</v>
      </c>
      <c r="M128" s="138">
        <f>'2016-2017 исходные'!P128</f>
        <v>0.42424242424242425</v>
      </c>
      <c r="N128" s="39">
        <f t="shared" si="58"/>
        <v>0.47462537255660042</v>
      </c>
      <c r="O128" s="308" t="str">
        <f t="shared" si="38"/>
        <v>C</v>
      </c>
      <c r="P128" s="143">
        <f>'2016-2017 исходные'!S128</f>
        <v>15.060606060606061</v>
      </c>
      <c r="Q128" s="128">
        <f t="shared" si="59"/>
        <v>13</v>
      </c>
      <c r="R128" s="336" t="str">
        <f t="shared" si="39"/>
        <v>C</v>
      </c>
      <c r="S128" s="426" t="str">
        <f t="shared" si="33"/>
        <v>C</v>
      </c>
      <c r="T128" s="421">
        <f t="shared" ref="T128:T129" si="60">IF(F128="A",4.2,IF(F128="B",2.5,IF(F128="C",2,1)))</f>
        <v>2</v>
      </c>
      <c r="U128" s="329">
        <f t="shared" ref="U128:U129" si="61">IF(I128="A",4.2,IF(I128="B",2.5,IF(I128="C",2,1)))</f>
        <v>2</v>
      </c>
      <c r="V128" s="329">
        <f t="shared" ref="V128:V129" si="62">IF(L128="A",4.2,IF(L128="B",2.5,IF(L128="C",2,1)))</f>
        <v>2</v>
      </c>
      <c r="W128" s="329">
        <f t="shared" ref="W128:W129" si="63">IF(OA128="A",4.2,IF(O128="B",2.5,IF(O128="C",2,1)))</f>
        <v>2</v>
      </c>
      <c r="X128" s="329">
        <f t="shared" ref="X128:X129" si="64">IF(R128="A",4.2,IF(R128="B",2.5,IF(R128="C",2,1)))</f>
        <v>2</v>
      </c>
      <c r="Y128" s="330">
        <f t="shared" ref="Y128:Y129" si="65">AVERAGE(T128:X128)</f>
        <v>2</v>
      </c>
    </row>
    <row r="129" spans="1:25" ht="15.75" thickBot="1" x14ac:dyDescent="0.3">
      <c r="A129" s="276">
        <v>10</v>
      </c>
      <c r="B129" s="277">
        <v>10880</v>
      </c>
      <c r="C129" s="278" t="s">
        <v>75</v>
      </c>
      <c r="D129" s="279">
        <f>'2016-2017 исходные'!F129</f>
        <v>0.85</v>
      </c>
      <c r="E129" s="271">
        <f t="shared" si="55"/>
        <v>0.88017184397637249</v>
      </c>
      <c r="F129" s="314" t="str">
        <f t="shared" si="35"/>
        <v>C</v>
      </c>
      <c r="G129" s="280">
        <f>'2016-2017 исходные'!J129</f>
        <v>0.22058823529411764</v>
      </c>
      <c r="H129" s="271">
        <f t="shared" si="56"/>
        <v>0.70403065739787574</v>
      </c>
      <c r="I129" s="316" t="str">
        <f t="shared" si="36"/>
        <v>D</v>
      </c>
      <c r="J129" s="281">
        <f>'2016-2017 исходные'!M129</f>
        <v>0.28205128205128205</v>
      </c>
      <c r="K129" s="271">
        <f t="shared" si="57"/>
        <v>0.63083007095783172</v>
      </c>
      <c r="L129" s="316" t="str">
        <f t="shared" si="37"/>
        <v>D</v>
      </c>
      <c r="M129" s="303">
        <f>'2016-2017 исходные'!P129</f>
        <v>0.60683760683760679</v>
      </c>
      <c r="N129" s="271">
        <f t="shared" si="58"/>
        <v>0.47462537255660042</v>
      </c>
      <c r="O129" s="314" t="str">
        <f t="shared" si="38"/>
        <v>B</v>
      </c>
      <c r="P129" s="282">
        <f>'2016-2017 исходные'!S129</f>
        <v>16.495726495726494</v>
      </c>
      <c r="Q129" s="283">
        <f t="shared" si="59"/>
        <v>13</v>
      </c>
      <c r="R129" s="333" t="str">
        <f t="shared" si="39"/>
        <v>C</v>
      </c>
      <c r="S129" s="427" t="str">
        <f t="shared" si="33"/>
        <v>C</v>
      </c>
      <c r="T129" s="424">
        <f t="shared" si="60"/>
        <v>2</v>
      </c>
      <c r="U129" s="331">
        <f t="shared" si="61"/>
        <v>1</v>
      </c>
      <c r="V129" s="331">
        <f t="shared" si="62"/>
        <v>1</v>
      </c>
      <c r="W129" s="331">
        <f t="shared" si="63"/>
        <v>2.5</v>
      </c>
      <c r="X129" s="331">
        <f t="shared" si="64"/>
        <v>2</v>
      </c>
      <c r="Y129" s="332">
        <f t="shared" si="65"/>
        <v>1.7</v>
      </c>
    </row>
    <row r="130" spans="1:25" ht="16.5" thickBot="1" x14ac:dyDescent="0.3">
      <c r="A130" s="222"/>
      <c r="B130" s="223"/>
      <c r="C130" s="270" t="s">
        <v>134</v>
      </c>
      <c r="D130" s="268">
        <f>'2016-2017 исходные'!F130</f>
        <v>0.88017184397637249</v>
      </c>
      <c r="E130" s="21"/>
      <c r="F130" s="21"/>
      <c r="G130" s="133">
        <f>'2016-2017 исходные'!J130</f>
        <v>0.70403065739787574</v>
      </c>
      <c r="H130" s="22"/>
      <c r="I130" s="22"/>
      <c r="J130" s="133">
        <f>'2016-2017 исходные'!M130</f>
        <v>0.63083007095783172</v>
      </c>
      <c r="K130" s="22"/>
      <c r="L130" s="22"/>
      <c r="M130" s="133">
        <f>'2016-2017 исходные'!P130</f>
        <v>0.47462537255660042</v>
      </c>
      <c r="N130" s="22"/>
      <c r="O130" s="22"/>
      <c r="P130" s="150">
        <v>13</v>
      </c>
      <c r="Q130" s="23"/>
      <c r="R130" s="23"/>
      <c r="S130" s="221"/>
    </row>
    <row r="131" spans="1:25" ht="15.75" x14ac:dyDescent="0.25">
      <c r="A131" s="115"/>
      <c r="B131" s="115"/>
      <c r="C131" s="354" t="s">
        <v>184</v>
      </c>
      <c r="D131" s="355">
        <v>0.9</v>
      </c>
      <c r="E131" s="356"/>
      <c r="F131" s="356"/>
      <c r="G131" s="357">
        <v>0.8</v>
      </c>
      <c r="H131" s="358"/>
      <c r="I131" s="358"/>
      <c r="J131" s="355">
        <v>0.8</v>
      </c>
      <c r="K131" s="358"/>
      <c r="L131" s="358"/>
      <c r="M131" s="357">
        <v>0.8</v>
      </c>
      <c r="N131" s="358"/>
      <c r="O131" s="358"/>
      <c r="P131" s="359">
        <v>10.1</v>
      </c>
      <c r="Q131" s="360"/>
      <c r="R131" s="266"/>
      <c r="S131" s="266"/>
    </row>
    <row r="132" spans="1:25" ht="15.75" x14ac:dyDescent="0.25">
      <c r="A132" s="115"/>
      <c r="B132" s="115"/>
      <c r="C132" s="354" t="s">
        <v>185</v>
      </c>
      <c r="D132" s="361">
        <f>D130</f>
        <v>0.88017184397637249</v>
      </c>
      <c r="E132" s="361"/>
      <c r="F132" s="361"/>
      <c r="G132" s="361">
        <f t="shared" ref="G132:M132" si="66">G130</f>
        <v>0.70403065739787574</v>
      </c>
      <c r="H132" s="361"/>
      <c r="I132" s="361"/>
      <c r="J132" s="361">
        <f t="shared" si="66"/>
        <v>0.63083007095783172</v>
      </c>
      <c r="K132" s="361"/>
      <c r="L132" s="361"/>
      <c r="M132" s="361">
        <f t="shared" si="66"/>
        <v>0.47462537255660042</v>
      </c>
      <c r="N132" s="361"/>
      <c r="O132" s="361"/>
      <c r="P132" s="362">
        <f>MROUND(P130,2)</f>
        <v>14</v>
      </c>
      <c r="Q132" s="363"/>
      <c r="R132" s="267"/>
      <c r="S132" s="267"/>
    </row>
    <row r="133" spans="1:25" ht="15.75" x14ac:dyDescent="0.25">
      <c r="A133" s="115"/>
      <c r="B133" s="115"/>
      <c r="C133" s="354" t="s">
        <v>186</v>
      </c>
      <c r="D133" s="355">
        <v>0.5</v>
      </c>
      <c r="E133" s="356"/>
      <c r="F133" s="356"/>
      <c r="G133" s="357">
        <v>0.33</v>
      </c>
      <c r="H133" s="358"/>
      <c r="I133" s="364"/>
      <c r="J133" s="365">
        <v>0.33</v>
      </c>
      <c r="K133" s="364"/>
      <c r="L133" s="364"/>
      <c r="M133" s="365">
        <v>0.33</v>
      </c>
      <c r="N133" s="364"/>
      <c r="O133" s="364"/>
      <c r="P133" s="366">
        <v>25</v>
      </c>
      <c r="Q133" s="363"/>
      <c r="R133" s="267"/>
      <c r="S133" s="267"/>
    </row>
    <row r="134" spans="1:25" x14ac:dyDescent="0.25">
      <c r="B134" s="14" t="s">
        <v>118</v>
      </c>
      <c r="C134" s="24" t="s">
        <v>187</v>
      </c>
      <c r="L134" s="12"/>
      <c r="R134" s="23"/>
      <c r="S134" s="221"/>
    </row>
    <row r="135" spans="1:25" x14ac:dyDescent="0.25">
      <c r="B135" s="367" t="s">
        <v>120</v>
      </c>
      <c r="C135" s="24" t="s">
        <v>188</v>
      </c>
    </row>
    <row r="136" spans="1:25" x14ac:dyDescent="0.25">
      <c r="B136" s="34" t="s">
        <v>119</v>
      </c>
      <c r="C136" s="24" t="s">
        <v>189</v>
      </c>
    </row>
    <row r="137" spans="1:25" x14ac:dyDescent="0.25">
      <c r="B137" s="35" t="s">
        <v>121</v>
      </c>
      <c r="C137" s="24" t="s">
        <v>190</v>
      </c>
    </row>
  </sheetData>
  <conditionalFormatting sqref="Q7">
    <cfRule type="cellIs" dxfId="53" priority="510" operator="between">
      <formula>#REF!</formula>
      <formula>#REF!</formula>
    </cfRule>
    <cfRule type="cellIs" dxfId="52" priority="511" operator="between">
      <formula>$P$130</formula>
      <formula>#REF!</formula>
    </cfRule>
    <cfRule type="cellIs" dxfId="51" priority="512" operator="between">
      <formula>#REF!</formula>
      <formula>$P$130</formula>
    </cfRule>
    <cfRule type="cellIs" dxfId="50" priority="513" operator="between">
      <formula>#REF!</formula>
      <formula>#REF!</formula>
    </cfRule>
  </conditionalFormatting>
  <conditionalFormatting sqref="N7">
    <cfRule type="cellIs" dxfId="49" priority="514" operator="between">
      <formula>#REF!</formula>
      <formula>#REF!</formula>
    </cfRule>
    <cfRule type="cellIs" dxfId="48" priority="515" operator="between">
      <formula>$J$130</formula>
      <formula>#REF!</formula>
    </cfRule>
    <cfRule type="cellIs" dxfId="47" priority="516" operator="between">
      <formula>#REF!</formula>
      <formula>$J$130</formula>
    </cfRule>
    <cfRule type="cellIs" dxfId="46" priority="517" operator="between">
      <formula>#REF!</formula>
      <formula>#REF!</formula>
    </cfRule>
  </conditionalFormatting>
  <conditionalFormatting sqref="D130">
    <cfRule type="cellIs" dxfId="45" priority="68" operator="greaterThanOrEqual">
      <formula>"0.9"</formula>
    </cfRule>
  </conditionalFormatting>
  <conditionalFormatting sqref="D5:D129">
    <cfRule type="cellIs" dxfId="44" priority="64" operator="greaterThanOrEqual">
      <formula>$D$131</formula>
    </cfRule>
    <cfRule type="cellIs" dxfId="43" priority="65" operator="between">
      <formula>$D$132</formula>
      <formula>$D$131</formula>
    </cfRule>
    <cfRule type="cellIs" dxfId="42" priority="66" operator="between">
      <formula>$D$133</formula>
      <formula>$D$132</formula>
    </cfRule>
    <cfRule type="cellIs" dxfId="41" priority="67" operator="lessThan">
      <formula>$D$133</formula>
    </cfRule>
  </conditionalFormatting>
  <conditionalFormatting sqref="G5:G129">
    <cfRule type="cellIs" dxfId="40" priority="42" operator="greaterThanOrEqual">
      <formula>$G$131</formula>
    </cfRule>
    <cfRule type="cellIs" dxfId="39" priority="43" operator="between">
      <formula>$G$132</formula>
      <formula>$G$131</formula>
    </cfRule>
    <cfRule type="cellIs" dxfId="38" priority="44" operator="between">
      <formula>$G$133</formula>
      <formula>$G$132</formula>
    </cfRule>
    <cfRule type="cellIs" dxfId="37" priority="45" operator="lessThan">
      <formula>$G$133</formula>
    </cfRule>
  </conditionalFormatting>
  <conditionalFormatting sqref="J5:J129">
    <cfRule type="cellIs" dxfId="36" priority="38" stopIfTrue="1" operator="greaterThanOrEqual">
      <formula>$J$131</formula>
    </cfRule>
    <cfRule type="cellIs" dxfId="35" priority="39" stopIfTrue="1" operator="between">
      <formula>$J$132</formula>
      <formula>$J$131</formula>
    </cfRule>
    <cfRule type="cellIs" dxfId="34" priority="40" stopIfTrue="1" operator="between">
      <formula>$J$133</formula>
      <formula>$J$132</formula>
    </cfRule>
    <cfRule type="cellIs" dxfId="33" priority="41" stopIfTrue="1" operator="lessThan">
      <formula>$J$133</formula>
    </cfRule>
  </conditionalFormatting>
  <conditionalFormatting sqref="M5:M129">
    <cfRule type="cellIs" dxfId="32" priority="34" stopIfTrue="1" operator="greaterThanOrEqual">
      <formula>$M$131</formula>
    </cfRule>
    <cfRule type="cellIs" dxfId="31" priority="35" stopIfTrue="1" operator="between">
      <formula>$M$132</formula>
      <formula>$M$131</formula>
    </cfRule>
    <cfRule type="cellIs" dxfId="30" priority="36" stopIfTrue="1" operator="between">
      <formula>$M$133</formula>
      <formula>$M$132</formula>
    </cfRule>
    <cfRule type="cellIs" dxfId="29" priority="37" stopIfTrue="1" operator="lessThan">
      <formula>$M$133</formula>
    </cfRule>
  </conditionalFormatting>
  <conditionalFormatting sqref="D131:D133 E132:P132">
    <cfRule type="cellIs" dxfId="28" priority="25" operator="greaterThanOrEqual">
      <formula>"0.9"</formula>
    </cfRule>
  </conditionalFormatting>
  <conditionalFormatting sqref="P5:P129">
    <cfRule type="cellIs" dxfId="27" priority="90" operator="lessThanOrEqual">
      <formula>$P$131</formula>
    </cfRule>
    <cfRule type="cellIs" dxfId="26" priority="91" operator="between">
      <formula>$P$132</formula>
      <formula>$P$131</formula>
    </cfRule>
    <cfRule type="cellIs" dxfId="25" priority="92" operator="between">
      <formula>$P$133</formula>
      <formula>$P$132</formula>
    </cfRule>
    <cfRule type="cellIs" dxfId="24" priority="93" operator="greaterThan">
      <formula>$P$133</formula>
    </cfRule>
  </conditionalFormatting>
  <conditionalFormatting sqref="F5:F129">
    <cfRule type="cellIs" dxfId="23" priority="21" operator="equal">
      <formula>"A"</formula>
    </cfRule>
    <cfRule type="cellIs" dxfId="22" priority="22" operator="equal">
      <formula>"B"</formula>
    </cfRule>
    <cfRule type="cellIs" dxfId="21" priority="23" operator="equal">
      <formula>"C"</formula>
    </cfRule>
    <cfRule type="cellIs" dxfId="20" priority="24" operator="equal">
      <formula>"D"</formula>
    </cfRule>
  </conditionalFormatting>
  <conditionalFormatting sqref="I5:I129">
    <cfRule type="cellIs" dxfId="19" priority="17" operator="equal">
      <formula>"A"</formula>
    </cfRule>
    <cfRule type="cellIs" dxfId="18" priority="18" operator="equal">
      <formula>"B"</formula>
    </cfRule>
    <cfRule type="cellIs" dxfId="17" priority="19" operator="equal">
      <formula>"C"</formula>
    </cfRule>
    <cfRule type="cellIs" dxfId="16" priority="20" operator="equal">
      <formula>"D"</formula>
    </cfRule>
  </conditionalFormatting>
  <conditionalFormatting sqref="L5:L129">
    <cfRule type="cellIs" dxfId="15" priority="13" operator="equal">
      <formula>"A"</formula>
    </cfRule>
    <cfRule type="cellIs" dxfId="14" priority="14" operator="equal">
      <formula>"B"</formula>
    </cfRule>
    <cfRule type="cellIs" dxfId="13" priority="15" operator="equal">
      <formula>"C"</formula>
    </cfRule>
    <cfRule type="cellIs" dxfId="12" priority="16" operator="equal">
      <formula>"D"</formula>
    </cfRule>
  </conditionalFormatting>
  <conditionalFormatting sqref="O5:O129">
    <cfRule type="cellIs" dxfId="11" priority="9" operator="equal">
      <formula>"A"</formula>
    </cfRule>
    <cfRule type="cellIs" dxfId="10" priority="10" operator="equal">
      <formula>"B"</formula>
    </cfRule>
    <cfRule type="cellIs" dxfId="9" priority="11" operator="equal">
      <formula>"C"</formula>
    </cfRule>
    <cfRule type="cellIs" dxfId="8" priority="12" operator="equal">
      <formula>"D"</formula>
    </cfRule>
  </conditionalFormatting>
  <conditionalFormatting sqref="R5:R129">
    <cfRule type="cellIs" dxfId="7" priority="5" operator="equal">
      <formula>"A"</formula>
    </cfRule>
    <cfRule type="cellIs" dxfId="6" priority="6" operator="equal">
      <formula>"B"</formula>
    </cfRule>
    <cfRule type="cellIs" dxfId="5" priority="7" operator="equal">
      <formula>"C"</formula>
    </cfRule>
    <cfRule type="cellIs" dxfId="4" priority="8" operator="equal">
      <formula>"D"</formula>
    </cfRule>
  </conditionalFormatting>
  <conditionalFormatting sqref="S5:S129">
    <cfRule type="cellIs" dxfId="3" priority="1" operator="equal">
      <formula>"A"</formula>
    </cfRule>
    <cfRule type="cellIs" dxfId="2" priority="2" operator="equal">
      <formula>"B"</formula>
    </cfRule>
    <cfRule type="cellIs" dxfId="1" priority="3" operator="equal">
      <formula>"C"</formula>
    </cfRule>
    <cfRule type="cellIs" dxfId="0" priority="4" operator="equal">
      <formula>"D"</formula>
    </cfRule>
  </conditionalFormatting>
  <pageMargins left="0.19685039370078741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W2"/>
  <sheetViews>
    <sheetView workbookViewId="0">
      <pane ySplit="1" topLeftCell="A2" activePane="bottomLeft" state="frozen"/>
      <selection pane="bottomLeft" activeCell="H2" sqref="H2"/>
    </sheetView>
  </sheetViews>
  <sheetFormatPr defaultRowHeight="15" x14ac:dyDescent="0.25"/>
  <cols>
    <col min="11" max="11" width="9.28515625" customWidth="1"/>
  </cols>
  <sheetData>
    <row r="1" spans="8:23" ht="18" customHeight="1" x14ac:dyDescent="0.25">
      <c r="H1" s="390" t="s">
        <v>180</v>
      </c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124"/>
    </row>
    <row r="2" spans="8:23" ht="15" customHeight="1" x14ac:dyDescent="0.25"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</sheetData>
  <mergeCells count="1">
    <mergeCell ref="H1:V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3" sqref="C3:C4"/>
    </sheetView>
  </sheetViews>
  <sheetFormatPr defaultRowHeight="15" x14ac:dyDescent="0.25"/>
  <cols>
    <col min="1" max="1" width="4.140625" customWidth="1"/>
    <col min="2" max="2" width="8.7109375" customWidth="1"/>
    <col min="3" max="3" width="38.7109375" customWidth="1"/>
    <col min="4" max="5" width="13.7109375" customWidth="1"/>
    <col min="6" max="6" width="11.7109375" customWidth="1"/>
    <col min="7" max="9" width="13.7109375" customWidth="1"/>
    <col min="10" max="10" width="11.7109375" customWidth="1"/>
    <col min="11" max="12" width="13.7109375" customWidth="1"/>
    <col min="13" max="13" width="12.140625" customWidth="1"/>
    <col min="14" max="14" width="11.7109375" customWidth="1"/>
    <col min="15" max="15" width="13.7109375" customWidth="1"/>
    <col min="16" max="17" width="11.7109375" customWidth="1"/>
    <col min="18" max="18" width="13.7109375" customWidth="1"/>
    <col min="19" max="19" width="11.7109375" customWidth="1"/>
    <col min="20" max="20" width="42.85546875" customWidth="1"/>
  </cols>
  <sheetData>
    <row r="1" spans="1:20" ht="15.75" x14ac:dyDescent="0.25">
      <c r="A1" s="381" t="s">
        <v>180</v>
      </c>
      <c r="B1" s="382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41"/>
      <c r="O1" s="41"/>
      <c r="P1" s="41"/>
      <c r="Q1" s="41"/>
      <c r="R1" s="41"/>
      <c r="S1" s="41"/>
      <c r="T1" s="41"/>
    </row>
    <row r="2" spans="1:20" ht="16.5" thickBot="1" x14ac:dyDescent="0.3">
      <c r="A2" s="382"/>
      <c r="B2" s="382"/>
      <c r="C2" s="381" t="s">
        <v>148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41"/>
      <c r="O2" s="41"/>
      <c r="P2" s="41"/>
      <c r="Q2" s="41"/>
      <c r="R2" s="41"/>
      <c r="S2" s="41"/>
      <c r="T2" s="41"/>
    </row>
    <row r="3" spans="1:20" ht="30" customHeight="1" x14ac:dyDescent="0.25">
      <c r="A3" s="406" t="s">
        <v>76</v>
      </c>
      <c r="B3" s="399" t="s">
        <v>78</v>
      </c>
      <c r="C3" s="397" t="s">
        <v>77</v>
      </c>
      <c r="D3" s="395" t="s">
        <v>145</v>
      </c>
      <c r="E3" s="396"/>
      <c r="F3" s="396"/>
      <c r="G3" s="395" t="s">
        <v>146</v>
      </c>
      <c r="H3" s="396"/>
      <c r="I3" s="396"/>
      <c r="J3" s="408"/>
      <c r="K3" s="395" t="s">
        <v>135</v>
      </c>
      <c r="L3" s="396"/>
      <c r="M3" s="408"/>
      <c r="N3" s="409" t="s">
        <v>137</v>
      </c>
      <c r="O3" s="410"/>
      <c r="P3" s="411"/>
      <c r="Q3" s="401" t="s">
        <v>147</v>
      </c>
      <c r="R3" s="402"/>
      <c r="S3" s="403"/>
      <c r="T3" s="404" t="s">
        <v>144</v>
      </c>
    </row>
    <row r="4" spans="1:20" ht="105" customHeight="1" thickBot="1" x14ac:dyDescent="0.3">
      <c r="A4" s="407"/>
      <c r="B4" s="400"/>
      <c r="C4" s="398"/>
      <c r="D4" s="385" t="s">
        <v>149</v>
      </c>
      <c r="E4" s="386" t="s">
        <v>150</v>
      </c>
      <c r="F4" s="387" t="s">
        <v>158</v>
      </c>
      <c r="G4" s="373" t="s">
        <v>200</v>
      </c>
      <c r="H4" s="202" t="s">
        <v>149</v>
      </c>
      <c r="I4" s="202" t="s">
        <v>150</v>
      </c>
      <c r="J4" s="204" t="s">
        <v>159</v>
      </c>
      <c r="K4" s="372" t="s">
        <v>199</v>
      </c>
      <c r="L4" s="202" t="s">
        <v>136</v>
      </c>
      <c r="M4" s="204" t="s">
        <v>160</v>
      </c>
      <c r="N4" s="203" t="s">
        <v>138</v>
      </c>
      <c r="O4" s="202" t="s">
        <v>136</v>
      </c>
      <c r="P4" s="204" t="s">
        <v>162</v>
      </c>
      <c r="Q4" s="203" t="s">
        <v>139</v>
      </c>
      <c r="R4" s="202" t="s">
        <v>136</v>
      </c>
      <c r="S4" s="204" t="s">
        <v>161</v>
      </c>
      <c r="T4" s="405"/>
    </row>
    <row r="5" spans="1:20" ht="18" customHeight="1" thickBot="1" x14ac:dyDescent="0.3">
      <c r="A5" s="383"/>
      <c r="B5" s="234"/>
      <c r="C5" s="389" t="s">
        <v>183</v>
      </c>
      <c r="D5" s="384">
        <f>D6+D7+D17+D32+D52+D72+D89+D119</f>
        <v>7167</v>
      </c>
      <c r="E5" s="264">
        <f t="shared" ref="E5:R5" si="0">E6+E7+E17+E32+E52+E72+E89+E119</f>
        <v>808.00209999999993</v>
      </c>
      <c r="F5" s="388">
        <f>AVERAGE(F6,F8:F16,F18:F31,F33:F51,F53:F71,F73:F88,F90:F118,F120:F129)</f>
        <v>0.88017184397637249</v>
      </c>
      <c r="G5" s="2">
        <f t="shared" si="0"/>
        <v>4486</v>
      </c>
      <c r="H5" s="260">
        <f t="shared" si="0"/>
        <v>7167</v>
      </c>
      <c r="I5" s="3">
        <f t="shared" si="0"/>
        <v>808</v>
      </c>
      <c r="J5" s="262">
        <f>AVERAGE(J6,J8:J16,J18:J31,J33:J51,J53:J71,J73:J88,J90:J118,J120:J129)</f>
        <v>0.70403065739787574</v>
      </c>
      <c r="K5" s="261">
        <f t="shared" si="0"/>
        <v>4733</v>
      </c>
      <c r="L5" s="3">
        <f t="shared" si="0"/>
        <v>7476</v>
      </c>
      <c r="M5" s="262">
        <f>AVERAGE(M6,M8:M16,M18:M31,M33:M51,M53:M71,M73:M88,M90:M118,M120:M129)</f>
        <v>0.63083007095783172</v>
      </c>
      <c r="N5" s="265">
        <f t="shared" si="0"/>
        <v>3571.0061999999998</v>
      </c>
      <c r="O5" s="264">
        <f t="shared" si="0"/>
        <v>7476</v>
      </c>
      <c r="P5" s="262">
        <f>AVERAGE(P6,P8:P16,P18:P31,P33:P51,P53:P71,P73:P88,P90:P118,P120:P129)</f>
        <v>0.47462537255660042</v>
      </c>
      <c r="Q5" s="261">
        <f t="shared" si="0"/>
        <v>100925</v>
      </c>
      <c r="R5" s="3">
        <f t="shared" si="0"/>
        <v>7476</v>
      </c>
      <c r="S5" s="263">
        <f>AVERAGE(S6,S8:S16,S18:S31,S33:S51,S53:S71,S73:S88,S90:S118,S120:S129)</f>
        <v>13.306127869035025</v>
      </c>
      <c r="T5" s="246"/>
    </row>
    <row r="6" spans="1:20" ht="16.5" customHeight="1" thickBot="1" x14ac:dyDescent="0.3">
      <c r="A6" s="243">
        <v>1</v>
      </c>
      <c r="B6" s="244">
        <v>50050</v>
      </c>
      <c r="C6" s="245" t="s">
        <v>82</v>
      </c>
      <c r="D6" s="163">
        <v>49</v>
      </c>
      <c r="E6" s="106">
        <v>7.0020999999999987</v>
      </c>
      <c r="F6" s="175">
        <f>(D6-E6)/D6</f>
        <v>0.85709999999999997</v>
      </c>
      <c r="G6" s="193">
        <v>24</v>
      </c>
      <c r="H6" s="194">
        <v>49</v>
      </c>
      <c r="I6" s="176">
        <v>7</v>
      </c>
      <c r="J6" s="105">
        <f>G6/(H6-I6)</f>
        <v>0.5714285714285714</v>
      </c>
      <c r="K6" s="374">
        <v>26</v>
      </c>
      <c r="L6" s="102">
        <v>51</v>
      </c>
      <c r="M6" s="103">
        <f>K6/L6</f>
        <v>0.50980392156862742</v>
      </c>
      <c r="N6" s="163">
        <v>28</v>
      </c>
      <c r="O6" s="102">
        <v>51</v>
      </c>
      <c r="P6" s="103">
        <f>N6/O6</f>
        <v>0.5490196078431373</v>
      </c>
      <c r="Q6" s="107">
        <v>751</v>
      </c>
      <c r="R6" s="106">
        <v>51</v>
      </c>
      <c r="S6" s="116">
        <f>Q6/R6</f>
        <v>14.725490196078431</v>
      </c>
      <c r="T6" s="46"/>
    </row>
    <row r="7" spans="1:20" ht="16.5" customHeight="1" thickBot="1" x14ac:dyDescent="0.3">
      <c r="A7" s="47"/>
      <c r="B7" s="48" t="s">
        <v>0</v>
      </c>
      <c r="C7" s="49"/>
      <c r="D7" s="247">
        <f>SUM(D8:D16)</f>
        <v>588</v>
      </c>
      <c r="E7" s="248">
        <f t="shared" ref="E7:S7" si="1">SUM(E8:E16)</f>
        <v>56</v>
      </c>
      <c r="F7" s="252">
        <f t="shared" si="1"/>
        <v>8.0588662100796604</v>
      </c>
      <c r="G7" s="249">
        <f t="shared" si="1"/>
        <v>374</v>
      </c>
      <c r="H7" s="250">
        <f t="shared" si="1"/>
        <v>588</v>
      </c>
      <c r="I7" s="251">
        <f t="shared" si="1"/>
        <v>56</v>
      </c>
      <c r="J7" s="252">
        <f t="shared" si="1"/>
        <v>6.3911927097174761</v>
      </c>
      <c r="K7" s="375">
        <f t="shared" si="1"/>
        <v>395</v>
      </c>
      <c r="L7" s="253">
        <f t="shared" si="1"/>
        <v>612</v>
      </c>
      <c r="M7" s="254">
        <f t="shared" si="1"/>
        <v>5.852971684359134</v>
      </c>
      <c r="N7" s="247">
        <f t="shared" si="1"/>
        <v>300</v>
      </c>
      <c r="O7" s="253">
        <f t="shared" si="1"/>
        <v>612</v>
      </c>
      <c r="P7" s="254">
        <f t="shared" si="1"/>
        <v>4.4602904727856325</v>
      </c>
      <c r="Q7" s="255">
        <f t="shared" si="1"/>
        <v>7645</v>
      </c>
      <c r="R7" s="248">
        <f t="shared" si="1"/>
        <v>612</v>
      </c>
      <c r="S7" s="256">
        <f t="shared" si="1"/>
        <v>112.39133843977196</v>
      </c>
      <c r="T7" s="52"/>
    </row>
    <row r="8" spans="1:20" ht="16.5" customHeight="1" x14ac:dyDescent="0.25">
      <c r="A8" s="53">
        <v>1</v>
      </c>
      <c r="B8" s="78">
        <v>10003</v>
      </c>
      <c r="C8" s="79" t="s">
        <v>83</v>
      </c>
      <c r="D8" s="164">
        <v>23</v>
      </c>
      <c r="E8" s="56">
        <v>2</v>
      </c>
      <c r="F8" s="55">
        <f>(D8-E8)/D8</f>
        <v>0.91304347826086951</v>
      </c>
      <c r="G8" s="177">
        <v>16</v>
      </c>
      <c r="H8" s="178">
        <v>23</v>
      </c>
      <c r="I8" s="179">
        <v>2</v>
      </c>
      <c r="J8" s="57">
        <f>G8/(H8-I8)</f>
        <v>0.76190476190476186</v>
      </c>
      <c r="K8" s="376">
        <v>17</v>
      </c>
      <c r="L8" s="56">
        <v>24</v>
      </c>
      <c r="M8" s="58">
        <f>K8/L8</f>
        <v>0.70833333333333337</v>
      </c>
      <c r="N8" s="164">
        <v>14</v>
      </c>
      <c r="O8" s="56">
        <v>24</v>
      </c>
      <c r="P8" s="58">
        <f>N8/O8</f>
        <v>0.58333333333333337</v>
      </c>
      <c r="Q8" s="229">
        <v>244</v>
      </c>
      <c r="R8" s="56">
        <v>24</v>
      </c>
      <c r="S8" s="119">
        <f>Q8/R8</f>
        <v>10.166666666666666</v>
      </c>
      <c r="T8" s="46"/>
    </row>
    <row r="9" spans="1:20" ht="16.5" customHeight="1" x14ac:dyDescent="0.25">
      <c r="A9" s="61">
        <v>2</v>
      </c>
      <c r="B9" s="62">
        <v>10002</v>
      </c>
      <c r="C9" s="63" t="s">
        <v>80</v>
      </c>
      <c r="D9" s="165">
        <v>87</v>
      </c>
      <c r="E9" s="64">
        <v>3</v>
      </c>
      <c r="F9" s="55">
        <f>(D9-E9)/D9</f>
        <v>0.96551724137931039</v>
      </c>
      <c r="G9" s="180">
        <v>56</v>
      </c>
      <c r="H9" s="181">
        <v>87</v>
      </c>
      <c r="I9" s="182">
        <v>3</v>
      </c>
      <c r="J9" s="65">
        <f>G9/(H9-I9)</f>
        <v>0.66666666666666663</v>
      </c>
      <c r="K9" s="377">
        <v>58</v>
      </c>
      <c r="L9" s="64">
        <v>87</v>
      </c>
      <c r="M9" s="66">
        <f>K9/L9</f>
        <v>0.66666666666666663</v>
      </c>
      <c r="N9" s="165">
        <v>38</v>
      </c>
      <c r="O9" s="64">
        <v>87</v>
      </c>
      <c r="P9" s="66">
        <f>N9/O9</f>
        <v>0.43678160919540232</v>
      </c>
      <c r="Q9" s="108">
        <v>1152</v>
      </c>
      <c r="R9" s="64">
        <v>87</v>
      </c>
      <c r="S9" s="117">
        <f>Q9/R9</f>
        <v>13.241379310344827</v>
      </c>
      <c r="T9" s="46"/>
    </row>
    <row r="10" spans="1:20" ht="16.5" customHeight="1" x14ac:dyDescent="0.25">
      <c r="A10" s="61">
        <v>3</v>
      </c>
      <c r="B10" s="62">
        <v>10090</v>
      </c>
      <c r="C10" s="63" t="s">
        <v>85</v>
      </c>
      <c r="D10" s="165">
        <v>94</v>
      </c>
      <c r="E10" s="64">
        <v>3</v>
      </c>
      <c r="F10" s="55">
        <f>(D10-E10)/D10</f>
        <v>0.96808510638297873</v>
      </c>
      <c r="G10" s="180">
        <v>63</v>
      </c>
      <c r="H10" s="181">
        <v>94</v>
      </c>
      <c r="I10" s="182">
        <v>3</v>
      </c>
      <c r="J10" s="65">
        <f>G10/(H10-I10)</f>
        <v>0.69230769230769229</v>
      </c>
      <c r="K10" s="377">
        <v>70</v>
      </c>
      <c r="L10" s="64">
        <v>99</v>
      </c>
      <c r="M10" s="66">
        <f>K10/L10</f>
        <v>0.70707070707070707</v>
      </c>
      <c r="N10" s="165">
        <v>45</v>
      </c>
      <c r="O10" s="64">
        <v>99</v>
      </c>
      <c r="P10" s="66">
        <f>N10/O10</f>
        <v>0.45454545454545453</v>
      </c>
      <c r="Q10" s="108">
        <v>1441</v>
      </c>
      <c r="R10" s="64">
        <v>99</v>
      </c>
      <c r="S10" s="117">
        <f>Q10/R10</f>
        <v>14.555555555555555</v>
      </c>
      <c r="T10" s="46"/>
    </row>
    <row r="11" spans="1:20" ht="16.5" customHeight="1" x14ac:dyDescent="0.25">
      <c r="A11" s="61">
        <v>4</v>
      </c>
      <c r="B11" s="62">
        <v>10004</v>
      </c>
      <c r="C11" s="63" t="s">
        <v>84</v>
      </c>
      <c r="D11" s="165">
        <v>107</v>
      </c>
      <c r="E11" s="64">
        <v>12</v>
      </c>
      <c r="F11" s="230">
        <f>(D11-E11)/D11</f>
        <v>0.88785046728971961</v>
      </c>
      <c r="G11" s="180">
        <v>80</v>
      </c>
      <c r="H11" s="181">
        <v>107</v>
      </c>
      <c r="I11" s="182">
        <v>12</v>
      </c>
      <c r="J11" s="65">
        <f>G11/(H11-I11)</f>
        <v>0.84210526315789469</v>
      </c>
      <c r="K11" s="377">
        <v>82</v>
      </c>
      <c r="L11" s="64">
        <v>107</v>
      </c>
      <c r="M11" s="66">
        <f>K11/L11</f>
        <v>0.76635514018691586</v>
      </c>
      <c r="N11" s="165">
        <v>56.999999999999993</v>
      </c>
      <c r="O11" s="64">
        <v>107</v>
      </c>
      <c r="P11" s="66">
        <f>N11/O11</f>
        <v>0.53271028037383172</v>
      </c>
      <c r="Q11" s="108">
        <v>1136</v>
      </c>
      <c r="R11" s="64">
        <v>107</v>
      </c>
      <c r="S11" s="117">
        <f>Q11/R11</f>
        <v>10.616822429906541</v>
      </c>
      <c r="T11" s="81"/>
    </row>
    <row r="12" spans="1:20" ht="16.5" customHeight="1" x14ac:dyDescent="0.25">
      <c r="A12" s="61">
        <v>5</v>
      </c>
      <c r="B12" s="78">
        <v>10001</v>
      </c>
      <c r="C12" s="79" t="s">
        <v>79</v>
      </c>
      <c r="D12" s="164">
        <v>35</v>
      </c>
      <c r="E12" s="56">
        <v>4</v>
      </c>
      <c r="F12" s="55">
        <f>(D12-E12)/D12</f>
        <v>0.88571428571428568</v>
      </c>
      <c r="G12" s="177">
        <v>28</v>
      </c>
      <c r="H12" s="178">
        <v>35</v>
      </c>
      <c r="I12" s="179">
        <v>4</v>
      </c>
      <c r="J12" s="57">
        <f>G12/(H12-I12)</f>
        <v>0.90322580645161288</v>
      </c>
      <c r="K12" s="376">
        <v>30</v>
      </c>
      <c r="L12" s="56">
        <v>35</v>
      </c>
      <c r="M12" s="58">
        <f>K12/L12</f>
        <v>0.8571428571428571</v>
      </c>
      <c r="N12" s="164">
        <v>14</v>
      </c>
      <c r="O12" s="56">
        <v>35</v>
      </c>
      <c r="P12" s="58">
        <f>N12/O12</f>
        <v>0.4</v>
      </c>
      <c r="Q12" s="229">
        <v>540</v>
      </c>
      <c r="R12" s="56">
        <v>35</v>
      </c>
      <c r="S12" s="119">
        <f>Q12/R12</f>
        <v>15.428571428571429</v>
      </c>
      <c r="T12" s="46"/>
    </row>
    <row r="13" spans="1:20" ht="16.5" customHeight="1" x14ac:dyDescent="0.25">
      <c r="A13" s="61">
        <v>6</v>
      </c>
      <c r="B13" s="62">
        <v>10120</v>
      </c>
      <c r="C13" s="63" t="s">
        <v>86</v>
      </c>
      <c r="D13" s="165">
        <v>53</v>
      </c>
      <c r="E13" s="64">
        <v>11</v>
      </c>
      <c r="F13" s="55">
        <f t="shared" ref="F13:F16" si="2">(D13-E13)/D13</f>
        <v>0.79245283018867929</v>
      </c>
      <c r="G13" s="180">
        <v>28</v>
      </c>
      <c r="H13" s="181">
        <v>53</v>
      </c>
      <c r="I13" s="182">
        <v>11</v>
      </c>
      <c r="J13" s="65">
        <f t="shared" ref="J13:J69" si="3">G13/(H13-I13)</f>
        <v>0.66666666666666663</v>
      </c>
      <c r="K13" s="377">
        <v>30</v>
      </c>
      <c r="L13" s="64">
        <v>54</v>
      </c>
      <c r="M13" s="66">
        <f t="shared" ref="M13:M69" si="4">K13/L13</f>
        <v>0.55555555555555558</v>
      </c>
      <c r="N13" s="165">
        <v>31</v>
      </c>
      <c r="O13" s="64">
        <v>54</v>
      </c>
      <c r="P13" s="66">
        <f t="shared" ref="P13:P69" si="5">N13/O13</f>
        <v>0.57407407407407407</v>
      </c>
      <c r="Q13" s="108">
        <v>633</v>
      </c>
      <c r="R13" s="64">
        <v>54</v>
      </c>
      <c r="S13" s="117">
        <f t="shared" ref="S13:S16" si="6">Q13/R13</f>
        <v>11.722222222222221</v>
      </c>
      <c r="T13" s="46"/>
    </row>
    <row r="14" spans="1:20" ht="16.5" customHeight="1" x14ac:dyDescent="0.25">
      <c r="A14" s="61">
        <v>7</v>
      </c>
      <c r="B14" s="62">
        <v>10190</v>
      </c>
      <c r="C14" s="63" t="s">
        <v>5</v>
      </c>
      <c r="D14" s="165">
        <v>74</v>
      </c>
      <c r="E14" s="64">
        <v>3</v>
      </c>
      <c r="F14" s="55">
        <f t="shared" si="2"/>
        <v>0.95945945945945943</v>
      </c>
      <c r="G14" s="180">
        <v>41</v>
      </c>
      <c r="H14" s="181">
        <v>74</v>
      </c>
      <c r="I14" s="182">
        <v>3</v>
      </c>
      <c r="J14" s="65">
        <f t="shared" si="3"/>
        <v>0.57746478873239437</v>
      </c>
      <c r="K14" s="377">
        <v>43</v>
      </c>
      <c r="L14" s="64">
        <v>82</v>
      </c>
      <c r="M14" s="66">
        <f t="shared" si="4"/>
        <v>0.52439024390243905</v>
      </c>
      <c r="N14" s="165">
        <v>40.000000000000007</v>
      </c>
      <c r="O14" s="64">
        <v>82</v>
      </c>
      <c r="P14" s="66">
        <f t="shared" si="5"/>
        <v>0.48780487804878059</v>
      </c>
      <c r="Q14" s="108">
        <v>981</v>
      </c>
      <c r="R14" s="64">
        <v>82</v>
      </c>
      <c r="S14" s="117">
        <f t="shared" si="6"/>
        <v>11.963414634146341</v>
      </c>
      <c r="T14" s="46"/>
    </row>
    <row r="15" spans="1:20" ht="16.5" customHeight="1" x14ac:dyDescent="0.25">
      <c r="A15" s="61">
        <v>8</v>
      </c>
      <c r="B15" s="62">
        <v>10320</v>
      </c>
      <c r="C15" s="63" t="s">
        <v>81</v>
      </c>
      <c r="D15" s="165">
        <v>59</v>
      </c>
      <c r="E15" s="64">
        <v>9</v>
      </c>
      <c r="F15" s="55">
        <f t="shared" si="2"/>
        <v>0.84745762711864403</v>
      </c>
      <c r="G15" s="180">
        <v>30</v>
      </c>
      <c r="H15" s="181">
        <v>59</v>
      </c>
      <c r="I15" s="182">
        <v>9</v>
      </c>
      <c r="J15" s="65">
        <f t="shared" si="3"/>
        <v>0.6</v>
      </c>
      <c r="K15" s="377">
        <v>31</v>
      </c>
      <c r="L15" s="64">
        <v>69</v>
      </c>
      <c r="M15" s="66">
        <f t="shared" si="4"/>
        <v>0.44927536231884058</v>
      </c>
      <c r="N15" s="165">
        <v>32</v>
      </c>
      <c r="O15" s="64">
        <v>69</v>
      </c>
      <c r="P15" s="66">
        <f t="shared" si="5"/>
        <v>0.46376811594202899</v>
      </c>
      <c r="Q15" s="108">
        <v>787</v>
      </c>
      <c r="R15" s="64">
        <v>69</v>
      </c>
      <c r="S15" s="117">
        <f t="shared" si="6"/>
        <v>11.405797101449275</v>
      </c>
      <c r="T15" s="46"/>
    </row>
    <row r="16" spans="1:20" ht="16.5" customHeight="1" thickBot="1" x14ac:dyDescent="0.3">
      <c r="A16" s="42">
        <v>9</v>
      </c>
      <c r="B16" s="69">
        <v>10860</v>
      </c>
      <c r="C16" s="70" t="s">
        <v>123</v>
      </c>
      <c r="D16" s="167">
        <v>56</v>
      </c>
      <c r="E16" s="71">
        <v>9</v>
      </c>
      <c r="F16" s="231">
        <f t="shared" si="2"/>
        <v>0.8392857142857143</v>
      </c>
      <c r="G16" s="183">
        <v>32</v>
      </c>
      <c r="H16" s="184">
        <v>56</v>
      </c>
      <c r="I16" s="185">
        <v>9</v>
      </c>
      <c r="J16" s="43">
        <f t="shared" si="3"/>
        <v>0.68085106382978722</v>
      </c>
      <c r="K16" s="378">
        <v>34</v>
      </c>
      <c r="L16" s="71">
        <v>55</v>
      </c>
      <c r="M16" s="44">
        <f t="shared" si="4"/>
        <v>0.61818181818181817</v>
      </c>
      <c r="N16" s="167">
        <v>28.999999999999996</v>
      </c>
      <c r="O16" s="71">
        <v>55</v>
      </c>
      <c r="P16" s="44">
        <f t="shared" si="5"/>
        <v>0.52727272727272723</v>
      </c>
      <c r="Q16" s="232">
        <v>731</v>
      </c>
      <c r="R16" s="71">
        <v>55</v>
      </c>
      <c r="S16" s="120">
        <f t="shared" si="6"/>
        <v>13.290909090909091</v>
      </c>
      <c r="T16" s="233"/>
    </row>
    <row r="17" spans="1:20" s="234" customFormat="1" ht="16.5" customHeight="1" thickBot="1" x14ac:dyDescent="0.3">
      <c r="A17" s="73"/>
      <c r="B17" s="391" t="s">
        <v>6</v>
      </c>
      <c r="C17" s="392"/>
      <c r="D17" s="247">
        <f>SUM(D18:D31)</f>
        <v>819</v>
      </c>
      <c r="E17" s="248">
        <f t="shared" ref="E17:S17" si="7">SUM(E18:E31)</f>
        <v>79</v>
      </c>
      <c r="F17" s="252">
        <f t="shared" si="7"/>
        <v>12.64004963932422</v>
      </c>
      <c r="G17" s="249">
        <f t="shared" si="7"/>
        <v>523</v>
      </c>
      <c r="H17" s="250">
        <f t="shared" si="7"/>
        <v>819</v>
      </c>
      <c r="I17" s="251">
        <f t="shared" si="7"/>
        <v>79</v>
      </c>
      <c r="J17" s="252">
        <f t="shared" si="7"/>
        <v>9.729709330082235</v>
      </c>
      <c r="K17" s="375">
        <f t="shared" si="7"/>
        <v>547</v>
      </c>
      <c r="L17" s="253">
        <f t="shared" si="7"/>
        <v>848</v>
      </c>
      <c r="M17" s="254">
        <f t="shared" si="7"/>
        <v>8.770568806227649</v>
      </c>
      <c r="N17" s="247">
        <f t="shared" si="7"/>
        <v>424</v>
      </c>
      <c r="O17" s="253">
        <f t="shared" si="7"/>
        <v>848</v>
      </c>
      <c r="P17" s="254">
        <f t="shared" si="7"/>
        <v>6.9699154107530976</v>
      </c>
      <c r="Q17" s="255">
        <f t="shared" si="7"/>
        <v>10690</v>
      </c>
      <c r="R17" s="248">
        <f t="shared" si="7"/>
        <v>848</v>
      </c>
      <c r="S17" s="256">
        <f t="shared" si="7"/>
        <v>178.01569306179218</v>
      </c>
      <c r="T17" s="52"/>
    </row>
    <row r="18" spans="1:20" ht="16.5" customHeight="1" x14ac:dyDescent="0.25">
      <c r="A18" s="53">
        <v>1</v>
      </c>
      <c r="B18" s="78">
        <v>20040</v>
      </c>
      <c r="C18" s="79" t="s">
        <v>87</v>
      </c>
      <c r="D18" s="164">
        <v>76</v>
      </c>
      <c r="E18" s="56">
        <v>6</v>
      </c>
      <c r="F18" s="55">
        <f>(D18-E18)/D18</f>
        <v>0.92105263157894735</v>
      </c>
      <c r="G18" s="177">
        <v>40</v>
      </c>
      <c r="H18" s="178">
        <v>76</v>
      </c>
      <c r="I18" s="179">
        <v>6</v>
      </c>
      <c r="J18" s="57">
        <f t="shared" si="3"/>
        <v>0.5714285714285714</v>
      </c>
      <c r="K18" s="376">
        <v>41</v>
      </c>
      <c r="L18" s="56">
        <v>78</v>
      </c>
      <c r="M18" s="58">
        <f t="shared" si="4"/>
        <v>0.52564102564102566</v>
      </c>
      <c r="N18" s="164">
        <v>41</v>
      </c>
      <c r="O18" s="56">
        <v>78</v>
      </c>
      <c r="P18" s="58">
        <f t="shared" si="5"/>
        <v>0.52564102564102566</v>
      </c>
      <c r="Q18" s="109">
        <v>999</v>
      </c>
      <c r="R18" s="56">
        <v>78</v>
      </c>
      <c r="S18" s="119">
        <f t="shared" ref="S18:S31" si="8">Q18/R18</f>
        <v>12.807692307692308</v>
      </c>
      <c r="T18" s="46"/>
    </row>
    <row r="19" spans="1:20" ht="16.5" customHeight="1" x14ac:dyDescent="0.25">
      <c r="A19" s="53">
        <v>2</v>
      </c>
      <c r="B19" s="62">
        <v>20061</v>
      </c>
      <c r="C19" s="63" t="s">
        <v>88</v>
      </c>
      <c r="D19" s="165">
        <v>50</v>
      </c>
      <c r="E19" s="64">
        <v>6</v>
      </c>
      <c r="F19" s="55">
        <f>(D19-E19)/D19</f>
        <v>0.88</v>
      </c>
      <c r="G19" s="180">
        <v>35</v>
      </c>
      <c r="H19" s="181">
        <v>50</v>
      </c>
      <c r="I19" s="182">
        <v>6</v>
      </c>
      <c r="J19" s="65">
        <f>G19/(H19-I19)</f>
        <v>0.79545454545454541</v>
      </c>
      <c r="K19" s="377">
        <v>37</v>
      </c>
      <c r="L19" s="64">
        <v>52</v>
      </c>
      <c r="M19" s="66">
        <f>K19/L19</f>
        <v>0.71153846153846156</v>
      </c>
      <c r="N19" s="165">
        <v>22</v>
      </c>
      <c r="O19" s="64">
        <v>52</v>
      </c>
      <c r="P19" s="66">
        <f>N19/O19</f>
        <v>0.42307692307692307</v>
      </c>
      <c r="Q19" s="110">
        <v>621</v>
      </c>
      <c r="R19" s="64">
        <v>52</v>
      </c>
      <c r="S19" s="117">
        <f>Q19/R19</f>
        <v>11.942307692307692</v>
      </c>
      <c r="T19" s="46"/>
    </row>
    <row r="20" spans="1:20" ht="16.5" customHeight="1" x14ac:dyDescent="0.25">
      <c r="A20" s="53">
        <v>3</v>
      </c>
      <c r="B20" s="62">
        <v>21020</v>
      </c>
      <c r="C20" s="63" t="s">
        <v>92</v>
      </c>
      <c r="D20" s="165">
        <v>81</v>
      </c>
      <c r="E20" s="64">
        <v>7</v>
      </c>
      <c r="F20" s="55">
        <f>(D20-E20)/D20</f>
        <v>0.9135802469135802</v>
      </c>
      <c r="G20" s="180">
        <v>62</v>
      </c>
      <c r="H20" s="181">
        <v>81</v>
      </c>
      <c r="I20" s="182">
        <v>7</v>
      </c>
      <c r="J20" s="65">
        <f>G20/(H20-I20)</f>
        <v>0.83783783783783783</v>
      </c>
      <c r="K20" s="377">
        <v>63</v>
      </c>
      <c r="L20" s="64">
        <v>77</v>
      </c>
      <c r="M20" s="66">
        <f>K20/L20</f>
        <v>0.81818181818181823</v>
      </c>
      <c r="N20" s="165">
        <v>39.999999999999993</v>
      </c>
      <c r="O20" s="64">
        <v>77</v>
      </c>
      <c r="P20" s="66">
        <f>N20/O20</f>
        <v>0.51948051948051943</v>
      </c>
      <c r="Q20" s="110">
        <v>937</v>
      </c>
      <c r="R20" s="64">
        <v>77</v>
      </c>
      <c r="S20" s="117">
        <f>Q20/R20</f>
        <v>12.168831168831169</v>
      </c>
      <c r="T20" s="46"/>
    </row>
    <row r="21" spans="1:20" ht="16.5" customHeight="1" x14ac:dyDescent="0.25">
      <c r="A21" s="61">
        <v>4</v>
      </c>
      <c r="B21" s="62">
        <v>20060</v>
      </c>
      <c r="C21" s="63" t="s">
        <v>98</v>
      </c>
      <c r="D21" s="165">
        <v>109</v>
      </c>
      <c r="E21" s="64">
        <v>11</v>
      </c>
      <c r="F21" s="55">
        <f t="shared" ref="F21:F31" si="9">(D21-E21)/D21</f>
        <v>0.8990825688073395</v>
      </c>
      <c r="G21" s="180">
        <v>87</v>
      </c>
      <c r="H21" s="181">
        <v>109</v>
      </c>
      <c r="I21" s="182">
        <v>11</v>
      </c>
      <c r="J21" s="65">
        <f t="shared" si="3"/>
        <v>0.88775510204081631</v>
      </c>
      <c r="K21" s="377">
        <v>93</v>
      </c>
      <c r="L21" s="64">
        <v>111</v>
      </c>
      <c r="M21" s="66">
        <f t="shared" si="4"/>
        <v>0.83783783783783783</v>
      </c>
      <c r="N21" s="165">
        <v>51</v>
      </c>
      <c r="O21" s="64">
        <v>111</v>
      </c>
      <c r="P21" s="66">
        <f t="shared" si="5"/>
        <v>0.45945945945945948</v>
      </c>
      <c r="Q21" s="110">
        <v>1598</v>
      </c>
      <c r="R21" s="64">
        <v>111</v>
      </c>
      <c r="S21" s="117">
        <f t="shared" si="8"/>
        <v>14.396396396396396</v>
      </c>
      <c r="T21" s="46"/>
    </row>
    <row r="22" spans="1:20" ht="16.5" customHeight="1" x14ac:dyDescent="0.25">
      <c r="A22" s="61">
        <v>5</v>
      </c>
      <c r="B22" s="62">
        <v>20400</v>
      </c>
      <c r="C22" s="63" t="s">
        <v>90</v>
      </c>
      <c r="D22" s="165">
        <v>108</v>
      </c>
      <c r="E22" s="64">
        <v>11</v>
      </c>
      <c r="F22" s="55">
        <f>(D22-E22)/D22</f>
        <v>0.89814814814814814</v>
      </c>
      <c r="G22" s="180">
        <v>70</v>
      </c>
      <c r="H22" s="181">
        <v>108</v>
      </c>
      <c r="I22" s="182">
        <v>11</v>
      </c>
      <c r="J22" s="65">
        <f>G22/(H22-I22)</f>
        <v>0.72164948453608246</v>
      </c>
      <c r="K22" s="377">
        <v>73</v>
      </c>
      <c r="L22" s="64">
        <v>107</v>
      </c>
      <c r="M22" s="66">
        <f>K22/L22</f>
        <v>0.68224299065420557</v>
      </c>
      <c r="N22" s="165">
        <v>50.000000000000007</v>
      </c>
      <c r="O22" s="64">
        <v>107</v>
      </c>
      <c r="P22" s="66">
        <f>N22/O22</f>
        <v>0.46728971962616828</v>
      </c>
      <c r="Q22" s="110">
        <v>1348</v>
      </c>
      <c r="R22" s="64">
        <v>107</v>
      </c>
      <c r="S22" s="117">
        <f>Q22/R22</f>
        <v>12.598130841121495</v>
      </c>
      <c r="T22" s="46"/>
    </row>
    <row r="23" spans="1:20" ht="16.5" customHeight="1" x14ac:dyDescent="0.25">
      <c r="A23" s="61">
        <v>6</v>
      </c>
      <c r="B23" s="62">
        <v>20080</v>
      </c>
      <c r="C23" s="63" t="s">
        <v>89</v>
      </c>
      <c r="D23" s="165">
        <v>30</v>
      </c>
      <c r="E23" s="64">
        <v>3</v>
      </c>
      <c r="F23" s="55">
        <f t="shared" si="9"/>
        <v>0.9</v>
      </c>
      <c r="G23" s="180">
        <v>17</v>
      </c>
      <c r="H23" s="181">
        <v>30</v>
      </c>
      <c r="I23" s="182">
        <v>3</v>
      </c>
      <c r="J23" s="65">
        <f t="shared" si="3"/>
        <v>0.62962962962962965</v>
      </c>
      <c r="K23" s="377">
        <v>17</v>
      </c>
      <c r="L23" s="64">
        <v>28</v>
      </c>
      <c r="M23" s="66">
        <f t="shared" si="4"/>
        <v>0.6071428571428571</v>
      </c>
      <c r="N23" s="165">
        <v>13</v>
      </c>
      <c r="O23" s="64">
        <v>28</v>
      </c>
      <c r="P23" s="66">
        <f t="shared" si="5"/>
        <v>0.4642857142857143</v>
      </c>
      <c r="Q23" s="110">
        <v>402</v>
      </c>
      <c r="R23" s="64">
        <v>28</v>
      </c>
      <c r="S23" s="117">
        <f t="shared" si="8"/>
        <v>14.357142857142858</v>
      </c>
      <c r="T23" s="46"/>
    </row>
    <row r="24" spans="1:20" ht="16.5" customHeight="1" x14ac:dyDescent="0.25">
      <c r="A24" s="61">
        <v>7</v>
      </c>
      <c r="B24" s="62">
        <v>20460</v>
      </c>
      <c r="C24" s="63" t="s">
        <v>15</v>
      </c>
      <c r="D24" s="165">
        <v>57</v>
      </c>
      <c r="E24" s="64">
        <v>2</v>
      </c>
      <c r="F24" s="55">
        <f t="shared" si="9"/>
        <v>0.96491228070175439</v>
      </c>
      <c r="G24" s="180">
        <v>38</v>
      </c>
      <c r="H24" s="181">
        <v>57</v>
      </c>
      <c r="I24" s="182">
        <v>2</v>
      </c>
      <c r="J24" s="65">
        <f t="shared" si="3"/>
        <v>0.69090909090909092</v>
      </c>
      <c r="K24" s="377">
        <v>39</v>
      </c>
      <c r="L24" s="64">
        <v>61</v>
      </c>
      <c r="M24" s="66">
        <f t="shared" si="4"/>
        <v>0.63934426229508201</v>
      </c>
      <c r="N24" s="165">
        <v>30</v>
      </c>
      <c r="O24" s="64">
        <v>61</v>
      </c>
      <c r="P24" s="66">
        <f t="shared" si="5"/>
        <v>0.49180327868852458</v>
      </c>
      <c r="Q24" s="110">
        <v>886</v>
      </c>
      <c r="R24" s="64">
        <v>61</v>
      </c>
      <c r="S24" s="117">
        <f t="shared" si="8"/>
        <v>14.524590163934427</v>
      </c>
      <c r="T24" s="46"/>
    </row>
    <row r="25" spans="1:20" ht="16.5" customHeight="1" x14ac:dyDescent="0.25">
      <c r="A25" s="61">
        <v>8</v>
      </c>
      <c r="B25" s="62">
        <v>20490</v>
      </c>
      <c r="C25" s="63" t="s">
        <v>16</v>
      </c>
      <c r="D25" s="165">
        <v>30</v>
      </c>
      <c r="E25" s="64">
        <v>0</v>
      </c>
      <c r="F25" s="55">
        <f t="shared" si="9"/>
        <v>1</v>
      </c>
      <c r="G25" s="180">
        <v>25</v>
      </c>
      <c r="H25" s="181">
        <v>30</v>
      </c>
      <c r="I25" s="182">
        <v>0</v>
      </c>
      <c r="J25" s="65">
        <f t="shared" si="3"/>
        <v>0.83333333333333337</v>
      </c>
      <c r="K25" s="377">
        <v>25</v>
      </c>
      <c r="L25" s="64">
        <v>33</v>
      </c>
      <c r="M25" s="66">
        <f t="shared" si="4"/>
        <v>0.75757575757575757</v>
      </c>
      <c r="N25" s="165">
        <v>17</v>
      </c>
      <c r="O25" s="64">
        <v>33</v>
      </c>
      <c r="P25" s="66">
        <f t="shared" si="5"/>
        <v>0.51515151515151514</v>
      </c>
      <c r="Q25" s="110">
        <v>430</v>
      </c>
      <c r="R25" s="64">
        <v>33</v>
      </c>
      <c r="S25" s="117">
        <f t="shared" si="8"/>
        <v>13.030303030303031</v>
      </c>
      <c r="T25" s="46"/>
    </row>
    <row r="26" spans="1:20" ht="16.5" customHeight="1" x14ac:dyDescent="0.25">
      <c r="A26" s="61">
        <v>9</v>
      </c>
      <c r="B26" s="62">
        <v>20550</v>
      </c>
      <c r="C26" s="63" t="s">
        <v>91</v>
      </c>
      <c r="D26" s="165">
        <v>62</v>
      </c>
      <c r="E26" s="64">
        <v>9</v>
      </c>
      <c r="F26" s="55">
        <f t="shared" si="9"/>
        <v>0.85483870967741937</v>
      </c>
      <c r="G26" s="180">
        <v>35</v>
      </c>
      <c r="H26" s="181">
        <v>62</v>
      </c>
      <c r="I26" s="182">
        <v>9</v>
      </c>
      <c r="J26" s="65">
        <f t="shared" si="3"/>
        <v>0.660377358490566</v>
      </c>
      <c r="K26" s="377">
        <v>39</v>
      </c>
      <c r="L26" s="64">
        <v>68</v>
      </c>
      <c r="M26" s="66">
        <f t="shared" si="4"/>
        <v>0.57352941176470584</v>
      </c>
      <c r="N26" s="165">
        <v>38</v>
      </c>
      <c r="O26" s="64">
        <v>68</v>
      </c>
      <c r="P26" s="66">
        <f t="shared" si="5"/>
        <v>0.55882352941176472</v>
      </c>
      <c r="Q26" s="110">
        <v>549</v>
      </c>
      <c r="R26" s="64">
        <v>68</v>
      </c>
      <c r="S26" s="117">
        <f t="shared" si="8"/>
        <v>8.0735294117647065</v>
      </c>
      <c r="T26" s="46"/>
    </row>
    <row r="27" spans="1:20" ht="16.5" customHeight="1" x14ac:dyDescent="0.25">
      <c r="A27" s="61">
        <v>10</v>
      </c>
      <c r="B27" s="62">
        <v>20630</v>
      </c>
      <c r="C27" s="63" t="s">
        <v>17</v>
      </c>
      <c r="D27" s="165">
        <v>61</v>
      </c>
      <c r="E27" s="64">
        <v>6</v>
      </c>
      <c r="F27" s="55">
        <f t="shared" si="9"/>
        <v>0.90163934426229508</v>
      </c>
      <c r="G27" s="180">
        <v>33</v>
      </c>
      <c r="H27" s="181">
        <v>61</v>
      </c>
      <c r="I27" s="182">
        <v>6</v>
      </c>
      <c r="J27" s="65">
        <f t="shared" si="3"/>
        <v>0.6</v>
      </c>
      <c r="K27" s="377">
        <v>34</v>
      </c>
      <c r="L27" s="64">
        <v>62</v>
      </c>
      <c r="M27" s="66">
        <f t="shared" si="4"/>
        <v>0.54838709677419351</v>
      </c>
      <c r="N27" s="165">
        <v>35</v>
      </c>
      <c r="O27" s="64">
        <v>62</v>
      </c>
      <c r="P27" s="66">
        <f t="shared" si="5"/>
        <v>0.56451612903225812</v>
      </c>
      <c r="Q27" s="110">
        <v>656</v>
      </c>
      <c r="R27" s="64">
        <v>62</v>
      </c>
      <c r="S27" s="117">
        <f t="shared" si="8"/>
        <v>10.580645161290322</v>
      </c>
      <c r="T27" s="46"/>
    </row>
    <row r="28" spans="1:20" ht="16.5" customHeight="1" x14ac:dyDescent="0.25">
      <c r="A28" s="61">
        <v>11</v>
      </c>
      <c r="B28" s="62">
        <v>20800</v>
      </c>
      <c r="C28" s="63" t="s">
        <v>151</v>
      </c>
      <c r="D28" s="165">
        <v>22</v>
      </c>
      <c r="E28" s="64">
        <v>3</v>
      </c>
      <c r="F28" s="55">
        <f t="shared" si="9"/>
        <v>0.86363636363636365</v>
      </c>
      <c r="G28" s="180">
        <v>12</v>
      </c>
      <c r="H28" s="181">
        <v>22</v>
      </c>
      <c r="I28" s="182">
        <v>3</v>
      </c>
      <c r="J28" s="65">
        <f t="shared" si="3"/>
        <v>0.63157894736842102</v>
      </c>
      <c r="K28" s="377">
        <v>12</v>
      </c>
      <c r="L28" s="64">
        <v>25</v>
      </c>
      <c r="M28" s="68">
        <f t="shared" si="4"/>
        <v>0.48</v>
      </c>
      <c r="N28" s="165">
        <v>12</v>
      </c>
      <c r="O28" s="64">
        <v>25</v>
      </c>
      <c r="P28" s="68">
        <f t="shared" si="5"/>
        <v>0.48</v>
      </c>
      <c r="Q28" s="110">
        <v>311</v>
      </c>
      <c r="R28" s="64">
        <v>25</v>
      </c>
      <c r="S28" s="117">
        <f t="shared" si="8"/>
        <v>12.44</v>
      </c>
      <c r="T28" s="46"/>
    </row>
    <row r="29" spans="1:20" ht="16.5" customHeight="1" x14ac:dyDescent="0.25">
      <c r="A29" s="61">
        <v>12</v>
      </c>
      <c r="B29" s="62">
        <v>20810</v>
      </c>
      <c r="C29" s="63" t="s">
        <v>18</v>
      </c>
      <c r="D29" s="165">
        <v>55</v>
      </c>
      <c r="E29" s="64">
        <v>3.9999999999999929</v>
      </c>
      <c r="F29" s="55">
        <f t="shared" si="9"/>
        <v>0.92727272727272736</v>
      </c>
      <c r="G29" s="180">
        <v>20</v>
      </c>
      <c r="H29" s="181">
        <v>55</v>
      </c>
      <c r="I29" s="182">
        <v>3.9999999999999929</v>
      </c>
      <c r="J29" s="65">
        <f t="shared" si="3"/>
        <v>0.39215686274509798</v>
      </c>
      <c r="K29" s="377">
        <v>20</v>
      </c>
      <c r="L29" s="64">
        <v>60</v>
      </c>
      <c r="M29" s="66">
        <f t="shared" si="4"/>
        <v>0.33333333333333331</v>
      </c>
      <c r="N29" s="165">
        <v>37</v>
      </c>
      <c r="O29" s="64">
        <v>60</v>
      </c>
      <c r="P29" s="66">
        <f t="shared" si="5"/>
        <v>0.6166666666666667</v>
      </c>
      <c r="Q29" s="110">
        <v>656</v>
      </c>
      <c r="R29" s="64">
        <v>60</v>
      </c>
      <c r="S29" s="117">
        <f t="shared" si="8"/>
        <v>10.933333333333334</v>
      </c>
      <c r="T29" s="46"/>
    </row>
    <row r="30" spans="1:20" ht="16.5" customHeight="1" x14ac:dyDescent="0.25">
      <c r="A30" s="61">
        <v>13</v>
      </c>
      <c r="B30" s="62">
        <v>20900</v>
      </c>
      <c r="C30" s="63" t="s">
        <v>9</v>
      </c>
      <c r="D30" s="165">
        <v>41</v>
      </c>
      <c r="E30" s="64">
        <v>4.9999999999999929</v>
      </c>
      <c r="F30" s="55">
        <f t="shared" si="9"/>
        <v>0.8780487804878051</v>
      </c>
      <c r="G30" s="180">
        <v>23</v>
      </c>
      <c r="H30" s="181">
        <v>41</v>
      </c>
      <c r="I30" s="182">
        <v>4.9999999999999929</v>
      </c>
      <c r="J30" s="65">
        <f t="shared" si="3"/>
        <v>0.63888888888888873</v>
      </c>
      <c r="K30" s="377">
        <v>23</v>
      </c>
      <c r="L30" s="64">
        <v>43</v>
      </c>
      <c r="M30" s="66">
        <f t="shared" si="4"/>
        <v>0.53488372093023251</v>
      </c>
      <c r="N30" s="165">
        <v>21</v>
      </c>
      <c r="O30" s="64">
        <v>43</v>
      </c>
      <c r="P30" s="66">
        <f t="shared" si="5"/>
        <v>0.48837209302325579</v>
      </c>
      <c r="Q30" s="110">
        <v>680</v>
      </c>
      <c r="R30" s="64">
        <v>43</v>
      </c>
      <c r="S30" s="117">
        <f t="shared" si="8"/>
        <v>15.813953488372093</v>
      </c>
      <c r="T30" s="46"/>
    </row>
    <row r="31" spans="1:20" ht="16.5" customHeight="1" thickBot="1" x14ac:dyDescent="0.3">
      <c r="A31" s="61">
        <v>14</v>
      </c>
      <c r="B31" s="74">
        <v>21350</v>
      </c>
      <c r="C31" s="75" t="s">
        <v>19</v>
      </c>
      <c r="D31" s="166">
        <v>37</v>
      </c>
      <c r="E31" s="112">
        <v>5.9999999999999964</v>
      </c>
      <c r="F31" s="55">
        <f t="shared" si="9"/>
        <v>0.83783783783783794</v>
      </c>
      <c r="G31" s="186">
        <v>26</v>
      </c>
      <c r="H31" s="187">
        <v>37</v>
      </c>
      <c r="I31" s="185">
        <v>5.9999999999999964</v>
      </c>
      <c r="J31" s="43">
        <f t="shared" si="3"/>
        <v>0.83870967741935476</v>
      </c>
      <c r="K31" s="379">
        <v>31</v>
      </c>
      <c r="L31" s="71">
        <v>43</v>
      </c>
      <c r="M31" s="44">
        <f t="shared" si="4"/>
        <v>0.72093023255813948</v>
      </c>
      <c r="N31" s="166">
        <v>17</v>
      </c>
      <c r="O31" s="71">
        <v>43</v>
      </c>
      <c r="P31" s="44">
        <f t="shared" si="5"/>
        <v>0.39534883720930231</v>
      </c>
      <c r="Q31" s="111">
        <v>617</v>
      </c>
      <c r="R31" s="112">
        <v>43</v>
      </c>
      <c r="S31" s="120">
        <f t="shared" si="8"/>
        <v>14.348837209302326</v>
      </c>
      <c r="T31" s="46"/>
    </row>
    <row r="32" spans="1:20" ht="16.5" customHeight="1" thickBot="1" x14ac:dyDescent="0.3">
      <c r="A32" s="47"/>
      <c r="B32" s="391" t="s">
        <v>20</v>
      </c>
      <c r="C32" s="392"/>
      <c r="D32" s="247">
        <f>SUM(D33:D51)</f>
        <v>1058</v>
      </c>
      <c r="E32" s="248">
        <f t="shared" ref="E32:S32" si="10">SUM(E33:E51)</f>
        <v>129</v>
      </c>
      <c r="F32" s="252">
        <f t="shared" si="10"/>
        <v>16.727797138323403</v>
      </c>
      <c r="G32" s="249">
        <f t="shared" si="10"/>
        <v>691</v>
      </c>
      <c r="H32" s="250">
        <f t="shared" si="10"/>
        <v>1058</v>
      </c>
      <c r="I32" s="251">
        <f t="shared" si="10"/>
        <v>129</v>
      </c>
      <c r="J32" s="252">
        <f t="shared" si="10"/>
        <v>14.019905901022751</v>
      </c>
      <c r="K32" s="375">
        <f t="shared" si="10"/>
        <v>732</v>
      </c>
      <c r="L32" s="253">
        <f t="shared" si="10"/>
        <v>1092</v>
      </c>
      <c r="M32" s="254">
        <f t="shared" si="10"/>
        <v>12.585632067497105</v>
      </c>
      <c r="N32" s="247">
        <f t="shared" si="10"/>
        <v>530</v>
      </c>
      <c r="O32" s="253">
        <f t="shared" si="10"/>
        <v>1092</v>
      </c>
      <c r="P32" s="254">
        <f t="shared" si="10"/>
        <v>9.2482071168803888</v>
      </c>
      <c r="Q32" s="255">
        <f t="shared" si="10"/>
        <v>14410</v>
      </c>
      <c r="R32" s="248">
        <f t="shared" si="10"/>
        <v>1092</v>
      </c>
      <c r="S32" s="256">
        <f t="shared" si="10"/>
        <v>251.82486014828638</v>
      </c>
      <c r="T32" s="52"/>
    </row>
    <row r="33" spans="1:20" ht="16.5" customHeight="1" x14ac:dyDescent="0.25">
      <c r="A33" s="61">
        <v>1</v>
      </c>
      <c r="B33" s="62">
        <v>30070</v>
      </c>
      <c r="C33" s="63" t="s">
        <v>94</v>
      </c>
      <c r="D33" s="165">
        <v>81</v>
      </c>
      <c r="E33" s="64">
        <v>7</v>
      </c>
      <c r="F33" s="55">
        <f t="shared" ref="F33:F51" si="11">(D33-E33)/D33</f>
        <v>0.9135802469135802</v>
      </c>
      <c r="G33" s="180">
        <v>58</v>
      </c>
      <c r="H33" s="181">
        <v>81</v>
      </c>
      <c r="I33" s="182">
        <v>7</v>
      </c>
      <c r="J33" s="65">
        <f t="shared" si="3"/>
        <v>0.78378378378378377</v>
      </c>
      <c r="K33" s="377">
        <v>59</v>
      </c>
      <c r="L33" s="64">
        <v>82</v>
      </c>
      <c r="M33" s="66">
        <f t="shared" si="4"/>
        <v>0.71951219512195119</v>
      </c>
      <c r="N33" s="165">
        <v>36.000000000000007</v>
      </c>
      <c r="O33" s="64">
        <v>82</v>
      </c>
      <c r="P33" s="66">
        <f t="shared" si="5"/>
        <v>0.43902439024390255</v>
      </c>
      <c r="Q33" s="110">
        <v>1013</v>
      </c>
      <c r="R33" s="64">
        <v>82</v>
      </c>
      <c r="S33" s="117">
        <f t="shared" ref="S33:S51" si="12">Q33/R33</f>
        <v>12.353658536585366</v>
      </c>
      <c r="T33" s="80"/>
    </row>
    <row r="34" spans="1:20" ht="16.5" customHeight="1" x14ac:dyDescent="0.25">
      <c r="A34" s="61">
        <v>2</v>
      </c>
      <c r="B34" s="62">
        <v>30480</v>
      </c>
      <c r="C34" s="63" t="s">
        <v>153</v>
      </c>
      <c r="D34" s="165">
        <v>93</v>
      </c>
      <c r="E34" s="64">
        <v>11</v>
      </c>
      <c r="F34" s="55">
        <f>(D34-E34)/D34</f>
        <v>0.88172043010752688</v>
      </c>
      <c r="G34" s="188">
        <v>61</v>
      </c>
      <c r="H34" s="189">
        <v>93</v>
      </c>
      <c r="I34" s="182">
        <v>11</v>
      </c>
      <c r="J34" s="65">
        <f>G34/(H34-I34)</f>
        <v>0.74390243902439024</v>
      </c>
      <c r="K34" s="377">
        <v>66</v>
      </c>
      <c r="L34" s="64">
        <v>95</v>
      </c>
      <c r="M34" s="66">
        <f>K34/L34</f>
        <v>0.69473684210526321</v>
      </c>
      <c r="N34" s="165">
        <v>48</v>
      </c>
      <c r="O34" s="64">
        <v>95</v>
      </c>
      <c r="P34" s="66">
        <f>N34/O34</f>
        <v>0.50526315789473686</v>
      </c>
      <c r="Q34" s="110">
        <v>1190</v>
      </c>
      <c r="R34" s="64">
        <v>95</v>
      </c>
      <c r="S34" s="117">
        <f>Q34/R34</f>
        <v>12.526315789473685</v>
      </c>
      <c r="T34" s="80"/>
    </row>
    <row r="35" spans="1:20" ht="16.5" customHeight="1" x14ac:dyDescent="0.25">
      <c r="A35" s="61">
        <v>3</v>
      </c>
      <c r="B35" s="62">
        <v>30460</v>
      </c>
      <c r="C35" s="63" t="s">
        <v>95</v>
      </c>
      <c r="D35" s="165">
        <v>78</v>
      </c>
      <c r="E35" s="64">
        <v>11</v>
      </c>
      <c r="F35" s="55">
        <f>(D35-E35)/D35</f>
        <v>0.85897435897435892</v>
      </c>
      <c r="G35" s="180">
        <v>55</v>
      </c>
      <c r="H35" s="181">
        <v>78</v>
      </c>
      <c r="I35" s="182">
        <v>11</v>
      </c>
      <c r="J35" s="65">
        <f>G35/(H35-I35)</f>
        <v>0.82089552238805974</v>
      </c>
      <c r="K35" s="377">
        <v>58</v>
      </c>
      <c r="L35" s="64">
        <v>80</v>
      </c>
      <c r="M35" s="66">
        <f>K35/L35</f>
        <v>0.72499999999999998</v>
      </c>
      <c r="N35" s="165">
        <v>35</v>
      </c>
      <c r="O35" s="64">
        <v>80</v>
      </c>
      <c r="P35" s="66">
        <f>N35/O35</f>
        <v>0.4375</v>
      </c>
      <c r="Q35" s="110">
        <v>1076</v>
      </c>
      <c r="R35" s="64">
        <v>80</v>
      </c>
      <c r="S35" s="117">
        <f>Q35/R35</f>
        <v>13.45</v>
      </c>
      <c r="T35" s="80"/>
    </row>
    <row r="36" spans="1:20" ht="16.5" customHeight="1" x14ac:dyDescent="0.25">
      <c r="A36" s="61">
        <v>4</v>
      </c>
      <c r="B36" s="78">
        <v>30030</v>
      </c>
      <c r="C36" s="79" t="s">
        <v>93</v>
      </c>
      <c r="D36" s="164">
        <v>64</v>
      </c>
      <c r="E36" s="56">
        <v>4</v>
      </c>
      <c r="F36" s="55">
        <f>(D36-E36)/D36</f>
        <v>0.9375</v>
      </c>
      <c r="G36" s="177">
        <v>48</v>
      </c>
      <c r="H36" s="178">
        <v>64</v>
      </c>
      <c r="I36" s="179">
        <v>4</v>
      </c>
      <c r="J36" s="57">
        <f>G36/(H36-I36)</f>
        <v>0.8</v>
      </c>
      <c r="K36" s="376">
        <v>48</v>
      </c>
      <c r="L36" s="56">
        <v>63</v>
      </c>
      <c r="M36" s="58">
        <f>K36/L36</f>
        <v>0.76190476190476186</v>
      </c>
      <c r="N36" s="164">
        <v>28</v>
      </c>
      <c r="O36" s="56">
        <v>63</v>
      </c>
      <c r="P36" s="58">
        <f>N36/O36</f>
        <v>0.44444444444444442</v>
      </c>
      <c r="Q36" s="109">
        <v>820</v>
      </c>
      <c r="R36" s="56">
        <v>63</v>
      </c>
      <c r="S36" s="119">
        <f>Q36/R36</f>
        <v>13.015873015873016</v>
      </c>
      <c r="T36" s="80"/>
    </row>
    <row r="37" spans="1:20" ht="16.5" customHeight="1" x14ac:dyDescent="0.25">
      <c r="A37" s="61">
        <v>5</v>
      </c>
      <c r="B37" s="62">
        <v>31000</v>
      </c>
      <c r="C37" s="63" t="s">
        <v>96</v>
      </c>
      <c r="D37" s="165">
        <v>73</v>
      </c>
      <c r="E37" s="64">
        <v>7</v>
      </c>
      <c r="F37" s="55">
        <f>(D37-E37)/D37</f>
        <v>0.90410958904109584</v>
      </c>
      <c r="G37" s="188">
        <v>56</v>
      </c>
      <c r="H37" s="189">
        <v>73</v>
      </c>
      <c r="I37" s="182">
        <v>7</v>
      </c>
      <c r="J37" s="65">
        <f>G37/(H37-I37)</f>
        <v>0.84848484848484851</v>
      </c>
      <c r="K37" s="377">
        <v>63</v>
      </c>
      <c r="L37" s="64">
        <v>74</v>
      </c>
      <c r="M37" s="66">
        <f>K37/L37</f>
        <v>0.85135135135135132</v>
      </c>
      <c r="N37" s="165">
        <v>35</v>
      </c>
      <c r="O37" s="64">
        <v>74</v>
      </c>
      <c r="P37" s="66">
        <f>N37/O37</f>
        <v>0.47297297297297297</v>
      </c>
      <c r="Q37" s="110">
        <v>1067</v>
      </c>
      <c r="R37" s="64">
        <v>74</v>
      </c>
      <c r="S37" s="117">
        <f>Q37/R37</f>
        <v>14.418918918918919</v>
      </c>
      <c r="T37" s="80"/>
    </row>
    <row r="38" spans="1:20" ht="16.5" customHeight="1" x14ac:dyDescent="0.25">
      <c r="A38" s="61">
        <v>6</v>
      </c>
      <c r="B38" s="62">
        <v>30130</v>
      </c>
      <c r="C38" s="63" t="s">
        <v>1</v>
      </c>
      <c r="D38" s="165">
        <v>35</v>
      </c>
      <c r="E38" s="64">
        <v>3</v>
      </c>
      <c r="F38" s="55">
        <f t="shared" si="11"/>
        <v>0.91428571428571426</v>
      </c>
      <c r="G38" s="180">
        <v>19</v>
      </c>
      <c r="H38" s="181">
        <v>35</v>
      </c>
      <c r="I38" s="182">
        <v>3</v>
      </c>
      <c r="J38" s="65">
        <f t="shared" si="3"/>
        <v>0.59375</v>
      </c>
      <c r="K38" s="377">
        <v>21</v>
      </c>
      <c r="L38" s="64">
        <v>41</v>
      </c>
      <c r="M38" s="66">
        <f t="shared" si="4"/>
        <v>0.51219512195121952</v>
      </c>
      <c r="N38" s="165">
        <v>21</v>
      </c>
      <c r="O38" s="64">
        <v>41</v>
      </c>
      <c r="P38" s="66">
        <f t="shared" si="5"/>
        <v>0.51219512195121952</v>
      </c>
      <c r="Q38" s="110">
        <v>397</v>
      </c>
      <c r="R38" s="64">
        <v>41</v>
      </c>
      <c r="S38" s="117">
        <f t="shared" si="12"/>
        <v>9.6829268292682933</v>
      </c>
      <c r="T38" s="80"/>
    </row>
    <row r="39" spans="1:20" ht="16.5" customHeight="1" x14ac:dyDescent="0.25">
      <c r="A39" s="61">
        <v>7</v>
      </c>
      <c r="B39" s="62">
        <v>30160</v>
      </c>
      <c r="C39" s="63" t="s">
        <v>2</v>
      </c>
      <c r="D39" s="165">
        <v>46</v>
      </c>
      <c r="E39" s="64">
        <v>4</v>
      </c>
      <c r="F39" s="55">
        <f t="shared" si="11"/>
        <v>0.91304347826086951</v>
      </c>
      <c r="G39" s="182">
        <v>28</v>
      </c>
      <c r="H39" s="182">
        <v>46</v>
      </c>
      <c r="I39" s="182">
        <v>4</v>
      </c>
      <c r="J39" s="65">
        <f t="shared" si="3"/>
        <v>0.66666666666666663</v>
      </c>
      <c r="K39" s="377">
        <v>29</v>
      </c>
      <c r="L39" s="64">
        <v>45</v>
      </c>
      <c r="M39" s="66">
        <f t="shared" si="4"/>
        <v>0.64444444444444449</v>
      </c>
      <c r="N39" s="165">
        <v>23.000000000000004</v>
      </c>
      <c r="O39" s="64">
        <v>45</v>
      </c>
      <c r="P39" s="66">
        <f t="shared" si="5"/>
        <v>0.51111111111111118</v>
      </c>
      <c r="Q39" s="110">
        <v>761</v>
      </c>
      <c r="R39" s="64">
        <v>45</v>
      </c>
      <c r="S39" s="117">
        <f t="shared" si="12"/>
        <v>16.911111111111111</v>
      </c>
      <c r="T39" s="80"/>
    </row>
    <row r="40" spans="1:20" ht="16.5" customHeight="1" x14ac:dyDescent="0.25">
      <c r="A40" s="61">
        <v>8</v>
      </c>
      <c r="B40" s="62">
        <v>30310</v>
      </c>
      <c r="C40" s="63" t="s">
        <v>21</v>
      </c>
      <c r="D40" s="165">
        <v>33</v>
      </c>
      <c r="E40" s="64">
        <v>2</v>
      </c>
      <c r="F40" s="55">
        <f t="shared" si="11"/>
        <v>0.93939393939393945</v>
      </c>
      <c r="G40" s="180">
        <v>17</v>
      </c>
      <c r="H40" s="181">
        <v>33</v>
      </c>
      <c r="I40" s="182">
        <v>2</v>
      </c>
      <c r="J40" s="65">
        <f t="shared" si="3"/>
        <v>0.54838709677419351</v>
      </c>
      <c r="K40" s="377">
        <v>17</v>
      </c>
      <c r="L40" s="64">
        <v>37</v>
      </c>
      <c r="M40" s="66">
        <f t="shared" si="4"/>
        <v>0.45945945945945948</v>
      </c>
      <c r="N40" s="165">
        <v>24</v>
      </c>
      <c r="O40" s="64">
        <v>37</v>
      </c>
      <c r="P40" s="66">
        <f t="shared" si="5"/>
        <v>0.64864864864864868</v>
      </c>
      <c r="Q40" s="110">
        <v>448</v>
      </c>
      <c r="R40" s="64">
        <v>37</v>
      </c>
      <c r="S40" s="117">
        <f t="shared" si="12"/>
        <v>12.108108108108109</v>
      </c>
      <c r="T40" s="80"/>
    </row>
    <row r="41" spans="1:20" ht="16.5" customHeight="1" x14ac:dyDescent="0.25">
      <c r="A41" s="61">
        <v>9</v>
      </c>
      <c r="B41" s="62">
        <v>30440</v>
      </c>
      <c r="C41" s="63" t="s">
        <v>22</v>
      </c>
      <c r="D41" s="165">
        <v>46</v>
      </c>
      <c r="E41" s="64">
        <v>4</v>
      </c>
      <c r="F41" s="55">
        <f t="shared" si="11"/>
        <v>0.91304347826086951</v>
      </c>
      <c r="G41" s="180">
        <v>30</v>
      </c>
      <c r="H41" s="181">
        <v>46</v>
      </c>
      <c r="I41" s="182">
        <v>4</v>
      </c>
      <c r="J41" s="65">
        <f t="shared" si="3"/>
        <v>0.7142857142857143</v>
      </c>
      <c r="K41" s="377">
        <v>32</v>
      </c>
      <c r="L41" s="64">
        <v>47</v>
      </c>
      <c r="M41" s="66">
        <f t="shared" si="4"/>
        <v>0.68085106382978722</v>
      </c>
      <c r="N41" s="165">
        <v>20</v>
      </c>
      <c r="O41" s="64">
        <v>47</v>
      </c>
      <c r="P41" s="66">
        <f t="shared" si="5"/>
        <v>0.42553191489361702</v>
      </c>
      <c r="Q41" s="110">
        <v>689</v>
      </c>
      <c r="R41" s="64">
        <v>47</v>
      </c>
      <c r="S41" s="117">
        <f t="shared" si="12"/>
        <v>14.659574468085106</v>
      </c>
      <c r="T41" s="80"/>
    </row>
    <row r="42" spans="1:20" ht="16.5" customHeight="1" x14ac:dyDescent="0.25">
      <c r="A42" s="61">
        <v>10</v>
      </c>
      <c r="B42" s="62">
        <v>30470</v>
      </c>
      <c r="C42" s="63" t="s">
        <v>23</v>
      </c>
      <c r="D42" s="165">
        <v>57</v>
      </c>
      <c r="E42" s="64">
        <v>16</v>
      </c>
      <c r="F42" s="55">
        <f t="shared" si="11"/>
        <v>0.7192982456140351</v>
      </c>
      <c r="G42" s="180">
        <v>32</v>
      </c>
      <c r="H42" s="181">
        <v>57</v>
      </c>
      <c r="I42" s="182">
        <v>16</v>
      </c>
      <c r="J42" s="65">
        <f t="shared" si="3"/>
        <v>0.78048780487804881</v>
      </c>
      <c r="K42" s="377">
        <v>33</v>
      </c>
      <c r="L42" s="64">
        <v>47</v>
      </c>
      <c r="M42" s="66">
        <f t="shared" si="4"/>
        <v>0.7021276595744681</v>
      </c>
      <c r="N42" s="165">
        <v>27.000000000000004</v>
      </c>
      <c r="O42" s="64">
        <v>47</v>
      </c>
      <c r="P42" s="66">
        <f t="shared" si="5"/>
        <v>0.57446808510638303</v>
      </c>
      <c r="Q42" s="110">
        <v>612</v>
      </c>
      <c r="R42" s="64">
        <v>47</v>
      </c>
      <c r="S42" s="117">
        <f t="shared" si="12"/>
        <v>13.021276595744681</v>
      </c>
      <c r="T42" s="80"/>
    </row>
    <row r="43" spans="1:20" ht="16.5" customHeight="1" x14ac:dyDescent="0.25">
      <c r="A43" s="61">
        <v>11</v>
      </c>
      <c r="B43" s="62">
        <v>30500</v>
      </c>
      <c r="C43" s="63" t="s">
        <v>24</v>
      </c>
      <c r="D43" s="165">
        <v>27</v>
      </c>
      <c r="E43" s="64">
        <v>2</v>
      </c>
      <c r="F43" s="55">
        <f t="shared" si="11"/>
        <v>0.92592592592592593</v>
      </c>
      <c r="G43" s="188">
        <v>21</v>
      </c>
      <c r="H43" s="189">
        <v>27</v>
      </c>
      <c r="I43" s="182">
        <v>2</v>
      </c>
      <c r="J43" s="65">
        <f t="shared" si="3"/>
        <v>0.84</v>
      </c>
      <c r="K43" s="377">
        <v>22</v>
      </c>
      <c r="L43" s="64">
        <v>30</v>
      </c>
      <c r="M43" s="66">
        <f t="shared" si="4"/>
        <v>0.73333333333333328</v>
      </c>
      <c r="N43" s="165">
        <v>9</v>
      </c>
      <c r="O43" s="64">
        <v>30</v>
      </c>
      <c r="P43" s="66">
        <f t="shared" si="5"/>
        <v>0.3</v>
      </c>
      <c r="Q43" s="110">
        <v>418</v>
      </c>
      <c r="R43" s="64">
        <v>30</v>
      </c>
      <c r="S43" s="117">
        <f t="shared" si="12"/>
        <v>13.933333333333334</v>
      </c>
      <c r="T43" s="81"/>
    </row>
    <row r="44" spans="1:20" ht="16.5" customHeight="1" x14ac:dyDescent="0.25">
      <c r="A44" s="61">
        <v>12</v>
      </c>
      <c r="B44" s="62">
        <v>30530</v>
      </c>
      <c r="C44" s="63" t="s">
        <v>26</v>
      </c>
      <c r="D44" s="165">
        <v>53</v>
      </c>
      <c r="E44" s="64">
        <v>10</v>
      </c>
      <c r="F44" s="55">
        <f t="shared" si="11"/>
        <v>0.81132075471698117</v>
      </c>
      <c r="G44" s="188">
        <v>30</v>
      </c>
      <c r="H44" s="189">
        <v>53</v>
      </c>
      <c r="I44" s="182">
        <v>10</v>
      </c>
      <c r="J44" s="65">
        <f t="shared" si="3"/>
        <v>0.69767441860465118</v>
      </c>
      <c r="K44" s="377">
        <v>30</v>
      </c>
      <c r="L44" s="64">
        <v>58</v>
      </c>
      <c r="M44" s="66">
        <f t="shared" si="4"/>
        <v>0.51724137931034486</v>
      </c>
      <c r="N44" s="165">
        <v>25</v>
      </c>
      <c r="O44" s="64">
        <v>58</v>
      </c>
      <c r="P44" s="66">
        <f t="shared" si="5"/>
        <v>0.43103448275862066</v>
      </c>
      <c r="Q44" s="110">
        <v>726</v>
      </c>
      <c r="R44" s="64">
        <v>58</v>
      </c>
      <c r="S44" s="117">
        <f t="shared" si="12"/>
        <v>12.517241379310345</v>
      </c>
      <c r="T44" s="80"/>
    </row>
    <row r="45" spans="1:20" ht="16.5" customHeight="1" x14ac:dyDescent="0.25">
      <c r="A45" s="61">
        <v>13</v>
      </c>
      <c r="B45" s="62">
        <v>30640</v>
      </c>
      <c r="C45" s="63" t="s">
        <v>29</v>
      </c>
      <c r="D45" s="165">
        <v>52</v>
      </c>
      <c r="E45" s="64">
        <v>3</v>
      </c>
      <c r="F45" s="55">
        <f t="shared" si="11"/>
        <v>0.94230769230769229</v>
      </c>
      <c r="G45" s="188">
        <v>38</v>
      </c>
      <c r="H45" s="189">
        <v>52</v>
      </c>
      <c r="I45" s="182">
        <v>3</v>
      </c>
      <c r="J45" s="65">
        <f t="shared" si="3"/>
        <v>0.77551020408163263</v>
      </c>
      <c r="K45" s="377">
        <v>39</v>
      </c>
      <c r="L45" s="64">
        <v>55</v>
      </c>
      <c r="M45" s="66">
        <f t="shared" si="4"/>
        <v>0.70909090909090911</v>
      </c>
      <c r="N45" s="165">
        <v>23</v>
      </c>
      <c r="O45" s="64">
        <v>55</v>
      </c>
      <c r="P45" s="66">
        <f t="shared" si="5"/>
        <v>0.41818181818181815</v>
      </c>
      <c r="Q45" s="110">
        <v>811</v>
      </c>
      <c r="R45" s="64">
        <v>55</v>
      </c>
      <c r="S45" s="117">
        <f t="shared" si="12"/>
        <v>14.745454545454546</v>
      </c>
      <c r="T45" s="80"/>
    </row>
    <row r="46" spans="1:20" ht="16.5" customHeight="1" x14ac:dyDescent="0.25">
      <c r="A46" s="61">
        <v>14</v>
      </c>
      <c r="B46" s="62">
        <v>30650</v>
      </c>
      <c r="C46" s="63" t="s">
        <v>30</v>
      </c>
      <c r="D46" s="165">
        <v>64</v>
      </c>
      <c r="E46" s="64">
        <v>14</v>
      </c>
      <c r="F46" s="55">
        <f t="shared" si="11"/>
        <v>0.78125</v>
      </c>
      <c r="G46" s="188">
        <v>39</v>
      </c>
      <c r="H46" s="189">
        <v>64</v>
      </c>
      <c r="I46" s="182">
        <v>14</v>
      </c>
      <c r="J46" s="65">
        <f t="shared" si="3"/>
        <v>0.78</v>
      </c>
      <c r="K46" s="377">
        <v>44</v>
      </c>
      <c r="L46" s="64">
        <v>65</v>
      </c>
      <c r="M46" s="66">
        <f t="shared" si="4"/>
        <v>0.67692307692307696</v>
      </c>
      <c r="N46" s="165">
        <v>32</v>
      </c>
      <c r="O46" s="64">
        <v>65</v>
      </c>
      <c r="P46" s="66">
        <f t="shared" si="5"/>
        <v>0.49230769230769234</v>
      </c>
      <c r="Q46" s="110">
        <v>698</v>
      </c>
      <c r="R46" s="64">
        <v>65</v>
      </c>
      <c r="S46" s="117">
        <f t="shared" si="12"/>
        <v>10.738461538461538</v>
      </c>
      <c r="T46" s="80"/>
    </row>
    <row r="47" spans="1:20" ht="16.5" customHeight="1" x14ac:dyDescent="0.25">
      <c r="A47" s="61">
        <v>15</v>
      </c>
      <c r="B47" s="62">
        <v>30790</v>
      </c>
      <c r="C47" s="63" t="s">
        <v>31</v>
      </c>
      <c r="D47" s="165">
        <v>37</v>
      </c>
      <c r="E47" s="64">
        <v>9</v>
      </c>
      <c r="F47" s="55">
        <f t="shared" si="11"/>
        <v>0.7567567567567568</v>
      </c>
      <c r="G47" s="188">
        <v>20</v>
      </c>
      <c r="H47" s="189">
        <v>37</v>
      </c>
      <c r="I47" s="182">
        <v>9</v>
      </c>
      <c r="J47" s="65">
        <f t="shared" si="3"/>
        <v>0.7142857142857143</v>
      </c>
      <c r="K47" s="377">
        <v>21</v>
      </c>
      <c r="L47" s="64">
        <v>38</v>
      </c>
      <c r="M47" s="66">
        <f t="shared" si="4"/>
        <v>0.55263157894736847</v>
      </c>
      <c r="N47" s="165">
        <v>19</v>
      </c>
      <c r="O47" s="64">
        <v>38</v>
      </c>
      <c r="P47" s="66">
        <f t="shared" si="5"/>
        <v>0.5</v>
      </c>
      <c r="Q47" s="110">
        <v>472</v>
      </c>
      <c r="R47" s="64">
        <v>38</v>
      </c>
      <c r="S47" s="117">
        <f t="shared" si="12"/>
        <v>12.421052631578947</v>
      </c>
      <c r="T47" s="80"/>
    </row>
    <row r="48" spans="1:20" ht="16.5" customHeight="1" x14ac:dyDescent="0.25">
      <c r="A48" s="61">
        <v>16</v>
      </c>
      <c r="B48" s="62">
        <v>30880</v>
      </c>
      <c r="C48" s="63" t="s">
        <v>7</v>
      </c>
      <c r="D48" s="165">
        <v>41</v>
      </c>
      <c r="E48" s="64">
        <v>4</v>
      </c>
      <c r="F48" s="55">
        <f t="shared" si="11"/>
        <v>0.90243902439024393</v>
      </c>
      <c r="G48" s="188">
        <v>29</v>
      </c>
      <c r="H48" s="189">
        <v>41</v>
      </c>
      <c r="I48" s="182">
        <v>4</v>
      </c>
      <c r="J48" s="65">
        <f t="shared" si="3"/>
        <v>0.78378378378378377</v>
      </c>
      <c r="K48" s="377">
        <v>30</v>
      </c>
      <c r="L48" s="64">
        <v>43</v>
      </c>
      <c r="M48" s="66">
        <f t="shared" si="4"/>
        <v>0.69767441860465118</v>
      </c>
      <c r="N48" s="165">
        <v>22</v>
      </c>
      <c r="O48" s="64">
        <v>43</v>
      </c>
      <c r="P48" s="66">
        <f t="shared" si="5"/>
        <v>0.51162790697674421</v>
      </c>
      <c r="Q48" s="110">
        <v>594</v>
      </c>
      <c r="R48" s="64">
        <v>43</v>
      </c>
      <c r="S48" s="117">
        <f t="shared" si="12"/>
        <v>13.813953488372093</v>
      </c>
      <c r="T48" s="80"/>
    </row>
    <row r="49" spans="1:20" ht="16.5" customHeight="1" x14ac:dyDescent="0.25">
      <c r="A49" s="61">
        <v>17</v>
      </c>
      <c r="B49" s="62">
        <v>30890</v>
      </c>
      <c r="C49" s="63" t="s">
        <v>8</v>
      </c>
      <c r="D49" s="165">
        <v>38</v>
      </c>
      <c r="E49" s="64">
        <v>3</v>
      </c>
      <c r="F49" s="55">
        <f t="shared" si="11"/>
        <v>0.92105263157894735</v>
      </c>
      <c r="G49" s="188">
        <v>29</v>
      </c>
      <c r="H49" s="189">
        <v>38</v>
      </c>
      <c r="I49" s="182">
        <v>3</v>
      </c>
      <c r="J49" s="65">
        <f t="shared" si="3"/>
        <v>0.82857142857142863</v>
      </c>
      <c r="K49" s="377">
        <v>31</v>
      </c>
      <c r="L49" s="64">
        <v>41</v>
      </c>
      <c r="M49" s="66">
        <f t="shared" si="4"/>
        <v>0.75609756097560976</v>
      </c>
      <c r="N49" s="165">
        <v>22.999999999999996</v>
      </c>
      <c r="O49" s="64">
        <v>41</v>
      </c>
      <c r="P49" s="66">
        <f t="shared" si="5"/>
        <v>0.5609756097560975</v>
      </c>
      <c r="Q49" s="110">
        <v>591</v>
      </c>
      <c r="R49" s="64">
        <v>41</v>
      </c>
      <c r="S49" s="117">
        <f t="shared" si="12"/>
        <v>14.414634146341463</v>
      </c>
      <c r="T49" s="80"/>
    </row>
    <row r="50" spans="1:20" ht="16.5" customHeight="1" x14ac:dyDescent="0.25">
      <c r="A50" s="61">
        <v>18</v>
      </c>
      <c r="B50" s="62">
        <v>30940</v>
      </c>
      <c r="C50" s="63" t="s">
        <v>13</v>
      </c>
      <c r="D50" s="165">
        <v>65</v>
      </c>
      <c r="E50" s="64">
        <v>4</v>
      </c>
      <c r="F50" s="55">
        <f t="shared" si="11"/>
        <v>0.93846153846153846</v>
      </c>
      <c r="G50" s="188">
        <v>44</v>
      </c>
      <c r="H50" s="189">
        <v>65</v>
      </c>
      <c r="I50" s="182">
        <v>4</v>
      </c>
      <c r="J50" s="65">
        <f t="shared" si="3"/>
        <v>0.72131147540983609</v>
      </c>
      <c r="K50" s="377">
        <v>46</v>
      </c>
      <c r="L50" s="64">
        <v>69</v>
      </c>
      <c r="M50" s="66">
        <f t="shared" si="4"/>
        <v>0.66666666666666663</v>
      </c>
      <c r="N50" s="165">
        <v>38</v>
      </c>
      <c r="O50" s="64">
        <v>69</v>
      </c>
      <c r="P50" s="66">
        <f t="shared" si="5"/>
        <v>0.55072463768115942</v>
      </c>
      <c r="Q50" s="110">
        <v>1033</v>
      </c>
      <c r="R50" s="64">
        <v>69</v>
      </c>
      <c r="S50" s="117">
        <f t="shared" si="12"/>
        <v>14.971014492753623</v>
      </c>
      <c r="T50" s="80"/>
    </row>
    <row r="51" spans="1:20" ht="16.5" customHeight="1" thickBot="1" x14ac:dyDescent="0.3">
      <c r="A51" s="42">
        <v>19</v>
      </c>
      <c r="B51" s="69">
        <v>31480</v>
      </c>
      <c r="C51" s="70" t="s">
        <v>97</v>
      </c>
      <c r="D51" s="167">
        <v>75</v>
      </c>
      <c r="E51" s="71">
        <v>11.000000000000007</v>
      </c>
      <c r="F51" s="55">
        <f t="shared" si="11"/>
        <v>0.85333333333333328</v>
      </c>
      <c r="G51" s="195">
        <v>37</v>
      </c>
      <c r="H51" s="196">
        <v>75</v>
      </c>
      <c r="I51" s="185">
        <v>11.000000000000007</v>
      </c>
      <c r="J51" s="43">
        <f t="shared" si="3"/>
        <v>0.57812500000000011</v>
      </c>
      <c r="K51" s="378">
        <v>43</v>
      </c>
      <c r="L51" s="71">
        <v>82</v>
      </c>
      <c r="M51" s="44">
        <f t="shared" si="4"/>
        <v>0.52439024390243905</v>
      </c>
      <c r="N51" s="167">
        <v>42</v>
      </c>
      <c r="O51" s="71">
        <v>82</v>
      </c>
      <c r="P51" s="44">
        <f t="shared" si="5"/>
        <v>0.51219512195121952</v>
      </c>
      <c r="Q51" s="111">
        <v>994</v>
      </c>
      <c r="R51" s="71">
        <v>82</v>
      </c>
      <c r="S51" s="120">
        <f t="shared" si="12"/>
        <v>12.121951219512194</v>
      </c>
      <c r="T51" s="82"/>
    </row>
    <row r="52" spans="1:20" ht="16.5" customHeight="1" thickBot="1" x14ac:dyDescent="0.3">
      <c r="A52" s="83"/>
      <c r="B52" s="393" t="s">
        <v>32</v>
      </c>
      <c r="C52" s="394"/>
      <c r="D52" s="247">
        <f>SUM(D53:D71)</f>
        <v>1206</v>
      </c>
      <c r="E52" s="248">
        <f t="shared" ref="E52:S52" si="13">SUM(E53:E71)</f>
        <v>148.00000000000003</v>
      </c>
      <c r="F52" s="252">
        <f t="shared" si="13"/>
        <v>16.465909415250067</v>
      </c>
      <c r="G52" s="258">
        <f t="shared" si="13"/>
        <v>774</v>
      </c>
      <c r="H52" s="259">
        <f t="shared" si="13"/>
        <v>1206</v>
      </c>
      <c r="I52" s="251">
        <f t="shared" si="13"/>
        <v>148.00000000000003</v>
      </c>
      <c r="J52" s="252">
        <f t="shared" si="13"/>
        <v>13.84463202062765</v>
      </c>
      <c r="K52" s="375">
        <f t="shared" si="13"/>
        <v>802</v>
      </c>
      <c r="L52" s="253">
        <f t="shared" si="13"/>
        <v>1232</v>
      </c>
      <c r="M52" s="254">
        <f t="shared" si="13"/>
        <v>12.229448009934764</v>
      </c>
      <c r="N52" s="247">
        <f t="shared" si="13"/>
        <v>550.00620000000004</v>
      </c>
      <c r="O52" s="253">
        <f t="shared" si="13"/>
        <v>1232</v>
      </c>
      <c r="P52" s="254">
        <f t="shared" si="13"/>
        <v>8.4485283915215774</v>
      </c>
      <c r="Q52" s="255">
        <f t="shared" si="13"/>
        <v>15366</v>
      </c>
      <c r="R52" s="248">
        <f t="shared" si="13"/>
        <v>1232</v>
      </c>
      <c r="S52" s="256">
        <f t="shared" si="13"/>
        <v>234.98376840168271</v>
      </c>
      <c r="T52" s="52"/>
    </row>
    <row r="53" spans="1:20" ht="16.5" customHeight="1" x14ac:dyDescent="0.25">
      <c r="A53" s="84">
        <v>1</v>
      </c>
      <c r="B53" s="78">
        <v>40010</v>
      </c>
      <c r="C53" s="79" t="s">
        <v>99</v>
      </c>
      <c r="D53" s="164">
        <v>168</v>
      </c>
      <c r="E53" s="56">
        <v>22.000000000000028</v>
      </c>
      <c r="F53" s="55">
        <f>(D53-E53)/D53</f>
        <v>0.86904761904761885</v>
      </c>
      <c r="G53" s="197">
        <v>116</v>
      </c>
      <c r="H53" s="198">
        <v>168</v>
      </c>
      <c r="I53" s="179">
        <v>22.000000000000028</v>
      </c>
      <c r="J53" s="57">
        <f t="shared" si="3"/>
        <v>0.79452054794520566</v>
      </c>
      <c r="K53" s="376">
        <v>118</v>
      </c>
      <c r="L53" s="56">
        <v>168</v>
      </c>
      <c r="M53" s="58">
        <f t="shared" si="4"/>
        <v>0.70238095238095233</v>
      </c>
      <c r="N53" s="164">
        <v>78</v>
      </c>
      <c r="O53" s="56">
        <v>168</v>
      </c>
      <c r="P53" s="58">
        <f t="shared" si="5"/>
        <v>0.4642857142857143</v>
      </c>
      <c r="Q53" s="109">
        <v>1902</v>
      </c>
      <c r="R53" s="56">
        <v>168</v>
      </c>
      <c r="S53" s="119">
        <f t="shared" ref="S53:S116" si="14">Q53/R53</f>
        <v>11.321428571428571</v>
      </c>
      <c r="T53" s="46"/>
    </row>
    <row r="54" spans="1:20" ht="16.5" customHeight="1" x14ac:dyDescent="0.25">
      <c r="A54" s="84">
        <v>2</v>
      </c>
      <c r="B54" s="62">
        <v>40030</v>
      </c>
      <c r="C54" s="63" t="s">
        <v>101</v>
      </c>
      <c r="D54" s="165">
        <v>54</v>
      </c>
      <c r="E54" s="64">
        <v>7</v>
      </c>
      <c r="F54" s="55">
        <f>(D54-E54)/D54</f>
        <v>0.87037037037037035</v>
      </c>
      <c r="G54" s="188">
        <v>30</v>
      </c>
      <c r="H54" s="189">
        <v>54</v>
      </c>
      <c r="I54" s="182">
        <v>7</v>
      </c>
      <c r="J54" s="65">
        <f>G54/(H54-I54)</f>
        <v>0.63829787234042556</v>
      </c>
      <c r="K54" s="377">
        <v>31</v>
      </c>
      <c r="L54" s="64">
        <v>49</v>
      </c>
      <c r="M54" s="66">
        <f>K54/L54</f>
        <v>0.63265306122448983</v>
      </c>
      <c r="N54" s="165">
        <v>16</v>
      </c>
      <c r="O54" s="64">
        <v>49</v>
      </c>
      <c r="P54" s="66">
        <f>N54/O54</f>
        <v>0.32653061224489793</v>
      </c>
      <c r="Q54" s="110">
        <v>612</v>
      </c>
      <c r="R54" s="64">
        <v>49</v>
      </c>
      <c r="S54" s="117">
        <f>Q54/R54</f>
        <v>12.489795918367347</v>
      </c>
      <c r="T54" s="46"/>
    </row>
    <row r="55" spans="1:20" ht="16.5" customHeight="1" x14ac:dyDescent="0.25">
      <c r="A55" s="84">
        <v>3</v>
      </c>
      <c r="B55" s="62">
        <v>40410</v>
      </c>
      <c r="C55" s="63" t="s">
        <v>104</v>
      </c>
      <c r="D55" s="165">
        <v>128</v>
      </c>
      <c r="E55" s="64">
        <v>10</v>
      </c>
      <c r="F55" s="55">
        <f>(D55-E55)/D55</f>
        <v>0.921875</v>
      </c>
      <c r="G55" s="188">
        <v>72</v>
      </c>
      <c r="H55" s="189">
        <v>128</v>
      </c>
      <c r="I55" s="182">
        <v>10</v>
      </c>
      <c r="J55" s="65">
        <f>G55/(H55-I55)</f>
        <v>0.61016949152542377</v>
      </c>
      <c r="K55" s="377">
        <v>75</v>
      </c>
      <c r="L55" s="64">
        <v>135</v>
      </c>
      <c r="M55" s="66">
        <f>K55/L55</f>
        <v>0.55555555555555558</v>
      </c>
      <c r="N55" s="165">
        <v>69</v>
      </c>
      <c r="O55" s="64">
        <v>135</v>
      </c>
      <c r="P55" s="66">
        <f>N55/O55</f>
        <v>0.51111111111111107</v>
      </c>
      <c r="Q55" s="110">
        <v>1642</v>
      </c>
      <c r="R55" s="64">
        <v>135</v>
      </c>
      <c r="S55" s="117">
        <f>Q55/R55</f>
        <v>12.162962962962963</v>
      </c>
      <c r="T55" s="46"/>
    </row>
    <row r="56" spans="1:20" ht="16.5" customHeight="1" x14ac:dyDescent="0.25">
      <c r="A56" s="85">
        <v>4</v>
      </c>
      <c r="B56" s="62">
        <v>40011</v>
      </c>
      <c r="C56" s="63" t="s">
        <v>100</v>
      </c>
      <c r="D56" s="165">
        <v>130</v>
      </c>
      <c r="E56" s="64">
        <v>10</v>
      </c>
      <c r="F56" s="55">
        <f t="shared" ref="F56:F69" si="15">(D56-E56)/D56</f>
        <v>0.92307692307692313</v>
      </c>
      <c r="G56" s="188">
        <v>91</v>
      </c>
      <c r="H56" s="189">
        <v>130</v>
      </c>
      <c r="I56" s="182">
        <v>10</v>
      </c>
      <c r="J56" s="65">
        <f t="shared" si="3"/>
        <v>0.7583333333333333</v>
      </c>
      <c r="K56" s="377">
        <v>94</v>
      </c>
      <c r="L56" s="64">
        <v>132</v>
      </c>
      <c r="M56" s="66">
        <f t="shared" si="4"/>
        <v>0.71212121212121215</v>
      </c>
      <c r="N56" s="165">
        <v>49</v>
      </c>
      <c r="O56" s="64">
        <v>132</v>
      </c>
      <c r="P56" s="66">
        <f t="shared" si="5"/>
        <v>0.37121212121212122</v>
      </c>
      <c r="Q56" s="110">
        <v>1958</v>
      </c>
      <c r="R56" s="64">
        <v>132</v>
      </c>
      <c r="S56" s="117">
        <f t="shared" si="14"/>
        <v>14.833333333333334</v>
      </c>
      <c r="T56" s="46"/>
    </row>
    <row r="57" spans="1:20" ht="16.5" customHeight="1" x14ac:dyDescent="0.25">
      <c r="A57" s="85">
        <v>5</v>
      </c>
      <c r="B57" s="62">
        <v>40080</v>
      </c>
      <c r="C57" s="63" t="s">
        <v>102</v>
      </c>
      <c r="D57" s="165">
        <v>71</v>
      </c>
      <c r="E57" s="64">
        <v>6</v>
      </c>
      <c r="F57" s="55">
        <f>(D57-E57)/D57</f>
        <v>0.91549295774647887</v>
      </c>
      <c r="G57" s="188">
        <v>55</v>
      </c>
      <c r="H57" s="189">
        <v>71</v>
      </c>
      <c r="I57" s="182">
        <v>6</v>
      </c>
      <c r="J57" s="65">
        <f>G57/(H57-I57)</f>
        <v>0.84615384615384615</v>
      </c>
      <c r="K57" s="377">
        <v>58</v>
      </c>
      <c r="L57" s="64">
        <v>74</v>
      </c>
      <c r="M57" s="66">
        <f>K57/L57</f>
        <v>0.78378378378378377</v>
      </c>
      <c r="N57" s="165">
        <v>38</v>
      </c>
      <c r="O57" s="64">
        <v>74</v>
      </c>
      <c r="P57" s="66">
        <f>N57/O57</f>
        <v>0.51351351351351349</v>
      </c>
      <c r="Q57" s="110">
        <v>1088</v>
      </c>
      <c r="R57" s="64">
        <v>74</v>
      </c>
      <c r="S57" s="117">
        <f>Q57/R57</f>
        <v>14.702702702702704</v>
      </c>
      <c r="T57" s="46"/>
    </row>
    <row r="58" spans="1:20" ht="16.5" customHeight="1" x14ac:dyDescent="0.25">
      <c r="A58" s="85">
        <v>6</v>
      </c>
      <c r="B58" s="62">
        <v>40100</v>
      </c>
      <c r="C58" s="63" t="s">
        <v>103</v>
      </c>
      <c r="D58" s="165">
        <v>62</v>
      </c>
      <c r="E58" s="64">
        <v>4</v>
      </c>
      <c r="F58" s="55">
        <f>(D58-E58)/D58</f>
        <v>0.93548387096774188</v>
      </c>
      <c r="G58" s="188">
        <v>54</v>
      </c>
      <c r="H58" s="189">
        <v>62</v>
      </c>
      <c r="I58" s="182">
        <v>4</v>
      </c>
      <c r="J58" s="65">
        <f>G58/(H58-I58)</f>
        <v>0.93103448275862066</v>
      </c>
      <c r="K58" s="377">
        <v>56</v>
      </c>
      <c r="L58" s="64">
        <v>64</v>
      </c>
      <c r="M58" s="66">
        <f>K58/L58</f>
        <v>0.875</v>
      </c>
      <c r="N58" s="165">
        <v>33</v>
      </c>
      <c r="O58" s="64">
        <v>64</v>
      </c>
      <c r="P58" s="66">
        <f>N58/O58</f>
        <v>0.515625</v>
      </c>
      <c r="Q58" s="110">
        <v>820</v>
      </c>
      <c r="R58" s="64">
        <v>64</v>
      </c>
      <c r="S58" s="117">
        <f>Q58/R58</f>
        <v>12.8125</v>
      </c>
      <c r="T58" s="46"/>
    </row>
    <row r="59" spans="1:20" ht="16.5" customHeight="1" x14ac:dyDescent="0.25">
      <c r="A59" s="85">
        <v>7</v>
      </c>
      <c r="B59" s="62">
        <v>40020</v>
      </c>
      <c r="C59" s="63" t="s">
        <v>154</v>
      </c>
      <c r="D59" s="165">
        <v>70</v>
      </c>
      <c r="E59" s="64">
        <v>11.999999999999993</v>
      </c>
      <c r="F59" s="55">
        <f>(D59-E59)/D59</f>
        <v>0.82857142857142863</v>
      </c>
      <c r="G59" s="188">
        <v>35</v>
      </c>
      <c r="H59" s="189">
        <v>70</v>
      </c>
      <c r="I59" s="182">
        <v>11.999999999999993</v>
      </c>
      <c r="J59" s="65">
        <f>G59/(H59-I59)</f>
        <v>0.60344827586206884</v>
      </c>
      <c r="K59" s="377">
        <v>37</v>
      </c>
      <c r="L59" s="64">
        <v>71</v>
      </c>
      <c r="M59" s="66">
        <f>K59/L59</f>
        <v>0.52112676056338025</v>
      </c>
      <c r="N59" s="165">
        <v>30</v>
      </c>
      <c r="O59" s="64">
        <v>71</v>
      </c>
      <c r="P59" s="66">
        <f>N59/O59</f>
        <v>0.42253521126760563</v>
      </c>
      <c r="Q59" s="110">
        <v>383</v>
      </c>
      <c r="R59" s="64">
        <v>71</v>
      </c>
      <c r="S59" s="117">
        <f>Q59/R59</f>
        <v>5.394366197183099</v>
      </c>
      <c r="T59" s="46"/>
    </row>
    <row r="60" spans="1:20" ht="16.5" customHeight="1" x14ac:dyDescent="0.25">
      <c r="A60" s="85">
        <v>8</v>
      </c>
      <c r="B60" s="62">
        <v>40031</v>
      </c>
      <c r="C60" s="63" t="s">
        <v>33</v>
      </c>
      <c r="D60" s="165">
        <v>42</v>
      </c>
      <c r="E60" s="64">
        <v>11</v>
      </c>
      <c r="F60" s="55">
        <f t="shared" si="15"/>
        <v>0.73809523809523814</v>
      </c>
      <c r="G60" s="188">
        <v>23</v>
      </c>
      <c r="H60" s="189">
        <v>42</v>
      </c>
      <c r="I60" s="182">
        <v>11</v>
      </c>
      <c r="J60" s="65">
        <f t="shared" si="3"/>
        <v>0.74193548387096775</v>
      </c>
      <c r="K60" s="377">
        <v>25</v>
      </c>
      <c r="L60" s="64">
        <v>43</v>
      </c>
      <c r="M60" s="66">
        <f t="shared" si="4"/>
        <v>0.58139534883720934</v>
      </c>
      <c r="N60" s="165">
        <v>23.000700000000002</v>
      </c>
      <c r="O60" s="64">
        <v>43</v>
      </c>
      <c r="P60" s="66">
        <f t="shared" si="5"/>
        <v>0.53490000000000004</v>
      </c>
      <c r="Q60" s="110">
        <v>705</v>
      </c>
      <c r="R60" s="64">
        <v>43</v>
      </c>
      <c r="S60" s="117">
        <f t="shared" si="14"/>
        <v>16.395348837209301</v>
      </c>
      <c r="T60" s="46"/>
    </row>
    <row r="61" spans="1:20" ht="16.5" customHeight="1" x14ac:dyDescent="0.25">
      <c r="A61" s="85">
        <v>9</v>
      </c>
      <c r="B61" s="62">
        <v>40210</v>
      </c>
      <c r="C61" s="63" t="s">
        <v>34</v>
      </c>
      <c r="D61" s="165">
        <v>32</v>
      </c>
      <c r="E61" s="64">
        <v>4</v>
      </c>
      <c r="F61" s="55">
        <f t="shared" si="15"/>
        <v>0.875</v>
      </c>
      <c r="G61" s="188">
        <v>22</v>
      </c>
      <c r="H61" s="189">
        <v>32</v>
      </c>
      <c r="I61" s="182">
        <v>4</v>
      </c>
      <c r="J61" s="65">
        <f t="shared" si="3"/>
        <v>0.7857142857142857</v>
      </c>
      <c r="K61" s="377">
        <v>22</v>
      </c>
      <c r="L61" s="64">
        <v>34</v>
      </c>
      <c r="M61" s="66">
        <f t="shared" si="4"/>
        <v>0.6470588235294118</v>
      </c>
      <c r="N61" s="165">
        <v>14.001200000000001</v>
      </c>
      <c r="O61" s="64">
        <v>34</v>
      </c>
      <c r="P61" s="66">
        <f t="shared" si="5"/>
        <v>0.4118</v>
      </c>
      <c r="Q61" s="110">
        <v>468</v>
      </c>
      <c r="R61" s="64">
        <v>34</v>
      </c>
      <c r="S61" s="117">
        <f t="shared" si="14"/>
        <v>13.764705882352942</v>
      </c>
      <c r="T61" s="46"/>
    </row>
    <row r="62" spans="1:20" ht="16.5" customHeight="1" x14ac:dyDescent="0.25">
      <c r="A62" s="85">
        <v>10</v>
      </c>
      <c r="B62" s="62">
        <v>40300</v>
      </c>
      <c r="C62" s="63" t="s">
        <v>35</v>
      </c>
      <c r="D62" s="165">
        <v>20</v>
      </c>
      <c r="E62" s="64">
        <v>2</v>
      </c>
      <c r="F62" s="55">
        <f t="shared" si="15"/>
        <v>0.9</v>
      </c>
      <c r="G62" s="188">
        <v>14</v>
      </c>
      <c r="H62" s="189">
        <v>20</v>
      </c>
      <c r="I62" s="182">
        <v>2</v>
      </c>
      <c r="J62" s="65">
        <f t="shared" si="3"/>
        <v>0.77777777777777779</v>
      </c>
      <c r="K62" s="377">
        <v>14</v>
      </c>
      <c r="L62" s="64">
        <v>19</v>
      </c>
      <c r="M62" s="66">
        <f t="shared" si="4"/>
        <v>0.73684210526315785</v>
      </c>
      <c r="N62" s="165">
        <v>8.0009000000000015</v>
      </c>
      <c r="O62" s="64">
        <v>19</v>
      </c>
      <c r="P62" s="66">
        <f t="shared" si="5"/>
        <v>0.42110000000000009</v>
      </c>
      <c r="Q62" s="110">
        <v>212</v>
      </c>
      <c r="R62" s="64">
        <v>19</v>
      </c>
      <c r="S62" s="117">
        <f t="shared" si="14"/>
        <v>11.157894736842104</v>
      </c>
      <c r="T62" s="46"/>
    </row>
    <row r="63" spans="1:20" ht="16.5" customHeight="1" x14ac:dyDescent="0.25">
      <c r="A63" s="85">
        <v>11</v>
      </c>
      <c r="B63" s="62">
        <v>40360</v>
      </c>
      <c r="C63" s="63" t="s">
        <v>36</v>
      </c>
      <c r="D63" s="165">
        <v>39</v>
      </c>
      <c r="E63" s="64">
        <v>5</v>
      </c>
      <c r="F63" s="55">
        <f t="shared" si="15"/>
        <v>0.87179487179487181</v>
      </c>
      <c r="G63" s="188">
        <v>20</v>
      </c>
      <c r="H63" s="189">
        <v>39</v>
      </c>
      <c r="I63" s="182">
        <v>5</v>
      </c>
      <c r="J63" s="65">
        <f t="shared" si="3"/>
        <v>0.58823529411764708</v>
      </c>
      <c r="K63" s="377">
        <v>21</v>
      </c>
      <c r="L63" s="64">
        <v>42</v>
      </c>
      <c r="M63" s="66">
        <f t="shared" si="4"/>
        <v>0.5</v>
      </c>
      <c r="N63" s="165">
        <v>16.001999999999999</v>
      </c>
      <c r="O63" s="64">
        <v>42</v>
      </c>
      <c r="P63" s="66">
        <f t="shared" si="5"/>
        <v>0.38099999999999995</v>
      </c>
      <c r="Q63" s="110">
        <v>502</v>
      </c>
      <c r="R63" s="64">
        <v>42</v>
      </c>
      <c r="S63" s="117">
        <f t="shared" si="14"/>
        <v>11.952380952380953</v>
      </c>
      <c r="T63" s="46"/>
    </row>
    <row r="64" spans="1:20" ht="16.5" customHeight="1" x14ac:dyDescent="0.25">
      <c r="A64" s="85">
        <v>12</v>
      </c>
      <c r="B64" s="62">
        <v>40390</v>
      </c>
      <c r="C64" s="63" t="s">
        <v>37</v>
      </c>
      <c r="D64" s="165">
        <v>45</v>
      </c>
      <c r="E64" s="64">
        <v>7</v>
      </c>
      <c r="F64" s="55">
        <f t="shared" si="15"/>
        <v>0.84444444444444444</v>
      </c>
      <c r="G64" s="188">
        <v>22</v>
      </c>
      <c r="H64" s="189">
        <v>45</v>
      </c>
      <c r="I64" s="182">
        <v>7</v>
      </c>
      <c r="J64" s="65">
        <f t="shared" si="3"/>
        <v>0.57894736842105265</v>
      </c>
      <c r="K64" s="377">
        <v>22</v>
      </c>
      <c r="L64" s="64">
        <v>46</v>
      </c>
      <c r="M64" s="66">
        <f t="shared" si="4"/>
        <v>0.47826086956521741</v>
      </c>
      <c r="N64" s="165">
        <v>24</v>
      </c>
      <c r="O64" s="64">
        <v>46</v>
      </c>
      <c r="P64" s="66">
        <f t="shared" si="5"/>
        <v>0.52173913043478259</v>
      </c>
      <c r="Q64" s="110">
        <v>478</v>
      </c>
      <c r="R64" s="64">
        <v>46</v>
      </c>
      <c r="S64" s="117">
        <f t="shared" si="14"/>
        <v>10.391304347826088</v>
      </c>
      <c r="T64" s="46"/>
    </row>
    <row r="65" spans="1:20" ht="16.5" customHeight="1" x14ac:dyDescent="0.25">
      <c r="A65" s="85">
        <v>13</v>
      </c>
      <c r="B65" s="62">
        <v>40720</v>
      </c>
      <c r="C65" s="63" t="s">
        <v>155</v>
      </c>
      <c r="D65" s="165">
        <v>56</v>
      </c>
      <c r="E65" s="64">
        <v>5</v>
      </c>
      <c r="F65" s="55">
        <f t="shared" si="15"/>
        <v>0.9107142857142857</v>
      </c>
      <c r="G65" s="188">
        <v>36</v>
      </c>
      <c r="H65" s="189">
        <v>56</v>
      </c>
      <c r="I65" s="182">
        <v>5</v>
      </c>
      <c r="J65" s="65">
        <f t="shared" si="3"/>
        <v>0.70588235294117652</v>
      </c>
      <c r="K65" s="377">
        <v>36</v>
      </c>
      <c r="L65" s="64">
        <v>57</v>
      </c>
      <c r="M65" s="66">
        <f t="shared" si="4"/>
        <v>0.63157894736842102</v>
      </c>
      <c r="N65" s="165">
        <v>18.000599999999999</v>
      </c>
      <c r="O65" s="64">
        <v>57</v>
      </c>
      <c r="P65" s="66">
        <f t="shared" si="5"/>
        <v>0.31579999999999997</v>
      </c>
      <c r="Q65" s="110">
        <v>772</v>
      </c>
      <c r="R65" s="64">
        <v>57</v>
      </c>
      <c r="S65" s="117">
        <f t="shared" si="14"/>
        <v>13.543859649122806</v>
      </c>
      <c r="T65" s="46"/>
    </row>
    <row r="66" spans="1:20" ht="16.5" customHeight="1" x14ac:dyDescent="0.25">
      <c r="A66" s="85">
        <v>14</v>
      </c>
      <c r="B66" s="62">
        <v>40730</v>
      </c>
      <c r="C66" s="63" t="s">
        <v>38</v>
      </c>
      <c r="D66" s="165">
        <v>30</v>
      </c>
      <c r="E66" s="64">
        <v>8.9999999999999964</v>
      </c>
      <c r="F66" s="55">
        <f t="shared" si="15"/>
        <v>0.70000000000000007</v>
      </c>
      <c r="G66" s="188">
        <v>16</v>
      </c>
      <c r="H66" s="189">
        <v>30</v>
      </c>
      <c r="I66" s="182">
        <v>8.9999999999999964</v>
      </c>
      <c r="J66" s="65">
        <f t="shared" si="3"/>
        <v>0.76190476190476175</v>
      </c>
      <c r="K66" s="377">
        <v>17</v>
      </c>
      <c r="L66" s="64">
        <v>29</v>
      </c>
      <c r="M66" s="66">
        <f t="shared" si="4"/>
        <v>0.58620689655172409</v>
      </c>
      <c r="N66" s="165">
        <v>19.000800000000002</v>
      </c>
      <c r="O66" s="64">
        <v>29</v>
      </c>
      <c r="P66" s="66">
        <f t="shared" si="5"/>
        <v>0.6552</v>
      </c>
      <c r="Q66" s="110">
        <v>185</v>
      </c>
      <c r="R66" s="64">
        <v>29</v>
      </c>
      <c r="S66" s="117">
        <f t="shared" si="14"/>
        <v>6.3793103448275863</v>
      </c>
      <c r="T66" s="46"/>
    </row>
    <row r="67" spans="1:20" ht="16.5" customHeight="1" x14ac:dyDescent="0.25">
      <c r="A67" s="85">
        <v>15</v>
      </c>
      <c r="B67" s="62">
        <v>40820</v>
      </c>
      <c r="C67" s="63" t="s">
        <v>39</v>
      </c>
      <c r="D67" s="168">
        <v>46</v>
      </c>
      <c r="E67" s="169">
        <v>7</v>
      </c>
      <c r="F67" s="55">
        <f t="shared" si="15"/>
        <v>0.84782608695652173</v>
      </c>
      <c r="G67" s="188">
        <v>24</v>
      </c>
      <c r="H67" s="189">
        <v>46</v>
      </c>
      <c r="I67" s="182">
        <v>7</v>
      </c>
      <c r="J67" s="65">
        <f t="shared" si="3"/>
        <v>0.61538461538461542</v>
      </c>
      <c r="K67" s="377">
        <v>25</v>
      </c>
      <c r="L67" s="64">
        <v>49</v>
      </c>
      <c r="M67" s="66">
        <f t="shared" si="4"/>
        <v>0.51020408163265307</v>
      </c>
      <c r="N67" s="165">
        <v>23</v>
      </c>
      <c r="O67" s="64">
        <v>49</v>
      </c>
      <c r="P67" s="66">
        <f t="shared" si="5"/>
        <v>0.46938775510204084</v>
      </c>
      <c r="Q67" s="110">
        <v>663</v>
      </c>
      <c r="R67" s="64">
        <v>49</v>
      </c>
      <c r="S67" s="117">
        <f t="shared" si="14"/>
        <v>13.530612244897959</v>
      </c>
      <c r="T67" s="46"/>
    </row>
    <row r="68" spans="1:20" ht="16.5" customHeight="1" x14ac:dyDescent="0.25">
      <c r="A68" s="85">
        <v>16</v>
      </c>
      <c r="B68" s="62">
        <v>40840</v>
      </c>
      <c r="C68" s="63" t="s">
        <v>40</v>
      </c>
      <c r="D68" s="165">
        <v>38</v>
      </c>
      <c r="E68" s="64">
        <v>0</v>
      </c>
      <c r="F68" s="55">
        <f t="shared" si="15"/>
        <v>1</v>
      </c>
      <c r="G68" s="188">
        <v>32</v>
      </c>
      <c r="H68" s="189">
        <v>38</v>
      </c>
      <c r="I68" s="182">
        <v>0</v>
      </c>
      <c r="J68" s="65">
        <f t="shared" si="3"/>
        <v>0.84210526315789469</v>
      </c>
      <c r="K68" s="377">
        <v>32</v>
      </c>
      <c r="L68" s="64">
        <v>39</v>
      </c>
      <c r="M68" s="66">
        <f t="shared" si="4"/>
        <v>0.82051282051282048</v>
      </c>
      <c r="N68" s="165">
        <v>11</v>
      </c>
      <c r="O68" s="64">
        <v>39</v>
      </c>
      <c r="P68" s="66">
        <f t="shared" si="5"/>
        <v>0.28205128205128205</v>
      </c>
      <c r="Q68" s="110">
        <v>577</v>
      </c>
      <c r="R68" s="64">
        <v>39</v>
      </c>
      <c r="S68" s="117">
        <f t="shared" si="14"/>
        <v>14.794871794871796</v>
      </c>
      <c r="T68" s="80"/>
    </row>
    <row r="69" spans="1:20" ht="16.5" customHeight="1" x14ac:dyDescent="0.25">
      <c r="A69" s="85">
        <v>17</v>
      </c>
      <c r="B69" s="62">
        <v>40950</v>
      </c>
      <c r="C69" s="63" t="s">
        <v>14</v>
      </c>
      <c r="D69" s="165">
        <v>63</v>
      </c>
      <c r="E69" s="64">
        <v>5.9999999999999929</v>
      </c>
      <c r="F69" s="55">
        <f t="shared" si="15"/>
        <v>0.90476190476190488</v>
      </c>
      <c r="G69" s="188">
        <v>44</v>
      </c>
      <c r="H69" s="189">
        <v>63</v>
      </c>
      <c r="I69" s="182">
        <v>5.9999999999999929</v>
      </c>
      <c r="J69" s="65">
        <f t="shared" si="3"/>
        <v>0.77192982456140347</v>
      </c>
      <c r="K69" s="377">
        <v>45</v>
      </c>
      <c r="L69" s="64">
        <v>64</v>
      </c>
      <c r="M69" s="66">
        <f t="shared" si="4"/>
        <v>0.703125</v>
      </c>
      <c r="N69" s="165">
        <v>29</v>
      </c>
      <c r="O69" s="64">
        <v>64</v>
      </c>
      <c r="P69" s="66">
        <f t="shared" si="5"/>
        <v>0.453125</v>
      </c>
      <c r="Q69" s="110">
        <v>759</v>
      </c>
      <c r="R69" s="64">
        <v>64</v>
      </c>
      <c r="S69" s="117">
        <f t="shared" si="14"/>
        <v>11.859375</v>
      </c>
      <c r="T69" s="46"/>
    </row>
    <row r="70" spans="1:20" ht="16.5" customHeight="1" x14ac:dyDescent="0.25">
      <c r="A70" s="86">
        <v>18</v>
      </c>
      <c r="B70" s="62">
        <v>40990</v>
      </c>
      <c r="C70" s="63" t="s">
        <v>41</v>
      </c>
      <c r="D70" s="165">
        <v>66</v>
      </c>
      <c r="E70" s="64">
        <v>10</v>
      </c>
      <c r="F70" s="230">
        <f>(D70-E70)/D70</f>
        <v>0.84848484848484851</v>
      </c>
      <c r="G70" s="188">
        <v>42</v>
      </c>
      <c r="H70" s="189">
        <v>66</v>
      </c>
      <c r="I70" s="182">
        <v>10</v>
      </c>
      <c r="J70" s="65">
        <f>G70/(H70-I70)</f>
        <v>0.75</v>
      </c>
      <c r="K70" s="377">
        <v>45</v>
      </c>
      <c r="L70" s="64">
        <v>67</v>
      </c>
      <c r="M70" s="66">
        <f>K70/L70</f>
        <v>0.67164179104477617</v>
      </c>
      <c r="N70" s="165">
        <v>32</v>
      </c>
      <c r="O70" s="64">
        <v>67</v>
      </c>
      <c r="P70" s="66">
        <f>N70/O70</f>
        <v>0.47761194029850745</v>
      </c>
      <c r="Q70" s="110">
        <v>1045</v>
      </c>
      <c r="R70" s="64">
        <v>67</v>
      </c>
      <c r="S70" s="117">
        <f>Q70/R70</f>
        <v>15.597014925373134</v>
      </c>
      <c r="T70" s="81"/>
    </row>
    <row r="71" spans="1:20" ht="16.5" customHeight="1" thickBot="1" x14ac:dyDescent="0.3">
      <c r="A71" s="86">
        <v>19</v>
      </c>
      <c r="B71" s="62">
        <v>40133</v>
      </c>
      <c r="C71" s="63" t="s">
        <v>42</v>
      </c>
      <c r="D71" s="165">
        <v>46</v>
      </c>
      <c r="E71" s="64">
        <v>11</v>
      </c>
      <c r="F71" s="55">
        <f>(D71-E71)/D71</f>
        <v>0.76086956521739135</v>
      </c>
      <c r="G71" s="188">
        <v>26</v>
      </c>
      <c r="H71" s="189">
        <v>46</v>
      </c>
      <c r="I71" s="182">
        <v>11</v>
      </c>
      <c r="J71" s="65">
        <f>G71/(H71-I71)</f>
        <v>0.74285714285714288</v>
      </c>
      <c r="K71" s="377">
        <v>29</v>
      </c>
      <c r="L71" s="64">
        <v>50</v>
      </c>
      <c r="M71" s="66">
        <f>K71/L71</f>
        <v>0.57999999999999996</v>
      </c>
      <c r="N71" s="165">
        <v>20</v>
      </c>
      <c r="O71" s="64">
        <v>50</v>
      </c>
      <c r="P71" s="66">
        <f>N71/O71</f>
        <v>0.4</v>
      </c>
      <c r="Q71" s="110">
        <v>595</v>
      </c>
      <c r="R71" s="64">
        <v>50</v>
      </c>
      <c r="S71" s="117">
        <f>Q71/R71</f>
        <v>11.9</v>
      </c>
      <c r="T71" s="46"/>
    </row>
    <row r="72" spans="1:20" ht="16.5" customHeight="1" thickBot="1" x14ac:dyDescent="0.3">
      <c r="A72" s="73"/>
      <c r="B72" s="391" t="s">
        <v>43</v>
      </c>
      <c r="C72" s="392"/>
      <c r="D72" s="247">
        <f>SUM(D73:D88)</f>
        <v>843</v>
      </c>
      <c r="E72" s="248">
        <f t="shared" ref="E72:S72" si="16">SUM(E73:E88)</f>
        <v>129.99999999999997</v>
      </c>
      <c r="F72" s="252">
        <f t="shared" si="16"/>
        <v>13.623970957513539</v>
      </c>
      <c r="G72" s="258">
        <f t="shared" si="16"/>
        <v>492</v>
      </c>
      <c r="H72" s="259">
        <f t="shared" si="16"/>
        <v>843</v>
      </c>
      <c r="I72" s="251">
        <f t="shared" si="16"/>
        <v>129.99999999999997</v>
      </c>
      <c r="J72" s="252">
        <f t="shared" si="16"/>
        <v>10.95034507966335</v>
      </c>
      <c r="K72" s="375">
        <f t="shared" si="16"/>
        <v>520</v>
      </c>
      <c r="L72" s="253">
        <f t="shared" si="16"/>
        <v>872</v>
      </c>
      <c r="M72" s="254">
        <f t="shared" si="16"/>
        <v>9.578944348508287</v>
      </c>
      <c r="N72" s="247">
        <f t="shared" si="16"/>
        <v>437</v>
      </c>
      <c r="O72" s="253">
        <f t="shared" si="16"/>
        <v>872</v>
      </c>
      <c r="P72" s="254">
        <f t="shared" si="16"/>
        <v>8.0464269980773846</v>
      </c>
      <c r="Q72" s="257">
        <f t="shared" si="16"/>
        <v>11914</v>
      </c>
      <c r="R72" s="248">
        <f t="shared" si="16"/>
        <v>872</v>
      </c>
      <c r="S72" s="256">
        <f t="shared" si="16"/>
        <v>217.95260270433482</v>
      </c>
      <c r="T72" s="52"/>
    </row>
    <row r="73" spans="1:20" ht="16.5" customHeight="1" x14ac:dyDescent="0.25">
      <c r="A73" s="84">
        <v>1</v>
      </c>
      <c r="B73" s="78">
        <v>50040</v>
      </c>
      <c r="C73" s="87" t="s">
        <v>108</v>
      </c>
      <c r="D73" s="164">
        <v>64</v>
      </c>
      <c r="E73" s="56">
        <v>11</v>
      </c>
      <c r="F73" s="58">
        <f>(D73-E73)/D73</f>
        <v>0.828125</v>
      </c>
      <c r="G73" s="198">
        <v>42</v>
      </c>
      <c r="H73" s="198">
        <v>64</v>
      </c>
      <c r="I73" s="179">
        <v>11</v>
      </c>
      <c r="J73" s="60">
        <f>G73/(H73-I73)</f>
        <v>0.79245283018867929</v>
      </c>
      <c r="K73" s="376">
        <v>45</v>
      </c>
      <c r="L73" s="59">
        <v>66</v>
      </c>
      <c r="M73" s="58">
        <f>K73/L73</f>
        <v>0.68181818181818177</v>
      </c>
      <c r="N73" s="164">
        <v>40</v>
      </c>
      <c r="O73" s="56">
        <v>66</v>
      </c>
      <c r="P73" s="58">
        <f>N73/O73</f>
        <v>0.60606060606060608</v>
      </c>
      <c r="Q73" s="109">
        <v>927</v>
      </c>
      <c r="R73" s="56">
        <v>66</v>
      </c>
      <c r="S73" s="119">
        <f>Q73/R73</f>
        <v>14.045454545454545</v>
      </c>
      <c r="T73" s="72"/>
    </row>
    <row r="74" spans="1:20" ht="16.5" customHeight="1" x14ac:dyDescent="0.25">
      <c r="A74" s="85">
        <v>2</v>
      </c>
      <c r="B74" s="62">
        <v>50003</v>
      </c>
      <c r="C74" s="88" t="s">
        <v>107</v>
      </c>
      <c r="D74" s="165">
        <v>81</v>
      </c>
      <c r="E74" s="64">
        <v>11.999999999999986</v>
      </c>
      <c r="F74" s="66">
        <f t="shared" ref="F74:F88" si="17">(D74-E74)/D74</f>
        <v>0.85185185185185208</v>
      </c>
      <c r="G74" s="189">
        <v>42</v>
      </c>
      <c r="H74" s="189">
        <v>81</v>
      </c>
      <c r="I74" s="182">
        <v>11.999999999999986</v>
      </c>
      <c r="J74" s="68">
        <f t="shared" ref="J74:J127" si="18">G74/(H74-I74)</f>
        <v>0.60869565217391297</v>
      </c>
      <c r="K74" s="377">
        <v>46</v>
      </c>
      <c r="L74" s="67">
        <v>80</v>
      </c>
      <c r="M74" s="66">
        <f t="shared" ref="M74:M127" si="19">K74/L74</f>
        <v>0.57499999999999996</v>
      </c>
      <c r="N74" s="165">
        <v>39</v>
      </c>
      <c r="O74" s="64">
        <v>80</v>
      </c>
      <c r="P74" s="66">
        <f t="shared" ref="P74:P127" si="20">N74/O74</f>
        <v>0.48749999999999999</v>
      </c>
      <c r="Q74" s="110">
        <v>1130</v>
      </c>
      <c r="R74" s="64">
        <v>80</v>
      </c>
      <c r="S74" s="117">
        <f t="shared" si="14"/>
        <v>14.125</v>
      </c>
      <c r="T74" s="46"/>
    </row>
    <row r="75" spans="1:20" ht="16.5" customHeight="1" x14ac:dyDescent="0.25">
      <c r="A75" s="85">
        <v>3</v>
      </c>
      <c r="B75" s="62">
        <v>50060</v>
      </c>
      <c r="C75" s="88" t="s">
        <v>44</v>
      </c>
      <c r="D75" s="165">
        <v>48</v>
      </c>
      <c r="E75" s="64">
        <v>7</v>
      </c>
      <c r="F75" s="66">
        <f t="shared" si="17"/>
        <v>0.85416666666666663</v>
      </c>
      <c r="G75" s="189">
        <v>32</v>
      </c>
      <c r="H75" s="189">
        <v>48</v>
      </c>
      <c r="I75" s="182">
        <v>7</v>
      </c>
      <c r="J75" s="68">
        <f t="shared" si="18"/>
        <v>0.78048780487804881</v>
      </c>
      <c r="K75" s="377">
        <v>34</v>
      </c>
      <c r="L75" s="89">
        <v>46</v>
      </c>
      <c r="M75" s="66">
        <f t="shared" si="19"/>
        <v>0.73913043478260865</v>
      </c>
      <c r="N75" s="165">
        <v>24</v>
      </c>
      <c r="O75" s="89">
        <v>46</v>
      </c>
      <c r="P75" s="66">
        <f t="shared" si="20"/>
        <v>0.52173913043478259</v>
      </c>
      <c r="Q75" s="110">
        <v>629</v>
      </c>
      <c r="R75" s="64">
        <v>46</v>
      </c>
      <c r="S75" s="117">
        <f t="shared" si="14"/>
        <v>13.673913043478262</v>
      </c>
      <c r="T75" s="90"/>
    </row>
    <row r="76" spans="1:20" ht="16.5" customHeight="1" x14ac:dyDescent="0.25">
      <c r="A76" s="85">
        <v>4</v>
      </c>
      <c r="B76" s="62">
        <v>50170</v>
      </c>
      <c r="C76" s="88" t="s">
        <v>3</v>
      </c>
      <c r="D76" s="165">
        <v>59</v>
      </c>
      <c r="E76" s="64">
        <v>6.9999999999999929</v>
      </c>
      <c r="F76" s="66">
        <f t="shared" si="17"/>
        <v>0.88135593220338992</v>
      </c>
      <c r="G76" s="189">
        <v>43</v>
      </c>
      <c r="H76" s="189">
        <v>59</v>
      </c>
      <c r="I76" s="182">
        <v>6.9999999999999929</v>
      </c>
      <c r="J76" s="68">
        <f t="shared" si="18"/>
        <v>0.82692307692307676</v>
      </c>
      <c r="K76" s="377">
        <v>44</v>
      </c>
      <c r="L76" s="91">
        <v>63</v>
      </c>
      <c r="M76" s="66">
        <f t="shared" si="19"/>
        <v>0.69841269841269837</v>
      </c>
      <c r="N76" s="165">
        <v>38</v>
      </c>
      <c r="O76" s="91">
        <v>63</v>
      </c>
      <c r="P76" s="66">
        <f t="shared" si="20"/>
        <v>0.60317460317460314</v>
      </c>
      <c r="Q76" s="110">
        <v>672</v>
      </c>
      <c r="R76" s="64">
        <v>63</v>
      </c>
      <c r="S76" s="117">
        <f t="shared" si="14"/>
        <v>10.666666666666666</v>
      </c>
      <c r="T76" s="72"/>
    </row>
    <row r="77" spans="1:20" ht="16.5" customHeight="1" x14ac:dyDescent="0.25">
      <c r="A77" s="85">
        <v>5</v>
      </c>
      <c r="B77" s="62">
        <v>50230</v>
      </c>
      <c r="C77" s="88" t="s">
        <v>105</v>
      </c>
      <c r="D77" s="165">
        <v>65</v>
      </c>
      <c r="E77" s="64">
        <v>18</v>
      </c>
      <c r="F77" s="66">
        <f t="shared" si="17"/>
        <v>0.72307692307692306</v>
      </c>
      <c r="G77" s="189">
        <v>25</v>
      </c>
      <c r="H77" s="189">
        <v>65</v>
      </c>
      <c r="I77" s="182">
        <v>18</v>
      </c>
      <c r="J77" s="68">
        <f t="shared" si="18"/>
        <v>0.53191489361702127</v>
      </c>
      <c r="K77" s="377">
        <v>25</v>
      </c>
      <c r="L77" s="91">
        <v>62</v>
      </c>
      <c r="M77" s="66">
        <f t="shared" si="19"/>
        <v>0.40322580645161288</v>
      </c>
      <c r="N77" s="165">
        <v>40</v>
      </c>
      <c r="O77" s="91">
        <v>62</v>
      </c>
      <c r="P77" s="66">
        <f t="shared" si="20"/>
        <v>0.64516129032258063</v>
      </c>
      <c r="Q77" s="110">
        <v>796</v>
      </c>
      <c r="R77" s="64">
        <v>62</v>
      </c>
      <c r="S77" s="117">
        <f t="shared" si="14"/>
        <v>12.838709677419354</v>
      </c>
      <c r="T77" s="90"/>
    </row>
    <row r="78" spans="1:20" ht="16.5" customHeight="1" x14ac:dyDescent="0.25">
      <c r="A78" s="85">
        <v>6</v>
      </c>
      <c r="B78" s="62">
        <v>50250</v>
      </c>
      <c r="C78" s="88" t="s">
        <v>152</v>
      </c>
      <c r="D78" s="165">
        <v>21</v>
      </c>
      <c r="E78" s="64">
        <v>1</v>
      </c>
      <c r="F78" s="66">
        <f t="shared" si="17"/>
        <v>0.95238095238095233</v>
      </c>
      <c r="G78" s="189">
        <v>17</v>
      </c>
      <c r="H78" s="189">
        <v>21</v>
      </c>
      <c r="I78" s="182">
        <v>1</v>
      </c>
      <c r="J78" s="68">
        <f t="shared" si="18"/>
        <v>0.85</v>
      </c>
      <c r="K78" s="377">
        <v>17</v>
      </c>
      <c r="L78" s="91">
        <v>21</v>
      </c>
      <c r="M78" s="68">
        <f t="shared" si="19"/>
        <v>0.80952380952380953</v>
      </c>
      <c r="N78" s="165">
        <v>11</v>
      </c>
      <c r="O78" s="91">
        <v>21</v>
      </c>
      <c r="P78" s="68">
        <f t="shared" si="20"/>
        <v>0.52380952380952384</v>
      </c>
      <c r="Q78" s="110">
        <v>277</v>
      </c>
      <c r="R78" s="64">
        <v>21</v>
      </c>
      <c r="S78" s="117">
        <f t="shared" si="14"/>
        <v>13.19047619047619</v>
      </c>
      <c r="T78" s="219"/>
    </row>
    <row r="79" spans="1:20" ht="16.5" customHeight="1" x14ac:dyDescent="0.25">
      <c r="A79" s="85">
        <v>7</v>
      </c>
      <c r="B79" s="62">
        <v>50340</v>
      </c>
      <c r="C79" s="88" t="s">
        <v>47</v>
      </c>
      <c r="D79" s="165">
        <v>56</v>
      </c>
      <c r="E79" s="64">
        <v>20</v>
      </c>
      <c r="F79" s="66">
        <f t="shared" si="17"/>
        <v>0.6428571428571429</v>
      </c>
      <c r="G79" s="189">
        <v>20</v>
      </c>
      <c r="H79" s="189">
        <v>56</v>
      </c>
      <c r="I79" s="182">
        <v>20</v>
      </c>
      <c r="J79" s="68">
        <f t="shared" si="18"/>
        <v>0.55555555555555558</v>
      </c>
      <c r="K79" s="377">
        <v>20</v>
      </c>
      <c r="L79" s="91">
        <v>48</v>
      </c>
      <c r="M79" s="66">
        <f t="shared" si="19"/>
        <v>0.41666666666666669</v>
      </c>
      <c r="N79" s="165">
        <v>14</v>
      </c>
      <c r="O79" s="91">
        <v>48</v>
      </c>
      <c r="P79" s="66">
        <f t="shared" si="20"/>
        <v>0.29166666666666669</v>
      </c>
      <c r="Q79" s="110">
        <v>663</v>
      </c>
      <c r="R79" s="64">
        <v>48</v>
      </c>
      <c r="S79" s="117">
        <f t="shared" si="14"/>
        <v>13.8125</v>
      </c>
      <c r="T79" s="46"/>
    </row>
    <row r="80" spans="1:20" ht="16.5" customHeight="1" x14ac:dyDescent="0.25">
      <c r="A80" s="85">
        <v>8</v>
      </c>
      <c r="B80" s="62">
        <v>50420</v>
      </c>
      <c r="C80" s="88" t="s">
        <v>48</v>
      </c>
      <c r="D80" s="165">
        <v>46</v>
      </c>
      <c r="E80" s="64">
        <v>2</v>
      </c>
      <c r="F80" s="66">
        <f t="shared" si="17"/>
        <v>0.95652173913043481</v>
      </c>
      <c r="G80" s="189">
        <v>25</v>
      </c>
      <c r="H80" s="189">
        <v>46</v>
      </c>
      <c r="I80" s="182">
        <v>2</v>
      </c>
      <c r="J80" s="68">
        <f t="shared" si="18"/>
        <v>0.56818181818181823</v>
      </c>
      <c r="K80" s="377">
        <v>27</v>
      </c>
      <c r="L80" s="91">
        <v>51</v>
      </c>
      <c r="M80" s="66">
        <f t="shared" si="19"/>
        <v>0.52941176470588236</v>
      </c>
      <c r="N80" s="165">
        <v>27</v>
      </c>
      <c r="O80" s="91">
        <v>51</v>
      </c>
      <c r="P80" s="66">
        <f t="shared" si="20"/>
        <v>0.52941176470588236</v>
      </c>
      <c r="Q80" s="110">
        <v>690</v>
      </c>
      <c r="R80" s="64">
        <v>51</v>
      </c>
      <c r="S80" s="117">
        <f t="shared" si="14"/>
        <v>13.529411764705882</v>
      </c>
      <c r="T80" s="46"/>
    </row>
    <row r="81" spans="1:20" ht="16.5" customHeight="1" x14ac:dyDescent="0.25">
      <c r="A81" s="85">
        <v>9</v>
      </c>
      <c r="B81" s="62">
        <v>50450</v>
      </c>
      <c r="C81" s="88" t="s">
        <v>49</v>
      </c>
      <c r="D81" s="165">
        <v>56</v>
      </c>
      <c r="E81" s="64">
        <v>17</v>
      </c>
      <c r="F81" s="66">
        <f t="shared" si="17"/>
        <v>0.6964285714285714</v>
      </c>
      <c r="G81" s="189">
        <v>28</v>
      </c>
      <c r="H81" s="189">
        <v>56</v>
      </c>
      <c r="I81" s="182">
        <v>17</v>
      </c>
      <c r="J81" s="68">
        <f t="shared" si="18"/>
        <v>0.71794871794871795</v>
      </c>
      <c r="K81" s="377">
        <v>32</v>
      </c>
      <c r="L81" s="91">
        <v>69</v>
      </c>
      <c r="M81" s="66">
        <f t="shared" si="19"/>
        <v>0.46376811594202899</v>
      </c>
      <c r="N81" s="165">
        <v>29</v>
      </c>
      <c r="O81" s="91">
        <v>69</v>
      </c>
      <c r="P81" s="66">
        <f t="shared" si="20"/>
        <v>0.42028985507246375</v>
      </c>
      <c r="Q81" s="110">
        <v>933</v>
      </c>
      <c r="R81" s="64">
        <v>69</v>
      </c>
      <c r="S81" s="117">
        <f t="shared" si="14"/>
        <v>13.521739130434783</v>
      </c>
      <c r="T81" s="72"/>
    </row>
    <row r="82" spans="1:20" ht="16.5" customHeight="1" x14ac:dyDescent="0.25">
      <c r="A82" s="85">
        <v>10</v>
      </c>
      <c r="B82" s="62">
        <v>50620</v>
      </c>
      <c r="C82" s="88" t="s">
        <v>28</v>
      </c>
      <c r="D82" s="165">
        <v>39</v>
      </c>
      <c r="E82" s="64">
        <v>3</v>
      </c>
      <c r="F82" s="66">
        <f t="shared" si="17"/>
        <v>0.92307692307692313</v>
      </c>
      <c r="G82" s="181">
        <v>22</v>
      </c>
      <c r="H82" s="181">
        <v>39</v>
      </c>
      <c r="I82" s="182">
        <v>3</v>
      </c>
      <c r="J82" s="68">
        <f t="shared" si="18"/>
        <v>0.61111111111111116</v>
      </c>
      <c r="K82" s="377">
        <v>22</v>
      </c>
      <c r="L82" s="91">
        <v>41</v>
      </c>
      <c r="M82" s="66">
        <f t="shared" si="19"/>
        <v>0.53658536585365857</v>
      </c>
      <c r="N82" s="165">
        <v>21</v>
      </c>
      <c r="O82" s="91">
        <v>41</v>
      </c>
      <c r="P82" s="66">
        <f t="shared" si="20"/>
        <v>0.51219512195121952</v>
      </c>
      <c r="Q82" s="110">
        <v>589</v>
      </c>
      <c r="R82" s="64">
        <v>41</v>
      </c>
      <c r="S82" s="117">
        <f t="shared" si="14"/>
        <v>14.365853658536585</v>
      </c>
      <c r="T82" s="90"/>
    </row>
    <row r="83" spans="1:20" ht="16.5" customHeight="1" x14ac:dyDescent="0.25">
      <c r="A83" s="85">
        <v>11</v>
      </c>
      <c r="B83" s="62">
        <v>50760</v>
      </c>
      <c r="C83" s="88" t="s">
        <v>50</v>
      </c>
      <c r="D83" s="165">
        <v>65</v>
      </c>
      <c r="E83" s="64">
        <v>2</v>
      </c>
      <c r="F83" s="66">
        <f t="shared" si="17"/>
        <v>0.96923076923076923</v>
      </c>
      <c r="G83" s="181">
        <v>51</v>
      </c>
      <c r="H83" s="181">
        <v>65</v>
      </c>
      <c r="I83" s="182">
        <v>2</v>
      </c>
      <c r="J83" s="68">
        <f t="shared" si="18"/>
        <v>0.80952380952380953</v>
      </c>
      <c r="K83" s="377">
        <v>55</v>
      </c>
      <c r="L83" s="91">
        <v>74</v>
      </c>
      <c r="M83" s="66">
        <f t="shared" si="19"/>
        <v>0.7432432432432432</v>
      </c>
      <c r="N83" s="165">
        <v>28</v>
      </c>
      <c r="O83" s="91">
        <v>74</v>
      </c>
      <c r="P83" s="66">
        <f t="shared" si="20"/>
        <v>0.3783783783783784</v>
      </c>
      <c r="Q83" s="110">
        <v>1086</v>
      </c>
      <c r="R83" s="64">
        <v>74</v>
      </c>
      <c r="S83" s="117">
        <f t="shared" si="14"/>
        <v>14.675675675675675</v>
      </c>
      <c r="T83" s="46"/>
    </row>
    <row r="84" spans="1:20" ht="16.5" customHeight="1" x14ac:dyDescent="0.25">
      <c r="A84" s="85">
        <v>12</v>
      </c>
      <c r="B84" s="62">
        <v>50780</v>
      </c>
      <c r="C84" s="88" t="s">
        <v>51</v>
      </c>
      <c r="D84" s="165">
        <v>47</v>
      </c>
      <c r="E84" s="64">
        <v>8</v>
      </c>
      <c r="F84" s="66">
        <f t="shared" si="17"/>
        <v>0.82978723404255317</v>
      </c>
      <c r="G84" s="181">
        <v>16</v>
      </c>
      <c r="H84" s="181">
        <v>47</v>
      </c>
      <c r="I84" s="182">
        <v>8</v>
      </c>
      <c r="J84" s="68">
        <f t="shared" si="18"/>
        <v>0.41025641025641024</v>
      </c>
      <c r="K84" s="377">
        <v>17</v>
      </c>
      <c r="L84" s="89">
        <v>50</v>
      </c>
      <c r="M84" s="66">
        <f t="shared" si="19"/>
        <v>0.34</v>
      </c>
      <c r="N84" s="165">
        <v>26</v>
      </c>
      <c r="O84" s="89">
        <v>50</v>
      </c>
      <c r="P84" s="66">
        <f t="shared" si="20"/>
        <v>0.52</v>
      </c>
      <c r="Q84" s="110">
        <v>674</v>
      </c>
      <c r="R84" s="64">
        <v>50</v>
      </c>
      <c r="S84" s="117">
        <f t="shared" si="14"/>
        <v>13.48</v>
      </c>
      <c r="T84" s="81"/>
    </row>
    <row r="85" spans="1:20" ht="16.5" customHeight="1" x14ac:dyDescent="0.25">
      <c r="A85" s="84">
        <v>13</v>
      </c>
      <c r="B85" s="78">
        <v>50001</v>
      </c>
      <c r="C85" s="87" t="s">
        <v>11</v>
      </c>
      <c r="D85" s="164">
        <v>49</v>
      </c>
      <c r="E85" s="235">
        <v>3</v>
      </c>
      <c r="F85" s="58">
        <f>(D85-E85)/D85</f>
        <v>0.93877551020408168</v>
      </c>
      <c r="G85" s="198">
        <v>39</v>
      </c>
      <c r="H85" s="198">
        <v>49</v>
      </c>
      <c r="I85" s="179">
        <v>3</v>
      </c>
      <c r="J85" s="60">
        <f>G85/(H85-I85)</f>
        <v>0.84782608695652173</v>
      </c>
      <c r="K85" s="376">
        <v>43</v>
      </c>
      <c r="L85" s="59">
        <v>54</v>
      </c>
      <c r="M85" s="58">
        <f>K85/L85</f>
        <v>0.79629629629629628</v>
      </c>
      <c r="N85" s="164">
        <v>29.000000000000004</v>
      </c>
      <c r="O85" s="56">
        <v>54</v>
      </c>
      <c r="P85" s="58">
        <f>N85/O85</f>
        <v>0.53703703703703709</v>
      </c>
      <c r="Q85" s="109">
        <v>730</v>
      </c>
      <c r="R85" s="56">
        <v>54</v>
      </c>
      <c r="S85" s="119">
        <f>Q85/R85</f>
        <v>13.518518518518519</v>
      </c>
      <c r="T85" s="46"/>
    </row>
    <row r="86" spans="1:20" ht="16.5" customHeight="1" x14ac:dyDescent="0.25">
      <c r="A86" s="85">
        <v>14</v>
      </c>
      <c r="B86" s="62">
        <v>50930</v>
      </c>
      <c r="C86" s="88" t="s">
        <v>12</v>
      </c>
      <c r="D86" s="165">
        <v>41</v>
      </c>
      <c r="E86" s="64">
        <v>7</v>
      </c>
      <c r="F86" s="66">
        <f t="shared" si="17"/>
        <v>0.82926829268292679</v>
      </c>
      <c r="G86" s="189">
        <v>17</v>
      </c>
      <c r="H86" s="189">
        <v>41</v>
      </c>
      <c r="I86" s="182">
        <v>7</v>
      </c>
      <c r="J86" s="68">
        <f t="shared" si="18"/>
        <v>0.5</v>
      </c>
      <c r="K86" s="377">
        <v>17</v>
      </c>
      <c r="L86" s="91">
        <v>38</v>
      </c>
      <c r="M86" s="66">
        <f t="shared" si="19"/>
        <v>0.44736842105263158</v>
      </c>
      <c r="N86" s="165">
        <v>20</v>
      </c>
      <c r="O86" s="91">
        <v>38</v>
      </c>
      <c r="P86" s="66">
        <f t="shared" si="20"/>
        <v>0.52631578947368418</v>
      </c>
      <c r="Q86" s="110">
        <v>519</v>
      </c>
      <c r="R86" s="64">
        <v>38</v>
      </c>
      <c r="S86" s="117">
        <f t="shared" si="14"/>
        <v>13.657894736842104</v>
      </c>
      <c r="T86" s="90"/>
    </row>
    <row r="87" spans="1:20" ht="16.5" customHeight="1" x14ac:dyDescent="0.25">
      <c r="A87" s="85">
        <v>15</v>
      </c>
      <c r="B87" s="62">
        <v>50970</v>
      </c>
      <c r="C87" s="88" t="s">
        <v>52</v>
      </c>
      <c r="D87" s="165">
        <v>44</v>
      </c>
      <c r="E87" s="64">
        <v>9</v>
      </c>
      <c r="F87" s="66">
        <f t="shared" si="17"/>
        <v>0.79545454545454541</v>
      </c>
      <c r="G87" s="181">
        <v>26</v>
      </c>
      <c r="H87" s="181">
        <v>44</v>
      </c>
      <c r="I87" s="182">
        <v>9</v>
      </c>
      <c r="J87" s="68">
        <f t="shared" si="18"/>
        <v>0.74285714285714288</v>
      </c>
      <c r="K87" s="377">
        <v>29</v>
      </c>
      <c r="L87" s="92">
        <v>41</v>
      </c>
      <c r="M87" s="66">
        <f t="shared" si="19"/>
        <v>0.70731707317073167</v>
      </c>
      <c r="N87" s="165">
        <v>20.000000000000004</v>
      </c>
      <c r="O87" s="92">
        <v>41</v>
      </c>
      <c r="P87" s="66">
        <f t="shared" si="20"/>
        <v>0.48780487804878059</v>
      </c>
      <c r="Q87" s="110">
        <v>551</v>
      </c>
      <c r="R87" s="64">
        <v>41</v>
      </c>
      <c r="S87" s="117">
        <f t="shared" si="14"/>
        <v>13.439024390243903</v>
      </c>
      <c r="T87" s="90"/>
    </row>
    <row r="88" spans="1:20" ht="16.5" customHeight="1" thickBot="1" x14ac:dyDescent="0.3">
      <c r="A88" s="85">
        <v>16</v>
      </c>
      <c r="B88" s="69">
        <v>51370</v>
      </c>
      <c r="C88" s="13" t="s">
        <v>106</v>
      </c>
      <c r="D88" s="171">
        <v>62</v>
      </c>
      <c r="E88" s="95">
        <v>3.0000000000000071</v>
      </c>
      <c r="F88" s="200">
        <f t="shared" si="17"/>
        <v>0.95161290322580638</v>
      </c>
      <c r="G88" s="184">
        <v>47</v>
      </c>
      <c r="H88" s="184">
        <v>62</v>
      </c>
      <c r="I88" s="185">
        <v>3.0000000000000071</v>
      </c>
      <c r="J88" s="45">
        <f t="shared" si="18"/>
        <v>0.79661016949152552</v>
      </c>
      <c r="K88" s="378">
        <v>47</v>
      </c>
      <c r="L88" s="93">
        <v>68</v>
      </c>
      <c r="M88" s="44">
        <f t="shared" si="19"/>
        <v>0.69117647058823528</v>
      </c>
      <c r="N88" s="167">
        <v>31</v>
      </c>
      <c r="O88" s="93">
        <v>68</v>
      </c>
      <c r="P88" s="44">
        <f t="shared" si="20"/>
        <v>0.45588235294117646</v>
      </c>
      <c r="Q88" s="111">
        <v>1048</v>
      </c>
      <c r="R88" s="71">
        <v>68</v>
      </c>
      <c r="S88" s="120">
        <f t="shared" si="14"/>
        <v>15.411764705882353</v>
      </c>
      <c r="T88" s="94"/>
    </row>
    <row r="89" spans="1:20" ht="16.5" customHeight="1" thickBot="1" x14ac:dyDescent="0.3">
      <c r="A89" s="47"/>
      <c r="B89" s="393" t="s">
        <v>53</v>
      </c>
      <c r="C89" s="393"/>
      <c r="D89" s="247">
        <f>SUM(D90:D118)</f>
        <v>2057</v>
      </c>
      <c r="E89" s="248">
        <f t="shared" ref="E89:S89" si="21">SUM(E90:E118)</f>
        <v>189.99999999999994</v>
      </c>
      <c r="F89" s="252">
        <f t="shared" si="21"/>
        <v>26.055645568450846</v>
      </c>
      <c r="G89" s="249">
        <f t="shared" si="21"/>
        <v>1274</v>
      </c>
      <c r="H89" s="250">
        <f t="shared" si="21"/>
        <v>2057</v>
      </c>
      <c r="I89" s="251">
        <f t="shared" si="21"/>
        <v>189.99999999999994</v>
      </c>
      <c r="J89" s="254">
        <f t="shared" si="21"/>
        <v>19.748092722687677</v>
      </c>
      <c r="K89" s="375">
        <f t="shared" si="21"/>
        <v>1337</v>
      </c>
      <c r="L89" s="253">
        <f t="shared" si="21"/>
        <v>2176</v>
      </c>
      <c r="M89" s="254">
        <f t="shared" si="21"/>
        <v>17.737586847016004</v>
      </c>
      <c r="N89" s="247">
        <f t="shared" si="21"/>
        <v>1025</v>
      </c>
      <c r="O89" s="253">
        <f t="shared" si="21"/>
        <v>2176</v>
      </c>
      <c r="P89" s="254">
        <f t="shared" si="21"/>
        <v>13.436908889631498</v>
      </c>
      <c r="Q89" s="257">
        <f t="shared" si="21"/>
        <v>32133</v>
      </c>
      <c r="R89" s="248">
        <f t="shared" si="21"/>
        <v>2176</v>
      </c>
      <c r="S89" s="256">
        <f t="shared" si="21"/>
        <v>416.03245884313543</v>
      </c>
      <c r="T89" s="52"/>
    </row>
    <row r="90" spans="1:20" ht="16.5" customHeight="1" x14ac:dyDescent="0.25">
      <c r="A90" s="84">
        <v>1</v>
      </c>
      <c r="B90" s="78">
        <v>60010</v>
      </c>
      <c r="C90" s="88" t="s">
        <v>54</v>
      </c>
      <c r="D90" s="165">
        <v>61</v>
      </c>
      <c r="E90" s="64">
        <v>4.0000000000000071</v>
      </c>
      <c r="F90" s="55">
        <f t="shared" ref="F90:F118" si="22">(D90-E90)/D90</f>
        <v>0.93442622950819665</v>
      </c>
      <c r="G90" s="180">
        <v>37</v>
      </c>
      <c r="H90" s="181">
        <v>61</v>
      </c>
      <c r="I90" s="182">
        <v>4.0000000000000071</v>
      </c>
      <c r="J90" s="68">
        <f t="shared" si="18"/>
        <v>0.64912280701754399</v>
      </c>
      <c r="K90" s="377">
        <v>37</v>
      </c>
      <c r="L90" s="64">
        <v>59</v>
      </c>
      <c r="M90" s="66">
        <f t="shared" si="19"/>
        <v>0.6271186440677966</v>
      </c>
      <c r="N90" s="165">
        <v>28</v>
      </c>
      <c r="O90" s="64">
        <v>59</v>
      </c>
      <c r="P90" s="66">
        <f t="shared" si="20"/>
        <v>0.47457627118644069</v>
      </c>
      <c r="Q90" s="110">
        <v>912</v>
      </c>
      <c r="R90" s="64">
        <v>59</v>
      </c>
      <c r="S90" s="117">
        <f t="shared" si="14"/>
        <v>15.457627118644067</v>
      </c>
      <c r="T90" s="46"/>
    </row>
    <row r="91" spans="1:20" ht="16.5" customHeight="1" x14ac:dyDescent="0.25">
      <c r="A91" s="85">
        <v>2</v>
      </c>
      <c r="B91" s="62">
        <v>60020</v>
      </c>
      <c r="C91" s="88" t="s">
        <v>55</v>
      </c>
      <c r="D91" s="165">
        <v>30</v>
      </c>
      <c r="E91" s="64">
        <v>6</v>
      </c>
      <c r="F91" s="55">
        <f t="shared" si="22"/>
        <v>0.8</v>
      </c>
      <c r="G91" s="180">
        <v>20</v>
      </c>
      <c r="H91" s="181">
        <v>30</v>
      </c>
      <c r="I91" s="182">
        <v>6</v>
      </c>
      <c r="J91" s="68">
        <f t="shared" si="18"/>
        <v>0.83333333333333337</v>
      </c>
      <c r="K91" s="377">
        <v>22</v>
      </c>
      <c r="L91" s="64">
        <v>35</v>
      </c>
      <c r="M91" s="66">
        <f t="shared" si="19"/>
        <v>0.62857142857142856</v>
      </c>
      <c r="N91" s="165">
        <v>17</v>
      </c>
      <c r="O91" s="64">
        <v>35</v>
      </c>
      <c r="P91" s="66">
        <f t="shared" si="20"/>
        <v>0.48571428571428571</v>
      </c>
      <c r="Q91" s="110">
        <v>486</v>
      </c>
      <c r="R91" s="64">
        <v>35</v>
      </c>
      <c r="S91" s="117">
        <f t="shared" si="14"/>
        <v>13.885714285714286</v>
      </c>
      <c r="T91" s="46"/>
    </row>
    <row r="92" spans="1:20" ht="16.5" customHeight="1" x14ac:dyDescent="0.25">
      <c r="A92" s="85">
        <v>3</v>
      </c>
      <c r="B92" s="62">
        <v>60050</v>
      </c>
      <c r="C92" s="88" t="s">
        <v>57</v>
      </c>
      <c r="D92" s="165">
        <v>76</v>
      </c>
      <c r="E92" s="64">
        <v>3</v>
      </c>
      <c r="F92" s="55">
        <f t="shared" si="22"/>
        <v>0.96052631578947367</v>
      </c>
      <c r="G92" s="180">
        <v>55</v>
      </c>
      <c r="H92" s="181">
        <v>76</v>
      </c>
      <c r="I92" s="182">
        <v>3</v>
      </c>
      <c r="J92" s="68">
        <f t="shared" si="18"/>
        <v>0.75342465753424659</v>
      </c>
      <c r="K92" s="377">
        <v>55</v>
      </c>
      <c r="L92" s="64">
        <v>78</v>
      </c>
      <c r="M92" s="66">
        <f t="shared" si="19"/>
        <v>0.70512820512820518</v>
      </c>
      <c r="N92" s="165">
        <v>24</v>
      </c>
      <c r="O92" s="64">
        <v>78</v>
      </c>
      <c r="P92" s="66">
        <f t="shared" si="20"/>
        <v>0.30769230769230771</v>
      </c>
      <c r="Q92" s="110">
        <v>1039</v>
      </c>
      <c r="R92" s="64">
        <v>78</v>
      </c>
      <c r="S92" s="117">
        <f t="shared" si="14"/>
        <v>13.320512820512821</v>
      </c>
      <c r="T92" s="46"/>
    </row>
    <row r="93" spans="1:20" ht="16.5" customHeight="1" x14ac:dyDescent="0.25">
      <c r="A93" s="85">
        <v>4</v>
      </c>
      <c r="B93" s="62">
        <v>60070</v>
      </c>
      <c r="C93" s="88" t="s">
        <v>45</v>
      </c>
      <c r="D93" s="165">
        <v>79</v>
      </c>
      <c r="E93" s="64">
        <v>5</v>
      </c>
      <c r="F93" s="55">
        <f t="shared" si="22"/>
        <v>0.93670886075949367</v>
      </c>
      <c r="G93" s="180">
        <v>59</v>
      </c>
      <c r="H93" s="181">
        <v>79</v>
      </c>
      <c r="I93" s="182">
        <v>5</v>
      </c>
      <c r="J93" s="68">
        <f t="shared" si="18"/>
        <v>0.79729729729729726</v>
      </c>
      <c r="K93" s="377">
        <v>62</v>
      </c>
      <c r="L93" s="64">
        <v>82</v>
      </c>
      <c r="M93" s="66">
        <f t="shared" si="19"/>
        <v>0.75609756097560976</v>
      </c>
      <c r="N93" s="165">
        <v>42</v>
      </c>
      <c r="O93" s="64">
        <v>82</v>
      </c>
      <c r="P93" s="66">
        <f t="shared" si="20"/>
        <v>0.51219512195121952</v>
      </c>
      <c r="Q93" s="110">
        <v>1114</v>
      </c>
      <c r="R93" s="64">
        <v>82</v>
      </c>
      <c r="S93" s="117">
        <f t="shared" si="14"/>
        <v>13.585365853658537</v>
      </c>
      <c r="T93" s="46"/>
    </row>
    <row r="94" spans="1:20" ht="16.5" customHeight="1" x14ac:dyDescent="0.25">
      <c r="A94" s="85">
        <v>5</v>
      </c>
      <c r="B94" s="62">
        <v>60180</v>
      </c>
      <c r="C94" s="88" t="s">
        <v>4</v>
      </c>
      <c r="D94" s="165">
        <v>77</v>
      </c>
      <c r="E94" s="64">
        <v>9</v>
      </c>
      <c r="F94" s="55">
        <f t="shared" si="22"/>
        <v>0.88311688311688308</v>
      </c>
      <c r="G94" s="180">
        <v>53</v>
      </c>
      <c r="H94" s="181">
        <v>77</v>
      </c>
      <c r="I94" s="182">
        <v>9</v>
      </c>
      <c r="J94" s="68">
        <f t="shared" si="18"/>
        <v>0.77941176470588236</v>
      </c>
      <c r="K94" s="377">
        <v>53</v>
      </c>
      <c r="L94" s="64">
        <v>71</v>
      </c>
      <c r="M94" s="66">
        <f t="shared" si="19"/>
        <v>0.74647887323943662</v>
      </c>
      <c r="N94" s="165">
        <v>27.999999999999996</v>
      </c>
      <c r="O94" s="64">
        <v>71</v>
      </c>
      <c r="P94" s="66">
        <f t="shared" si="20"/>
        <v>0.39436619718309857</v>
      </c>
      <c r="Q94" s="110">
        <v>1271</v>
      </c>
      <c r="R94" s="64">
        <v>71</v>
      </c>
      <c r="S94" s="117">
        <f t="shared" si="14"/>
        <v>17.901408450704224</v>
      </c>
      <c r="T94" s="46"/>
    </row>
    <row r="95" spans="1:20" ht="16.5" customHeight="1" x14ac:dyDescent="0.25">
      <c r="A95" s="85">
        <v>6</v>
      </c>
      <c r="B95" s="62">
        <v>60220</v>
      </c>
      <c r="C95" s="88" t="s">
        <v>117</v>
      </c>
      <c r="D95" s="165">
        <v>47</v>
      </c>
      <c r="E95" s="64">
        <v>10.999999999999993</v>
      </c>
      <c r="F95" s="55">
        <f t="shared" si="22"/>
        <v>0.76595744680851074</v>
      </c>
      <c r="G95" s="180">
        <v>20</v>
      </c>
      <c r="H95" s="181">
        <v>47</v>
      </c>
      <c r="I95" s="182">
        <v>10.999999999999993</v>
      </c>
      <c r="J95" s="68">
        <f t="shared" si="18"/>
        <v>0.55555555555555547</v>
      </c>
      <c r="K95" s="377">
        <v>23</v>
      </c>
      <c r="L95" s="64">
        <v>58</v>
      </c>
      <c r="M95" s="66">
        <f t="shared" si="19"/>
        <v>0.39655172413793105</v>
      </c>
      <c r="N95" s="165">
        <v>29</v>
      </c>
      <c r="O95" s="64">
        <v>58</v>
      </c>
      <c r="P95" s="66">
        <f t="shared" si="20"/>
        <v>0.5</v>
      </c>
      <c r="Q95" s="110">
        <v>650</v>
      </c>
      <c r="R95" s="64">
        <v>58</v>
      </c>
      <c r="S95" s="117">
        <f t="shared" si="14"/>
        <v>11.206896551724139</v>
      </c>
      <c r="T95" s="46"/>
    </row>
    <row r="96" spans="1:20" ht="16.5" customHeight="1" x14ac:dyDescent="0.25">
      <c r="A96" s="85">
        <v>7</v>
      </c>
      <c r="B96" s="62">
        <v>60240</v>
      </c>
      <c r="C96" s="88" t="s">
        <v>46</v>
      </c>
      <c r="D96" s="170">
        <v>108</v>
      </c>
      <c r="E96" s="64">
        <v>8.9999999999999858</v>
      </c>
      <c r="F96" s="55">
        <f t="shared" si="22"/>
        <v>0.91666666666666685</v>
      </c>
      <c r="G96" s="180">
        <v>56</v>
      </c>
      <c r="H96" s="181">
        <v>108</v>
      </c>
      <c r="I96" s="182">
        <v>8.9999999999999858</v>
      </c>
      <c r="J96" s="68">
        <f t="shared" si="18"/>
        <v>0.56565656565656552</v>
      </c>
      <c r="K96" s="377">
        <v>57</v>
      </c>
      <c r="L96" s="64">
        <v>108</v>
      </c>
      <c r="M96" s="66">
        <f t="shared" si="19"/>
        <v>0.52777777777777779</v>
      </c>
      <c r="N96" s="165">
        <v>63.000000000000007</v>
      </c>
      <c r="O96" s="64">
        <v>108</v>
      </c>
      <c r="P96" s="66">
        <f t="shared" si="20"/>
        <v>0.58333333333333337</v>
      </c>
      <c r="Q96" s="110">
        <v>1516</v>
      </c>
      <c r="R96" s="64">
        <v>108</v>
      </c>
      <c r="S96" s="117">
        <f t="shared" si="14"/>
        <v>14.037037037037036</v>
      </c>
      <c r="T96" s="46"/>
    </row>
    <row r="97" spans="1:20" ht="16.5" customHeight="1" x14ac:dyDescent="0.25">
      <c r="A97" s="85">
        <v>8</v>
      </c>
      <c r="B97" s="62">
        <v>60560</v>
      </c>
      <c r="C97" s="88" t="s">
        <v>27</v>
      </c>
      <c r="D97" s="165">
        <v>48</v>
      </c>
      <c r="E97" s="64">
        <v>8</v>
      </c>
      <c r="F97" s="55">
        <f t="shared" si="22"/>
        <v>0.83333333333333337</v>
      </c>
      <c r="G97" s="180">
        <v>29</v>
      </c>
      <c r="H97" s="181">
        <v>48</v>
      </c>
      <c r="I97" s="182">
        <v>8</v>
      </c>
      <c r="J97" s="68">
        <f t="shared" si="18"/>
        <v>0.72499999999999998</v>
      </c>
      <c r="K97" s="377">
        <v>30</v>
      </c>
      <c r="L97" s="64">
        <v>48</v>
      </c>
      <c r="M97" s="66">
        <f t="shared" si="19"/>
        <v>0.625</v>
      </c>
      <c r="N97" s="165">
        <v>18</v>
      </c>
      <c r="O97" s="64">
        <v>48</v>
      </c>
      <c r="P97" s="66">
        <f t="shared" si="20"/>
        <v>0.375</v>
      </c>
      <c r="Q97" s="110">
        <v>509</v>
      </c>
      <c r="R97" s="64">
        <v>48</v>
      </c>
      <c r="S97" s="117">
        <f t="shared" si="14"/>
        <v>10.604166666666666</v>
      </c>
      <c r="T97" s="46"/>
    </row>
    <row r="98" spans="1:20" ht="16.5" customHeight="1" x14ac:dyDescent="0.25">
      <c r="A98" s="85">
        <v>9</v>
      </c>
      <c r="B98" s="62">
        <v>60660</v>
      </c>
      <c r="C98" s="88" t="s">
        <v>59</v>
      </c>
      <c r="D98" s="165">
        <v>24</v>
      </c>
      <c r="E98" s="64">
        <v>3</v>
      </c>
      <c r="F98" s="55">
        <f t="shared" si="22"/>
        <v>0.875</v>
      </c>
      <c r="G98" s="180">
        <v>13</v>
      </c>
      <c r="H98" s="181">
        <v>24</v>
      </c>
      <c r="I98" s="182">
        <v>3</v>
      </c>
      <c r="J98" s="68">
        <f t="shared" si="18"/>
        <v>0.61904761904761907</v>
      </c>
      <c r="K98" s="377">
        <v>14</v>
      </c>
      <c r="L98" s="64">
        <v>25</v>
      </c>
      <c r="M98" s="66">
        <f t="shared" si="19"/>
        <v>0.56000000000000005</v>
      </c>
      <c r="N98" s="165">
        <v>16</v>
      </c>
      <c r="O98" s="64">
        <v>25</v>
      </c>
      <c r="P98" s="66">
        <f t="shared" si="20"/>
        <v>0.64</v>
      </c>
      <c r="Q98" s="110">
        <v>290</v>
      </c>
      <c r="R98" s="64">
        <v>25</v>
      </c>
      <c r="S98" s="117">
        <f t="shared" si="14"/>
        <v>11.6</v>
      </c>
      <c r="T98" s="46"/>
    </row>
    <row r="99" spans="1:20" ht="16.5" customHeight="1" x14ac:dyDescent="0.25">
      <c r="A99" s="85">
        <v>10</v>
      </c>
      <c r="B99" s="59">
        <v>60001</v>
      </c>
      <c r="C99" s="87" t="s">
        <v>60</v>
      </c>
      <c r="D99" s="164">
        <v>47</v>
      </c>
      <c r="E99" s="56">
        <v>7</v>
      </c>
      <c r="F99" s="55">
        <f>(D99-E99)/D99</f>
        <v>0.85106382978723405</v>
      </c>
      <c r="G99" s="177">
        <v>24</v>
      </c>
      <c r="H99" s="178">
        <v>47</v>
      </c>
      <c r="I99" s="179">
        <v>7</v>
      </c>
      <c r="J99" s="60">
        <f>G99/(H99-I99)</f>
        <v>0.6</v>
      </c>
      <c r="K99" s="376">
        <v>24</v>
      </c>
      <c r="L99" s="56">
        <v>46</v>
      </c>
      <c r="M99" s="58">
        <f>K99/L99</f>
        <v>0.52173913043478259</v>
      </c>
      <c r="N99" s="164">
        <v>22</v>
      </c>
      <c r="O99" s="56">
        <v>46</v>
      </c>
      <c r="P99" s="58">
        <f>N99/O99</f>
        <v>0.47826086956521741</v>
      </c>
      <c r="Q99" s="109">
        <v>743</v>
      </c>
      <c r="R99" s="56">
        <v>46</v>
      </c>
      <c r="S99" s="119">
        <f>Q99/R99</f>
        <v>16.152173913043477</v>
      </c>
      <c r="T99" s="46"/>
    </row>
    <row r="100" spans="1:20" ht="16.5" customHeight="1" x14ac:dyDescent="0.25">
      <c r="A100" s="85">
        <v>11</v>
      </c>
      <c r="B100" s="62">
        <v>60701</v>
      </c>
      <c r="C100" s="88" t="s">
        <v>61</v>
      </c>
      <c r="D100" s="165">
        <v>37</v>
      </c>
      <c r="E100" s="64">
        <v>1</v>
      </c>
      <c r="F100" s="55">
        <f t="shared" si="22"/>
        <v>0.97297297297297303</v>
      </c>
      <c r="G100" s="180">
        <v>18</v>
      </c>
      <c r="H100" s="181">
        <v>37</v>
      </c>
      <c r="I100" s="182">
        <v>1</v>
      </c>
      <c r="J100" s="68">
        <f t="shared" si="18"/>
        <v>0.5</v>
      </c>
      <c r="K100" s="377">
        <v>20</v>
      </c>
      <c r="L100" s="64">
        <v>42</v>
      </c>
      <c r="M100" s="66">
        <f t="shared" si="19"/>
        <v>0.47619047619047616</v>
      </c>
      <c r="N100" s="165">
        <v>20</v>
      </c>
      <c r="O100" s="64">
        <v>42</v>
      </c>
      <c r="P100" s="66">
        <f t="shared" si="20"/>
        <v>0.47619047619047616</v>
      </c>
      <c r="Q100" s="110">
        <v>557</v>
      </c>
      <c r="R100" s="64">
        <v>42</v>
      </c>
      <c r="S100" s="117">
        <f t="shared" si="14"/>
        <v>13.261904761904763</v>
      </c>
      <c r="T100" s="46"/>
    </row>
    <row r="101" spans="1:20" ht="16.5" customHeight="1" x14ac:dyDescent="0.25">
      <c r="A101" s="85">
        <v>12</v>
      </c>
      <c r="B101" s="62">
        <v>60850</v>
      </c>
      <c r="C101" s="88" t="s">
        <v>62</v>
      </c>
      <c r="D101" s="165">
        <v>55</v>
      </c>
      <c r="E101" s="64">
        <v>5</v>
      </c>
      <c r="F101" s="55">
        <f t="shared" si="22"/>
        <v>0.90909090909090906</v>
      </c>
      <c r="G101" s="180">
        <v>46</v>
      </c>
      <c r="H101" s="181">
        <v>55</v>
      </c>
      <c r="I101" s="182">
        <v>5</v>
      </c>
      <c r="J101" s="68">
        <f t="shared" si="18"/>
        <v>0.92</v>
      </c>
      <c r="K101" s="377">
        <v>48</v>
      </c>
      <c r="L101" s="64">
        <v>58</v>
      </c>
      <c r="M101" s="66">
        <f t="shared" si="19"/>
        <v>0.82758620689655171</v>
      </c>
      <c r="N101" s="165">
        <v>19.000000000000004</v>
      </c>
      <c r="O101" s="64">
        <v>58</v>
      </c>
      <c r="P101" s="66">
        <f t="shared" si="20"/>
        <v>0.32758620689655177</v>
      </c>
      <c r="Q101" s="110">
        <v>900</v>
      </c>
      <c r="R101" s="64">
        <v>58</v>
      </c>
      <c r="S101" s="117">
        <f t="shared" si="14"/>
        <v>15.517241379310345</v>
      </c>
      <c r="T101" s="46"/>
    </row>
    <row r="102" spans="1:20" ht="16.5" customHeight="1" x14ac:dyDescent="0.25">
      <c r="A102" s="85">
        <v>13</v>
      </c>
      <c r="B102" s="62">
        <v>60910</v>
      </c>
      <c r="C102" s="88" t="s">
        <v>10</v>
      </c>
      <c r="D102" s="165">
        <v>59</v>
      </c>
      <c r="E102" s="64">
        <v>6</v>
      </c>
      <c r="F102" s="55">
        <f t="shared" si="22"/>
        <v>0.89830508474576276</v>
      </c>
      <c r="G102" s="180">
        <v>32</v>
      </c>
      <c r="H102" s="181">
        <v>59</v>
      </c>
      <c r="I102" s="182">
        <v>6</v>
      </c>
      <c r="J102" s="68">
        <f t="shared" si="18"/>
        <v>0.60377358490566035</v>
      </c>
      <c r="K102" s="377">
        <v>32</v>
      </c>
      <c r="L102" s="64">
        <v>56</v>
      </c>
      <c r="M102" s="66">
        <f t="shared" si="19"/>
        <v>0.5714285714285714</v>
      </c>
      <c r="N102" s="165">
        <v>26</v>
      </c>
      <c r="O102" s="64">
        <v>56</v>
      </c>
      <c r="P102" s="66">
        <f t="shared" si="20"/>
        <v>0.4642857142857143</v>
      </c>
      <c r="Q102" s="110">
        <v>821</v>
      </c>
      <c r="R102" s="64">
        <v>56</v>
      </c>
      <c r="S102" s="117">
        <f t="shared" si="14"/>
        <v>14.660714285714286</v>
      </c>
      <c r="T102" s="11"/>
    </row>
    <row r="103" spans="1:20" ht="16.5" customHeight="1" x14ac:dyDescent="0.25">
      <c r="A103" s="85">
        <v>14</v>
      </c>
      <c r="B103" s="62">
        <v>60980</v>
      </c>
      <c r="C103" s="88" t="s">
        <v>63</v>
      </c>
      <c r="D103" s="165">
        <v>56</v>
      </c>
      <c r="E103" s="64">
        <v>8</v>
      </c>
      <c r="F103" s="55">
        <f t="shared" si="22"/>
        <v>0.8571428571428571</v>
      </c>
      <c r="G103" s="180">
        <v>39</v>
      </c>
      <c r="H103" s="181">
        <v>56</v>
      </c>
      <c r="I103" s="182">
        <v>8</v>
      </c>
      <c r="J103" s="68">
        <f t="shared" si="18"/>
        <v>0.8125</v>
      </c>
      <c r="K103" s="377">
        <v>41</v>
      </c>
      <c r="L103" s="64">
        <v>57</v>
      </c>
      <c r="M103" s="66">
        <f t="shared" si="19"/>
        <v>0.7192982456140351</v>
      </c>
      <c r="N103" s="165">
        <v>27</v>
      </c>
      <c r="O103" s="64">
        <v>57</v>
      </c>
      <c r="P103" s="66">
        <f t="shared" si="20"/>
        <v>0.47368421052631576</v>
      </c>
      <c r="Q103" s="110">
        <v>773</v>
      </c>
      <c r="R103" s="64">
        <v>57</v>
      </c>
      <c r="S103" s="117">
        <f t="shared" si="14"/>
        <v>13.56140350877193</v>
      </c>
      <c r="T103" s="46"/>
    </row>
    <row r="104" spans="1:20" ht="16.5" customHeight="1" x14ac:dyDescent="0.25">
      <c r="A104" s="85">
        <v>15</v>
      </c>
      <c r="B104" s="62">
        <v>61080</v>
      </c>
      <c r="C104" s="88" t="s">
        <v>64</v>
      </c>
      <c r="D104" s="165">
        <v>55</v>
      </c>
      <c r="E104" s="64">
        <v>7</v>
      </c>
      <c r="F104" s="55">
        <f t="shared" si="22"/>
        <v>0.87272727272727268</v>
      </c>
      <c r="G104" s="180">
        <v>36</v>
      </c>
      <c r="H104" s="181">
        <v>55</v>
      </c>
      <c r="I104" s="182">
        <v>7</v>
      </c>
      <c r="J104" s="68">
        <f t="shared" si="18"/>
        <v>0.75</v>
      </c>
      <c r="K104" s="377">
        <v>41</v>
      </c>
      <c r="L104" s="64">
        <v>59</v>
      </c>
      <c r="M104" s="66">
        <f t="shared" si="19"/>
        <v>0.69491525423728817</v>
      </c>
      <c r="N104" s="165">
        <v>30</v>
      </c>
      <c r="O104" s="64">
        <v>59</v>
      </c>
      <c r="P104" s="66">
        <f t="shared" si="20"/>
        <v>0.50847457627118642</v>
      </c>
      <c r="Q104" s="110">
        <v>831</v>
      </c>
      <c r="R104" s="64">
        <v>59</v>
      </c>
      <c r="S104" s="117">
        <f t="shared" si="14"/>
        <v>14.084745762711865</v>
      </c>
      <c r="T104" s="46"/>
    </row>
    <row r="105" spans="1:20" ht="16.5" customHeight="1" x14ac:dyDescent="0.25">
      <c r="A105" s="85">
        <v>16</v>
      </c>
      <c r="B105" s="62">
        <v>61150</v>
      </c>
      <c r="C105" s="88" t="s">
        <v>65</v>
      </c>
      <c r="D105" s="165">
        <v>61</v>
      </c>
      <c r="E105" s="64">
        <v>11</v>
      </c>
      <c r="F105" s="55">
        <f t="shared" si="22"/>
        <v>0.81967213114754101</v>
      </c>
      <c r="G105" s="180">
        <v>39</v>
      </c>
      <c r="H105" s="181">
        <v>61</v>
      </c>
      <c r="I105" s="182">
        <v>11</v>
      </c>
      <c r="J105" s="68">
        <f t="shared" si="18"/>
        <v>0.78</v>
      </c>
      <c r="K105" s="377">
        <v>40</v>
      </c>
      <c r="L105" s="64">
        <v>65</v>
      </c>
      <c r="M105" s="66">
        <f t="shared" si="19"/>
        <v>0.61538461538461542</v>
      </c>
      <c r="N105" s="165">
        <v>23.999999999999996</v>
      </c>
      <c r="O105" s="64">
        <v>65</v>
      </c>
      <c r="P105" s="66">
        <f t="shared" si="20"/>
        <v>0.3692307692307692</v>
      </c>
      <c r="Q105" s="110">
        <v>850</v>
      </c>
      <c r="R105" s="64">
        <v>65</v>
      </c>
      <c r="S105" s="117">
        <f t="shared" si="14"/>
        <v>13.076923076923077</v>
      </c>
      <c r="T105" s="46"/>
    </row>
    <row r="106" spans="1:20" ht="16.5" customHeight="1" x14ac:dyDescent="0.25">
      <c r="A106" s="85">
        <v>17</v>
      </c>
      <c r="B106" s="62">
        <v>61210</v>
      </c>
      <c r="C106" s="88" t="s">
        <v>66</v>
      </c>
      <c r="D106" s="165">
        <v>49</v>
      </c>
      <c r="E106" s="64">
        <v>9</v>
      </c>
      <c r="F106" s="55">
        <f t="shared" si="22"/>
        <v>0.81632653061224492</v>
      </c>
      <c r="G106" s="180">
        <v>31</v>
      </c>
      <c r="H106" s="181">
        <v>49</v>
      </c>
      <c r="I106" s="182">
        <v>9</v>
      </c>
      <c r="J106" s="68">
        <f t="shared" si="18"/>
        <v>0.77500000000000002</v>
      </c>
      <c r="K106" s="377">
        <v>33</v>
      </c>
      <c r="L106" s="64">
        <v>49</v>
      </c>
      <c r="M106" s="66">
        <f t="shared" si="19"/>
        <v>0.67346938775510201</v>
      </c>
      <c r="N106" s="165">
        <v>19.000000000000004</v>
      </c>
      <c r="O106" s="64">
        <v>49</v>
      </c>
      <c r="P106" s="66">
        <f t="shared" si="20"/>
        <v>0.38775510204081642</v>
      </c>
      <c r="Q106" s="110">
        <v>589</v>
      </c>
      <c r="R106" s="64">
        <v>49</v>
      </c>
      <c r="S106" s="117">
        <f t="shared" si="14"/>
        <v>12.020408163265307</v>
      </c>
      <c r="T106" s="46"/>
    </row>
    <row r="107" spans="1:20" ht="16.5" customHeight="1" x14ac:dyDescent="0.25">
      <c r="A107" s="85">
        <v>18</v>
      </c>
      <c r="B107" s="62">
        <v>61290</v>
      </c>
      <c r="C107" s="88" t="s">
        <v>67</v>
      </c>
      <c r="D107" s="165">
        <v>50</v>
      </c>
      <c r="E107" s="64">
        <v>4</v>
      </c>
      <c r="F107" s="55">
        <f t="shared" si="22"/>
        <v>0.92</v>
      </c>
      <c r="G107" s="180">
        <v>37</v>
      </c>
      <c r="H107" s="181">
        <v>50</v>
      </c>
      <c r="I107" s="182">
        <v>4</v>
      </c>
      <c r="J107" s="68">
        <f t="shared" si="18"/>
        <v>0.80434782608695654</v>
      </c>
      <c r="K107" s="377">
        <v>38</v>
      </c>
      <c r="L107" s="64">
        <v>52</v>
      </c>
      <c r="M107" s="66">
        <f t="shared" si="19"/>
        <v>0.73076923076923073</v>
      </c>
      <c r="N107" s="165">
        <v>22</v>
      </c>
      <c r="O107" s="64">
        <v>52</v>
      </c>
      <c r="P107" s="66">
        <f t="shared" si="20"/>
        <v>0.42307692307692307</v>
      </c>
      <c r="Q107" s="110">
        <v>684</v>
      </c>
      <c r="R107" s="64">
        <v>52</v>
      </c>
      <c r="S107" s="117">
        <f t="shared" si="14"/>
        <v>13.153846153846153</v>
      </c>
      <c r="T107" s="46"/>
    </row>
    <row r="108" spans="1:20" ht="16.5" customHeight="1" x14ac:dyDescent="0.25">
      <c r="A108" s="85">
        <v>19</v>
      </c>
      <c r="B108" s="62">
        <v>61340</v>
      </c>
      <c r="C108" s="88" t="s">
        <v>68</v>
      </c>
      <c r="D108" s="165">
        <v>60</v>
      </c>
      <c r="E108" s="64">
        <v>4.9999999999999929</v>
      </c>
      <c r="F108" s="55">
        <f t="shared" si="22"/>
        <v>0.91666666666666674</v>
      </c>
      <c r="G108" s="180">
        <v>19</v>
      </c>
      <c r="H108" s="181">
        <v>60</v>
      </c>
      <c r="I108" s="182">
        <v>4.9999999999999929</v>
      </c>
      <c r="J108" s="68">
        <f t="shared" si="18"/>
        <v>0.3454545454545454</v>
      </c>
      <c r="K108" s="377">
        <v>22</v>
      </c>
      <c r="L108" s="64">
        <v>72</v>
      </c>
      <c r="M108" s="66">
        <f t="shared" si="19"/>
        <v>0.30555555555555558</v>
      </c>
      <c r="N108" s="165">
        <v>24.000000000000004</v>
      </c>
      <c r="O108" s="64">
        <v>72</v>
      </c>
      <c r="P108" s="66">
        <f t="shared" si="20"/>
        <v>0.33333333333333337</v>
      </c>
      <c r="Q108" s="110">
        <v>1039</v>
      </c>
      <c r="R108" s="64">
        <v>72</v>
      </c>
      <c r="S108" s="117">
        <f t="shared" si="14"/>
        <v>14.430555555555555</v>
      </c>
      <c r="T108" s="46"/>
    </row>
    <row r="109" spans="1:20" ht="16.5" customHeight="1" x14ac:dyDescent="0.25">
      <c r="A109" s="85">
        <v>20</v>
      </c>
      <c r="B109" s="62">
        <v>61390</v>
      </c>
      <c r="C109" s="88" t="s">
        <v>69</v>
      </c>
      <c r="D109" s="165">
        <v>57</v>
      </c>
      <c r="E109" s="64">
        <v>3</v>
      </c>
      <c r="F109" s="55">
        <f t="shared" si="22"/>
        <v>0.94736842105263153</v>
      </c>
      <c r="G109" s="180">
        <v>27</v>
      </c>
      <c r="H109" s="181">
        <v>57</v>
      </c>
      <c r="I109" s="182">
        <v>3</v>
      </c>
      <c r="J109" s="68">
        <f t="shared" si="18"/>
        <v>0.5</v>
      </c>
      <c r="K109" s="377">
        <v>27</v>
      </c>
      <c r="L109" s="64">
        <v>59</v>
      </c>
      <c r="M109" s="66">
        <f t="shared" si="19"/>
        <v>0.4576271186440678</v>
      </c>
      <c r="N109" s="165">
        <v>29</v>
      </c>
      <c r="O109" s="64">
        <v>59</v>
      </c>
      <c r="P109" s="66">
        <f t="shared" si="20"/>
        <v>0.49152542372881358</v>
      </c>
      <c r="Q109" s="110">
        <v>865</v>
      </c>
      <c r="R109" s="64">
        <v>59</v>
      </c>
      <c r="S109" s="117">
        <f t="shared" si="14"/>
        <v>14.661016949152541</v>
      </c>
      <c r="T109" s="46"/>
    </row>
    <row r="110" spans="1:20" ht="16.5" customHeight="1" x14ac:dyDescent="0.25">
      <c r="A110" s="85">
        <v>21</v>
      </c>
      <c r="B110" s="62">
        <v>61410</v>
      </c>
      <c r="C110" s="88" t="s">
        <v>70</v>
      </c>
      <c r="D110" s="165">
        <v>66</v>
      </c>
      <c r="E110" s="64">
        <v>3</v>
      </c>
      <c r="F110" s="55">
        <f t="shared" si="22"/>
        <v>0.95454545454545459</v>
      </c>
      <c r="G110" s="180">
        <v>43</v>
      </c>
      <c r="H110" s="181">
        <v>66</v>
      </c>
      <c r="I110" s="182">
        <v>3</v>
      </c>
      <c r="J110" s="68">
        <f t="shared" si="18"/>
        <v>0.68253968253968256</v>
      </c>
      <c r="K110" s="377">
        <v>45</v>
      </c>
      <c r="L110" s="64">
        <v>66</v>
      </c>
      <c r="M110" s="66">
        <f t="shared" si="19"/>
        <v>0.68181818181818177</v>
      </c>
      <c r="N110" s="165">
        <v>32</v>
      </c>
      <c r="O110" s="64">
        <v>66</v>
      </c>
      <c r="P110" s="66">
        <f t="shared" si="20"/>
        <v>0.48484848484848486</v>
      </c>
      <c r="Q110" s="110">
        <v>876</v>
      </c>
      <c r="R110" s="64">
        <v>66</v>
      </c>
      <c r="S110" s="117">
        <f t="shared" si="14"/>
        <v>13.272727272727273</v>
      </c>
      <c r="T110" s="46"/>
    </row>
    <row r="111" spans="1:20" ht="16.5" customHeight="1" x14ac:dyDescent="0.25">
      <c r="A111" s="85">
        <v>22</v>
      </c>
      <c r="B111" s="62">
        <v>61430</v>
      </c>
      <c r="C111" s="88" t="s">
        <v>114</v>
      </c>
      <c r="D111" s="165">
        <v>132</v>
      </c>
      <c r="E111" s="64">
        <v>6</v>
      </c>
      <c r="F111" s="55">
        <f t="shared" si="22"/>
        <v>0.95454545454545459</v>
      </c>
      <c r="G111" s="180">
        <v>112</v>
      </c>
      <c r="H111" s="181">
        <v>132</v>
      </c>
      <c r="I111" s="182">
        <v>6</v>
      </c>
      <c r="J111" s="68">
        <f t="shared" si="18"/>
        <v>0.88888888888888884</v>
      </c>
      <c r="K111" s="377">
        <v>115</v>
      </c>
      <c r="L111" s="64">
        <v>135</v>
      </c>
      <c r="M111" s="66">
        <f t="shared" si="19"/>
        <v>0.85185185185185186</v>
      </c>
      <c r="N111" s="165">
        <v>50.000000000000007</v>
      </c>
      <c r="O111" s="64">
        <v>135</v>
      </c>
      <c r="P111" s="66">
        <f t="shared" si="20"/>
        <v>0.37037037037037041</v>
      </c>
      <c r="Q111" s="110">
        <v>2193</v>
      </c>
      <c r="R111" s="64">
        <v>135</v>
      </c>
      <c r="S111" s="117">
        <f t="shared" si="14"/>
        <v>16.244444444444444</v>
      </c>
      <c r="T111" s="46"/>
    </row>
    <row r="112" spans="1:20" ht="16.5" customHeight="1" x14ac:dyDescent="0.25">
      <c r="A112" s="85">
        <v>23</v>
      </c>
      <c r="B112" s="62">
        <v>61440</v>
      </c>
      <c r="C112" s="88" t="s">
        <v>71</v>
      </c>
      <c r="D112" s="165">
        <v>85</v>
      </c>
      <c r="E112" s="64">
        <v>6</v>
      </c>
      <c r="F112" s="55">
        <f t="shared" si="22"/>
        <v>0.92941176470588238</v>
      </c>
      <c r="G112" s="180">
        <v>44</v>
      </c>
      <c r="H112" s="181">
        <v>85</v>
      </c>
      <c r="I112" s="182">
        <v>6</v>
      </c>
      <c r="J112" s="68">
        <f t="shared" si="18"/>
        <v>0.55696202531645567</v>
      </c>
      <c r="K112" s="377">
        <v>46</v>
      </c>
      <c r="L112" s="64">
        <v>102</v>
      </c>
      <c r="M112" s="66">
        <f t="shared" si="19"/>
        <v>0.45098039215686275</v>
      </c>
      <c r="N112" s="165">
        <v>44</v>
      </c>
      <c r="O112" s="64">
        <v>102</v>
      </c>
      <c r="P112" s="66">
        <f t="shared" si="20"/>
        <v>0.43137254901960786</v>
      </c>
      <c r="Q112" s="110">
        <v>1898</v>
      </c>
      <c r="R112" s="64">
        <v>102</v>
      </c>
      <c r="S112" s="117">
        <f t="shared" si="14"/>
        <v>18.607843137254903</v>
      </c>
      <c r="T112" s="46"/>
    </row>
    <row r="113" spans="1:20" ht="16.5" customHeight="1" x14ac:dyDescent="0.25">
      <c r="A113" s="85">
        <v>24</v>
      </c>
      <c r="B113" s="62">
        <v>61450</v>
      </c>
      <c r="C113" s="88" t="s">
        <v>115</v>
      </c>
      <c r="D113" s="165">
        <v>80</v>
      </c>
      <c r="E113" s="64">
        <v>3</v>
      </c>
      <c r="F113" s="55">
        <f t="shared" si="22"/>
        <v>0.96250000000000002</v>
      </c>
      <c r="G113" s="180">
        <v>61</v>
      </c>
      <c r="H113" s="181">
        <v>80</v>
      </c>
      <c r="I113" s="182">
        <v>3</v>
      </c>
      <c r="J113" s="68">
        <f t="shared" si="18"/>
        <v>0.79220779220779225</v>
      </c>
      <c r="K113" s="377">
        <v>65</v>
      </c>
      <c r="L113" s="64">
        <v>90</v>
      </c>
      <c r="M113" s="66">
        <f t="shared" si="19"/>
        <v>0.72222222222222221</v>
      </c>
      <c r="N113" s="165">
        <v>40</v>
      </c>
      <c r="O113" s="64">
        <v>90</v>
      </c>
      <c r="P113" s="66">
        <f t="shared" si="20"/>
        <v>0.44444444444444442</v>
      </c>
      <c r="Q113" s="110">
        <v>1303</v>
      </c>
      <c r="R113" s="64">
        <v>90</v>
      </c>
      <c r="S113" s="117">
        <f t="shared" si="14"/>
        <v>14.477777777777778</v>
      </c>
      <c r="T113" s="46"/>
    </row>
    <row r="114" spans="1:20" ht="16.5" customHeight="1" x14ac:dyDescent="0.25">
      <c r="A114" s="85">
        <v>25</v>
      </c>
      <c r="B114" s="62">
        <v>61470</v>
      </c>
      <c r="C114" s="88" t="s">
        <v>72</v>
      </c>
      <c r="D114" s="165">
        <v>71</v>
      </c>
      <c r="E114" s="64">
        <v>7.0000000000000071</v>
      </c>
      <c r="F114" s="55">
        <f t="shared" si="22"/>
        <v>0.90140845070422526</v>
      </c>
      <c r="G114" s="180">
        <v>44</v>
      </c>
      <c r="H114" s="181">
        <v>71</v>
      </c>
      <c r="I114" s="182">
        <v>7.0000000000000071</v>
      </c>
      <c r="J114" s="68">
        <f t="shared" si="18"/>
        <v>0.68750000000000011</v>
      </c>
      <c r="K114" s="377">
        <v>48</v>
      </c>
      <c r="L114" s="64">
        <v>78</v>
      </c>
      <c r="M114" s="66">
        <f t="shared" si="19"/>
        <v>0.61538461538461542</v>
      </c>
      <c r="N114" s="165">
        <v>36</v>
      </c>
      <c r="O114" s="64">
        <v>78</v>
      </c>
      <c r="P114" s="66">
        <f t="shared" si="20"/>
        <v>0.46153846153846156</v>
      </c>
      <c r="Q114" s="110">
        <v>1052</v>
      </c>
      <c r="R114" s="64">
        <v>78</v>
      </c>
      <c r="S114" s="117">
        <f t="shared" si="14"/>
        <v>13.487179487179487</v>
      </c>
      <c r="T114" s="46"/>
    </row>
    <row r="115" spans="1:20" ht="16.5" customHeight="1" x14ac:dyDescent="0.25">
      <c r="A115" s="85">
        <v>26</v>
      </c>
      <c r="B115" s="62">
        <v>61490</v>
      </c>
      <c r="C115" s="88" t="s">
        <v>113</v>
      </c>
      <c r="D115" s="165">
        <v>125</v>
      </c>
      <c r="E115" s="64">
        <v>6.9999999999999858</v>
      </c>
      <c r="F115" s="55">
        <f t="shared" si="22"/>
        <v>0.94400000000000006</v>
      </c>
      <c r="G115" s="180">
        <v>81</v>
      </c>
      <c r="H115" s="181">
        <v>125</v>
      </c>
      <c r="I115" s="182">
        <v>6.9999999999999858</v>
      </c>
      <c r="J115" s="68">
        <f t="shared" si="18"/>
        <v>0.68644067796610164</v>
      </c>
      <c r="K115" s="377">
        <v>85</v>
      </c>
      <c r="L115" s="64">
        <v>130</v>
      </c>
      <c r="M115" s="66">
        <f t="shared" si="19"/>
        <v>0.65384615384615385</v>
      </c>
      <c r="N115" s="165">
        <v>61</v>
      </c>
      <c r="O115" s="64">
        <v>130</v>
      </c>
      <c r="P115" s="66">
        <f t="shared" si="20"/>
        <v>0.46923076923076923</v>
      </c>
      <c r="Q115" s="110">
        <v>2157</v>
      </c>
      <c r="R115" s="64">
        <v>130</v>
      </c>
      <c r="S115" s="117">
        <f t="shared" si="14"/>
        <v>16.592307692307692</v>
      </c>
      <c r="T115" s="46"/>
    </row>
    <row r="116" spans="1:20" ht="16.5" customHeight="1" x14ac:dyDescent="0.25">
      <c r="A116" s="85">
        <v>27</v>
      </c>
      <c r="B116" s="62">
        <v>61500</v>
      </c>
      <c r="C116" s="88" t="s">
        <v>116</v>
      </c>
      <c r="D116" s="165">
        <v>130</v>
      </c>
      <c r="E116" s="64">
        <v>9</v>
      </c>
      <c r="F116" s="55">
        <f t="shared" si="22"/>
        <v>0.93076923076923079</v>
      </c>
      <c r="G116" s="180">
        <v>78</v>
      </c>
      <c r="H116" s="181">
        <v>130</v>
      </c>
      <c r="I116" s="182">
        <v>9</v>
      </c>
      <c r="J116" s="68">
        <f t="shared" si="18"/>
        <v>0.64462809917355368</v>
      </c>
      <c r="K116" s="377">
        <v>80</v>
      </c>
      <c r="L116" s="64">
        <v>138</v>
      </c>
      <c r="M116" s="66">
        <f t="shared" si="19"/>
        <v>0.57971014492753625</v>
      </c>
      <c r="N116" s="165">
        <v>82</v>
      </c>
      <c r="O116" s="64">
        <v>138</v>
      </c>
      <c r="P116" s="66">
        <f t="shared" si="20"/>
        <v>0.59420289855072461</v>
      </c>
      <c r="Q116" s="110">
        <v>2332</v>
      </c>
      <c r="R116" s="64">
        <v>138</v>
      </c>
      <c r="S116" s="117">
        <f t="shared" si="14"/>
        <v>16.89855072463768</v>
      </c>
      <c r="T116" s="46"/>
    </row>
    <row r="117" spans="1:20" ht="16.5" customHeight="1" x14ac:dyDescent="0.25">
      <c r="A117" s="85">
        <v>28</v>
      </c>
      <c r="B117" s="62">
        <v>61510</v>
      </c>
      <c r="C117" s="88" t="s">
        <v>73</v>
      </c>
      <c r="D117" s="165">
        <v>142</v>
      </c>
      <c r="E117" s="64">
        <v>17</v>
      </c>
      <c r="F117" s="55">
        <f t="shared" si="22"/>
        <v>0.88028169014084512</v>
      </c>
      <c r="G117" s="180">
        <v>80</v>
      </c>
      <c r="H117" s="181">
        <v>142</v>
      </c>
      <c r="I117" s="182">
        <v>17</v>
      </c>
      <c r="J117" s="68">
        <f t="shared" si="18"/>
        <v>0.64</v>
      </c>
      <c r="K117" s="377">
        <v>87</v>
      </c>
      <c r="L117" s="64">
        <v>149</v>
      </c>
      <c r="M117" s="66">
        <f t="shared" si="19"/>
        <v>0.58389261744966447</v>
      </c>
      <c r="N117" s="165">
        <v>93</v>
      </c>
      <c r="O117" s="64">
        <v>149</v>
      </c>
      <c r="P117" s="66">
        <f t="shared" si="20"/>
        <v>0.62416107382550334</v>
      </c>
      <c r="Q117" s="110">
        <v>2173</v>
      </c>
      <c r="R117" s="64">
        <v>149</v>
      </c>
      <c r="S117" s="117">
        <f t="shared" ref="S117:S118" si="23">Q117/R117</f>
        <v>14.583892617449665</v>
      </c>
      <c r="T117" s="46"/>
    </row>
    <row r="118" spans="1:20" ht="16.5" customHeight="1" thickBot="1" x14ac:dyDescent="0.3">
      <c r="A118" s="86">
        <v>29</v>
      </c>
      <c r="B118" s="69">
        <v>61520</v>
      </c>
      <c r="C118" s="13" t="s">
        <v>164</v>
      </c>
      <c r="D118" s="171">
        <v>90</v>
      </c>
      <c r="E118" s="95">
        <v>7.9999999999999858</v>
      </c>
      <c r="F118" s="55">
        <f t="shared" si="22"/>
        <v>0.91111111111111132</v>
      </c>
      <c r="G118" s="190">
        <v>41</v>
      </c>
      <c r="H118" s="191">
        <v>90</v>
      </c>
      <c r="I118" s="192">
        <v>7.9999999999999858</v>
      </c>
      <c r="J118" s="96">
        <f t="shared" si="18"/>
        <v>0.49999999999999989</v>
      </c>
      <c r="K118" s="377">
        <v>47</v>
      </c>
      <c r="L118" s="71">
        <v>109</v>
      </c>
      <c r="M118" s="44">
        <f t="shared" si="19"/>
        <v>0.43119266055045874</v>
      </c>
      <c r="N118" s="167">
        <v>60</v>
      </c>
      <c r="O118" s="71">
        <v>109</v>
      </c>
      <c r="P118" s="44">
        <f t="shared" si="20"/>
        <v>0.55045871559633031</v>
      </c>
      <c r="Q118" s="111">
        <v>1710</v>
      </c>
      <c r="R118" s="71">
        <v>109</v>
      </c>
      <c r="S118" s="120">
        <f t="shared" si="23"/>
        <v>15.688073394495413</v>
      </c>
      <c r="T118" s="46"/>
    </row>
    <row r="119" spans="1:20" ht="16.5" customHeight="1" thickBot="1" x14ac:dyDescent="0.3">
      <c r="A119" s="73"/>
      <c r="B119" s="391" t="s">
        <v>74</v>
      </c>
      <c r="C119" s="392"/>
      <c r="D119" s="247">
        <f>SUM(D120:D129)</f>
        <v>547</v>
      </c>
      <c r="E119" s="248">
        <f t="shared" ref="E119:S119" si="24">SUM(E120:E129)</f>
        <v>69</v>
      </c>
      <c r="F119" s="252">
        <f t="shared" si="24"/>
        <v>8.550766816293832</v>
      </c>
      <c r="G119" s="249">
        <f t="shared" si="24"/>
        <v>334</v>
      </c>
      <c r="H119" s="250">
        <f t="shared" si="24"/>
        <v>547</v>
      </c>
      <c r="I119" s="251">
        <f t="shared" si="24"/>
        <v>69</v>
      </c>
      <c r="J119" s="252">
        <f t="shared" si="24"/>
        <v>7.1162805803217184</v>
      </c>
      <c r="K119" s="375">
        <f t="shared" si="24"/>
        <v>374</v>
      </c>
      <c r="L119" s="253">
        <f t="shared" si="24"/>
        <v>593</v>
      </c>
      <c r="M119" s="254">
        <f t="shared" si="24"/>
        <v>6.5421626169546911</v>
      </c>
      <c r="N119" s="247">
        <f t="shared" si="24"/>
        <v>277</v>
      </c>
      <c r="O119" s="253">
        <f t="shared" si="24"/>
        <v>593</v>
      </c>
      <c r="P119" s="254">
        <f t="shared" si="24"/>
        <v>4.3718717016295292</v>
      </c>
      <c r="Q119" s="255">
        <f t="shared" si="24"/>
        <v>8016</v>
      </c>
      <c r="R119" s="248">
        <f t="shared" si="24"/>
        <v>593</v>
      </c>
      <c r="S119" s="256">
        <f t="shared" si="24"/>
        <v>130.890748882016</v>
      </c>
      <c r="T119" s="52"/>
    </row>
    <row r="120" spans="1:20" ht="16.5" customHeight="1" x14ac:dyDescent="0.25">
      <c r="A120" s="53">
        <v>1</v>
      </c>
      <c r="B120" s="54">
        <v>70020</v>
      </c>
      <c r="C120" s="236" t="s">
        <v>109</v>
      </c>
      <c r="D120" s="172">
        <v>76</v>
      </c>
      <c r="E120" s="56">
        <v>4</v>
      </c>
      <c r="F120" s="55">
        <f>(D120-E120)/D120</f>
        <v>0.94736842105263153</v>
      </c>
      <c r="G120" s="177">
        <v>69</v>
      </c>
      <c r="H120" s="178">
        <v>76</v>
      </c>
      <c r="I120" s="179">
        <v>4</v>
      </c>
      <c r="J120" s="57">
        <f t="shared" si="18"/>
        <v>0.95833333333333337</v>
      </c>
      <c r="K120" s="376">
        <v>70</v>
      </c>
      <c r="L120" s="56">
        <v>73</v>
      </c>
      <c r="M120" s="58">
        <f t="shared" si="19"/>
        <v>0.95890410958904104</v>
      </c>
      <c r="N120" s="164">
        <v>30</v>
      </c>
      <c r="O120" s="56">
        <v>73</v>
      </c>
      <c r="P120" s="58">
        <f t="shared" si="20"/>
        <v>0.41095890410958902</v>
      </c>
      <c r="Q120" s="109">
        <v>1042</v>
      </c>
      <c r="R120" s="56">
        <v>73</v>
      </c>
      <c r="S120" s="119">
        <f t="shared" ref="S120:S127" si="25">Q120/R120</f>
        <v>14.273972602739725</v>
      </c>
      <c r="T120" s="46"/>
    </row>
    <row r="121" spans="1:20" ht="16.5" customHeight="1" x14ac:dyDescent="0.25">
      <c r="A121" s="53">
        <v>2</v>
      </c>
      <c r="B121" s="62">
        <v>70050</v>
      </c>
      <c r="C121" s="237" t="s">
        <v>111</v>
      </c>
      <c r="D121" s="173">
        <v>28</v>
      </c>
      <c r="E121" s="64">
        <v>5</v>
      </c>
      <c r="F121" s="55">
        <f>(D121-E121)/D121</f>
        <v>0.8214285714285714</v>
      </c>
      <c r="G121" s="180">
        <v>17</v>
      </c>
      <c r="H121" s="181">
        <v>28</v>
      </c>
      <c r="I121" s="182">
        <v>5</v>
      </c>
      <c r="J121" s="65">
        <f>G121/(H121-I121)</f>
        <v>0.73913043478260865</v>
      </c>
      <c r="K121" s="377">
        <v>19</v>
      </c>
      <c r="L121" s="64">
        <v>30</v>
      </c>
      <c r="M121" s="66">
        <f>K121/L121</f>
        <v>0.6333333333333333</v>
      </c>
      <c r="N121" s="165">
        <v>10.000000000000002</v>
      </c>
      <c r="O121" s="64">
        <v>30</v>
      </c>
      <c r="P121" s="66">
        <f>N121/O121</f>
        <v>0.33333333333333337</v>
      </c>
      <c r="Q121" s="110">
        <v>294</v>
      </c>
      <c r="R121" s="64">
        <v>30</v>
      </c>
      <c r="S121" s="117">
        <f>Q121/R121</f>
        <v>9.8000000000000007</v>
      </c>
      <c r="T121" s="46"/>
    </row>
    <row r="122" spans="1:20" ht="16.5" customHeight="1" x14ac:dyDescent="0.25">
      <c r="A122" s="53">
        <v>3</v>
      </c>
      <c r="B122" s="62">
        <v>70110</v>
      </c>
      <c r="C122" s="237" t="s">
        <v>112</v>
      </c>
      <c r="D122" s="173">
        <v>76</v>
      </c>
      <c r="E122" s="64">
        <v>6</v>
      </c>
      <c r="F122" s="55">
        <f>(D122-E122)/D122</f>
        <v>0.92105263157894735</v>
      </c>
      <c r="G122" s="180">
        <v>61</v>
      </c>
      <c r="H122" s="181">
        <v>76</v>
      </c>
      <c r="I122" s="182">
        <v>6</v>
      </c>
      <c r="J122" s="65">
        <f>G122/(H122-I122)</f>
        <v>0.87142857142857144</v>
      </c>
      <c r="K122" s="377">
        <v>62</v>
      </c>
      <c r="L122" s="64">
        <v>77</v>
      </c>
      <c r="M122" s="66">
        <f>K122/L122</f>
        <v>0.80519480519480524</v>
      </c>
      <c r="N122" s="165">
        <v>33</v>
      </c>
      <c r="O122" s="64">
        <v>77</v>
      </c>
      <c r="P122" s="66">
        <f>N122/O122</f>
        <v>0.42857142857142855</v>
      </c>
      <c r="Q122" s="110">
        <v>877</v>
      </c>
      <c r="R122" s="64">
        <v>77</v>
      </c>
      <c r="S122" s="117">
        <f>Q122/R122</f>
        <v>11.38961038961039</v>
      </c>
      <c r="T122" s="46"/>
    </row>
    <row r="123" spans="1:20" ht="16.5" customHeight="1" x14ac:dyDescent="0.25">
      <c r="A123" s="61">
        <v>4</v>
      </c>
      <c r="B123" s="62">
        <v>70021</v>
      </c>
      <c r="C123" s="237" t="s">
        <v>110</v>
      </c>
      <c r="D123" s="173">
        <v>64</v>
      </c>
      <c r="E123" s="64">
        <v>5</v>
      </c>
      <c r="F123" s="55">
        <f t="shared" ref="F123:F127" si="26">(D123-E123)/D123</f>
        <v>0.921875</v>
      </c>
      <c r="G123" s="180">
        <v>40</v>
      </c>
      <c r="H123" s="181">
        <v>64</v>
      </c>
      <c r="I123" s="182">
        <v>5</v>
      </c>
      <c r="J123" s="65">
        <f t="shared" si="18"/>
        <v>0.67796610169491522</v>
      </c>
      <c r="K123" s="377">
        <v>46</v>
      </c>
      <c r="L123" s="64">
        <v>70</v>
      </c>
      <c r="M123" s="66">
        <f t="shared" si="19"/>
        <v>0.65714285714285714</v>
      </c>
      <c r="N123" s="165">
        <v>32</v>
      </c>
      <c r="O123" s="64">
        <v>70</v>
      </c>
      <c r="P123" s="66">
        <f t="shared" si="20"/>
        <v>0.45714285714285713</v>
      </c>
      <c r="Q123" s="110">
        <v>852</v>
      </c>
      <c r="R123" s="64">
        <v>70</v>
      </c>
      <c r="S123" s="117">
        <f t="shared" si="25"/>
        <v>12.171428571428571</v>
      </c>
      <c r="T123" s="46"/>
    </row>
    <row r="124" spans="1:20" ht="16.5" customHeight="1" x14ac:dyDescent="0.25">
      <c r="A124" s="61">
        <v>5</v>
      </c>
      <c r="B124" s="62">
        <v>70040</v>
      </c>
      <c r="C124" s="237" t="s">
        <v>56</v>
      </c>
      <c r="D124" s="173">
        <v>36</v>
      </c>
      <c r="E124" s="64">
        <v>3</v>
      </c>
      <c r="F124" s="55">
        <f t="shared" si="26"/>
        <v>0.91666666666666663</v>
      </c>
      <c r="G124" s="180">
        <v>25</v>
      </c>
      <c r="H124" s="181">
        <v>36</v>
      </c>
      <c r="I124" s="182">
        <v>3</v>
      </c>
      <c r="J124" s="65">
        <f t="shared" si="18"/>
        <v>0.75757575757575757</v>
      </c>
      <c r="K124" s="377">
        <v>26</v>
      </c>
      <c r="L124" s="64">
        <v>40</v>
      </c>
      <c r="M124" s="66">
        <f t="shared" si="19"/>
        <v>0.65</v>
      </c>
      <c r="N124" s="165">
        <v>12</v>
      </c>
      <c r="O124" s="64">
        <v>40</v>
      </c>
      <c r="P124" s="66">
        <f t="shared" si="20"/>
        <v>0.3</v>
      </c>
      <c r="Q124" s="110">
        <v>440</v>
      </c>
      <c r="R124" s="64">
        <v>40</v>
      </c>
      <c r="S124" s="117">
        <f t="shared" si="25"/>
        <v>11</v>
      </c>
      <c r="T124" s="90"/>
    </row>
    <row r="125" spans="1:20" ht="16.5" customHeight="1" x14ac:dyDescent="0.25">
      <c r="A125" s="61">
        <v>6</v>
      </c>
      <c r="B125" s="62">
        <v>70100</v>
      </c>
      <c r="C125" s="237" t="s">
        <v>156</v>
      </c>
      <c r="D125" s="173">
        <v>70</v>
      </c>
      <c r="E125" s="64">
        <v>6</v>
      </c>
      <c r="F125" s="55">
        <f t="shared" si="26"/>
        <v>0.91428571428571426</v>
      </c>
      <c r="G125" s="180">
        <v>43</v>
      </c>
      <c r="H125" s="181">
        <v>70</v>
      </c>
      <c r="I125" s="182">
        <v>6</v>
      </c>
      <c r="J125" s="65">
        <f t="shared" si="18"/>
        <v>0.671875</v>
      </c>
      <c r="K125" s="377">
        <v>46</v>
      </c>
      <c r="L125" s="64">
        <v>72</v>
      </c>
      <c r="M125" s="66">
        <f t="shared" si="19"/>
        <v>0.63888888888888884</v>
      </c>
      <c r="N125" s="165">
        <v>40</v>
      </c>
      <c r="O125" s="64">
        <v>72</v>
      </c>
      <c r="P125" s="66">
        <f t="shared" si="20"/>
        <v>0.55555555555555558</v>
      </c>
      <c r="Q125" s="110">
        <v>996</v>
      </c>
      <c r="R125" s="64">
        <v>72</v>
      </c>
      <c r="S125" s="117">
        <f t="shared" si="25"/>
        <v>13.833333333333334</v>
      </c>
      <c r="T125" s="90"/>
    </row>
    <row r="126" spans="1:20" ht="16.5" customHeight="1" x14ac:dyDescent="0.25">
      <c r="A126" s="61">
        <v>7</v>
      </c>
      <c r="B126" s="62">
        <v>70140</v>
      </c>
      <c r="C126" s="237" t="s">
        <v>157</v>
      </c>
      <c r="D126" s="173">
        <v>37</v>
      </c>
      <c r="E126" s="64">
        <v>16</v>
      </c>
      <c r="F126" s="55">
        <f t="shared" si="26"/>
        <v>0.56756756756756754</v>
      </c>
      <c r="G126" s="180">
        <v>18</v>
      </c>
      <c r="H126" s="181">
        <v>37</v>
      </c>
      <c r="I126" s="182">
        <v>16</v>
      </c>
      <c r="J126" s="65">
        <f t="shared" si="18"/>
        <v>0.8571428571428571</v>
      </c>
      <c r="K126" s="377">
        <v>23</v>
      </c>
      <c r="L126" s="64">
        <v>32</v>
      </c>
      <c r="M126" s="66">
        <f t="shared" si="19"/>
        <v>0.71875</v>
      </c>
      <c r="N126" s="165">
        <v>13</v>
      </c>
      <c r="O126" s="64">
        <v>32</v>
      </c>
      <c r="P126" s="66">
        <f t="shared" si="20"/>
        <v>0.40625</v>
      </c>
      <c r="Q126" s="110">
        <v>430</v>
      </c>
      <c r="R126" s="64">
        <v>32</v>
      </c>
      <c r="S126" s="117">
        <f t="shared" si="25"/>
        <v>13.4375</v>
      </c>
      <c r="T126" s="90"/>
    </row>
    <row r="127" spans="1:20" ht="16.5" customHeight="1" x14ac:dyDescent="0.25">
      <c r="A127" s="61">
        <v>8</v>
      </c>
      <c r="B127" s="62">
        <v>70270</v>
      </c>
      <c r="C127" s="237" t="s">
        <v>58</v>
      </c>
      <c r="D127" s="174">
        <v>47</v>
      </c>
      <c r="E127" s="64">
        <v>6</v>
      </c>
      <c r="F127" s="55">
        <f t="shared" si="26"/>
        <v>0.87234042553191493</v>
      </c>
      <c r="G127" s="180">
        <v>27</v>
      </c>
      <c r="H127" s="181">
        <v>47</v>
      </c>
      <c r="I127" s="182">
        <v>6</v>
      </c>
      <c r="J127" s="65">
        <f t="shared" si="18"/>
        <v>0.65853658536585369</v>
      </c>
      <c r="K127" s="377">
        <v>29</v>
      </c>
      <c r="L127" s="64">
        <v>49</v>
      </c>
      <c r="M127" s="66">
        <f t="shared" si="19"/>
        <v>0.59183673469387754</v>
      </c>
      <c r="N127" s="165">
        <v>22.000000000000004</v>
      </c>
      <c r="O127" s="64">
        <v>49</v>
      </c>
      <c r="P127" s="66">
        <f t="shared" si="20"/>
        <v>0.44897959183673475</v>
      </c>
      <c r="Q127" s="110">
        <v>658</v>
      </c>
      <c r="R127" s="64">
        <v>49</v>
      </c>
      <c r="S127" s="117">
        <f t="shared" si="25"/>
        <v>13.428571428571429</v>
      </c>
      <c r="T127" s="46"/>
    </row>
    <row r="128" spans="1:20" ht="16.5" customHeight="1" x14ac:dyDescent="0.25">
      <c r="A128" s="61">
        <v>9</v>
      </c>
      <c r="B128" s="62">
        <v>70510</v>
      </c>
      <c r="C128" s="237" t="s">
        <v>25</v>
      </c>
      <c r="D128" s="173">
        <v>33</v>
      </c>
      <c r="E128" s="64">
        <v>6.0000000000000036</v>
      </c>
      <c r="F128" s="230">
        <f t="shared" ref="F128" si="27">(D128-E128)/D128</f>
        <v>0.81818181818181812</v>
      </c>
      <c r="G128" s="180">
        <v>19</v>
      </c>
      <c r="H128" s="181">
        <v>33</v>
      </c>
      <c r="I128" s="182">
        <v>6.0000000000000036</v>
      </c>
      <c r="J128" s="65">
        <f t="shared" ref="J128" si="28">G128/(H128-I128)</f>
        <v>0.70370370370370383</v>
      </c>
      <c r="K128" s="377">
        <v>20</v>
      </c>
      <c r="L128" s="64">
        <v>33</v>
      </c>
      <c r="M128" s="66">
        <f t="shared" ref="M128" si="29">K128/L128</f>
        <v>0.60606060606060608</v>
      </c>
      <c r="N128" s="165">
        <v>14</v>
      </c>
      <c r="O128" s="64">
        <v>33</v>
      </c>
      <c r="P128" s="66">
        <f t="shared" ref="P128" si="30">N128/O128</f>
        <v>0.42424242424242425</v>
      </c>
      <c r="Q128" s="110">
        <v>497</v>
      </c>
      <c r="R128" s="64">
        <v>33</v>
      </c>
      <c r="S128" s="117">
        <f t="shared" ref="S128" si="31">Q128/R128</f>
        <v>15.060606060606061</v>
      </c>
      <c r="T128" s="81"/>
    </row>
    <row r="129" spans="1:20" ht="16.5" customHeight="1" thickBot="1" x14ac:dyDescent="0.3">
      <c r="A129" s="42">
        <v>10</v>
      </c>
      <c r="B129" s="238">
        <v>10880</v>
      </c>
      <c r="C129" s="239" t="s">
        <v>75</v>
      </c>
      <c r="D129" s="240">
        <v>80</v>
      </c>
      <c r="E129" s="106">
        <v>12</v>
      </c>
      <c r="F129" s="55">
        <f>(D129-E129)/D129</f>
        <v>0.85</v>
      </c>
      <c r="G129" s="225">
        <v>15</v>
      </c>
      <c r="H129" s="226">
        <v>80</v>
      </c>
      <c r="I129" s="227">
        <v>12</v>
      </c>
      <c r="J129" s="228">
        <f>G129/(H129-I129)</f>
        <v>0.22058823529411764</v>
      </c>
      <c r="K129" s="380">
        <v>33</v>
      </c>
      <c r="L129" s="106">
        <v>117</v>
      </c>
      <c r="M129" s="103">
        <f>K129/L129</f>
        <v>0.28205128205128205</v>
      </c>
      <c r="N129" s="163">
        <v>71</v>
      </c>
      <c r="O129" s="106">
        <v>117</v>
      </c>
      <c r="P129" s="103">
        <f>N129/O129</f>
        <v>0.60683760683760679</v>
      </c>
      <c r="Q129" s="241">
        <v>1930</v>
      </c>
      <c r="R129" s="199">
        <v>117</v>
      </c>
      <c r="S129" s="118">
        <f>Q129/R129</f>
        <v>16.495726495726494</v>
      </c>
      <c r="T129" s="72"/>
    </row>
    <row r="130" spans="1:20" ht="15.6" customHeight="1" thickBot="1" x14ac:dyDescent="0.3">
      <c r="A130" s="97">
        <f>A6+A16+A31+A51+A71+A88+A118+A129</f>
        <v>117</v>
      </c>
      <c r="B130" s="98"/>
      <c r="C130" s="242" t="s">
        <v>163</v>
      </c>
      <c r="D130" s="50"/>
      <c r="E130" s="51"/>
      <c r="F130" s="114">
        <f>AVERAGE(F6,F8:F16,F18:F31,F33:F51,F53:F71,F73:F88,F90:F118,F120:F129)</f>
        <v>0.88017184397637249</v>
      </c>
      <c r="G130" s="50"/>
      <c r="H130" s="104"/>
      <c r="I130" s="77"/>
      <c r="J130" s="114">
        <f>AVERAGE(J6,J8:J16,J18:J31,J33:J51,J53:J71,J73:J88,J90:J118,J120:J129)</f>
        <v>0.70403065739787574</v>
      </c>
      <c r="K130" s="100"/>
      <c r="L130" s="101"/>
      <c r="M130" s="113">
        <f>AVERAGE(M6,M8:M16,M18:M31,M33:M51,M53:M71,M73:M88,M90:M118,M120:M129)</f>
        <v>0.63083007095783172</v>
      </c>
      <c r="N130" s="100"/>
      <c r="O130" s="101"/>
      <c r="P130" s="113">
        <f>AVERAGE(P6,P8:P16,P18:P31,P33:P51,P53:P71,P73:P88,P90:P118,P120:P129)</f>
        <v>0.47462537255660042</v>
      </c>
      <c r="Q130" s="76"/>
      <c r="R130" s="101"/>
      <c r="S130" s="121">
        <f>AVERAGE(S6,S8:S16,S18:S31,S33:S51,S53:S71,S73:S88,S90:S118,S120:S129)</f>
        <v>13.306127869035025</v>
      </c>
      <c r="T130" s="99"/>
    </row>
    <row r="131" spans="1:20" x14ac:dyDescent="0.25">
      <c r="A131" s="1"/>
      <c r="B131" s="1"/>
    </row>
    <row r="132" spans="1:20" x14ac:dyDescent="0.25">
      <c r="A132" s="1"/>
      <c r="B132" s="1"/>
    </row>
    <row r="133" spans="1:20" x14ac:dyDescent="0.25">
      <c r="A133" s="1"/>
      <c r="B133" s="1"/>
    </row>
  </sheetData>
  <mergeCells count="15">
    <mergeCell ref="A3:A4"/>
    <mergeCell ref="G3:J3"/>
    <mergeCell ref="K3:M3"/>
    <mergeCell ref="N3:P3"/>
    <mergeCell ref="D3:F3"/>
    <mergeCell ref="C3:C4"/>
    <mergeCell ref="B3:B4"/>
    <mergeCell ref="Q3:S3"/>
    <mergeCell ref="T3:T4"/>
    <mergeCell ref="B119:C119"/>
    <mergeCell ref="B17:C17"/>
    <mergeCell ref="B32:C32"/>
    <mergeCell ref="B52:C52"/>
    <mergeCell ref="B72:C72"/>
    <mergeCell ref="B89:C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2016-2017 свод</vt:lpstr>
      <vt:lpstr>2016-2017 диаграммы</vt:lpstr>
      <vt:lpstr>2016-2017 исходные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2018-11-15T05:19:21Z</dcterms:modified>
</cp:coreProperties>
</file>