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filterPrivacy="1" defaultThemeVersion="124226"/>
  <xr:revisionPtr revIDLastSave="0" documentId="13_ncr:1_{C62D4A92-46C6-4148-BF79-739D8A9CC356}" xr6:coauthVersionLast="45" xr6:coauthVersionMax="45" xr10:uidLastSave="{00000000-0000-0000-0000-000000000000}"/>
  <bookViews>
    <workbookView xWindow="420" yWindow="105" windowWidth="19860" windowHeight="10815" tabRatio="451" xr2:uid="{00000000-000D-0000-FFFF-FFFF00000000}"/>
  </bookViews>
  <sheets>
    <sheet name="2020 свод" sheetId="12" r:id="rId1"/>
    <sheet name="2020 диаграммы" sheetId="11" r:id="rId2"/>
    <sheet name="2020 исходные" sheetId="13" r:id="rId3"/>
  </sheets>
  <definedNames>
    <definedName name="_xlnm._FilterDatabase" localSheetId="2" hidden="1">'2020 исходные'!#REF!</definedName>
    <definedName name="_xlnm._FilterDatabase" localSheetId="0" hidden="1">'2020 свод'!$B$5:$R$5</definedName>
  </definedNames>
  <calcPr calcId="181029" calcOnSave="0"/>
</workbook>
</file>

<file path=xl/calcChain.xml><?xml version="1.0" encoding="utf-8"?>
<calcChain xmlns="http://schemas.openxmlformats.org/spreadsheetml/2006/main">
  <c r="O97" i="12" l="1"/>
  <c r="L110" i="12"/>
  <c r="L103" i="12"/>
  <c r="L64" i="12"/>
  <c r="L128" i="12"/>
  <c r="L52" i="12"/>
  <c r="F65" i="12"/>
  <c r="F66" i="12"/>
  <c r="F67" i="12"/>
  <c r="F68" i="12"/>
  <c r="F123" i="13"/>
  <c r="W40" i="12" l="1"/>
  <c r="P115" i="13"/>
  <c r="J125" i="13"/>
  <c r="F125" i="12" s="1"/>
  <c r="H125" i="12" s="1"/>
  <c r="T125" i="12" s="1"/>
  <c r="S115" i="13"/>
  <c r="O115" i="12" s="1"/>
  <c r="Q84" i="13"/>
  <c r="R116" i="13"/>
  <c r="R84" i="13"/>
  <c r="R69" i="13"/>
  <c r="R49" i="13"/>
  <c r="R30" i="13"/>
  <c r="R17" i="13"/>
  <c r="R7" i="13"/>
  <c r="O116" i="13"/>
  <c r="O84" i="13"/>
  <c r="O69" i="13"/>
  <c r="O49" i="13"/>
  <c r="O30" i="13"/>
  <c r="O17" i="13"/>
  <c r="O7" i="13"/>
  <c r="E84" i="13"/>
  <c r="D84" i="13"/>
  <c r="I84" i="13"/>
  <c r="H84" i="13"/>
  <c r="G84" i="13"/>
  <c r="N84" i="13"/>
  <c r="L84" i="13"/>
  <c r="M125" i="13" l="1"/>
  <c r="I125" i="12" s="1"/>
  <c r="K125" i="12" s="1"/>
  <c r="U125" i="12" s="1"/>
  <c r="J114" i="13"/>
  <c r="F114" i="12" s="1"/>
  <c r="H114" i="12" s="1"/>
  <c r="T114" i="12" s="1"/>
  <c r="K84" i="13"/>
  <c r="M115" i="13"/>
  <c r="I115" i="12" s="1"/>
  <c r="K115" i="12" s="1"/>
  <c r="U115" i="12" s="1"/>
  <c r="M114" i="13"/>
  <c r="I114" i="12" s="1"/>
  <c r="K114" i="12" s="1"/>
  <c r="U114" i="12" s="1"/>
  <c r="K116" i="13"/>
  <c r="K69" i="13"/>
  <c r="K49" i="13"/>
  <c r="K30" i="13"/>
  <c r="K17" i="13"/>
  <c r="K7" i="13"/>
  <c r="F125" i="13"/>
  <c r="C125" i="12" s="1"/>
  <c r="F102" i="13"/>
  <c r="H116" i="13"/>
  <c r="H69" i="13"/>
  <c r="H49" i="13"/>
  <c r="H30" i="13"/>
  <c r="H17" i="13"/>
  <c r="H7" i="13"/>
  <c r="F114" i="13"/>
  <c r="C114" i="12" s="1"/>
  <c r="D116" i="13"/>
  <c r="I116" i="13"/>
  <c r="I69" i="13"/>
  <c r="I49" i="13"/>
  <c r="I30" i="13"/>
  <c r="I17" i="13"/>
  <c r="I7" i="13"/>
  <c r="F67" i="13"/>
  <c r="F28" i="13"/>
  <c r="D69" i="13"/>
  <c r="D49" i="13"/>
  <c r="D30" i="13"/>
  <c r="D17" i="13"/>
  <c r="D7" i="13"/>
  <c r="D5" i="13" l="1"/>
  <c r="P124" i="13"/>
  <c r="L124" i="12" s="1"/>
  <c r="N124" i="12" s="1"/>
  <c r="V124" i="12" s="1"/>
  <c r="M124" i="13"/>
  <c r="I124" i="12" s="1"/>
  <c r="K124" i="12" s="1"/>
  <c r="U124" i="12" s="1"/>
  <c r="J124" i="13"/>
  <c r="F124" i="12" s="1"/>
  <c r="H124" i="12" s="1"/>
  <c r="T124" i="12" s="1"/>
  <c r="F124" i="13"/>
  <c r="S124" i="13"/>
  <c r="O124" i="12" s="1"/>
  <c r="Q124" i="12" s="1"/>
  <c r="W124" i="12" s="1"/>
  <c r="F113" i="13"/>
  <c r="C113" i="12" s="1"/>
  <c r="J113" i="13"/>
  <c r="F113" i="12" s="1"/>
  <c r="H113" i="12" s="1"/>
  <c r="T113" i="12" s="1"/>
  <c r="M113" i="13"/>
  <c r="I113" i="12" s="1"/>
  <c r="K113" i="12" s="1"/>
  <c r="U113" i="12" s="1"/>
  <c r="P113" i="13"/>
  <c r="S113" i="13"/>
  <c r="O113" i="12" s="1"/>
  <c r="Q113" i="12" s="1"/>
  <c r="W113" i="12" s="1"/>
  <c r="L113" i="12" l="1"/>
  <c r="N113" i="12" s="1"/>
  <c r="V113" i="12" s="1"/>
  <c r="L114" i="12"/>
  <c r="N114" i="12" s="1"/>
  <c r="V114" i="12" s="1"/>
  <c r="P114" i="13"/>
  <c r="L115" i="12" s="1"/>
  <c r="N115" i="12" s="1"/>
  <c r="V115" i="12" s="1"/>
  <c r="S114" i="13"/>
  <c r="A126" i="13"/>
  <c r="Q115" i="12" l="1"/>
  <c r="W115" i="12" s="1"/>
  <c r="O114" i="12"/>
  <c r="Q114" i="12" s="1"/>
  <c r="W114" i="12" s="1"/>
  <c r="X115" i="12"/>
  <c r="R115" i="12" s="1"/>
  <c r="Q69" i="13"/>
  <c r="N69" i="13"/>
  <c r="L69" i="13"/>
  <c r="G69" i="13"/>
  <c r="E69" i="13"/>
  <c r="Q49" i="13"/>
  <c r="N49" i="13"/>
  <c r="L49" i="13"/>
  <c r="G49" i="13"/>
  <c r="E49" i="13"/>
  <c r="S12" i="13"/>
  <c r="O12" i="12" s="1"/>
  <c r="P12" i="13"/>
  <c r="L12" i="12" s="1"/>
  <c r="M12" i="13"/>
  <c r="I12" i="12" s="1"/>
  <c r="J12" i="13"/>
  <c r="F12" i="12" s="1"/>
  <c r="F12" i="13"/>
  <c r="C12" i="12" s="1"/>
  <c r="Q116" i="13" l="1"/>
  <c r="N116" i="13"/>
  <c r="L116" i="13"/>
  <c r="G116" i="13"/>
  <c r="E116" i="13"/>
  <c r="Q30" i="13"/>
  <c r="N30" i="13"/>
  <c r="L30" i="13"/>
  <c r="G30" i="13"/>
  <c r="E30" i="13"/>
  <c r="Q17" i="13"/>
  <c r="N17" i="13"/>
  <c r="L17" i="13"/>
  <c r="G17" i="13"/>
  <c r="E17" i="13"/>
  <c r="G7" i="13"/>
  <c r="E7" i="13"/>
  <c r="Q7" i="13"/>
  <c r="N7" i="13"/>
  <c r="L7" i="13"/>
  <c r="K5" i="13"/>
  <c r="N5" i="13" l="1"/>
  <c r="Q5" i="13"/>
  <c r="G5" i="13"/>
  <c r="I5" i="13"/>
  <c r="O5" i="13"/>
  <c r="L5" i="13"/>
  <c r="H5" i="13"/>
  <c r="R5" i="13"/>
  <c r="E5" i="13"/>
  <c r="F119" i="13"/>
  <c r="C119" i="12" s="1"/>
  <c r="E119" i="12" s="1"/>
  <c r="S119" i="12" s="1"/>
  <c r="F120" i="13"/>
  <c r="C120" i="12" s="1"/>
  <c r="F121" i="13"/>
  <c r="C121" i="12" s="1"/>
  <c r="F118" i="13"/>
  <c r="C118" i="12" s="1"/>
  <c r="E118" i="12" s="1"/>
  <c r="S118" i="12" s="1"/>
  <c r="F122" i="13"/>
  <c r="C122" i="12" s="1"/>
  <c r="F117" i="13"/>
  <c r="F85" i="13"/>
  <c r="F86" i="13"/>
  <c r="C86" i="12" s="1"/>
  <c r="E86" i="12" s="1"/>
  <c r="S86" i="12" s="1"/>
  <c r="F87" i="13"/>
  <c r="C87" i="12" s="1"/>
  <c r="F88" i="13"/>
  <c r="C88" i="12" s="1"/>
  <c r="E88" i="12" s="1"/>
  <c r="S88" i="12" s="1"/>
  <c r="F89" i="13"/>
  <c r="C89" i="12" s="1"/>
  <c r="F90" i="13"/>
  <c r="F91" i="13"/>
  <c r="C91" i="12" s="1"/>
  <c r="F92" i="13"/>
  <c r="C92" i="12" s="1"/>
  <c r="F94" i="13"/>
  <c r="C94" i="12" s="1"/>
  <c r="F95" i="13"/>
  <c r="C95" i="12" s="1"/>
  <c r="E95" i="12" s="1"/>
  <c r="S95" i="12" s="1"/>
  <c r="F96" i="13"/>
  <c r="C96" i="12" s="1"/>
  <c r="F97" i="13"/>
  <c r="C97" i="12" s="1"/>
  <c r="E97" i="12" s="1"/>
  <c r="S97" i="12" s="1"/>
  <c r="F98" i="13"/>
  <c r="C98" i="12" s="1"/>
  <c r="F99" i="13"/>
  <c r="C99" i="12" s="1"/>
  <c r="F100" i="13"/>
  <c r="C100" i="12" s="1"/>
  <c r="F101" i="13"/>
  <c r="C101" i="12" s="1"/>
  <c r="E101" i="12" s="1"/>
  <c r="S101" i="12" s="1"/>
  <c r="C102" i="12"/>
  <c r="E102" i="12" s="1"/>
  <c r="S102" i="12" s="1"/>
  <c r="F103" i="13"/>
  <c r="C103" i="12" s="1"/>
  <c r="F104" i="13"/>
  <c r="C104" i="12" s="1"/>
  <c r="E104" i="12" s="1"/>
  <c r="S104" i="12" s="1"/>
  <c r="F105" i="13"/>
  <c r="C105" i="12" s="1"/>
  <c r="F106" i="13"/>
  <c r="C106" i="12" s="1"/>
  <c r="F107" i="13"/>
  <c r="C107" i="12" s="1"/>
  <c r="F108" i="13"/>
  <c r="C108" i="12" s="1"/>
  <c r="F109" i="13"/>
  <c r="C109" i="12" s="1"/>
  <c r="E109" i="12" s="1"/>
  <c r="S109" i="12" s="1"/>
  <c r="F110" i="13"/>
  <c r="C110" i="12" s="1"/>
  <c r="F111" i="13"/>
  <c r="C111" i="12" s="1"/>
  <c r="F112" i="13"/>
  <c r="C112" i="12" s="1"/>
  <c r="F93" i="13"/>
  <c r="F71" i="13"/>
  <c r="C71" i="12" s="1"/>
  <c r="F70" i="13"/>
  <c r="F72" i="13"/>
  <c r="C72" i="12" s="1"/>
  <c r="F73" i="13"/>
  <c r="C73" i="12" s="1"/>
  <c r="F74" i="13"/>
  <c r="C74" i="12" s="1"/>
  <c r="F75" i="13"/>
  <c r="C75" i="12" s="1"/>
  <c r="F76" i="13"/>
  <c r="C76" i="12" s="1"/>
  <c r="F77" i="13"/>
  <c r="C77" i="12" s="1"/>
  <c r="F78" i="13"/>
  <c r="C78" i="12" s="1"/>
  <c r="E78" i="12" s="1"/>
  <c r="S78" i="12" s="1"/>
  <c r="F79" i="13"/>
  <c r="C79" i="12" s="1"/>
  <c r="F80" i="13"/>
  <c r="C80" i="12" s="1"/>
  <c r="F82" i="13"/>
  <c r="C82" i="12" s="1"/>
  <c r="F83" i="13"/>
  <c r="C83" i="12" s="1"/>
  <c r="F81" i="13"/>
  <c r="F53" i="13"/>
  <c r="C53" i="12" s="1"/>
  <c r="E53" i="12" s="1"/>
  <c r="S53" i="12" s="1"/>
  <c r="F56" i="13"/>
  <c r="C56" i="12" s="1"/>
  <c r="F51" i="13"/>
  <c r="C51" i="12" s="1"/>
  <c r="F57" i="13"/>
  <c r="C57" i="12" s="1"/>
  <c r="F54" i="13"/>
  <c r="C54" i="12" s="1"/>
  <c r="E54" i="12" s="1"/>
  <c r="S54" i="12" s="1"/>
  <c r="F55" i="13"/>
  <c r="C55" i="12" s="1"/>
  <c r="F68" i="13"/>
  <c r="C68" i="12" s="1"/>
  <c r="F58" i="13"/>
  <c r="C58" i="12" s="1"/>
  <c r="E58" i="12" s="1"/>
  <c r="S58" i="12" s="1"/>
  <c r="F59" i="13"/>
  <c r="C59" i="12" s="1"/>
  <c r="F60" i="13"/>
  <c r="C60" i="12" s="1"/>
  <c r="F61" i="13"/>
  <c r="C61" i="12" s="1"/>
  <c r="F52" i="13"/>
  <c r="C52" i="12" s="1"/>
  <c r="F62" i="13"/>
  <c r="C62" i="12" s="1"/>
  <c r="F63" i="13"/>
  <c r="C63" i="12" s="1"/>
  <c r="F64" i="13"/>
  <c r="C64" i="12" s="1"/>
  <c r="F65" i="13"/>
  <c r="C65" i="12" s="1"/>
  <c r="F66" i="13"/>
  <c r="C66" i="12" s="1"/>
  <c r="E66" i="12" s="1"/>
  <c r="S66" i="12" s="1"/>
  <c r="C67" i="12"/>
  <c r="F50" i="13"/>
  <c r="F31" i="13"/>
  <c r="C31" i="12" s="1"/>
  <c r="F36" i="13"/>
  <c r="C36" i="12" s="1"/>
  <c r="F37" i="13"/>
  <c r="C37" i="12" s="1"/>
  <c r="F38" i="13"/>
  <c r="C38" i="12" s="1"/>
  <c r="F39" i="13"/>
  <c r="C39" i="12" s="1"/>
  <c r="F33" i="13"/>
  <c r="C33" i="12" s="1"/>
  <c r="E33" i="12" s="1"/>
  <c r="S33" i="12" s="1"/>
  <c r="F40" i="13"/>
  <c r="C40" i="12" s="1"/>
  <c r="F32" i="13"/>
  <c r="C32" i="12" s="1"/>
  <c r="F41" i="13"/>
  <c r="C41" i="12" s="1"/>
  <c r="F42" i="13"/>
  <c r="C42" i="12" s="1"/>
  <c r="F43" i="13"/>
  <c r="C43" i="12" s="1"/>
  <c r="F44" i="13"/>
  <c r="C44" i="12" s="1"/>
  <c r="F45" i="13"/>
  <c r="C45" i="12" s="1"/>
  <c r="E45" i="12" s="1"/>
  <c r="S45" i="12" s="1"/>
  <c r="F46" i="13"/>
  <c r="C46" i="12" s="1"/>
  <c r="F47" i="13"/>
  <c r="C47" i="12" s="1"/>
  <c r="E47" i="12" s="1"/>
  <c r="S47" i="12" s="1"/>
  <c r="F35" i="13"/>
  <c r="C35" i="12" s="1"/>
  <c r="F48" i="13"/>
  <c r="C48" i="12" s="1"/>
  <c r="E48" i="12" s="1"/>
  <c r="S48" i="12" s="1"/>
  <c r="F34" i="13"/>
  <c r="C34" i="12" s="1"/>
  <c r="F21" i="13"/>
  <c r="C21" i="12" s="1"/>
  <c r="E21" i="12" s="1"/>
  <c r="S21" i="12" s="1"/>
  <c r="F19" i="13"/>
  <c r="C19" i="12" s="1"/>
  <c r="F23" i="13"/>
  <c r="C23" i="12" s="1"/>
  <c r="F22" i="13"/>
  <c r="C22" i="12" s="1"/>
  <c r="F24" i="13"/>
  <c r="C24" i="12" s="1"/>
  <c r="F25" i="13"/>
  <c r="C25" i="12" s="1"/>
  <c r="F26" i="13"/>
  <c r="C26" i="12" s="1"/>
  <c r="E26" i="12" s="1"/>
  <c r="S26" i="12" s="1"/>
  <c r="F27" i="13"/>
  <c r="C27" i="12" s="1"/>
  <c r="C28" i="12"/>
  <c r="E28" i="12" s="1"/>
  <c r="S28" i="12" s="1"/>
  <c r="F20" i="13"/>
  <c r="C20" i="12" s="1"/>
  <c r="F29" i="13"/>
  <c r="C29" i="12" s="1"/>
  <c r="E29" i="12" s="1"/>
  <c r="S29" i="12" s="1"/>
  <c r="F18" i="13"/>
  <c r="F9" i="13"/>
  <c r="C9" i="12" s="1"/>
  <c r="E9" i="12" s="1"/>
  <c r="S9" i="12" s="1"/>
  <c r="F8" i="13"/>
  <c r="F11" i="13"/>
  <c r="C11" i="12" s="1"/>
  <c r="F10" i="13"/>
  <c r="C10" i="12" s="1"/>
  <c r="E10" i="12" s="1"/>
  <c r="S10" i="12" s="1"/>
  <c r="F13" i="13"/>
  <c r="C13" i="12" s="1"/>
  <c r="F14" i="13"/>
  <c r="C14" i="12" s="1"/>
  <c r="E14" i="12" s="1"/>
  <c r="S14" i="12" s="1"/>
  <c r="F15" i="13"/>
  <c r="C15" i="12" s="1"/>
  <c r="F16" i="13"/>
  <c r="F6" i="13"/>
  <c r="C16" i="12" l="1"/>
  <c r="C18" i="12"/>
  <c r="F49" i="13"/>
  <c r="F5" i="13"/>
  <c r="F126" i="13" s="1"/>
  <c r="C126" i="12" s="1"/>
  <c r="C128" i="12" s="1"/>
  <c r="E40" i="12" s="1"/>
  <c r="S40" i="12" s="1"/>
  <c r="C85" i="12"/>
  <c r="F84" i="13"/>
  <c r="C70" i="12"/>
  <c r="F69" i="13"/>
  <c r="C8" i="12"/>
  <c r="C6" i="12"/>
  <c r="C117" i="12"/>
  <c r="F116" i="13"/>
  <c r="C93" i="12"/>
  <c r="C81" i="12"/>
  <c r="C50" i="12"/>
  <c r="C30" i="12"/>
  <c r="F30" i="13"/>
  <c r="C17" i="12"/>
  <c r="F17" i="13"/>
  <c r="F7" i="13"/>
  <c r="E123" i="12" l="1"/>
  <c r="S123" i="12" s="1"/>
  <c r="E6" i="12"/>
  <c r="S6" i="12" s="1"/>
  <c r="E98" i="12"/>
  <c r="S98" i="12" s="1"/>
  <c r="E74" i="12"/>
  <c r="S74" i="12" s="1"/>
  <c r="E44" i="12"/>
  <c r="S44" i="12" s="1"/>
  <c r="E36" i="12"/>
  <c r="S36" i="12" s="1"/>
  <c r="E82" i="12"/>
  <c r="S82" i="12" s="1"/>
  <c r="E111" i="12"/>
  <c r="S111" i="12" s="1"/>
  <c r="E52" i="12"/>
  <c r="S52" i="12" s="1"/>
  <c r="E41" i="12"/>
  <c r="S41" i="12" s="1"/>
  <c r="E77" i="12"/>
  <c r="S77" i="12" s="1"/>
  <c r="E24" i="12"/>
  <c r="S24" i="12" s="1"/>
  <c r="E96" i="12"/>
  <c r="S96" i="12" s="1"/>
  <c r="E72" i="12"/>
  <c r="S72" i="12" s="1"/>
  <c r="E22" i="12"/>
  <c r="S22" i="12" s="1"/>
  <c r="E55" i="12"/>
  <c r="S55" i="12" s="1"/>
  <c r="E8" i="12"/>
  <c r="S8" i="12" s="1"/>
  <c r="E16" i="12"/>
  <c r="S16" i="12" s="1"/>
  <c r="E106" i="12"/>
  <c r="S106" i="12" s="1"/>
  <c r="E83" i="12"/>
  <c r="S83" i="12" s="1"/>
  <c r="E64" i="12"/>
  <c r="S64" i="12" s="1"/>
  <c r="E35" i="12"/>
  <c r="S35" i="12" s="1"/>
  <c r="E23" i="12"/>
  <c r="S23" i="12" s="1"/>
  <c r="E42" i="12"/>
  <c r="S42" i="12" s="1"/>
  <c r="E60" i="12"/>
  <c r="S60" i="12" s="1"/>
  <c r="E99" i="12"/>
  <c r="S99" i="12" s="1"/>
  <c r="E75" i="12"/>
  <c r="S75" i="12" s="1"/>
  <c r="E65" i="12"/>
  <c r="S65" i="12" s="1"/>
  <c r="E11" i="12"/>
  <c r="S11" i="12" s="1"/>
  <c r="E56" i="12"/>
  <c r="S56" i="12" s="1"/>
  <c r="E120" i="12"/>
  <c r="S120" i="12" s="1"/>
  <c r="E100" i="12"/>
  <c r="S100" i="12" s="1"/>
  <c r="E76" i="12"/>
  <c r="S76" i="12" s="1"/>
  <c r="E121" i="12"/>
  <c r="S121" i="12" s="1"/>
  <c r="E67" i="12"/>
  <c r="S67" i="12" s="1"/>
  <c r="E17" i="12"/>
  <c r="S17" i="12" s="1"/>
  <c r="E18" i="12"/>
  <c r="S18" i="12" s="1"/>
  <c r="E61" i="12"/>
  <c r="S61" i="12" s="1"/>
  <c r="E20" i="12"/>
  <c r="S20" i="12" s="1"/>
  <c r="E90" i="12"/>
  <c r="S90" i="12" s="1"/>
  <c r="E30" i="12"/>
  <c r="S30" i="12" s="1"/>
  <c r="E89" i="12"/>
  <c r="S89" i="12" s="1"/>
  <c r="E38" i="12"/>
  <c r="S38" i="12" s="1"/>
  <c r="E19" i="12"/>
  <c r="S19" i="12" s="1"/>
  <c r="E15" i="12"/>
  <c r="S15" i="12" s="1"/>
  <c r="E34" i="12"/>
  <c r="S34" i="12" s="1"/>
  <c r="E37" i="12"/>
  <c r="S37" i="12" s="1"/>
  <c r="E103" i="12"/>
  <c r="S103" i="12" s="1"/>
  <c r="E79" i="12"/>
  <c r="S79" i="12" s="1"/>
  <c r="E31" i="12"/>
  <c r="S31" i="12" s="1"/>
  <c r="E46" i="12"/>
  <c r="S46" i="12" s="1"/>
  <c r="E63" i="12"/>
  <c r="S63" i="12" s="1"/>
  <c r="E87" i="12"/>
  <c r="S87" i="12" s="1"/>
  <c r="E108" i="12"/>
  <c r="S108" i="12" s="1"/>
  <c r="E80" i="12"/>
  <c r="S80" i="12" s="1"/>
  <c r="E92" i="12"/>
  <c r="S92" i="12" s="1"/>
  <c r="E125" i="12"/>
  <c r="S125" i="12" s="1"/>
  <c r="E114" i="12"/>
  <c r="S114" i="12" s="1"/>
  <c r="X114" i="12" s="1"/>
  <c r="R114" i="12" s="1"/>
  <c r="E124" i="12"/>
  <c r="S124" i="12" s="1"/>
  <c r="X124" i="12" s="1"/>
  <c r="R124" i="12" s="1"/>
  <c r="E113" i="12"/>
  <c r="S113" i="12" s="1"/>
  <c r="X113" i="12" s="1"/>
  <c r="R113" i="12" s="1"/>
  <c r="E12" i="12"/>
  <c r="S12" i="12" s="1"/>
  <c r="E110" i="12"/>
  <c r="S110" i="12" s="1"/>
  <c r="E51" i="12"/>
  <c r="S51" i="12" s="1"/>
  <c r="E70" i="12"/>
  <c r="S70" i="12" s="1"/>
  <c r="E94" i="12"/>
  <c r="S94" i="12" s="1"/>
  <c r="E71" i="12"/>
  <c r="S71" i="12" s="1"/>
  <c r="E68" i="12"/>
  <c r="S68" i="12" s="1"/>
  <c r="E32" i="12"/>
  <c r="S32" i="12" s="1"/>
  <c r="E25" i="12"/>
  <c r="S25" i="12" s="1"/>
  <c r="E59" i="12"/>
  <c r="S59" i="12" s="1"/>
  <c r="E73" i="12"/>
  <c r="S73" i="12" s="1"/>
  <c r="E122" i="12"/>
  <c r="S122" i="12" s="1"/>
  <c r="E107" i="12"/>
  <c r="S107" i="12" s="1"/>
  <c r="E57" i="12"/>
  <c r="S57" i="12" s="1"/>
  <c r="E39" i="12"/>
  <c r="S39" i="12" s="1"/>
  <c r="E27" i="12"/>
  <c r="S27" i="12" s="1"/>
  <c r="E43" i="12"/>
  <c r="S43" i="12" s="1"/>
  <c r="E91" i="12"/>
  <c r="S91" i="12" s="1"/>
  <c r="E112" i="12"/>
  <c r="S112" i="12" s="1"/>
  <c r="E62" i="12"/>
  <c r="S62" i="12" s="1"/>
  <c r="E105" i="12"/>
  <c r="S105" i="12" s="1"/>
  <c r="E13" i="12"/>
  <c r="S13" i="12" s="1"/>
  <c r="D115" i="12"/>
  <c r="D114" i="12"/>
  <c r="C7" i="12"/>
  <c r="D113" i="12"/>
  <c r="D125" i="12"/>
  <c r="D124" i="12"/>
  <c r="E85" i="12"/>
  <c r="S85" i="12" s="1"/>
  <c r="C84" i="12"/>
  <c r="E84" i="12" s="1"/>
  <c r="S84" i="12" s="1"/>
  <c r="C49" i="12"/>
  <c r="E50" i="12"/>
  <c r="S50" i="12" s="1"/>
  <c r="C69" i="12"/>
  <c r="E69" i="12" s="1"/>
  <c r="S69" i="12" s="1"/>
  <c r="E81" i="12"/>
  <c r="S81" i="12" s="1"/>
  <c r="E93" i="12"/>
  <c r="S93" i="12" s="1"/>
  <c r="C116" i="12"/>
  <c r="E116" i="12" s="1"/>
  <c r="S116" i="12" s="1"/>
  <c r="E117" i="12"/>
  <c r="S117" i="12" s="1"/>
  <c r="D116" i="12"/>
  <c r="D84" i="12"/>
  <c r="D69" i="12"/>
  <c r="D49" i="12"/>
  <c r="D30" i="12"/>
  <c r="D17" i="12"/>
  <c r="D7" i="12"/>
  <c r="D123" i="12"/>
  <c r="D122" i="12"/>
  <c r="D118" i="12"/>
  <c r="D121" i="12"/>
  <c r="D120" i="12"/>
  <c r="D119" i="12"/>
  <c r="D117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2" i="12"/>
  <c r="D91" i="12"/>
  <c r="D90" i="12"/>
  <c r="D89" i="12"/>
  <c r="D88" i="12"/>
  <c r="D87" i="12"/>
  <c r="D86" i="12"/>
  <c r="D85" i="12"/>
  <c r="D93" i="12"/>
  <c r="D83" i="12"/>
  <c r="D82" i="12"/>
  <c r="D80" i="12"/>
  <c r="D79" i="12"/>
  <c r="D78" i="12"/>
  <c r="D77" i="12"/>
  <c r="D76" i="12"/>
  <c r="D75" i="12"/>
  <c r="D74" i="12"/>
  <c r="D73" i="12"/>
  <c r="D72" i="12"/>
  <c r="D70" i="12"/>
  <c r="D71" i="12"/>
  <c r="D81" i="12"/>
  <c r="D67" i="12"/>
  <c r="D66" i="12"/>
  <c r="D65" i="12"/>
  <c r="D64" i="12"/>
  <c r="D63" i="12"/>
  <c r="D62" i="12"/>
  <c r="D52" i="12"/>
  <c r="D61" i="12"/>
  <c r="D60" i="12"/>
  <c r="D59" i="12"/>
  <c r="D58" i="12"/>
  <c r="D68" i="12"/>
  <c r="D55" i="12"/>
  <c r="D54" i="12"/>
  <c r="D57" i="12"/>
  <c r="D51" i="12"/>
  <c r="D56" i="12"/>
  <c r="D53" i="12"/>
  <c r="D50" i="12"/>
  <c r="D48" i="12"/>
  <c r="D35" i="12"/>
  <c r="D47" i="12"/>
  <c r="D46" i="12"/>
  <c r="D45" i="12"/>
  <c r="D44" i="12"/>
  <c r="D43" i="12"/>
  <c r="D42" i="12"/>
  <c r="D41" i="12"/>
  <c r="D32" i="12"/>
  <c r="D40" i="12"/>
  <c r="D33" i="12"/>
  <c r="D39" i="12"/>
  <c r="D38" i="12"/>
  <c r="D37" i="12"/>
  <c r="D36" i="12"/>
  <c r="D31" i="12"/>
  <c r="D34" i="12"/>
  <c r="D29" i="12"/>
  <c r="D20" i="12"/>
  <c r="D28" i="12"/>
  <c r="D27" i="12"/>
  <c r="D26" i="12"/>
  <c r="D25" i="12"/>
  <c r="D24" i="12"/>
  <c r="D22" i="12"/>
  <c r="D23" i="12"/>
  <c r="D19" i="12"/>
  <c r="D21" i="12"/>
  <c r="D18" i="12"/>
  <c r="D16" i="12"/>
  <c r="D15" i="12"/>
  <c r="D14" i="12"/>
  <c r="D13" i="12"/>
  <c r="D10" i="12"/>
  <c r="D11" i="12"/>
  <c r="D8" i="12"/>
  <c r="D9" i="12"/>
  <c r="D12" i="12"/>
  <c r="D6" i="12"/>
  <c r="E49" i="12" l="1"/>
  <c r="S49" i="12" s="1"/>
  <c r="E7" i="12"/>
  <c r="S7" i="12" s="1"/>
  <c r="S123" i="13"/>
  <c r="O123" i="12" s="1"/>
  <c r="Q123" i="12" s="1"/>
  <c r="W123" i="12" s="1"/>
  <c r="S122" i="13"/>
  <c r="O122" i="12" s="1"/>
  <c r="Q122" i="12" s="1"/>
  <c r="W122" i="12" s="1"/>
  <c r="S118" i="13"/>
  <c r="O118" i="12" s="1"/>
  <c r="Q118" i="12" s="1"/>
  <c r="W118" i="12" s="1"/>
  <c r="S121" i="13"/>
  <c r="O121" i="12" s="1"/>
  <c r="Q121" i="12" s="1"/>
  <c r="W121" i="12" s="1"/>
  <c r="S120" i="13"/>
  <c r="O120" i="12" s="1"/>
  <c r="Q120" i="12" s="1"/>
  <c r="W120" i="12" s="1"/>
  <c r="S119" i="13"/>
  <c r="O119" i="12" s="1"/>
  <c r="Q119" i="12" s="1"/>
  <c r="W119" i="12" s="1"/>
  <c r="S117" i="13"/>
  <c r="S112" i="13"/>
  <c r="O112" i="12" s="1"/>
  <c r="Q112" i="12" s="1"/>
  <c r="W112" i="12" s="1"/>
  <c r="S111" i="13"/>
  <c r="O111" i="12" s="1"/>
  <c r="Q111" i="12" s="1"/>
  <c r="W111" i="12" s="1"/>
  <c r="S110" i="13"/>
  <c r="O110" i="12" s="1"/>
  <c r="Q110" i="12" s="1"/>
  <c r="W110" i="12" s="1"/>
  <c r="S109" i="13"/>
  <c r="O109" i="12" s="1"/>
  <c r="Q109" i="12" s="1"/>
  <c r="W109" i="12" s="1"/>
  <c r="S108" i="13"/>
  <c r="O108" i="12" s="1"/>
  <c r="Q108" i="12" s="1"/>
  <c r="W108" i="12" s="1"/>
  <c r="S107" i="13"/>
  <c r="O107" i="12" s="1"/>
  <c r="Q107" i="12" s="1"/>
  <c r="W107" i="12" s="1"/>
  <c r="S106" i="13"/>
  <c r="O106" i="12" s="1"/>
  <c r="Q106" i="12" s="1"/>
  <c r="W106" i="12" s="1"/>
  <c r="S105" i="13"/>
  <c r="O105" i="12" s="1"/>
  <c r="Q105" i="12" s="1"/>
  <c r="W105" i="12" s="1"/>
  <c r="S104" i="13"/>
  <c r="O104" i="12" s="1"/>
  <c r="Q104" i="12" s="1"/>
  <c r="W104" i="12" s="1"/>
  <c r="S103" i="13"/>
  <c r="O103" i="12" s="1"/>
  <c r="Q103" i="12" s="1"/>
  <c r="W103" i="12" s="1"/>
  <c r="S102" i="13"/>
  <c r="O102" i="12" s="1"/>
  <c r="Q102" i="12" s="1"/>
  <c r="W102" i="12" s="1"/>
  <c r="S101" i="13"/>
  <c r="O101" i="12" s="1"/>
  <c r="Q101" i="12" s="1"/>
  <c r="W101" i="12" s="1"/>
  <c r="S100" i="13"/>
  <c r="O100" i="12" s="1"/>
  <c r="Q100" i="12" s="1"/>
  <c r="W100" i="12" s="1"/>
  <c r="S99" i="13"/>
  <c r="O99" i="12" s="1"/>
  <c r="Q99" i="12" s="1"/>
  <c r="W99" i="12" s="1"/>
  <c r="S98" i="13"/>
  <c r="O98" i="12" s="1"/>
  <c r="Q98" i="12" s="1"/>
  <c r="W98" i="12" s="1"/>
  <c r="S97" i="13"/>
  <c r="Q97" i="12" s="1"/>
  <c r="W97" i="12" s="1"/>
  <c r="S96" i="13"/>
  <c r="Q96" i="12" s="1"/>
  <c r="W96" i="12" s="1"/>
  <c r="S95" i="13"/>
  <c r="O95" i="12" s="1"/>
  <c r="Q95" i="12" s="1"/>
  <c r="W95" i="12" s="1"/>
  <c r="S94" i="13"/>
  <c r="O94" i="12" s="1"/>
  <c r="Q94" i="12" s="1"/>
  <c r="W94" i="12" s="1"/>
  <c r="S92" i="13"/>
  <c r="O92" i="12" s="1"/>
  <c r="Q92" i="12" s="1"/>
  <c r="W92" i="12" s="1"/>
  <c r="S91" i="13"/>
  <c r="O91" i="12" s="1"/>
  <c r="Q91" i="12" s="1"/>
  <c r="W91" i="12" s="1"/>
  <c r="S90" i="13"/>
  <c r="O90" i="12" s="1"/>
  <c r="Q90" i="12" s="1"/>
  <c r="W90" i="12" s="1"/>
  <c r="S89" i="13"/>
  <c r="O89" i="12" s="1"/>
  <c r="Q89" i="12" s="1"/>
  <c r="W89" i="12" s="1"/>
  <c r="S88" i="13"/>
  <c r="O88" i="12" s="1"/>
  <c r="Q88" i="12" s="1"/>
  <c r="W88" i="12" s="1"/>
  <c r="S87" i="13"/>
  <c r="O87" i="12" s="1"/>
  <c r="Q87" i="12" s="1"/>
  <c r="W87" i="12" s="1"/>
  <c r="S86" i="13"/>
  <c r="O86" i="12" s="1"/>
  <c r="Q86" i="12" s="1"/>
  <c r="W86" i="12" s="1"/>
  <c r="S85" i="13"/>
  <c r="S93" i="13"/>
  <c r="S83" i="13"/>
  <c r="O83" i="12" s="1"/>
  <c r="Q83" i="12" s="1"/>
  <c r="W83" i="12" s="1"/>
  <c r="S82" i="13"/>
  <c r="O82" i="12" s="1"/>
  <c r="Q82" i="12" s="1"/>
  <c r="W82" i="12" s="1"/>
  <c r="S80" i="13"/>
  <c r="O80" i="12" s="1"/>
  <c r="Q80" i="12" s="1"/>
  <c r="W80" i="12" s="1"/>
  <c r="S79" i="13"/>
  <c r="O79" i="12" s="1"/>
  <c r="Q79" i="12" s="1"/>
  <c r="W79" i="12" s="1"/>
  <c r="S78" i="13"/>
  <c r="Q78" i="12" s="1"/>
  <c r="W78" i="12" s="1"/>
  <c r="S77" i="13"/>
  <c r="O77" i="12" s="1"/>
  <c r="Q77" i="12" s="1"/>
  <c r="W77" i="12" s="1"/>
  <c r="S76" i="13"/>
  <c r="O76" i="12" s="1"/>
  <c r="Q76" i="12" s="1"/>
  <c r="W76" i="12" s="1"/>
  <c r="S75" i="13"/>
  <c r="Q75" i="12" s="1"/>
  <c r="W75" i="12" s="1"/>
  <c r="S74" i="13"/>
  <c r="O74" i="12" s="1"/>
  <c r="Q74" i="12" s="1"/>
  <c r="W74" i="12" s="1"/>
  <c r="S73" i="13"/>
  <c r="O73" i="12" s="1"/>
  <c r="Q73" i="12" s="1"/>
  <c r="W73" i="12" s="1"/>
  <c r="S72" i="13"/>
  <c r="O72" i="12" s="1"/>
  <c r="Q72" i="12" s="1"/>
  <c r="W72" i="12" s="1"/>
  <c r="S70" i="13"/>
  <c r="O70" i="12" s="1"/>
  <c r="S71" i="13"/>
  <c r="S81" i="13"/>
  <c r="S67" i="13"/>
  <c r="O67" i="12" s="1"/>
  <c r="Q67" i="12" s="1"/>
  <c r="W67" i="12" s="1"/>
  <c r="S66" i="13"/>
  <c r="O66" i="12" s="1"/>
  <c r="Q66" i="12" s="1"/>
  <c r="W66" i="12" s="1"/>
  <c r="S65" i="13"/>
  <c r="Q65" i="12" s="1"/>
  <c r="W65" i="12" s="1"/>
  <c r="S64" i="13"/>
  <c r="O64" i="12" s="1"/>
  <c r="Q64" i="12" s="1"/>
  <c r="W64" i="12" s="1"/>
  <c r="S63" i="13"/>
  <c r="O63" i="12" s="1"/>
  <c r="Q63" i="12" s="1"/>
  <c r="W63" i="12" s="1"/>
  <c r="S62" i="13"/>
  <c r="Q62" i="12" s="1"/>
  <c r="W62" i="12" s="1"/>
  <c r="S52" i="13"/>
  <c r="O52" i="12" s="1"/>
  <c r="Q52" i="12" s="1"/>
  <c r="W52" i="12" s="1"/>
  <c r="S61" i="13"/>
  <c r="O61" i="12" s="1"/>
  <c r="Q61" i="12" s="1"/>
  <c r="W61" i="12" s="1"/>
  <c r="S60" i="13"/>
  <c r="O60" i="12" s="1"/>
  <c r="Q60" i="12" s="1"/>
  <c r="W60" i="12" s="1"/>
  <c r="S59" i="13"/>
  <c r="O59" i="12" s="1"/>
  <c r="Q59" i="12" s="1"/>
  <c r="W59" i="12" s="1"/>
  <c r="S58" i="13"/>
  <c r="O58" i="12" s="1"/>
  <c r="Q58" i="12" s="1"/>
  <c r="W58" i="12" s="1"/>
  <c r="S68" i="13"/>
  <c r="O68" i="12" s="1"/>
  <c r="Q68" i="12" s="1"/>
  <c r="W68" i="12" s="1"/>
  <c r="S55" i="13"/>
  <c r="O55" i="12" s="1"/>
  <c r="Q55" i="12" s="1"/>
  <c r="W55" i="12" s="1"/>
  <c r="S54" i="13"/>
  <c r="O54" i="12" s="1"/>
  <c r="Q54" i="12" s="1"/>
  <c r="W54" i="12" s="1"/>
  <c r="S57" i="13"/>
  <c r="O57" i="12" s="1"/>
  <c r="Q57" i="12" s="1"/>
  <c r="W57" i="12" s="1"/>
  <c r="S51" i="13"/>
  <c r="O51" i="12" s="1"/>
  <c r="Q51" i="12" s="1"/>
  <c r="W51" i="12" s="1"/>
  <c r="S56" i="13"/>
  <c r="O56" i="12" s="1"/>
  <c r="Q56" i="12" s="1"/>
  <c r="W56" i="12" s="1"/>
  <c r="S53" i="13"/>
  <c r="Q53" i="12" s="1"/>
  <c r="W53" i="12" s="1"/>
  <c r="S50" i="13"/>
  <c r="S48" i="13"/>
  <c r="O48" i="12" s="1"/>
  <c r="Q48" i="12" s="1"/>
  <c r="W48" i="12" s="1"/>
  <c r="S35" i="13"/>
  <c r="O35" i="12" s="1"/>
  <c r="Q35" i="12" s="1"/>
  <c r="W35" i="12" s="1"/>
  <c r="S47" i="13"/>
  <c r="Q47" i="12" s="1"/>
  <c r="W47" i="12" s="1"/>
  <c r="S46" i="13"/>
  <c r="O46" i="12" s="1"/>
  <c r="Q46" i="12" s="1"/>
  <c r="W46" i="12" s="1"/>
  <c r="S45" i="13"/>
  <c r="O45" i="12" s="1"/>
  <c r="Q45" i="12" s="1"/>
  <c r="W45" i="12" s="1"/>
  <c r="S44" i="13"/>
  <c r="O44" i="12" s="1"/>
  <c r="Q44" i="12" s="1"/>
  <c r="W44" i="12" s="1"/>
  <c r="S43" i="13"/>
  <c r="O43" i="12" s="1"/>
  <c r="Q43" i="12" s="1"/>
  <c r="W43" i="12" s="1"/>
  <c r="S42" i="13"/>
  <c r="O42" i="12" s="1"/>
  <c r="Q42" i="12" s="1"/>
  <c r="W42" i="12" s="1"/>
  <c r="S41" i="13"/>
  <c r="O41" i="12" s="1"/>
  <c r="Q41" i="12" s="1"/>
  <c r="W41" i="12" s="1"/>
  <c r="S32" i="13"/>
  <c r="O32" i="12" s="1"/>
  <c r="Q32" i="12" s="1"/>
  <c r="W32" i="12" s="1"/>
  <c r="S33" i="13"/>
  <c r="O33" i="12" s="1"/>
  <c r="Q33" i="12" s="1"/>
  <c r="W33" i="12" s="1"/>
  <c r="S39" i="13"/>
  <c r="Q39" i="12" s="1"/>
  <c r="W39" i="12" s="1"/>
  <c r="S38" i="13"/>
  <c r="O38" i="12" s="1"/>
  <c r="Q38" i="12" s="1"/>
  <c r="W38" i="12" s="1"/>
  <c r="S37" i="13"/>
  <c r="O37" i="12" s="1"/>
  <c r="Q37" i="12" s="1"/>
  <c r="W37" i="12" s="1"/>
  <c r="S36" i="13"/>
  <c r="O36" i="12" s="1"/>
  <c r="Q36" i="12" s="1"/>
  <c r="W36" i="12" s="1"/>
  <c r="S31" i="13"/>
  <c r="O31" i="12" s="1"/>
  <c r="Q31" i="12" s="1"/>
  <c r="W31" i="12" s="1"/>
  <c r="S34" i="13"/>
  <c r="S29" i="13"/>
  <c r="O29" i="12" s="1"/>
  <c r="Q29" i="12" s="1"/>
  <c r="W29" i="12" s="1"/>
  <c r="S20" i="13"/>
  <c r="O20" i="12" s="1"/>
  <c r="Q20" i="12" s="1"/>
  <c r="W20" i="12" s="1"/>
  <c r="S28" i="13"/>
  <c r="O28" i="12" s="1"/>
  <c r="Q28" i="12" s="1"/>
  <c r="W28" i="12" s="1"/>
  <c r="S27" i="13"/>
  <c r="O27" i="12" s="1"/>
  <c r="Q27" i="12" s="1"/>
  <c r="W27" i="12" s="1"/>
  <c r="S26" i="13"/>
  <c r="O26" i="12" s="1"/>
  <c r="Q26" i="12" s="1"/>
  <c r="W26" i="12" s="1"/>
  <c r="S25" i="13"/>
  <c r="O25" i="12" s="1"/>
  <c r="Q25" i="12" s="1"/>
  <c r="W25" i="12" s="1"/>
  <c r="S24" i="13"/>
  <c r="Q24" i="12" s="1"/>
  <c r="W24" i="12" s="1"/>
  <c r="S22" i="13"/>
  <c r="O22" i="12" s="1"/>
  <c r="Q22" i="12" s="1"/>
  <c r="W22" i="12" s="1"/>
  <c r="S23" i="13"/>
  <c r="O23" i="12" s="1"/>
  <c r="Q23" i="12" s="1"/>
  <c r="W23" i="12" s="1"/>
  <c r="S19" i="13"/>
  <c r="O19" i="12" s="1"/>
  <c r="Q19" i="12" s="1"/>
  <c r="W19" i="12" s="1"/>
  <c r="S21" i="13"/>
  <c r="O21" i="12" s="1"/>
  <c r="Q21" i="12" s="1"/>
  <c r="W21" i="12" s="1"/>
  <c r="S18" i="13"/>
  <c r="S125" i="13"/>
  <c r="O125" i="12" s="1"/>
  <c r="Q125" i="12" s="1"/>
  <c r="W125" i="12" s="1"/>
  <c r="S16" i="13"/>
  <c r="O16" i="12" s="1"/>
  <c r="Q16" i="12" s="1"/>
  <c r="W16" i="12" s="1"/>
  <c r="S15" i="13"/>
  <c r="O15" i="12" s="1"/>
  <c r="Q15" i="12" s="1"/>
  <c r="W15" i="12" s="1"/>
  <c r="S14" i="13"/>
  <c r="O14" i="12" s="1"/>
  <c r="Q14" i="12" s="1"/>
  <c r="W14" i="12" s="1"/>
  <c r="S13" i="13"/>
  <c r="O13" i="12" s="1"/>
  <c r="Q13" i="12" s="1"/>
  <c r="W13" i="12" s="1"/>
  <c r="S10" i="13"/>
  <c r="O10" i="12" s="1"/>
  <c r="Q10" i="12" s="1"/>
  <c r="W10" i="12" s="1"/>
  <c r="S11" i="13"/>
  <c r="O11" i="12" s="1"/>
  <c r="Q11" i="12" s="1"/>
  <c r="W11" i="12" s="1"/>
  <c r="S8" i="13"/>
  <c r="O8" i="12" s="1"/>
  <c r="S9" i="13"/>
  <c r="S6" i="13"/>
  <c r="P123" i="13"/>
  <c r="L123" i="12" s="1"/>
  <c r="N123" i="12" s="1"/>
  <c r="V123" i="12" s="1"/>
  <c r="P122" i="13"/>
  <c r="L122" i="12" s="1"/>
  <c r="N122" i="12" s="1"/>
  <c r="V122" i="12" s="1"/>
  <c r="P118" i="13"/>
  <c r="L118" i="12" s="1"/>
  <c r="N118" i="12" s="1"/>
  <c r="V118" i="12" s="1"/>
  <c r="P121" i="13"/>
  <c r="L121" i="12" s="1"/>
  <c r="N121" i="12" s="1"/>
  <c r="V121" i="12" s="1"/>
  <c r="P120" i="13"/>
  <c r="L120" i="12" s="1"/>
  <c r="N120" i="12" s="1"/>
  <c r="V120" i="12" s="1"/>
  <c r="P119" i="13"/>
  <c r="L119" i="12" s="1"/>
  <c r="N119" i="12" s="1"/>
  <c r="V119" i="12" s="1"/>
  <c r="P117" i="13"/>
  <c r="P112" i="13"/>
  <c r="L112" i="12" s="1"/>
  <c r="N112" i="12" s="1"/>
  <c r="V112" i="12" s="1"/>
  <c r="P111" i="13"/>
  <c r="L111" i="12" s="1"/>
  <c r="N111" i="12" s="1"/>
  <c r="V111" i="12" s="1"/>
  <c r="P110" i="13"/>
  <c r="N110" i="12" s="1"/>
  <c r="V110" i="12" s="1"/>
  <c r="P109" i="13"/>
  <c r="L109" i="12" s="1"/>
  <c r="N109" i="12" s="1"/>
  <c r="V109" i="12" s="1"/>
  <c r="P108" i="13"/>
  <c r="L108" i="12" s="1"/>
  <c r="N108" i="12" s="1"/>
  <c r="V108" i="12" s="1"/>
  <c r="P107" i="13"/>
  <c r="L107" i="12" s="1"/>
  <c r="N107" i="12" s="1"/>
  <c r="V107" i="12" s="1"/>
  <c r="P106" i="13"/>
  <c r="L106" i="12" s="1"/>
  <c r="N106" i="12" s="1"/>
  <c r="V106" i="12" s="1"/>
  <c r="P105" i="13"/>
  <c r="L105" i="12" s="1"/>
  <c r="N105" i="12" s="1"/>
  <c r="V105" i="12" s="1"/>
  <c r="P104" i="13"/>
  <c r="L104" i="12" s="1"/>
  <c r="N104" i="12" s="1"/>
  <c r="V104" i="12" s="1"/>
  <c r="P103" i="13"/>
  <c r="N103" i="12" s="1"/>
  <c r="V103" i="12" s="1"/>
  <c r="P102" i="13"/>
  <c r="L102" i="12" s="1"/>
  <c r="N102" i="12" s="1"/>
  <c r="V102" i="12" s="1"/>
  <c r="P101" i="13"/>
  <c r="L101" i="12" s="1"/>
  <c r="N101" i="12" s="1"/>
  <c r="V101" i="12" s="1"/>
  <c r="P100" i="13"/>
  <c r="L100" i="12" s="1"/>
  <c r="N100" i="12" s="1"/>
  <c r="V100" i="12" s="1"/>
  <c r="P99" i="13"/>
  <c r="L99" i="12" s="1"/>
  <c r="N99" i="12" s="1"/>
  <c r="V99" i="12" s="1"/>
  <c r="P98" i="13"/>
  <c r="L98" i="12" s="1"/>
  <c r="N98" i="12" s="1"/>
  <c r="V98" i="12" s="1"/>
  <c r="P97" i="13"/>
  <c r="L97" i="12" s="1"/>
  <c r="N97" i="12" s="1"/>
  <c r="V97" i="12" s="1"/>
  <c r="P96" i="13"/>
  <c r="L96" i="12" s="1"/>
  <c r="N96" i="12" s="1"/>
  <c r="V96" i="12" s="1"/>
  <c r="P95" i="13"/>
  <c r="L95" i="12" s="1"/>
  <c r="N95" i="12" s="1"/>
  <c r="V95" i="12" s="1"/>
  <c r="P94" i="13"/>
  <c r="L94" i="12" s="1"/>
  <c r="N94" i="12" s="1"/>
  <c r="V94" i="12" s="1"/>
  <c r="P92" i="13"/>
  <c r="L92" i="12" s="1"/>
  <c r="N92" i="12" s="1"/>
  <c r="V92" i="12" s="1"/>
  <c r="P91" i="13"/>
  <c r="L91" i="12" s="1"/>
  <c r="N91" i="12" s="1"/>
  <c r="V91" i="12" s="1"/>
  <c r="P90" i="13"/>
  <c r="L90" i="12" s="1"/>
  <c r="N90" i="12" s="1"/>
  <c r="V90" i="12" s="1"/>
  <c r="P89" i="13"/>
  <c r="L89" i="12" s="1"/>
  <c r="N89" i="12" s="1"/>
  <c r="V89" i="12" s="1"/>
  <c r="P88" i="13"/>
  <c r="L88" i="12" s="1"/>
  <c r="N88" i="12" s="1"/>
  <c r="V88" i="12" s="1"/>
  <c r="P87" i="13"/>
  <c r="L87" i="12" s="1"/>
  <c r="N87" i="12" s="1"/>
  <c r="V87" i="12" s="1"/>
  <c r="P86" i="13"/>
  <c r="L86" i="12" s="1"/>
  <c r="N86" i="12" s="1"/>
  <c r="V86" i="12" s="1"/>
  <c r="P85" i="13"/>
  <c r="P93" i="13"/>
  <c r="P83" i="13"/>
  <c r="L83" i="12" s="1"/>
  <c r="N83" i="12" s="1"/>
  <c r="V83" i="12" s="1"/>
  <c r="P82" i="13"/>
  <c r="L82" i="12" s="1"/>
  <c r="N82" i="12" s="1"/>
  <c r="V82" i="12" s="1"/>
  <c r="P80" i="13"/>
  <c r="L80" i="12" s="1"/>
  <c r="N80" i="12" s="1"/>
  <c r="V80" i="12" s="1"/>
  <c r="P79" i="13"/>
  <c r="L79" i="12" s="1"/>
  <c r="N79" i="12" s="1"/>
  <c r="V79" i="12" s="1"/>
  <c r="P78" i="13"/>
  <c r="L78" i="12" s="1"/>
  <c r="N78" i="12" s="1"/>
  <c r="V78" i="12" s="1"/>
  <c r="P77" i="13"/>
  <c r="L77" i="12" s="1"/>
  <c r="N77" i="12" s="1"/>
  <c r="V77" i="12" s="1"/>
  <c r="P76" i="13"/>
  <c r="L76" i="12" s="1"/>
  <c r="N76" i="12" s="1"/>
  <c r="V76" i="12" s="1"/>
  <c r="P75" i="13"/>
  <c r="L75" i="12" s="1"/>
  <c r="N75" i="12" s="1"/>
  <c r="V75" i="12" s="1"/>
  <c r="P74" i="13"/>
  <c r="L74" i="12" s="1"/>
  <c r="N74" i="12" s="1"/>
  <c r="V74" i="12" s="1"/>
  <c r="P73" i="13"/>
  <c r="L73" i="12" s="1"/>
  <c r="N73" i="12" s="1"/>
  <c r="V73" i="12" s="1"/>
  <c r="P72" i="13"/>
  <c r="L72" i="12" s="1"/>
  <c r="N72" i="12" s="1"/>
  <c r="V72" i="12" s="1"/>
  <c r="P70" i="13"/>
  <c r="L70" i="12" s="1"/>
  <c r="P71" i="13"/>
  <c r="P81" i="13"/>
  <c r="P67" i="13"/>
  <c r="L67" i="12" s="1"/>
  <c r="N67" i="12" s="1"/>
  <c r="V67" i="12" s="1"/>
  <c r="P66" i="13"/>
  <c r="L66" i="12" s="1"/>
  <c r="N66" i="12" s="1"/>
  <c r="V66" i="12" s="1"/>
  <c r="P65" i="13"/>
  <c r="L65" i="12" s="1"/>
  <c r="N65" i="12" s="1"/>
  <c r="V65" i="12" s="1"/>
  <c r="P64" i="13"/>
  <c r="N64" i="12" s="1"/>
  <c r="V64" i="12" s="1"/>
  <c r="P63" i="13"/>
  <c r="L63" i="12" s="1"/>
  <c r="N63" i="12" s="1"/>
  <c r="V63" i="12" s="1"/>
  <c r="P62" i="13"/>
  <c r="L62" i="12" s="1"/>
  <c r="N62" i="12" s="1"/>
  <c r="V62" i="12" s="1"/>
  <c r="P52" i="13"/>
  <c r="N52" i="12" s="1"/>
  <c r="V52" i="12" s="1"/>
  <c r="P61" i="13"/>
  <c r="L61" i="12" s="1"/>
  <c r="N61" i="12" s="1"/>
  <c r="V61" i="12" s="1"/>
  <c r="P60" i="13"/>
  <c r="L60" i="12" s="1"/>
  <c r="N60" i="12" s="1"/>
  <c r="V60" i="12" s="1"/>
  <c r="P59" i="13"/>
  <c r="L59" i="12" s="1"/>
  <c r="N59" i="12" s="1"/>
  <c r="V59" i="12" s="1"/>
  <c r="P58" i="13"/>
  <c r="L58" i="12" s="1"/>
  <c r="N58" i="12" s="1"/>
  <c r="V58" i="12" s="1"/>
  <c r="P68" i="13"/>
  <c r="L68" i="12" s="1"/>
  <c r="N68" i="12" s="1"/>
  <c r="V68" i="12" s="1"/>
  <c r="P55" i="13"/>
  <c r="L55" i="12" s="1"/>
  <c r="N55" i="12" s="1"/>
  <c r="V55" i="12" s="1"/>
  <c r="P54" i="13"/>
  <c r="L54" i="12" s="1"/>
  <c r="N54" i="12" s="1"/>
  <c r="V54" i="12" s="1"/>
  <c r="P57" i="13"/>
  <c r="L57" i="12" s="1"/>
  <c r="N57" i="12" s="1"/>
  <c r="V57" i="12" s="1"/>
  <c r="P51" i="13"/>
  <c r="L51" i="12" s="1"/>
  <c r="N51" i="12" s="1"/>
  <c r="V51" i="12" s="1"/>
  <c r="P56" i="13"/>
  <c r="L56" i="12" s="1"/>
  <c r="N56" i="12" s="1"/>
  <c r="V56" i="12" s="1"/>
  <c r="P53" i="13"/>
  <c r="L53" i="12" s="1"/>
  <c r="N53" i="12" s="1"/>
  <c r="V53" i="12" s="1"/>
  <c r="P50" i="13"/>
  <c r="P48" i="13"/>
  <c r="L48" i="12" s="1"/>
  <c r="N48" i="12" s="1"/>
  <c r="V48" i="12" s="1"/>
  <c r="P35" i="13"/>
  <c r="L35" i="12" s="1"/>
  <c r="N35" i="12" s="1"/>
  <c r="V35" i="12" s="1"/>
  <c r="P47" i="13"/>
  <c r="L47" i="12" s="1"/>
  <c r="N47" i="12" s="1"/>
  <c r="V47" i="12" s="1"/>
  <c r="P46" i="13"/>
  <c r="L46" i="12" s="1"/>
  <c r="N46" i="12" s="1"/>
  <c r="V46" i="12" s="1"/>
  <c r="P45" i="13"/>
  <c r="L45" i="12" s="1"/>
  <c r="N45" i="12" s="1"/>
  <c r="V45" i="12" s="1"/>
  <c r="P44" i="13"/>
  <c r="L44" i="12" s="1"/>
  <c r="N44" i="12" s="1"/>
  <c r="V44" i="12" s="1"/>
  <c r="P43" i="13"/>
  <c r="L43" i="12" s="1"/>
  <c r="N43" i="12" s="1"/>
  <c r="V43" i="12" s="1"/>
  <c r="P42" i="13"/>
  <c r="L42" i="12" s="1"/>
  <c r="N42" i="12" s="1"/>
  <c r="V42" i="12" s="1"/>
  <c r="P41" i="13"/>
  <c r="L41" i="12" s="1"/>
  <c r="N41" i="12" s="1"/>
  <c r="V41" i="12" s="1"/>
  <c r="P32" i="13"/>
  <c r="L32" i="12" s="1"/>
  <c r="N32" i="12" s="1"/>
  <c r="V32" i="12" s="1"/>
  <c r="P40" i="13"/>
  <c r="L40" i="12" s="1"/>
  <c r="N40" i="12" s="1"/>
  <c r="V40" i="12" s="1"/>
  <c r="P33" i="13"/>
  <c r="L33" i="12" s="1"/>
  <c r="N33" i="12" s="1"/>
  <c r="V33" i="12" s="1"/>
  <c r="P39" i="13"/>
  <c r="L39" i="12" s="1"/>
  <c r="N39" i="12" s="1"/>
  <c r="V39" i="12" s="1"/>
  <c r="P38" i="13"/>
  <c r="L38" i="12" s="1"/>
  <c r="N38" i="12" s="1"/>
  <c r="V38" i="12" s="1"/>
  <c r="P37" i="13"/>
  <c r="L37" i="12" s="1"/>
  <c r="N37" i="12" s="1"/>
  <c r="V37" i="12" s="1"/>
  <c r="P36" i="13"/>
  <c r="L36" i="12" s="1"/>
  <c r="N36" i="12" s="1"/>
  <c r="V36" i="12" s="1"/>
  <c r="P31" i="13"/>
  <c r="L31" i="12" s="1"/>
  <c r="N31" i="12" s="1"/>
  <c r="V31" i="12" s="1"/>
  <c r="P34" i="13"/>
  <c r="P29" i="13"/>
  <c r="L29" i="12" s="1"/>
  <c r="N29" i="12" s="1"/>
  <c r="V29" i="12" s="1"/>
  <c r="P20" i="13"/>
  <c r="L20" i="12" s="1"/>
  <c r="N20" i="12" s="1"/>
  <c r="V20" i="12" s="1"/>
  <c r="P28" i="13"/>
  <c r="L28" i="12" s="1"/>
  <c r="N28" i="12" s="1"/>
  <c r="V28" i="12" s="1"/>
  <c r="P27" i="13"/>
  <c r="L27" i="12" s="1"/>
  <c r="N27" i="12" s="1"/>
  <c r="V27" i="12" s="1"/>
  <c r="P26" i="13"/>
  <c r="L26" i="12" s="1"/>
  <c r="N26" i="12" s="1"/>
  <c r="V26" i="12" s="1"/>
  <c r="P25" i="13"/>
  <c r="L25" i="12" s="1"/>
  <c r="N25" i="12" s="1"/>
  <c r="V25" i="12" s="1"/>
  <c r="P24" i="13"/>
  <c r="L24" i="12" s="1"/>
  <c r="N24" i="12" s="1"/>
  <c r="V24" i="12" s="1"/>
  <c r="P22" i="13"/>
  <c r="L22" i="12" s="1"/>
  <c r="N22" i="12" s="1"/>
  <c r="V22" i="12" s="1"/>
  <c r="P23" i="13"/>
  <c r="L23" i="12" s="1"/>
  <c r="N23" i="12" s="1"/>
  <c r="V23" i="12" s="1"/>
  <c r="P19" i="13"/>
  <c r="L19" i="12" s="1"/>
  <c r="N19" i="12" s="1"/>
  <c r="V19" i="12" s="1"/>
  <c r="P21" i="13"/>
  <c r="L21" i="12" s="1"/>
  <c r="N21" i="12" s="1"/>
  <c r="V21" i="12" s="1"/>
  <c r="P18" i="13"/>
  <c r="P125" i="13"/>
  <c r="L125" i="12" s="1"/>
  <c r="N125" i="12" s="1"/>
  <c r="V125" i="12" s="1"/>
  <c r="P16" i="13"/>
  <c r="L16" i="12" s="1"/>
  <c r="N16" i="12" s="1"/>
  <c r="V16" i="12" s="1"/>
  <c r="P15" i="13"/>
  <c r="L15" i="12" s="1"/>
  <c r="N15" i="12" s="1"/>
  <c r="V15" i="12" s="1"/>
  <c r="P14" i="13"/>
  <c r="L14" i="12" s="1"/>
  <c r="N14" i="12" s="1"/>
  <c r="V14" i="12" s="1"/>
  <c r="P13" i="13"/>
  <c r="L13" i="12" s="1"/>
  <c r="N13" i="12" s="1"/>
  <c r="V13" i="12" s="1"/>
  <c r="P10" i="13"/>
  <c r="L10" i="12" s="1"/>
  <c r="N10" i="12" s="1"/>
  <c r="V10" i="12" s="1"/>
  <c r="P11" i="13"/>
  <c r="L11" i="12" s="1"/>
  <c r="N11" i="12" s="1"/>
  <c r="V11" i="12" s="1"/>
  <c r="P8" i="13"/>
  <c r="L8" i="12" s="1"/>
  <c r="P9" i="13"/>
  <c r="P6" i="13"/>
  <c r="J123" i="13"/>
  <c r="F123" i="12" s="1"/>
  <c r="H123" i="12" s="1"/>
  <c r="T123" i="12" s="1"/>
  <c r="J122" i="13"/>
  <c r="F122" i="12" s="1"/>
  <c r="H122" i="12" s="1"/>
  <c r="T122" i="12" s="1"/>
  <c r="J118" i="13"/>
  <c r="F118" i="12" s="1"/>
  <c r="H118" i="12" s="1"/>
  <c r="T118" i="12" s="1"/>
  <c r="J121" i="13"/>
  <c r="F121" i="12" s="1"/>
  <c r="H121" i="12" s="1"/>
  <c r="T121" i="12" s="1"/>
  <c r="J120" i="13"/>
  <c r="F120" i="12" s="1"/>
  <c r="H120" i="12" s="1"/>
  <c r="T120" i="12" s="1"/>
  <c r="J119" i="13"/>
  <c r="F119" i="12" s="1"/>
  <c r="H119" i="12" s="1"/>
  <c r="T119" i="12" s="1"/>
  <c r="J117" i="13"/>
  <c r="J112" i="13"/>
  <c r="F112" i="12" s="1"/>
  <c r="H112" i="12" s="1"/>
  <c r="T112" i="12" s="1"/>
  <c r="J111" i="13"/>
  <c r="F111" i="12" s="1"/>
  <c r="H111" i="12" s="1"/>
  <c r="T111" i="12" s="1"/>
  <c r="J110" i="13"/>
  <c r="F110" i="12" s="1"/>
  <c r="H110" i="12" s="1"/>
  <c r="T110" i="12" s="1"/>
  <c r="J109" i="13"/>
  <c r="F109" i="12" s="1"/>
  <c r="H109" i="12" s="1"/>
  <c r="T109" i="12" s="1"/>
  <c r="J108" i="13"/>
  <c r="H108" i="12" s="1"/>
  <c r="T108" i="12" s="1"/>
  <c r="J107" i="13"/>
  <c r="F107" i="12" s="1"/>
  <c r="H107" i="12" s="1"/>
  <c r="T107" i="12" s="1"/>
  <c r="J106" i="13"/>
  <c r="F106" i="12" s="1"/>
  <c r="H106" i="12" s="1"/>
  <c r="T106" i="12" s="1"/>
  <c r="J105" i="13"/>
  <c r="F105" i="12" s="1"/>
  <c r="H105" i="12" s="1"/>
  <c r="T105" i="12" s="1"/>
  <c r="J104" i="13"/>
  <c r="F104" i="12" s="1"/>
  <c r="H104" i="12" s="1"/>
  <c r="T104" i="12" s="1"/>
  <c r="J103" i="13"/>
  <c r="F103" i="12" s="1"/>
  <c r="H103" i="12" s="1"/>
  <c r="T103" i="12" s="1"/>
  <c r="J102" i="13"/>
  <c r="F102" i="12" s="1"/>
  <c r="H102" i="12" s="1"/>
  <c r="T102" i="12" s="1"/>
  <c r="J101" i="13"/>
  <c r="F101" i="12" s="1"/>
  <c r="H101" i="12" s="1"/>
  <c r="T101" i="12" s="1"/>
  <c r="J100" i="13"/>
  <c r="F100" i="12" s="1"/>
  <c r="H100" i="12" s="1"/>
  <c r="T100" i="12" s="1"/>
  <c r="J99" i="13"/>
  <c r="F99" i="12" s="1"/>
  <c r="H99" i="12" s="1"/>
  <c r="T99" i="12" s="1"/>
  <c r="J98" i="13"/>
  <c r="F98" i="12" s="1"/>
  <c r="H98" i="12" s="1"/>
  <c r="T98" i="12" s="1"/>
  <c r="J97" i="13"/>
  <c r="F97" i="12" s="1"/>
  <c r="H97" i="12" s="1"/>
  <c r="T97" i="12" s="1"/>
  <c r="J96" i="13"/>
  <c r="F96" i="12" s="1"/>
  <c r="H96" i="12" s="1"/>
  <c r="T96" i="12" s="1"/>
  <c r="J95" i="13"/>
  <c r="F95" i="12" s="1"/>
  <c r="H95" i="12" s="1"/>
  <c r="T95" i="12" s="1"/>
  <c r="J94" i="13"/>
  <c r="F94" i="12" s="1"/>
  <c r="H94" i="12" s="1"/>
  <c r="T94" i="12" s="1"/>
  <c r="J92" i="13"/>
  <c r="F92" i="12" s="1"/>
  <c r="H92" i="12" s="1"/>
  <c r="T92" i="12" s="1"/>
  <c r="J91" i="13"/>
  <c r="F91" i="12" s="1"/>
  <c r="H91" i="12" s="1"/>
  <c r="T91" i="12" s="1"/>
  <c r="J90" i="13"/>
  <c r="F90" i="12" s="1"/>
  <c r="H90" i="12" s="1"/>
  <c r="T90" i="12" s="1"/>
  <c r="J89" i="13"/>
  <c r="F89" i="12" s="1"/>
  <c r="H89" i="12" s="1"/>
  <c r="T89" i="12" s="1"/>
  <c r="J88" i="13"/>
  <c r="F88" i="12" s="1"/>
  <c r="H88" i="12" s="1"/>
  <c r="T88" i="12" s="1"/>
  <c r="J87" i="13"/>
  <c r="F87" i="12" s="1"/>
  <c r="H87" i="12" s="1"/>
  <c r="T87" i="12" s="1"/>
  <c r="J86" i="13"/>
  <c r="F86" i="12" s="1"/>
  <c r="H86" i="12" s="1"/>
  <c r="T86" i="12" s="1"/>
  <c r="J85" i="13"/>
  <c r="J93" i="13"/>
  <c r="J83" i="13"/>
  <c r="F83" i="12" s="1"/>
  <c r="H83" i="12" s="1"/>
  <c r="T83" i="12" s="1"/>
  <c r="J82" i="13"/>
  <c r="F82" i="12" s="1"/>
  <c r="H82" i="12" s="1"/>
  <c r="T82" i="12" s="1"/>
  <c r="J80" i="13"/>
  <c r="F80" i="12" s="1"/>
  <c r="H80" i="12" s="1"/>
  <c r="T80" i="12" s="1"/>
  <c r="J79" i="13"/>
  <c r="H79" i="12" s="1"/>
  <c r="T79" i="12" s="1"/>
  <c r="J78" i="13"/>
  <c r="F78" i="12" s="1"/>
  <c r="H78" i="12" s="1"/>
  <c r="T78" i="12" s="1"/>
  <c r="J77" i="13"/>
  <c r="F77" i="12" s="1"/>
  <c r="H77" i="12" s="1"/>
  <c r="T77" i="12" s="1"/>
  <c r="J76" i="13"/>
  <c r="F76" i="12" s="1"/>
  <c r="H76" i="12" s="1"/>
  <c r="T76" i="12" s="1"/>
  <c r="J75" i="13"/>
  <c r="F75" i="12" s="1"/>
  <c r="H75" i="12" s="1"/>
  <c r="T75" i="12" s="1"/>
  <c r="J74" i="13"/>
  <c r="F74" i="12" s="1"/>
  <c r="H74" i="12" s="1"/>
  <c r="T74" i="12" s="1"/>
  <c r="J73" i="13"/>
  <c r="F73" i="12" s="1"/>
  <c r="H73" i="12" s="1"/>
  <c r="T73" i="12" s="1"/>
  <c r="J72" i="13"/>
  <c r="F72" i="12" s="1"/>
  <c r="H72" i="12" s="1"/>
  <c r="T72" i="12" s="1"/>
  <c r="J70" i="13"/>
  <c r="J71" i="13"/>
  <c r="F71" i="12" s="1"/>
  <c r="H71" i="12" s="1"/>
  <c r="T71" i="12" s="1"/>
  <c r="J81" i="13"/>
  <c r="J67" i="13"/>
  <c r="H67" i="12" s="1"/>
  <c r="T67" i="12" s="1"/>
  <c r="J66" i="13"/>
  <c r="H66" i="12" s="1"/>
  <c r="T66" i="12" s="1"/>
  <c r="J65" i="13"/>
  <c r="H65" i="12" s="1"/>
  <c r="T65" i="12" s="1"/>
  <c r="J64" i="13"/>
  <c r="F64" i="12" s="1"/>
  <c r="H64" i="12" s="1"/>
  <c r="T64" i="12" s="1"/>
  <c r="J63" i="13"/>
  <c r="F63" i="12" s="1"/>
  <c r="H63" i="12" s="1"/>
  <c r="T63" i="12" s="1"/>
  <c r="J62" i="13"/>
  <c r="F62" i="12" s="1"/>
  <c r="H62" i="12" s="1"/>
  <c r="T62" i="12" s="1"/>
  <c r="J52" i="13"/>
  <c r="F52" i="12" s="1"/>
  <c r="H52" i="12" s="1"/>
  <c r="T52" i="12" s="1"/>
  <c r="J61" i="13"/>
  <c r="F61" i="12" s="1"/>
  <c r="H61" i="12" s="1"/>
  <c r="T61" i="12" s="1"/>
  <c r="J60" i="13"/>
  <c r="F60" i="12" s="1"/>
  <c r="H60" i="12" s="1"/>
  <c r="T60" i="12" s="1"/>
  <c r="J59" i="13"/>
  <c r="F59" i="12" s="1"/>
  <c r="H59" i="12" s="1"/>
  <c r="T59" i="12" s="1"/>
  <c r="J58" i="13"/>
  <c r="F58" i="12" s="1"/>
  <c r="H58" i="12" s="1"/>
  <c r="T58" i="12" s="1"/>
  <c r="J68" i="13"/>
  <c r="H68" i="12" s="1"/>
  <c r="T68" i="12" s="1"/>
  <c r="J55" i="13"/>
  <c r="F55" i="12" s="1"/>
  <c r="H55" i="12" s="1"/>
  <c r="T55" i="12" s="1"/>
  <c r="J54" i="13"/>
  <c r="F54" i="12" s="1"/>
  <c r="H54" i="12" s="1"/>
  <c r="T54" i="12" s="1"/>
  <c r="J57" i="13"/>
  <c r="F57" i="12" s="1"/>
  <c r="H57" i="12" s="1"/>
  <c r="T57" i="12" s="1"/>
  <c r="J51" i="13"/>
  <c r="F51" i="12" s="1"/>
  <c r="H51" i="12" s="1"/>
  <c r="T51" i="12" s="1"/>
  <c r="J56" i="13"/>
  <c r="F56" i="12" s="1"/>
  <c r="H56" i="12" s="1"/>
  <c r="T56" i="12" s="1"/>
  <c r="J53" i="13"/>
  <c r="F53" i="12" s="1"/>
  <c r="H53" i="12" s="1"/>
  <c r="T53" i="12" s="1"/>
  <c r="J50" i="13"/>
  <c r="J48" i="13"/>
  <c r="F48" i="12" s="1"/>
  <c r="H48" i="12" s="1"/>
  <c r="T48" i="12" s="1"/>
  <c r="J35" i="13"/>
  <c r="F35" i="12" s="1"/>
  <c r="H35" i="12" s="1"/>
  <c r="T35" i="12" s="1"/>
  <c r="J47" i="13"/>
  <c r="F47" i="12" s="1"/>
  <c r="H47" i="12" s="1"/>
  <c r="T47" i="12" s="1"/>
  <c r="J46" i="13"/>
  <c r="F46" i="12" s="1"/>
  <c r="H46" i="12" s="1"/>
  <c r="T46" i="12" s="1"/>
  <c r="J45" i="13"/>
  <c r="F45" i="12" s="1"/>
  <c r="H45" i="12" s="1"/>
  <c r="T45" i="12" s="1"/>
  <c r="J44" i="13"/>
  <c r="F44" i="12" s="1"/>
  <c r="H44" i="12" s="1"/>
  <c r="T44" i="12" s="1"/>
  <c r="J43" i="13"/>
  <c r="F43" i="12" s="1"/>
  <c r="H43" i="12" s="1"/>
  <c r="T43" i="12" s="1"/>
  <c r="J42" i="13"/>
  <c r="F42" i="12" s="1"/>
  <c r="H42" i="12" s="1"/>
  <c r="T42" i="12" s="1"/>
  <c r="J41" i="13"/>
  <c r="F41" i="12" s="1"/>
  <c r="H41" i="12" s="1"/>
  <c r="T41" i="12" s="1"/>
  <c r="J32" i="13"/>
  <c r="H32" i="12" s="1"/>
  <c r="T32" i="12" s="1"/>
  <c r="J40" i="13"/>
  <c r="F40" i="12" s="1"/>
  <c r="H40" i="12" s="1"/>
  <c r="T40" i="12" s="1"/>
  <c r="J33" i="13"/>
  <c r="F33" i="12" s="1"/>
  <c r="H33" i="12" s="1"/>
  <c r="T33" i="12" s="1"/>
  <c r="J39" i="13"/>
  <c r="F39" i="12" s="1"/>
  <c r="H39" i="12" s="1"/>
  <c r="T39" i="12" s="1"/>
  <c r="J38" i="13"/>
  <c r="F38" i="12" s="1"/>
  <c r="H38" i="12" s="1"/>
  <c r="T38" i="12" s="1"/>
  <c r="J37" i="13"/>
  <c r="F37" i="12" s="1"/>
  <c r="H37" i="12" s="1"/>
  <c r="T37" i="12" s="1"/>
  <c r="J36" i="13"/>
  <c r="F36" i="12" s="1"/>
  <c r="H36" i="12" s="1"/>
  <c r="T36" i="12" s="1"/>
  <c r="J31" i="13"/>
  <c r="F31" i="12" s="1"/>
  <c r="H31" i="12" s="1"/>
  <c r="T31" i="12" s="1"/>
  <c r="J34" i="13"/>
  <c r="J29" i="13"/>
  <c r="F29" i="12" s="1"/>
  <c r="H29" i="12" s="1"/>
  <c r="T29" i="12" s="1"/>
  <c r="J20" i="13"/>
  <c r="F20" i="12" s="1"/>
  <c r="H20" i="12" s="1"/>
  <c r="T20" i="12" s="1"/>
  <c r="J28" i="13"/>
  <c r="F28" i="12" s="1"/>
  <c r="H28" i="12" s="1"/>
  <c r="T28" i="12" s="1"/>
  <c r="J27" i="13"/>
  <c r="F27" i="12" s="1"/>
  <c r="H27" i="12" s="1"/>
  <c r="T27" i="12" s="1"/>
  <c r="J26" i="13"/>
  <c r="F26" i="12" s="1"/>
  <c r="H26" i="12" s="1"/>
  <c r="T26" i="12" s="1"/>
  <c r="J25" i="13"/>
  <c r="F25" i="12" s="1"/>
  <c r="H25" i="12" s="1"/>
  <c r="T25" i="12" s="1"/>
  <c r="J24" i="13"/>
  <c r="F24" i="12" s="1"/>
  <c r="H24" i="12" s="1"/>
  <c r="T24" i="12" s="1"/>
  <c r="J22" i="13"/>
  <c r="F22" i="12" s="1"/>
  <c r="H22" i="12" s="1"/>
  <c r="T22" i="12" s="1"/>
  <c r="J23" i="13"/>
  <c r="F23" i="12" s="1"/>
  <c r="H23" i="12" s="1"/>
  <c r="T23" i="12" s="1"/>
  <c r="J19" i="13"/>
  <c r="F19" i="12" s="1"/>
  <c r="H19" i="12" s="1"/>
  <c r="T19" i="12" s="1"/>
  <c r="J21" i="13"/>
  <c r="F21" i="12" s="1"/>
  <c r="H21" i="12" s="1"/>
  <c r="T21" i="12" s="1"/>
  <c r="J18" i="13"/>
  <c r="J16" i="13"/>
  <c r="F16" i="12" s="1"/>
  <c r="H16" i="12" s="1"/>
  <c r="T16" i="12" s="1"/>
  <c r="J15" i="13"/>
  <c r="F15" i="12" s="1"/>
  <c r="H15" i="12" s="1"/>
  <c r="T15" i="12" s="1"/>
  <c r="J14" i="13"/>
  <c r="F14" i="12" s="1"/>
  <c r="H14" i="12" s="1"/>
  <c r="T14" i="12" s="1"/>
  <c r="J13" i="13"/>
  <c r="F13" i="12" s="1"/>
  <c r="H13" i="12" s="1"/>
  <c r="T13" i="12" s="1"/>
  <c r="J10" i="13"/>
  <c r="F10" i="12" s="1"/>
  <c r="H10" i="12" s="1"/>
  <c r="T10" i="12" s="1"/>
  <c r="J11" i="13"/>
  <c r="F11" i="12" s="1"/>
  <c r="H11" i="12" s="1"/>
  <c r="T11" i="12" s="1"/>
  <c r="J8" i="13"/>
  <c r="F8" i="12" s="1"/>
  <c r="J9" i="13"/>
  <c r="F9" i="12" s="1"/>
  <c r="H9" i="12" s="1"/>
  <c r="T9" i="12" s="1"/>
  <c r="H12" i="12"/>
  <c r="T12" i="12" s="1"/>
  <c r="J6" i="13"/>
  <c r="P49" i="13" l="1"/>
  <c r="S49" i="13"/>
  <c r="S5" i="13"/>
  <c r="S126" i="13" s="1"/>
  <c r="O126" i="12" s="1"/>
  <c r="P5" i="13"/>
  <c r="P126" i="13" s="1"/>
  <c r="L126" i="12" s="1"/>
  <c r="M114" i="12" s="1"/>
  <c r="J5" i="13"/>
  <c r="J126" i="13" s="1"/>
  <c r="F126" i="12" s="1"/>
  <c r="G114" i="12" s="1"/>
  <c r="J49" i="13"/>
  <c r="O85" i="12"/>
  <c r="S84" i="13"/>
  <c r="L85" i="12"/>
  <c r="P84" i="13"/>
  <c r="F85" i="12"/>
  <c r="J84" i="13"/>
  <c r="L9" i="12"/>
  <c r="N9" i="12" s="1"/>
  <c r="V9" i="12" s="1"/>
  <c r="L71" i="12"/>
  <c r="N71" i="12" s="1"/>
  <c r="V71" i="12" s="1"/>
  <c r="P69" i="13"/>
  <c r="O9" i="12"/>
  <c r="Q9" i="12" s="1"/>
  <c r="W9" i="12" s="1"/>
  <c r="O71" i="12"/>
  <c r="Q71" i="12" s="1"/>
  <c r="W71" i="12" s="1"/>
  <c r="S69" i="13"/>
  <c r="J69" i="13"/>
  <c r="H70" i="12"/>
  <c r="T70" i="12" s="1"/>
  <c r="N70" i="12"/>
  <c r="V70" i="12" s="1"/>
  <c r="Q70" i="12"/>
  <c r="W70" i="12" s="1"/>
  <c r="H8" i="12"/>
  <c r="T8" i="12" s="1"/>
  <c r="F7" i="12"/>
  <c r="N8" i="12"/>
  <c r="V8" i="12" s="1"/>
  <c r="L7" i="12"/>
  <c r="Q8" i="12"/>
  <c r="W8" i="12" s="1"/>
  <c r="S116" i="13"/>
  <c r="O117" i="12"/>
  <c r="P116" i="13"/>
  <c r="L117" i="12"/>
  <c r="L93" i="12"/>
  <c r="O93" i="12"/>
  <c r="O81" i="12"/>
  <c r="L81" i="12"/>
  <c r="L50" i="12"/>
  <c r="L49" i="12" s="1"/>
  <c r="O50" i="12"/>
  <c r="O49" i="12" s="1"/>
  <c r="S30" i="13"/>
  <c r="O34" i="12"/>
  <c r="P30" i="13"/>
  <c r="L34" i="12"/>
  <c r="S17" i="13"/>
  <c r="O18" i="12"/>
  <c r="P17" i="13"/>
  <c r="L18" i="12"/>
  <c r="S7" i="13"/>
  <c r="P7" i="13"/>
  <c r="O6" i="12"/>
  <c r="Q6" i="12" s="1"/>
  <c r="W6" i="12" s="1"/>
  <c r="L6" i="12"/>
  <c r="N6" i="12" s="1"/>
  <c r="V6" i="12" s="1"/>
  <c r="F6" i="12"/>
  <c r="H6" i="12" s="1"/>
  <c r="T6" i="12" s="1"/>
  <c r="F117" i="12"/>
  <c r="J116" i="13"/>
  <c r="F93" i="12"/>
  <c r="F81" i="12"/>
  <c r="F50" i="12"/>
  <c r="F49" i="12" s="1"/>
  <c r="F34" i="12"/>
  <c r="J30" i="13"/>
  <c r="F18" i="12"/>
  <c r="J17" i="13"/>
  <c r="J7" i="13"/>
  <c r="M123" i="13"/>
  <c r="I123" i="12" s="1"/>
  <c r="K123" i="12" s="1"/>
  <c r="U123" i="12" s="1"/>
  <c r="X123" i="12" s="1"/>
  <c r="R123" i="12" s="1"/>
  <c r="M122" i="13"/>
  <c r="I122" i="12" s="1"/>
  <c r="K122" i="12" s="1"/>
  <c r="U122" i="12" s="1"/>
  <c r="X122" i="12" s="1"/>
  <c r="R122" i="12" s="1"/>
  <c r="M118" i="13"/>
  <c r="I118" i="12" s="1"/>
  <c r="K118" i="12" s="1"/>
  <c r="U118" i="12" s="1"/>
  <c r="X118" i="12" s="1"/>
  <c r="R118" i="12" s="1"/>
  <c r="M121" i="13"/>
  <c r="I121" i="12" s="1"/>
  <c r="K121" i="12" s="1"/>
  <c r="U121" i="12" s="1"/>
  <c r="X121" i="12" s="1"/>
  <c r="R121" i="12" s="1"/>
  <c r="M120" i="13"/>
  <c r="I120" i="12" s="1"/>
  <c r="K120" i="12" s="1"/>
  <c r="U120" i="12" s="1"/>
  <c r="X120" i="12" s="1"/>
  <c r="R120" i="12" s="1"/>
  <c r="M119" i="13"/>
  <c r="I119" i="12" s="1"/>
  <c r="K119" i="12" s="1"/>
  <c r="U119" i="12" s="1"/>
  <c r="X119" i="12" s="1"/>
  <c r="R119" i="12" s="1"/>
  <c r="M117" i="13"/>
  <c r="M112" i="13"/>
  <c r="M111" i="13"/>
  <c r="M110" i="13"/>
  <c r="I110" i="12" s="1"/>
  <c r="K110" i="12" s="1"/>
  <c r="U110" i="12" s="1"/>
  <c r="X110" i="12" s="1"/>
  <c r="R110" i="12" s="1"/>
  <c r="M109" i="13"/>
  <c r="I109" i="12" s="1"/>
  <c r="K109" i="12" s="1"/>
  <c r="U109" i="12" s="1"/>
  <c r="X109" i="12" s="1"/>
  <c r="R109" i="12" s="1"/>
  <c r="M108" i="13"/>
  <c r="I108" i="12" s="1"/>
  <c r="K108" i="12" s="1"/>
  <c r="U108" i="12" s="1"/>
  <c r="X108" i="12" s="1"/>
  <c r="R108" i="12" s="1"/>
  <c r="M107" i="13"/>
  <c r="I107" i="12" s="1"/>
  <c r="K107" i="12" s="1"/>
  <c r="U107" i="12" s="1"/>
  <c r="X107" i="12" s="1"/>
  <c r="R107" i="12" s="1"/>
  <c r="M106" i="13"/>
  <c r="I106" i="12" s="1"/>
  <c r="K106" i="12" s="1"/>
  <c r="U106" i="12" s="1"/>
  <c r="X106" i="12" s="1"/>
  <c r="R106" i="12" s="1"/>
  <c r="M105" i="13"/>
  <c r="I105" i="12" s="1"/>
  <c r="K105" i="12" s="1"/>
  <c r="U105" i="12" s="1"/>
  <c r="X105" i="12" s="1"/>
  <c r="R105" i="12" s="1"/>
  <c r="M104" i="13"/>
  <c r="I104" i="12" s="1"/>
  <c r="K104" i="12" s="1"/>
  <c r="U104" i="12" s="1"/>
  <c r="X104" i="12" s="1"/>
  <c r="R104" i="12" s="1"/>
  <c r="M103" i="13"/>
  <c r="I103" i="12" s="1"/>
  <c r="K103" i="12" s="1"/>
  <c r="U103" i="12" s="1"/>
  <c r="X103" i="12" s="1"/>
  <c r="R103" i="12" s="1"/>
  <c r="M102" i="13"/>
  <c r="I102" i="12" s="1"/>
  <c r="K102" i="12" s="1"/>
  <c r="U102" i="12" s="1"/>
  <c r="X102" i="12" s="1"/>
  <c r="R102" i="12" s="1"/>
  <c r="M101" i="13"/>
  <c r="I101" i="12" s="1"/>
  <c r="K101" i="12" s="1"/>
  <c r="U101" i="12" s="1"/>
  <c r="X101" i="12" s="1"/>
  <c r="R101" i="12" s="1"/>
  <c r="M100" i="13"/>
  <c r="I100" i="12" s="1"/>
  <c r="K100" i="12" s="1"/>
  <c r="U100" i="12" s="1"/>
  <c r="X100" i="12" s="1"/>
  <c r="R100" i="12" s="1"/>
  <c r="M99" i="13"/>
  <c r="I99" i="12" s="1"/>
  <c r="K99" i="12" s="1"/>
  <c r="U99" i="12" s="1"/>
  <c r="X99" i="12" s="1"/>
  <c r="R99" i="12" s="1"/>
  <c r="M98" i="13"/>
  <c r="I98" i="12" s="1"/>
  <c r="K98" i="12" s="1"/>
  <c r="U98" i="12" s="1"/>
  <c r="X98" i="12" s="1"/>
  <c r="R98" i="12" s="1"/>
  <c r="M97" i="13"/>
  <c r="I97" i="12" s="1"/>
  <c r="K97" i="12" s="1"/>
  <c r="U97" i="12" s="1"/>
  <c r="X97" i="12" s="1"/>
  <c r="R97" i="12" s="1"/>
  <c r="M96" i="13"/>
  <c r="I96" i="12" s="1"/>
  <c r="K96" i="12" s="1"/>
  <c r="U96" i="12" s="1"/>
  <c r="X96" i="12" s="1"/>
  <c r="R96" i="12" s="1"/>
  <c r="M95" i="13"/>
  <c r="I95" i="12" s="1"/>
  <c r="K95" i="12" s="1"/>
  <c r="U95" i="12" s="1"/>
  <c r="X95" i="12" s="1"/>
  <c r="R95" i="12" s="1"/>
  <c r="M94" i="13"/>
  <c r="I94" i="12" s="1"/>
  <c r="K94" i="12" s="1"/>
  <c r="U94" i="12" s="1"/>
  <c r="X94" i="12" s="1"/>
  <c r="R94" i="12" s="1"/>
  <c r="M92" i="13"/>
  <c r="I92" i="12" s="1"/>
  <c r="K92" i="12" s="1"/>
  <c r="U92" i="12" s="1"/>
  <c r="X92" i="12" s="1"/>
  <c r="R92" i="12" s="1"/>
  <c r="M91" i="13"/>
  <c r="I91" i="12" s="1"/>
  <c r="K91" i="12" s="1"/>
  <c r="U91" i="12" s="1"/>
  <c r="X91" i="12" s="1"/>
  <c r="R91" i="12" s="1"/>
  <c r="M90" i="13"/>
  <c r="I90" i="12" s="1"/>
  <c r="K90" i="12" s="1"/>
  <c r="U90" i="12" s="1"/>
  <c r="X90" i="12" s="1"/>
  <c r="R90" i="12" s="1"/>
  <c r="M89" i="13"/>
  <c r="I89" i="12" s="1"/>
  <c r="K89" i="12" s="1"/>
  <c r="U89" i="12" s="1"/>
  <c r="X89" i="12" s="1"/>
  <c r="R89" i="12" s="1"/>
  <c r="M88" i="13"/>
  <c r="I88" i="12" s="1"/>
  <c r="K88" i="12" s="1"/>
  <c r="U88" i="12" s="1"/>
  <c r="X88" i="12" s="1"/>
  <c r="R88" i="12" s="1"/>
  <c r="M87" i="13"/>
  <c r="I87" i="12" s="1"/>
  <c r="K87" i="12" s="1"/>
  <c r="U87" i="12" s="1"/>
  <c r="X87" i="12" s="1"/>
  <c r="R87" i="12" s="1"/>
  <c r="M86" i="13"/>
  <c r="I86" i="12" s="1"/>
  <c r="K86" i="12" s="1"/>
  <c r="U86" i="12" s="1"/>
  <c r="X86" i="12" s="1"/>
  <c r="R86" i="12" s="1"/>
  <c r="M85" i="13"/>
  <c r="M93" i="13"/>
  <c r="M83" i="13"/>
  <c r="I83" i="12" s="1"/>
  <c r="K83" i="12" s="1"/>
  <c r="U83" i="12" s="1"/>
  <c r="X83" i="12" s="1"/>
  <c r="R83" i="12" s="1"/>
  <c r="M82" i="13"/>
  <c r="I82" i="12" s="1"/>
  <c r="K82" i="12" s="1"/>
  <c r="U82" i="12" s="1"/>
  <c r="X82" i="12" s="1"/>
  <c r="R82" i="12" s="1"/>
  <c r="M80" i="13"/>
  <c r="I80" i="12" s="1"/>
  <c r="K80" i="12" s="1"/>
  <c r="U80" i="12" s="1"/>
  <c r="X80" i="12" s="1"/>
  <c r="R80" i="12" s="1"/>
  <c r="M79" i="13"/>
  <c r="I79" i="12" s="1"/>
  <c r="K79" i="12" s="1"/>
  <c r="U79" i="12" s="1"/>
  <c r="X79" i="12" s="1"/>
  <c r="R79" i="12" s="1"/>
  <c r="M78" i="13"/>
  <c r="I78" i="12" s="1"/>
  <c r="K78" i="12" s="1"/>
  <c r="U78" i="12" s="1"/>
  <c r="X78" i="12" s="1"/>
  <c r="R78" i="12" s="1"/>
  <c r="M77" i="13"/>
  <c r="I77" i="12" s="1"/>
  <c r="K77" i="12" s="1"/>
  <c r="U77" i="12" s="1"/>
  <c r="X77" i="12" s="1"/>
  <c r="R77" i="12" s="1"/>
  <c r="M76" i="13"/>
  <c r="I76" i="12" s="1"/>
  <c r="K76" i="12" s="1"/>
  <c r="U76" i="12" s="1"/>
  <c r="X76" i="12" s="1"/>
  <c r="R76" i="12" s="1"/>
  <c r="M75" i="13"/>
  <c r="I75" i="12" s="1"/>
  <c r="K75" i="12" s="1"/>
  <c r="U75" i="12" s="1"/>
  <c r="X75" i="12" s="1"/>
  <c r="R75" i="12" s="1"/>
  <c r="M74" i="13"/>
  <c r="I74" i="12" s="1"/>
  <c r="K74" i="12" s="1"/>
  <c r="U74" i="12" s="1"/>
  <c r="X74" i="12" s="1"/>
  <c r="R74" i="12" s="1"/>
  <c r="M73" i="13"/>
  <c r="I73" i="12" s="1"/>
  <c r="K73" i="12" s="1"/>
  <c r="U73" i="12" s="1"/>
  <c r="X73" i="12" s="1"/>
  <c r="R73" i="12" s="1"/>
  <c r="M72" i="13"/>
  <c r="I72" i="12" s="1"/>
  <c r="K72" i="12" s="1"/>
  <c r="U72" i="12" s="1"/>
  <c r="X72" i="12" s="1"/>
  <c r="R72" i="12" s="1"/>
  <c r="M70" i="13"/>
  <c r="I70" i="12" s="1"/>
  <c r="M71" i="13"/>
  <c r="M81" i="13"/>
  <c r="M67" i="13"/>
  <c r="I67" i="12" s="1"/>
  <c r="K67" i="12" s="1"/>
  <c r="U67" i="12" s="1"/>
  <c r="X67" i="12" s="1"/>
  <c r="R67" i="12" s="1"/>
  <c r="M66" i="13"/>
  <c r="I66" i="12" s="1"/>
  <c r="K66" i="12" s="1"/>
  <c r="U66" i="12" s="1"/>
  <c r="X66" i="12" s="1"/>
  <c r="R66" i="12" s="1"/>
  <c r="M65" i="13"/>
  <c r="I65" i="12" s="1"/>
  <c r="K65" i="12" s="1"/>
  <c r="U65" i="12" s="1"/>
  <c r="X65" i="12" s="1"/>
  <c r="R65" i="12" s="1"/>
  <c r="M64" i="13"/>
  <c r="I64" i="12" s="1"/>
  <c r="K64" i="12" s="1"/>
  <c r="U64" i="12" s="1"/>
  <c r="X64" i="12" s="1"/>
  <c r="R64" i="12" s="1"/>
  <c r="M63" i="13"/>
  <c r="I63" i="12" s="1"/>
  <c r="K63" i="12" s="1"/>
  <c r="U63" i="12" s="1"/>
  <c r="X63" i="12" s="1"/>
  <c r="R63" i="12" s="1"/>
  <c r="M62" i="13"/>
  <c r="I62" i="12" s="1"/>
  <c r="K62" i="12" s="1"/>
  <c r="U62" i="12" s="1"/>
  <c r="X62" i="12" s="1"/>
  <c r="R62" i="12" s="1"/>
  <c r="M52" i="13"/>
  <c r="I52" i="12" s="1"/>
  <c r="K52" i="12" s="1"/>
  <c r="U52" i="12" s="1"/>
  <c r="X52" i="12" s="1"/>
  <c r="R52" i="12" s="1"/>
  <c r="M61" i="13"/>
  <c r="I61" i="12" s="1"/>
  <c r="K61" i="12" s="1"/>
  <c r="U61" i="12" s="1"/>
  <c r="X61" i="12" s="1"/>
  <c r="R61" i="12" s="1"/>
  <c r="M60" i="13"/>
  <c r="I60" i="12" s="1"/>
  <c r="K60" i="12" s="1"/>
  <c r="U60" i="12" s="1"/>
  <c r="X60" i="12" s="1"/>
  <c r="R60" i="12" s="1"/>
  <c r="M59" i="13"/>
  <c r="I59" i="12" s="1"/>
  <c r="K59" i="12" s="1"/>
  <c r="U59" i="12" s="1"/>
  <c r="X59" i="12" s="1"/>
  <c r="R59" i="12" s="1"/>
  <c r="M58" i="13"/>
  <c r="I58" i="12" s="1"/>
  <c r="K58" i="12" s="1"/>
  <c r="U58" i="12" s="1"/>
  <c r="X58" i="12" s="1"/>
  <c r="R58" i="12" s="1"/>
  <c r="M68" i="13"/>
  <c r="I68" i="12" s="1"/>
  <c r="K68" i="12" s="1"/>
  <c r="U68" i="12" s="1"/>
  <c r="X68" i="12" s="1"/>
  <c r="R68" i="12" s="1"/>
  <c r="M55" i="13"/>
  <c r="I55" i="12" s="1"/>
  <c r="K55" i="12" s="1"/>
  <c r="U55" i="12" s="1"/>
  <c r="X55" i="12" s="1"/>
  <c r="R55" i="12" s="1"/>
  <c r="M54" i="13"/>
  <c r="I54" i="12" s="1"/>
  <c r="K54" i="12" s="1"/>
  <c r="U54" i="12" s="1"/>
  <c r="X54" i="12" s="1"/>
  <c r="R54" i="12" s="1"/>
  <c r="M57" i="13"/>
  <c r="I57" i="12" s="1"/>
  <c r="K57" i="12" s="1"/>
  <c r="U57" i="12" s="1"/>
  <c r="X57" i="12" s="1"/>
  <c r="R57" i="12" s="1"/>
  <c r="M51" i="13"/>
  <c r="I51" i="12" s="1"/>
  <c r="K51" i="12" s="1"/>
  <c r="U51" i="12" s="1"/>
  <c r="X51" i="12" s="1"/>
  <c r="R51" i="12" s="1"/>
  <c r="M56" i="13"/>
  <c r="I56" i="12" s="1"/>
  <c r="K56" i="12" s="1"/>
  <c r="U56" i="12" s="1"/>
  <c r="X56" i="12" s="1"/>
  <c r="R56" i="12" s="1"/>
  <c r="M53" i="13"/>
  <c r="I53" i="12" s="1"/>
  <c r="K53" i="12" s="1"/>
  <c r="U53" i="12" s="1"/>
  <c r="X53" i="12" s="1"/>
  <c r="R53" i="12" s="1"/>
  <c r="M50" i="13"/>
  <c r="M48" i="13"/>
  <c r="I48" i="12" s="1"/>
  <c r="K48" i="12" s="1"/>
  <c r="U48" i="12" s="1"/>
  <c r="X48" i="12" s="1"/>
  <c r="R48" i="12" s="1"/>
  <c r="M35" i="13"/>
  <c r="I35" i="12" s="1"/>
  <c r="K35" i="12" s="1"/>
  <c r="U35" i="12" s="1"/>
  <c r="X35" i="12" s="1"/>
  <c r="R35" i="12" s="1"/>
  <c r="M47" i="13"/>
  <c r="I47" i="12" s="1"/>
  <c r="K47" i="12" s="1"/>
  <c r="U47" i="12" s="1"/>
  <c r="X47" i="12" s="1"/>
  <c r="R47" i="12" s="1"/>
  <c r="M46" i="13"/>
  <c r="I46" i="12" s="1"/>
  <c r="K46" i="12" s="1"/>
  <c r="U46" i="12" s="1"/>
  <c r="X46" i="12" s="1"/>
  <c r="R46" i="12" s="1"/>
  <c r="M45" i="13"/>
  <c r="I45" i="12" s="1"/>
  <c r="K45" i="12" s="1"/>
  <c r="U45" i="12" s="1"/>
  <c r="X45" i="12" s="1"/>
  <c r="R45" i="12" s="1"/>
  <c r="M44" i="13"/>
  <c r="I44" i="12" s="1"/>
  <c r="K44" i="12" s="1"/>
  <c r="U44" i="12" s="1"/>
  <c r="X44" i="12" s="1"/>
  <c r="R44" i="12" s="1"/>
  <c r="M43" i="13"/>
  <c r="I43" i="12" s="1"/>
  <c r="K43" i="12" s="1"/>
  <c r="U43" i="12" s="1"/>
  <c r="X43" i="12" s="1"/>
  <c r="R43" i="12" s="1"/>
  <c r="M42" i="13"/>
  <c r="I42" i="12" s="1"/>
  <c r="K42" i="12" s="1"/>
  <c r="U42" i="12" s="1"/>
  <c r="X42" i="12" s="1"/>
  <c r="R42" i="12" s="1"/>
  <c r="M41" i="13"/>
  <c r="I41" i="12" s="1"/>
  <c r="K41" i="12" s="1"/>
  <c r="U41" i="12" s="1"/>
  <c r="X41" i="12" s="1"/>
  <c r="R41" i="12" s="1"/>
  <c r="M32" i="13"/>
  <c r="I32" i="12" s="1"/>
  <c r="K32" i="12" s="1"/>
  <c r="U32" i="12" s="1"/>
  <c r="X32" i="12" s="1"/>
  <c r="R32" i="12" s="1"/>
  <c r="M40" i="13"/>
  <c r="I40" i="12" s="1"/>
  <c r="K40" i="12" s="1"/>
  <c r="U40" i="12" s="1"/>
  <c r="X40" i="12" s="1"/>
  <c r="R40" i="12" s="1"/>
  <c r="M33" i="13"/>
  <c r="I33" i="12" s="1"/>
  <c r="K33" i="12" s="1"/>
  <c r="U33" i="12" s="1"/>
  <c r="X33" i="12" s="1"/>
  <c r="R33" i="12" s="1"/>
  <c r="M39" i="13"/>
  <c r="I39" i="12" s="1"/>
  <c r="K39" i="12" s="1"/>
  <c r="U39" i="12" s="1"/>
  <c r="X39" i="12" s="1"/>
  <c r="R39" i="12" s="1"/>
  <c r="M38" i="13"/>
  <c r="I38" i="12" s="1"/>
  <c r="K38" i="12" s="1"/>
  <c r="U38" i="12" s="1"/>
  <c r="X38" i="12" s="1"/>
  <c r="R38" i="12" s="1"/>
  <c r="M37" i="13"/>
  <c r="I37" i="12" s="1"/>
  <c r="K37" i="12" s="1"/>
  <c r="U37" i="12" s="1"/>
  <c r="X37" i="12" s="1"/>
  <c r="R37" i="12" s="1"/>
  <c r="M36" i="13"/>
  <c r="I36" i="12" s="1"/>
  <c r="K36" i="12" s="1"/>
  <c r="U36" i="12" s="1"/>
  <c r="X36" i="12" s="1"/>
  <c r="R36" i="12" s="1"/>
  <c r="M31" i="13"/>
  <c r="I31" i="12" s="1"/>
  <c r="K31" i="12" s="1"/>
  <c r="U31" i="12" s="1"/>
  <c r="X31" i="12" s="1"/>
  <c r="R31" i="12" s="1"/>
  <c r="M34" i="13"/>
  <c r="M29" i="13"/>
  <c r="I29" i="12" s="1"/>
  <c r="K29" i="12" s="1"/>
  <c r="U29" i="12" s="1"/>
  <c r="X29" i="12" s="1"/>
  <c r="R29" i="12" s="1"/>
  <c r="M20" i="13"/>
  <c r="I20" i="12" s="1"/>
  <c r="K20" i="12" s="1"/>
  <c r="U20" i="12" s="1"/>
  <c r="X20" i="12" s="1"/>
  <c r="R20" i="12" s="1"/>
  <c r="M28" i="13"/>
  <c r="I28" i="12" s="1"/>
  <c r="K28" i="12" s="1"/>
  <c r="U28" i="12" s="1"/>
  <c r="X28" i="12" s="1"/>
  <c r="R28" i="12" s="1"/>
  <c r="M27" i="13"/>
  <c r="I27" i="12" s="1"/>
  <c r="K27" i="12" s="1"/>
  <c r="U27" i="12" s="1"/>
  <c r="X27" i="12" s="1"/>
  <c r="R27" i="12" s="1"/>
  <c r="M26" i="13"/>
  <c r="I26" i="12" s="1"/>
  <c r="K26" i="12" s="1"/>
  <c r="U26" i="12" s="1"/>
  <c r="X26" i="12" s="1"/>
  <c r="R26" i="12" s="1"/>
  <c r="M25" i="13"/>
  <c r="I25" i="12" s="1"/>
  <c r="K25" i="12" s="1"/>
  <c r="U25" i="12" s="1"/>
  <c r="X25" i="12" s="1"/>
  <c r="R25" i="12" s="1"/>
  <c r="M24" i="13"/>
  <c r="I24" i="12" s="1"/>
  <c r="K24" i="12" s="1"/>
  <c r="U24" i="12" s="1"/>
  <c r="X24" i="12" s="1"/>
  <c r="R24" i="12" s="1"/>
  <c r="M22" i="13"/>
  <c r="I22" i="12" s="1"/>
  <c r="K22" i="12" s="1"/>
  <c r="U22" i="12" s="1"/>
  <c r="X22" i="12" s="1"/>
  <c r="R22" i="12" s="1"/>
  <c r="M23" i="13"/>
  <c r="I23" i="12" s="1"/>
  <c r="K23" i="12" s="1"/>
  <c r="U23" i="12" s="1"/>
  <c r="X23" i="12" s="1"/>
  <c r="R23" i="12" s="1"/>
  <c r="M19" i="13"/>
  <c r="I19" i="12" s="1"/>
  <c r="K19" i="12" s="1"/>
  <c r="U19" i="12" s="1"/>
  <c r="X19" i="12" s="1"/>
  <c r="R19" i="12" s="1"/>
  <c r="M21" i="13"/>
  <c r="I21" i="12" s="1"/>
  <c r="K21" i="12" s="1"/>
  <c r="U21" i="12" s="1"/>
  <c r="X21" i="12" s="1"/>
  <c r="R21" i="12" s="1"/>
  <c r="M18" i="13"/>
  <c r="X125" i="12"/>
  <c r="R125" i="12" s="1"/>
  <c r="M16" i="13"/>
  <c r="I16" i="12" s="1"/>
  <c r="K16" i="12" s="1"/>
  <c r="U16" i="12" s="1"/>
  <c r="X16" i="12" s="1"/>
  <c r="R16" i="12" s="1"/>
  <c r="M15" i="13"/>
  <c r="I15" i="12" s="1"/>
  <c r="K15" i="12" s="1"/>
  <c r="U15" i="12" s="1"/>
  <c r="X15" i="12" s="1"/>
  <c r="R15" i="12" s="1"/>
  <c r="M14" i="13"/>
  <c r="I14" i="12" s="1"/>
  <c r="K14" i="12" s="1"/>
  <c r="U14" i="12" s="1"/>
  <c r="X14" i="12" s="1"/>
  <c r="R14" i="12" s="1"/>
  <c r="M13" i="13"/>
  <c r="I13" i="12" s="1"/>
  <c r="K13" i="12" s="1"/>
  <c r="U13" i="12" s="1"/>
  <c r="X13" i="12" s="1"/>
  <c r="R13" i="12" s="1"/>
  <c r="M10" i="13"/>
  <c r="I10" i="12" s="1"/>
  <c r="K10" i="12" s="1"/>
  <c r="U10" i="12" s="1"/>
  <c r="X10" i="12" s="1"/>
  <c r="R10" i="12" s="1"/>
  <c r="M11" i="13"/>
  <c r="I11" i="12" s="1"/>
  <c r="K11" i="12" s="1"/>
  <c r="U11" i="12" s="1"/>
  <c r="X11" i="12" s="1"/>
  <c r="R11" i="12" s="1"/>
  <c r="M8" i="13"/>
  <c r="I8" i="12" s="1"/>
  <c r="M9" i="13"/>
  <c r="M6" i="13"/>
  <c r="I111" i="12" l="1"/>
  <c r="K111" i="12" s="1"/>
  <c r="U111" i="12" s="1"/>
  <c r="X111" i="12" s="1"/>
  <c r="R111" i="12" s="1"/>
  <c r="I112" i="12"/>
  <c r="K112" i="12" s="1"/>
  <c r="U112" i="12" s="1"/>
  <c r="X112" i="12" s="1"/>
  <c r="R112" i="12" s="1"/>
  <c r="P84" i="12"/>
  <c r="P114" i="12"/>
  <c r="O7" i="12"/>
  <c r="O69" i="12"/>
  <c r="Q69" i="12" s="1"/>
  <c r="W69" i="12" s="1"/>
  <c r="L69" i="12"/>
  <c r="N69" i="12" s="1"/>
  <c r="V69" i="12" s="1"/>
  <c r="M49" i="13"/>
  <c r="F69" i="12"/>
  <c r="H69" i="12" s="1"/>
  <c r="T69" i="12" s="1"/>
  <c r="G16" i="12"/>
  <c r="G125" i="12"/>
  <c r="G107" i="12"/>
  <c r="G52" i="12"/>
  <c r="G90" i="12"/>
  <c r="G80" i="12"/>
  <c r="G41" i="12"/>
  <c r="G25" i="12"/>
  <c r="G122" i="12"/>
  <c r="G99" i="12"/>
  <c r="G72" i="12"/>
  <c r="G57" i="12"/>
  <c r="G31" i="12"/>
  <c r="G48" i="12"/>
  <c r="G9" i="12"/>
  <c r="G119" i="12"/>
  <c r="G86" i="12"/>
  <c r="G95" i="12"/>
  <c r="G103" i="12"/>
  <c r="G111" i="12"/>
  <c r="G76" i="12"/>
  <c r="G50" i="12"/>
  <c r="G58" i="12"/>
  <c r="G65" i="12"/>
  <c r="G39" i="12"/>
  <c r="G45" i="12"/>
  <c r="G23" i="12"/>
  <c r="G20" i="12"/>
  <c r="G13" i="12"/>
  <c r="G121" i="12"/>
  <c r="G93" i="12"/>
  <c r="G88" i="12"/>
  <c r="G92" i="12"/>
  <c r="G97" i="12"/>
  <c r="G101" i="12"/>
  <c r="G105" i="12"/>
  <c r="G109" i="12"/>
  <c r="G71" i="12"/>
  <c r="G74" i="12"/>
  <c r="G78" i="12"/>
  <c r="G56" i="12"/>
  <c r="G55" i="12"/>
  <c r="G60" i="12"/>
  <c r="G63" i="12"/>
  <c r="G67" i="12"/>
  <c r="G37" i="12"/>
  <c r="G40" i="12"/>
  <c r="G43" i="12"/>
  <c r="G47" i="12"/>
  <c r="G21" i="12"/>
  <c r="G24" i="12"/>
  <c r="G27" i="12"/>
  <c r="G6" i="12"/>
  <c r="G11" i="12"/>
  <c r="G15" i="12"/>
  <c r="G117" i="12"/>
  <c r="G120" i="12"/>
  <c r="G118" i="12"/>
  <c r="G123" i="12"/>
  <c r="G85" i="12"/>
  <c r="G87" i="12"/>
  <c r="G89" i="12"/>
  <c r="G91" i="12"/>
  <c r="G94" i="12"/>
  <c r="G96" i="12"/>
  <c r="G98" i="12"/>
  <c r="G100" i="12"/>
  <c r="G102" i="12"/>
  <c r="G104" i="12"/>
  <c r="G106" i="12"/>
  <c r="G108" i="12"/>
  <c r="G110" i="12"/>
  <c r="G81" i="12"/>
  <c r="G70" i="12"/>
  <c r="G73" i="12"/>
  <c r="G75" i="12"/>
  <c r="G77" i="12"/>
  <c r="G79" i="12"/>
  <c r="G82" i="12"/>
  <c r="G83" i="12"/>
  <c r="G53" i="12"/>
  <c r="G51" i="12"/>
  <c r="G54" i="12"/>
  <c r="G68" i="12"/>
  <c r="G59" i="12"/>
  <c r="G61" i="12"/>
  <c r="G62" i="12"/>
  <c r="G64" i="12"/>
  <c r="G66" i="12"/>
  <c r="G34" i="12"/>
  <c r="G36" i="12"/>
  <c r="G38" i="12"/>
  <c r="G33" i="12"/>
  <c r="G32" i="12"/>
  <c r="G42" i="12"/>
  <c r="G44" i="12"/>
  <c r="G46" i="12"/>
  <c r="G35" i="12"/>
  <c r="G18" i="12"/>
  <c r="G19" i="12"/>
  <c r="G22" i="12"/>
  <c r="G26" i="12"/>
  <c r="G28" i="12"/>
  <c r="G29" i="12"/>
  <c r="G12" i="12"/>
  <c r="G8" i="12"/>
  <c r="G10" i="12"/>
  <c r="G14" i="12"/>
  <c r="G124" i="12"/>
  <c r="G115" i="12"/>
  <c r="G113" i="12"/>
  <c r="M115" i="12"/>
  <c r="M113" i="12"/>
  <c r="P124" i="12"/>
  <c r="P115" i="12"/>
  <c r="P113" i="12"/>
  <c r="M124" i="12"/>
  <c r="Q85" i="12"/>
  <c r="W85" i="12" s="1"/>
  <c r="O84" i="12"/>
  <c r="Q84" i="12" s="1"/>
  <c r="W84" i="12" s="1"/>
  <c r="N85" i="12"/>
  <c r="V85" i="12" s="1"/>
  <c r="L84" i="12"/>
  <c r="N84" i="12" s="1"/>
  <c r="V84" i="12" s="1"/>
  <c r="P69" i="12"/>
  <c r="I85" i="12"/>
  <c r="M84" i="13"/>
  <c r="M5" i="13"/>
  <c r="M126" i="13" s="1"/>
  <c r="I126" i="12" s="1"/>
  <c r="J114" i="12" s="1"/>
  <c r="H85" i="12"/>
  <c r="T85" i="12" s="1"/>
  <c r="F84" i="12"/>
  <c r="H84" i="12" s="1"/>
  <c r="T84" i="12" s="1"/>
  <c r="G112" i="12"/>
  <c r="I9" i="12"/>
  <c r="K9" i="12" s="1"/>
  <c r="U9" i="12" s="1"/>
  <c r="X9" i="12" s="1"/>
  <c r="R9" i="12" s="1"/>
  <c r="I71" i="12"/>
  <c r="K71" i="12" s="1"/>
  <c r="U71" i="12" s="1"/>
  <c r="X71" i="12" s="1"/>
  <c r="R71" i="12" s="1"/>
  <c r="M69" i="13"/>
  <c r="K70" i="12"/>
  <c r="U70" i="12" s="1"/>
  <c r="X70" i="12" s="1"/>
  <c r="R70" i="12" s="1"/>
  <c r="K8" i="12"/>
  <c r="U8" i="12" s="1"/>
  <c r="X8" i="12" s="1"/>
  <c r="R8" i="12" s="1"/>
  <c r="F17" i="12"/>
  <c r="H18" i="12"/>
  <c r="T18" i="12" s="1"/>
  <c r="F30" i="12"/>
  <c r="H30" i="12" s="1"/>
  <c r="T30" i="12" s="1"/>
  <c r="H34" i="12"/>
  <c r="T34" i="12" s="1"/>
  <c r="H49" i="12"/>
  <c r="T49" i="12" s="1"/>
  <c r="H50" i="12"/>
  <c r="T50" i="12" s="1"/>
  <c r="H81" i="12"/>
  <c r="T81" i="12" s="1"/>
  <c r="H93" i="12"/>
  <c r="T93" i="12" s="1"/>
  <c r="F116" i="12"/>
  <c r="H116" i="12" s="1"/>
  <c r="T116" i="12" s="1"/>
  <c r="H117" i="12"/>
  <c r="T117" i="12" s="1"/>
  <c r="Q117" i="12"/>
  <c r="W117" i="12" s="1"/>
  <c r="O116" i="12"/>
  <c r="Q116" i="12" s="1"/>
  <c r="W116" i="12" s="1"/>
  <c r="N117" i="12"/>
  <c r="V117" i="12" s="1"/>
  <c r="L116" i="12"/>
  <c r="N116" i="12" s="1"/>
  <c r="V116" i="12" s="1"/>
  <c r="M116" i="13"/>
  <c r="I117" i="12"/>
  <c r="I93" i="12"/>
  <c r="N93" i="12"/>
  <c r="V93" i="12" s="1"/>
  <c r="Q93" i="12"/>
  <c r="W93" i="12" s="1"/>
  <c r="Q81" i="12"/>
  <c r="W81" i="12" s="1"/>
  <c r="N81" i="12"/>
  <c r="V81" i="12" s="1"/>
  <c r="I50" i="12"/>
  <c r="I49" i="12" s="1"/>
  <c r="I81" i="12"/>
  <c r="I69" i="12" s="1"/>
  <c r="N50" i="12"/>
  <c r="V50" i="12" s="1"/>
  <c r="N49" i="12"/>
  <c r="V49" i="12" s="1"/>
  <c r="Q50" i="12"/>
  <c r="W50" i="12" s="1"/>
  <c r="Q49" i="12"/>
  <c r="W49" i="12" s="1"/>
  <c r="Q34" i="12"/>
  <c r="W34" i="12" s="1"/>
  <c r="Q30" i="12"/>
  <c r="W30" i="12" s="1"/>
  <c r="N34" i="12"/>
  <c r="V34" i="12" s="1"/>
  <c r="L30" i="12"/>
  <c r="N30" i="12" s="1"/>
  <c r="V30" i="12" s="1"/>
  <c r="M30" i="13"/>
  <c r="I34" i="12"/>
  <c r="Q18" i="12"/>
  <c r="W18" i="12" s="1"/>
  <c r="O17" i="12"/>
  <c r="Q17" i="12" s="1"/>
  <c r="W17" i="12" s="1"/>
  <c r="N18" i="12"/>
  <c r="V18" i="12" s="1"/>
  <c r="L17" i="12"/>
  <c r="N17" i="12" s="1"/>
  <c r="V17" i="12" s="1"/>
  <c r="M17" i="13"/>
  <c r="I18" i="12"/>
  <c r="Q12" i="12"/>
  <c r="W12" i="12" s="1"/>
  <c r="Q7" i="12"/>
  <c r="W7" i="12" s="1"/>
  <c r="N12" i="12"/>
  <c r="V12" i="12" s="1"/>
  <c r="N7" i="12"/>
  <c r="V7" i="12" s="1"/>
  <c r="M7" i="13"/>
  <c r="P116" i="12"/>
  <c r="P49" i="12"/>
  <c r="P30" i="12"/>
  <c r="P17" i="12"/>
  <c r="P7" i="12"/>
  <c r="P123" i="12"/>
  <c r="P122" i="12"/>
  <c r="P118" i="12"/>
  <c r="P121" i="12"/>
  <c r="P120" i="12"/>
  <c r="P119" i="12"/>
  <c r="P117" i="12"/>
  <c r="P112" i="12"/>
  <c r="P111" i="12"/>
  <c r="P110" i="12"/>
  <c r="P109" i="12"/>
  <c r="P108" i="12"/>
  <c r="P107" i="12"/>
  <c r="P106" i="12"/>
  <c r="P105" i="12"/>
  <c r="P104" i="12"/>
  <c r="P103" i="12"/>
  <c r="P102" i="12"/>
  <c r="P101" i="12"/>
  <c r="P100" i="12"/>
  <c r="P99" i="12"/>
  <c r="P98" i="12"/>
  <c r="P97" i="12"/>
  <c r="P96" i="12"/>
  <c r="P95" i="12"/>
  <c r="P94" i="12"/>
  <c r="P92" i="12"/>
  <c r="P91" i="12"/>
  <c r="P90" i="12"/>
  <c r="P89" i="12"/>
  <c r="P88" i="12"/>
  <c r="P87" i="12"/>
  <c r="P86" i="12"/>
  <c r="P85" i="12"/>
  <c r="P93" i="12"/>
  <c r="P83" i="12"/>
  <c r="P82" i="12"/>
  <c r="P80" i="12"/>
  <c r="P79" i="12"/>
  <c r="P78" i="12"/>
  <c r="P77" i="12"/>
  <c r="P76" i="12"/>
  <c r="P75" i="12"/>
  <c r="P74" i="12"/>
  <c r="P73" i="12"/>
  <c r="P72" i="12"/>
  <c r="P70" i="12"/>
  <c r="P71" i="12"/>
  <c r="P81" i="12"/>
  <c r="P67" i="12"/>
  <c r="P66" i="12"/>
  <c r="P65" i="12"/>
  <c r="P64" i="12"/>
  <c r="P63" i="12"/>
  <c r="P62" i="12"/>
  <c r="P52" i="12"/>
  <c r="P61" i="12"/>
  <c r="P60" i="12"/>
  <c r="P59" i="12"/>
  <c r="P58" i="12"/>
  <c r="P68" i="12"/>
  <c r="P55" i="12"/>
  <c r="P54" i="12"/>
  <c r="P57" i="12"/>
  <c r="P51" i="12"/>
  <c r="P56" i="12"/>
  <c r="P53" i="12"/>
  <c r="P50" i="12"/>
  <c r="P48" i="12"/>
  <c r="P35" i="12"/>
  <c r="P47" i="12"/>
  <c r="P46" i="12"/>
  <c r="P45" i="12"/>
  <c r="P44" i="12"/>
  <c r="P43" i="12"/>
  <c r="P42" i="12"/>
  <c r="P41" i="12"/>
  <c r="P32" i="12"/>
  <c r="P40" i="12"/>
  <c r="P33" i="12"/>
  <c r="P39" i="12"/>
  <c r="P38" i="12"/>
  <c r="P37" i="12"/>
  <c r="P36" i="12"/>
  <c r="P31" i="12"/>
  <c r="P34" i="12"/>
  <c r="P29" i="12"/>
  <c r="P20" i="12"/>
  <c r="P28" i="12"/>
  <c r="P27" i="12"/>
  <c r="P26" i="12"/>
  <c r="P25" i="12"/>
  <c r="P24" i="12"/>
  <c r="P22" i="12"/>
  <c r="P23" i="12"/>
  <c r="P19" i="12"/>
  <c r="P21" i="12"/>
  <c r="P18" i="12"/>
  <c r="P125" i="12"/>
  <c r="P16" i="12"/>
  <c r="P15" i="12"/>
  <c r="P14" i="12"/>
  <c r="P13" i="12"/>
  <c r="P10" i="12"/>
  <c r="P11" i="12"/>
  <c r="P8" i="12"/>
  <c r="P9" i="12"/>
  <c r="P12" i="12"/>
  <c r="P6" i="12"/>
  <c r="M7" i="12"/>
  <c r="M17" i="12"/>
  <c r="M30" i="12"/>
  <c r="M49" i="12"/>
  <c r="M69" i="12"/>
  <c r="M84" i="12"/>
  <c r="M116" i="12"/>
  <c r="M123" i="12"/>
  <c r="M122" i="12"/>
  <c r="M118" i="12"/>
  <c r="M121" i="12"/>
  <c r="M120" i="12"/>
  <c r="M119" i="12"/>
  <c r="M117" i="12"/>
  <c r="M112" i="12"/>
  <c r="M111" i="12"/>
  <c r="M110" i="12"/>
  <c r="M109" i="12"/>
  <c r="M108" i="12"/>
  <c r="M107" i="12"/>
  <c r="M106" i="12"/>
  <c r="M105" i="12"/>
  <c r="M104" i="12"/>
  <c r="M103" i="12"/>
  <c r="M102" i="12"/>
  <c r="M101" i="12"/>
  <c r="M100" i="12"/>
  <c r="M99" i="12"/>
  <c r="M98" i="12"/>
  <c r="M97" i="12"/>
  <c r="M96" i="12"/>
  <c r="M95" i="12"/>
  <c r="M94" i="12"/>
  <c r="M92" i="12"/>
  <c r="M91" i="12"/>
  <c r="M90" i="12"/>
  <c r="M89" i="12"/>
  <c r="M88" i="12"/>
  <c r="M87" i="12"/>
  <c r="M86" i="12"/>
  <c r="M85" i="12"/>
  <c r="M93" i="12"/>
  <c r="M83" i="12"/>
  <c r="M82" i="12"/>
  <c r="M80" i="12"/>
  <c r="M79" i="12"/>
  <c r="M78" i="12"/>
  <c r="M77" i="12"/>
  <c r="M76" i="12"/>
  <c r="M75" i="12"/>
  <c r="M74" i="12"/>
  <c r="M73" i="12"/>
  <c r="M72" i="12"/>
  <c r="M70" i="12"/>
  <c r="M71" i="12"/>
  <c r="M81" i="12"/>
  <c r="M67" i="12"/>
  <c r="M66" i="12"/>
  <c r="M65" i="12"/>
  <c r="M64" i="12"/>
  <c r="M63" i="12"/>
  <c r="M62" i="12"/>
  <c r="M52" i="12"/>
  <c r="M61" i="12"/>
  <c r="M60" i="12"/>
  <c r="M59" i="12"/>
  <c r="M58" i="12"/>
  <c r="M68" i="12"/>
  <c r="M55" i="12"/>
  <c r="M54" i="12"/>
  <c r="M57" i="12"/>
  <c r="M51" i="12"/>
  <c r="M56" i="12"/>
  <c r="M53" i="12"/>
  <c r="M50" i="12"/>
  <c r="M48" i="12"/>
  <c r="M35" i="12"/>
  <c r="M47" i="12"/>
  <c r="M46" i="12"/>
  <c r="M45" i="12"/>
  <c r="M44" i="12"/>
  <c r="M43" i="12"/>
  <c r="M42" i="12"/>
  <c r="M41" i="12"/>
  <c r="M32" i="12"/>
  <c r="M40" i="12"/>
  <c r="M33" i="12"/>
  <c r="M39" i="12"/>
  <c r="M38" i="12"/>
  <c r="M37" i="12"/>
  <c r="M36" i="12"/>
  <c r="M31" i="12"/>
  <c r="M34" i="12"/>
  <c r="M29" i="12"/>
  <c r="M20" i="12"/>
  <c r="M28" i="12"/>
  <c r="M27" i="12"/>
  <c r="M26" i="12"/>
  <c r="M25" i="12"/>
  <c r="M24" i="12"/>
  <c r="M22" i="12"/>
  <c r="M23" i="12"/>
  <c r="M19" i="12"/>
  <c r="M21" i="12"/>
  <c r="M18" i="12"/>
  <c r="M125" i="12"/>
  <c r="M16" i="12"/>
  <c r="M15" i="12"/>
  <c r="M14" i="12"/>
  <c r="M13" i="12"/>
  <c r="M10" i="12"/>
  <c r="M11" i="12"/>
  <c r="M8" i="12"/>
  <c r="M9" i="12"/>
  <c r="M12" i="12"/>
  <c r="M6" i="12"/>
  <c r="I6" i="12"/>
  <c r="K6" i="12" s="1"/>
  <c r="U6" i="12" s="1"/>
  <c r="X6" i="12" s="1"/>
  <c r="R6" i="12" s="1"/>
  <c r="G116" i="12"/>
  <c r="G84" i="12"/>
  <c r="G69" i="12"/>
  <c r="G49" i="12"/>
  <c r="G30" i="12"/>
  <c r="G17" i="12"/>
  <c r="G7" i="12"/>
  <c r="I7" i="12" l="1"/>
  <c r="J115" i="12"/>
  <c r="J113" i="12"/>
  <c r="J124" i="12"/>
  <c r="K85" i="12"/>
  <c r="U85" i="12" s="1"/>
  <c r="X85" i="12" s="1"/>
  <c r="R85" i="12" s="1"/>
  <c r="I84" i="12"/>
  <c r="K84" i="12" s="1"/>
  <c r="U84" i="12" s="1"/>
  <c r="X84" i="12" s="1"/>
  <c r="R84" i="12" s="1"/>
  <c r="H17" i="12"/>
  <c r="T17" i="12" s="1"/>
  <c r="H7" i="12"/>
  <c r="T7" i="12" s="1"/>
  <c r="K117" i="12"/>
  <c r="U117" i="12" s="1"/>
  <c r="X117" i="12" s="1"/>
  <c r="R117" i="12" s="1"/>
  <c r="I116" i="12"/>
  <c r="K116" i="12" s="1"/>
  <c r="U116" i="12" s="1"/>
  <c r="X116" i="12" s="1"/>
  <c r="R116" i="12" s="1"/>
  <c r="K93" i="12"/>
  <c r="U93" i="12" s="1"/>
  <c r="X93" i="12" s="1"/>
  <c r="R93" i="12" s="1"/>
  <c r="K50" i="12"/>
  <c r="U50" i="12" s="1"/>
  <c r="X50" i="12" s="1"/>
  <c r="R50" i="12" s="1"/>
  <c r="K49" i="12"/>
  <c r="U49" i="12" s="1"/>
  <c r="X49" i="12" s="1"/>
  <c r="R49" i="12" s="1"/>
  <c r="K81" i="12"/>
  <c r="U81" i="12" s="1"/>
  <c r="X81" i="12" s="1"/>
  <c r="R81" i="12" s="1"/>
  <c r="K69" i="12"/>
  <c r="U69" i="12" s="1"/>
  <c r="X69" i="12" s="1"/>
  <c r="R69" i="12" s="1"/>
  <c r="K34" i="12"/>
  <c r="U34" i="12" s="1"/>
  <c r="X34" i="12" s="1"/>
  <c r="R34" i="12" s="1"/>
  <c r="I30" i="12"/>
  <c r="K30" i="12" s="1"/>
  <c r="U30" i="12" s="1"/>
  <c r="X30" i="12" s="1"/>
  <c r="R30" i="12" s="1"/>
  <c r="K18" i="12"/>
  <c r="U18" i="12" s="1"/>
  <c r="X18" i="12" s="1"/>
  <c r="R18" i="12" s="1"/>
  <c r="I17" i="12"/>
  <c r="K17" i="12" s="1"/>
  <c r="U17" i="12" s="1"/>
  <c r="K12" i="12"/>
  <c r="U12" i="12" s="1"/>
  <c r="X12" i="12" s="1"/>
  <c r="R12" i="12" s="1"/>
  <c r="K7" i="12"/>
  <c r="U7" i="12" s="1"/>
  <c r="J116" i="12"/>
  <c r="J84" i="12"/>
  <c r="J69" i="12"/>
  <c r="J49" i="12"/>
  <c r="J30" i="12"/>
  <c r="J17" i="12"/>
  <c r="J7" i="12"/>
  <c r="J122" i="12"/>
  <c r="J118" i="12"/>
  <c r="J121" i="12"/>
  <c r="J120" i="12"/>
  <c r="J119" i="12"/>
  <c r="J117" i="12"/>
  <c r="J112" i="12"/>
  <c r="J111" i="12"/>
  <c r="J110" i="12"/>
  <c r="J109" i="12"/>
  <c r="J108" i="12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2" i="12"/>
  <c r="J91" i="12"/>
  <c r="J90" i="12"/>
  <c r="J89" i="12"/>
  <c r="J88" i="12"/>
  <c r="J87" i="12"/>
  <c r="J86" i="12"/>
  <c r="J85" i="12"/>
  <c r="J93" i="12"/>
  <c r="J83" i="12"/>
  <c r="J82" i="12"/>
  <c r="J80" i="12"/>
  <c r="J79" i="12"/>
  <c r="J78" i="12"/>
  <c r="J77" i="12"/>
  <c r="J76" i="12"/>
  <c r="J75" i="12"/>
  <c r="J74" i="12"/>
  <c r="J73" i="12"/>
  <c r="J72" i="12"/>
  <c r="J70" i="12"/>
  <c r="J71" i="12"/>
  <c r="J81" i="12"/>
  <c r="J67" i="12"/>
  <c r="J66" i="12"/>
  <c r="J65" i="12"/>
  <c r="J64" i="12"/>
  <c r="J63" i="12"/>
  <c r="J62" i="12"/>
  <c r="J52" i="12"/>
  <c r="J61" i="12"/>
  <c r="J60" i="12"/>
  <c r="J59" i="12"/>
  <c r="J58" i="12"/>
  <c r="J68" i="12"/>
  <c r="J55" i="12"/>
  <c r="J54" i="12"/>
  <c r="J57" i="12"/>
  <c r="J51" i="12"/>
  <c r="J56" i="12"/>
  <c r="J53" i="12"/>
  <c r="J50" i="12"/>
  <c r="J48" i="12"/>
  <c r="J35" i="12"/>
  <c r="J47" i="12"/>
  <c r="J46" i="12"/>
  <c r="J45" i="12"/>
  <c r="J44" i="12"/>
  <c r="J43" i="12"/>
  <c r="J42" i="12"/>
  <c r="J41" i="12"/>
  <c r="J32" i="12"/>
  <c r="J40" i="12"/>
  <c r="J33" i="12"/>
  <c r="J123" i="12"/>
  <c r="J6" i="12"/>
  <c r="J12" i="12"/>
  <c r="J9" i="12"/>
  <c r="J8" i="12"/>
  <c r="J11" i="12"/>
  <c r="J10" i="12"/>
  <c r="J13" i="12"/>
  <c r="J14" i="12"/>
  <c r="J15" i="12"/>
  <c r="J16" i="12"/>
  <c r="J125" i="12"/>
  <c r="J18" i="12"/>
  <c r="J21" i="12"/>
  <c r="J19" i="12"/>
  <c r="J23" i="12"/>
  <c r="J22" i="12"/>
  <c r="J24" i="12"/>
  <c r="J25" i="12"/>
  <c r="J26" i="12"/>
  <c r="J27" i="12"/>
  <c r="J28" i="12"/>
  <c r="J20" i="12"/>
  <c r="J29" i="12"/>
  <c r="J34" i="12"/>
  <c r="J31" i="12"/>
  <c r="J36" i="12"/>
  <c r="J37" i="12"/>
  <c r="J38" i="12"/>
  <c r="J39" i="12"/>
  <c r="X7" i="12" l="1"/>
  <c r="R7" i="12" s="1"/>
  <c r="X17" i="12"/>
  <c r="R17" i="12" s="1"/>
</calcChain>
</file>

<file path=xl/sharedStrings.xml><?xml version="1.0" encoding="utf-8"?>
<sst xmlns="http://schemas.openxmlformats.org/spreadsheetml/2006/main" count="317" uniqueCount="184">
  <si>
    <t>МБОУ СШ № 13</t>
  </si>
  <si>
    <t>МБОУ СШ № 16</t>
  </si>
  <si>
    <t>МБОУ СШ № 17</t>
  </si>
  <si>
    <t>МБОУ СШ № 18</t>
  </si>
  <si>
    <t>МБОУ СШ № 19</t>
  </si>
  <si>
    <t>МБОУ СШ № 89</t>
  </si>
  <si>
    <t>МБОУ СШ № 91</t>
  </si>
  <si>
    <t>МБОУ СШ № 92</t>
  </si>
  <si>
    <t>МБОУ СШ № 94</t>
  </si>
  <si>
    <t>МБОУ СШ № 95</t>
  </si>
  <si>
    <t>МБОУ СШ № 46</t>
  </si>
  <si>
    <t>МБОУ СШ № 63</t>
  </si>
  <si>
    <t>МБОУ СШ № 81</t>
  </si>
  <si>
    <t>МБОУ СШ № 135</t>
  </si>
  <si>
    <t>МБОУ СШ № 31</t>
  </si>
  <si>
    <t>МБОУ СШ № 44</t>
  </si>
  <si>
    <t>МБОУ СШ № 47</t>
  </si>
  <si>
    <t>МБОУ СШ № 50</t>
  </si>
  <si>
    <t>МБОУ СШ № 51</t>
  </si>
  <si>
    <t>МБОУ СШ № 53</t>
  </si>
  <si>
    <t>МБОУ СШ № 56</t>
  </si>
  <si>
    <t>МБОУ СШ № 62</t>
  </si>
  <si>
    <t>МБОУ СШ № 64</t>
  </si>
  <si>
    <t>МБОУ СШ № 65</t>
  </si>
  <si>
    <t>МБОУ СШ № 79</t>
  </si>
  <si>
    <t>МБОУ СШ № 3</t>
  </si>
  <si>
    <t>МБОУ СШ № 21</t>
  </si>
  <si>
    <t>МБОУ СШ № 30</t>
  </si>
  <si>
    <t>МБОУ СШ № 36</t>
  </si>
  <si>
    <t>МБОУ СШ № 39</t>
  </si>
  <si>
    <t>МБОУ СШ № 73</t>
  </si>
  <si>
    <t>МБОУ СШ № 82</t>
  </si>
  <si>
    <t>МБОУ СШ № 84</t>
  </si>
  <si>
    <t>МБОУ СШ № 99</t>
  </si>
  <si>
    <t>МБОУ СШ № 133</t>
  </si>
  <si>
    <t>МБОУ СШ № 6</t>
  </si>
  <si>
    <t>МБОУ СШ № 7</t>
  </si>
  <si>
    <t>МБОУ СШ № 24</t>
  </si>
  <si>
    <t>МБОУ СШ № 34</t>
  </si>
  <si>
    <t>МБОУ СШ № 42</t>
  </si>
  <si>
    <t>МБОУ СШ № 45</t>
  </si>
  <si>
    <t>МБОУ СШ № 76</t>
  </si>
  <si>
    <t>МБОУ СШ № 78</t>
  </si>
  <si>
    <t>МБОУ СШ № 1</t>
  </si>
  <si>
    <t>МБОУ СШ № 2</t>
  </si>
  <si>
    <t>МБОУ СШ № 4</t>
  </si>
  <si>
    <t>МБОУ СШ № 5</t>
  </si>
  <si>
    <t>МБОУ СШ № 27</t>
  </si>
  <si>
    <t>МБОУ СШ № 66</t>
  </si>
  <si>
    <t>МБОУ СШ № 69</t>
  </si>
  <si>
    <t>МБОУ СШ № 70</t>
  </si>
  <si>
    <t>МБОУ СШ № 85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</si>
  <si>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</si>
  <si>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</si>
  <si>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</si>
  <si>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</si>
  <si>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</si>
  <si>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</si>
  <si>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</si>
  <si>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</si>
  <si>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</si>
  <si>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</si>
  <si>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</si>
  <si>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№</t>
  </si>
  <si>
    <t>Наименование ОУ (кратко)</t>
  </si>
  <si>
    <t>Код ОУ по КИАСУО</t>
  </si>
  <si>
    <t>МБОУ Лицей № 28</t>
  </si>
  <si>
    <t>МБОУ Гимназия № 8</t>
  </si>
  <si>
    <t>МАОУ СШ № 32</t>
  </si>
  <si>
    <t>МАОУ Гимназия № 5</t>
  </si>
  <si>
    <t>МБОУ Прогимназия  № 131</t>
  </si>
  <si>
    <t>МАОУ Лицей № 7</t>
  </si>
  <si>
    <t>МАОУ Гимназия №  9</t>
  </si>
  <si>
    <t>МБОУ СШ  № 12</t>
  </si>
  <si>
    <t>МАОУ Гимназия № 4</t>
  </si>
  <si>
    <t>МАОУ Гимназия № 6</t>
  </si>
  <si>
    <t>МБОУ СШ № 8 "Созидание"</t>
  </si>
  <si>
    <t>МАОУ Лицей № 11</t>
  </si>
  <si>
    <t>МАОУ СШ № 55</t>
  </si>
  <si>
    <t>МАОУ Гимназия № 10</t>
  </si>
  <si>
    <t>МБОУ Лицей № 3</t>
  </si>
  <si>
    <t>МБОУ Гимназия № 7</t>
  </si>
  <si>
    <t>МАОУ Гимназия № 15</t>
  </si>
  <si>
    <t>МАОУ Лицей № 12</t>
  </si>
  <si>
    <t>МАОУ СШ № 148</t>
  </si>
  <si>
    <t>МАОУ Лицей № 6 "Перспектива"</t>
  </si>
  <si>
    <t>МАОУ «КУГ № 1 – Универс»</t>
  </si>
  <si>
    <t>МАОУ Лицей № 1</t>
  </si>
  <si>
    <t>МБОУ Лицей № 8</t>
  </si>
  <si>
    <t>МБОУ Лицей № 10</t>
  </si>
  <si>
    <t>МАОУ Гимназия № 13 "Академ"</t>
  </si>
  <si>
    <t>МАОУ СШ № 23</t>
  </si>
  <si>
    <t>МАОУ СШ № 137</t>
  </si>
  <si>
    <t>МАОУ Лицей № 9 "Лидер"</t>
  </si>
  <si>
    <t>МАОУ Гимназия № 14</t>
  </si>
  <si>
    <t>МАОУ Гимназия № 2</t>
  </si>
  <si>
    <t>МБОУ Лицей № 2</t>
  </si>
  <si>
    <t>МБОУ  Гимназия № 16</t>
  </si>
  <si>
    <t>МАОУ СШ № 149</t>
  </si>
  <si>
    <t>МАОУ СШ № 143</t>
  </si>
  <si>
    <t>МАОУ СШ № 145</t>
  </si>
  <si>
    <t>МАОУ СШ № 150</t>
  </si>
  <si>
    <t>A</t>
  </si>
  <si>
    <t>C</t>
  </si>
  <si>
    <t>B</t>
  </si>
  <si>
    <t>D</t>
  </si>
  <si>
    <t>Итог</t>
  </si>
  <si>
    <t>МБОУ СШ № 86</t>
  </si>
  <si>
    <t>МАОУ Гимназия № 11</t>
  </si>
  <si>
    <t>МБОУ Школа-интернат № 1</t>
  </si>
  <si>
    <t>МБОУ СШ № 72</t>
  </si>
  <si>
    <t>МБОУ СШ № 10</t>
  </si>
  <si>
    <t>Среднее значение по городу</t>
  </si>
  <si>
    <t>КАДРОВОЕ ОБЕСПЕЧЕНИЕ ОБРАЗОВАТЕЛЬНЫХ УЧРЕЖДЕНИЙ</t>
  </si>
  <si>
    <t>Качественность обучения</t>
  </si>
  <si>
    <t>Общее  число педагогических кадров</t>
  </si>
  <si>
    <t>Зрелость коллектива и возможность инновационных преобразований</t>
  </si>
  <si>
    <t>Число педагогов в возрасте от 25 до 45 лет</t>
  </si>
  <si>
    <t>Общее  число обучающихся</t>
  </si>
  <si>
    <t>КАДРОВОЕ ОБЕСПЕЧЕНИЕ ОБЩЕОБРАЗОВАТЕЛЬНЫХ УЧРЕЖДЕНИЙ</t>
  </si>
  <si>
    <t>- отлично</t>
  </si>
  <si>
    <t>- хорошо</t>
  </si>
  <si>
    <t xml:space="preserve">- нормально </t>
  </si>
  <si>
    <t>- критично</t>
  </si>
  <si>
    <t>Примечание</t>
  </si>
  <si>
    <t>Стабильность педагогического коллектива</t>
  </si>
  <si>
    <t xml:space="preserve">Качество педагогического коллектива </t>
  </si>
  <si>
    <t>Обеспечение педагогами: число обучающихся на 1 педагога</t>
  </si>
  <si>
    <t>ЖЕЛЕЗНОДОРОЖНЫЙ РАЙОН</t>
  </si>
  <si>
    <t xml:space="preserve">МБОУ СШ № 86 </t>
  </si>
  <si>
    <t>КИРОВСКИЙ РАЙОН</t>
  </si>
  <si>
    <t>ЛЕНИНСКИЙ РАЙОН</t>
  </si>
  <si>
    <t>ОКТЯБРЬСКИЙ РАЙОН</t>
  </si>
  <si>
    <t xml:space="preserve">МАОУ Гимназия № 11 </t>
  </si>
  <si>
    <t xml:space="preserve">МБОУ СШ № 72 </t>
  </si>
  <si>
    <t>СВЕРДЛОВСКИЙ РАЙОН</t>
  </si>
  <si>
    <t>СОВЕТСКИЙ РАЙОН</t>
  </si>
  <si>
    <t>ЦЕНТРАЛЬНЫЙ РАЙОН</t>
  </si>
  <si>
    <t xml:space="preserve">МБОУ СШ № 10 </t>
  </si>
  <si>
    <t>по городу Красноярску</t>
  </si>
  <si>
    <t>МАОУ Гимназия № 3</t>
  </si>
  <si>
    <t xml:space="preserve">МАОУ СШ № 152 </t>
  </si>
  <si>
    <t>Расчетное среднее значение</t>
  </si>
  <si>
    <r>
      <t>Коэффициент квалификации коллектива</t>
    </r>
    <r>
      <rPr>
        <b/>
        <sz val="11"/>
        <color rgb="FF000000"/>
        <rFont val="Calibri"/>
        <family val="2"/>
        <charset val="204"/>
        <scheme val="minor"/>
      </rPr>
      <t xml:space="preserve"> Квпк</t>
    </r>
  </si>
  <si>
    <r>
      <t>Индекс квалификации коллектива</t>
    </r>
    <r>
      <rPr>
        <b/>
        <sz val="11"/>
        <color rgb="FF000000"/>
        <rFont val="Calibri"/>
        <family val="2"/>
        <charset val="204"/>
        <scheme val="minor"/>
      </rPr>
      <t xml:space="preserve"> Iвпк</t>
    </r>
  </si>
  <si>
    <r>
      <t xml:space="preserve">Коэффициент стабильности коллектива  </t>
    </r>
    <r>
      <rPr>
        <b/>
        <sz val="11"/>
        <color rgb="FF000000"/>
        <rFont val="Calibri"/>
        <family val="2"/>
        <charset val="204"/>
        <scheme val="minor"/>
      </rPr>
      <t xml:space="preserve"> Кс</t>
    </r>
  </si>
  <si>
    <r>
      <t xml:space="preserve">Индекс стабильности коллектива  </t>
    </r>
    <r>
      <rPr>
        <b/>
        <sz val="11"/>
        <color rgb="FF000000"/>
        <rFont val="Calibri"/>
        <family val="2"/>
        <charset val="204"/>
        <scheme val="minor"/>
      </rPr>
      <t xml:space="preserve">  Iс</t>
    </r>
  </si>
  <si>
    <r>
      <t xml:space="preserve">Коэффициент качества коллектива </t>
    </r>
    <r>
      <rPr>
        <b/>
        <sz val="11"/>
        <color rgb="FF000000"/>
        <rFont val="Calibri"/>
        <family val="2"/>
        <charset val="204"/>
        <scheme val="minor"/>
      </rPr>
      <t>Кк</t>
    </r>
  </si>
  <si>
    <r>
      <t xml:space="preserve">Индекс качества коллектива </t>
    </r>
    <r>
      <rPr>
        <b/>
        <sz val="11"/>
        <color rgb="FF000000"/>
        <rFont val="Calibri"/>
        <family val="2"/>
        <charset val="204"/>
        <scheme val="minor"/>
      </rPr>
      <t xml:space="preserve"> Iк</t>
    </r>
  </si>
  <si>
    <r>
      <t xml:space="preserve">Коэффициент потенциала инноваций </t>
    </r>
    <r>
      <rPr>
        <b/>
        <sz val="11"/>
        <color rgb="FF000000"/>
        <rFont val="Calibri"/>
        <family val="2"/>
        <charset val="204"/>
        <scheme val="minor"/>
      </rPr>
      <t>К</t>
    </r>
    <r>
      <rPr>
        <b/>
        <sz val="10"/>
        <color rgb="FF000000"/>
        <rFont val="Calibri"/>
        <family val="2"/>
        <charset val="204"/>
        <scheme val="minor"/>
      </rPr>
      <t>25-45</t>
    </r>
  </si>
  <si>
    <r>
      <t xml:space="preserve">Индекс потенциала инноваций </t>
    </r>
    <r>
      <rPr>
        <b/>
        <sz val="11"/>
        <color rgb="FF000000"/>
        <rFont val="Calibri"/>
        <family val="2"/>
        <charset val="204"/>
        <scheme val="minor"/>
      </rPr>
      <t xml:space="preserve">     I</t>
    </r>
    <r>
      <rPr>
        <b/>
        <sz val="10"/>
        <color rgb="FF000000"/>
        <rFont val="Calibri"/>
        <family val="2"/>
        <charset val="204"/>
        <scheme val="minor"/>
      </rPr>
      <t>25-45</t>
    </r>
  </si>
  <si>
    <r>
      <t xml:space="preserve">Индекс обеспечения педагогами   </t>
    </r>
    <r>
      <rPr>
        <b/>
        <sz val="11"/>
        <color rgb="FF000000"/>
        <rFont val="Calibri"/>
        <family val="2"/>
        <charset val="204"/>
        <scheme val="minor"/>
      </rPr>
      <t>Iоп</t>
    </r>
  </si>
  <si>
    <r>
      <t xml:space="preserve">Показатель обеспечения педагогами </t>
    </r>
    <r>
      <rPr>
        <b/>
        <sz val="11"/>
        <color theme="1"/>
        <rFont val="Calibri"/>
        <family val="2"/>
        <charset val="204"/>
        <scheme val="minor"/>
      </rPr>
      <t>Поп</t>
    </r>
  </si>
  <si>
    <r>
      <t>Коэффициент потенциала инноваций</t>
    </r>
    <r>
      <rPr>
        <b/>
        <sz val="11"/>
        <color theme="1"/>
        <rFont val="Calibri"/>
        <family val="2"/>
        <charset val="204"/>
        <scheme val="minor"/>
      </rPr>
      <t xml:space="preserve"> К</t>
    </r>
    <r>
      <rPr>
        <b/>
        <sz val="9"/>
        <color theme="1"/>
        <rFont val="Calibri"/>
        <family val="2"/>
        <charset val="204"/>
        <scheme val="minor"/>
      </rPr>
      <t>25-45</t>
    </r>
  </si>
  <si>
    <r>
      <t xml:space="preserve">Коэффициент квалификации коллектива   </t>
    </r>
    <r>
      <rPr>
        <b/>
        <sz val="11"/>
        <color theme="1"/>
        <rFont val="Calibri"/>
        <family val="2"/>
        <charset val="204"/>
        <scheme val="minor"/>
      </rPr>
      <t xml:space="preserve"> Квпк</t>
    </r>
  </si>
  <si>
    <r>
      <t xml:space="preserve">Коэффициент качества коллектива  </t>
    </r>
    <r>
      <rPr>
        <b/>
        <sz val="11"/>
        <color theme="1"/>
        <rFont val="Calibri"/>
        <family val="2"/>
        <charset val="204"/>
        <scheme val="minor"/>
      </rPr>
      <t xml:space="preserve"> Кк</t>
    </r>
  </si>
  <si>
    <r>
      <t xml:space="preserve">Коэффициент стабильности коллектива   </t>
    </r>
    <r>
      <rPr>
        <b/>
        <sz val="11"/>
        <color theme="1"/>
        <rFont val="Calibri"/>
        <family val="2"/>
        <charset val="204"/>
        <scheme val="minor"/>
      </rPr>
      <t xml:space="preserve"> К</t>
    </r>
    <r>
      <rPr>
        <b/>
        <sz val="10"/>
        <color theme="1"/>
        <rFont val="Calibri"/>
        <family val="2"/>
        <charset val="204"/>
        <scheme val="minor"/>
      </rPr>
      <t>с</t>
    </r>
  </si>
  <si>
    <t>МАОУ СШ № 152</t>
  </si>
  <si>
    <t>Высокий уровень</t>
  </si>
  <si>
    <t>Средний уровень</t>
  </si>
  <si>
    <t>Нижний уровень</t>
  </si>
  <si>
    <t xml:space="preserve"> - высокий уровень и выше</t>
  </si>
  <si>
    <t xml:space="preserve"> - от нижнего уровня до среднего уровня</t>
  </si>
  <si>
    <t>Цифра 1</t>
  </si>
  <si>
    <t>Цифра 2</t>
  </si>
  <si>
    <t>Цифра 3</t>
  </si>
  <si>
    <t>Цифра 4</t>
  </si>
  <si>
    <t>Цифра 5</t>
  </si>
  <si>
    <t>Среднее значение</t>
  </si>
  <si>
    <t>Вспомогательныe значения</t>
  </si>
  <si>
    <t>МБОУ СШ № 154</t>
  </si>
  <si>
    <t>МАОУ СШ "Комплекс "Покровский"</t>
  </si>
  <si>
    <t>Число педагогических и управленческих кадров с высшей и первой категорией</t>
  </si>
  <si>
    <t>МБОУ СШ № 156</t>
  </si>
  <si>
    <t>МАОУ СШ № 93</t>
  </si>
  <si>
    <t>МАОУ СШ № 90</t>
  </si>
  <si>
    <t xml:space="preserve"> - от среднего уровня до высокого уровня</t>
  </si>
  <si>
    <t>на 01 октября 2020 г.</t>
  </si>
  <si>
    <t>Общее число педагогических и управленческих кадров на 01 октября 2019 г.</t>
  </si>
  <si>
    <t>Число педагогических и управленческих кадров, ушедших из школы до 01 октября 2020 г.</t>
  </si>
  <si>
    <t>МБОУ СШ № 157</t>
  </si>
  <si>
    <t>МАОУ СШ № 155</t>
  </si>
  <si>
    <t>МАОУ СШК "Покровский"</t>
  </si>
  <si>
    <t xml:space="preserve"> - нижний уровень и ниже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</si>
</sst>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₽"/>
    <numFmt numFmtId="165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rgb="FFFFCCCC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3B"/>
        <bgColor rgb="FF000000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0" fontId="35" fillId="0" borderId="0" applyNumberFormat="0" applyFill="0" applyBorder="0" applyAlignment="0" applyProtection="0"/>
  </cellStyleXfs>
  <cellXfs count="376">
    <xf numFmtId="0" fontId="0" fillId="0" borderId="0" xfId="0"/>
    <xf numFmtId="0" fontId="0" fillId="0" borderId="0" xfId="0" applyFill="1" applyBorder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right"/>
    </xf>
    <xf numFmtId="4" fontId="5" fillId="0" borderId="13" xfId="0" applyNumberFormat="1" applyFont="1" applyBorder="1" applyAlignment="1">
      <alignment horizontal="left"/>
    </xf>
    <xf numFmtId="4" fontId="5" fillId="0" borderId="3" xfId="0" applyNumberFormat="1" applyFont="1" applyBorder="1" applyAlignment="1">
      <alignment horizontal="left"/>
    </xf>
    <xf numFmtId="0" fontId="7" fillId="3" borderId="50" xfId="0" applyFont="1" applyFill="1" applyBorder="1" applyAlignment="1">
      <alignment wrapText="1"/>
    </xf>
    <xf numFmtId="0" fontId="7" fillId="3" borderId="4" xfId="0" applyFont="1" applyFill="1" applyBorder="1" applyAlignment="1">
      <alignment wrapText="1"/>
    </xf>
    <xf numFmtId="0" fontId="7" fillId="3" borderId="5" xfId="0" applyFont="1" applyFill="1" applyBorder="1" applyAlignment="1">
      <alignment wrapText="1"/>
    </xf>
    <xf numFmtId="0" fontId="7" fillId="3" borderId="53" xfId="0" applyFont="1" applyFill="1" applyBorder="1" applyAlignment="1">
      <alignment wrapText="1"/>
    </xf>
    <xf numFmtId="0" fontId="7" fillId="3" borderId="7" xfId="0" applyFont="1" applyFill="1" applyBorder="1" applyAlignment="1">
      <alignment wrapText="1"/>
    </xf>
    <xf numFmtId="4" fontId="5" fillId="0" borderId="0" xfId="0" applyNumberFormat="1" applyFont="1" applyBorder="1" applyAlignment="1">
      <alignment horizontal="right"/>
    </xf>
    <xf numFmtId="0" fontId="8" fillId="0" borderId="0" xfId="0" applyFont="1"/>
    <xf numFmtId="0" fontId="4" fillId="0" borderId="11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3" xfId="0" applyFont="1" applyBorder="1"/>
    <xf numFmtId="0" fontId="4" fillId="0" borderId="12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right"/>
    </xf>
    <xf numFmtId="0" fontId="10" fillId="4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4" fillId="0" borderId="40" xfId="0" applyFont="1" applyBorder="1" applyAlignment="1">
      <alignment horizontal="right"/>
    </xf>
    <xf numFmtId="0" fontId="4" fillId="0" borderId="0" xfId="0" applyFont="1" applyBorder="1"/>
    <xf numFmtId="4" fontId="4" fillId="0" borderId="43" xfId="0" applyNumberFormat="1" applyFont="1" applyBorder="1"/>
    <xf numFmtId="4" fontId="4" fillId="0" borderId="17" xfId="0" applyNumberFormat="1" applyFont="1" applyBorder="1"/>
    <xf numFmtId="4" fontId="4" fillId="0" borderId="1" xfId="0" applyNumberFormat="1" applyFont="1" applyBorder="1"/>
    <xf numFmtId="4" fontId="4" fillId="0" borderId="23" xfId="0" applyNumberFormat="1" applyFont="1" applyBorder="1"/>
    <xf numFmtId="4" fontId="4" fillId="0" borderId="14" xfId="0" applyNumberFormat="1" applyFont="1" applyBorder="1"/>
    <xf numFmtId="0" fontId="0" fillId="0" borderId="0" xfId="0" applyFont="1"/>
    <xf numFmtId="0" fontId="0" fillId="0" borderId="11" xfId="0" applyFont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13" fillId="0" borderId="16" xfId="0" applyFont="1" applyBorder="1" applyAlignment="1"/>
    <xf numFmtId="0" fontId="13" fillId="0" borderId="21" xfId="0" applyFont="1" applyBorder="1" applyAlignment="1">
      <alignment horizontal="center"/>
    </xf>
    <xf numFmtId="0" fontId="0" fillId="0" borderId="12" xfId="0" applyFont="1" applyBorder="1" applyAlignment="1">
      <alignment horizontal="right"/>
    </xf>
    <xf numFmtId="0" fontId="8" fillId="2" borderId="8" xfId="0" applyFont="1" applyFill="1" applyBorder="1" applyAlignment="1">
      <alignment horizontal="center" wrapText="1"/>
    </xf>
    <xf numFmtId="0" fontId="0" fillId="0" borderId="9" xfId="0" applyFont="1" applyBorder="1" applyAlignment="1">
      <alignment horizontal="right"/>
    </xf>
    <xf numFmtId="0" fontId="8" fillId="2" borderId="1" xfId="0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wrapText="1"/>
    </xf>
    <xf numFmtId="0" fontId="0" fillId="0" borderId="13" xfId="0" applyFont="1" applyBorder="1"/>
    <xf numFmtId="0" fontId="8" fillId="2" borderId="14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0" borderId="9" xfId="0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13" fillId="0" borderId="2" xfId="0" applyFont="1" applyFill="1" applyBorder="1" applyAlignment="1">
      <alignment horizontal="left"/>
    </xf>
    <xf numFmtId="0" fontId="9" fillId="0" borderId="27" xfId="0" applyFont="1" applyBorder="1" applyAlignment="1">
      <alignment horizontal="center"/>
    </xf>
    <xf numFmtId="4" fontId="4" fillId="0" borderId="8" xfId="0" applyNumberFormat="1" applyFont="1" applyBorder="1"/>
    <xf numFmtId="0" fontId="6" fillId="0" borderId="0" xfId="0" applyFont="1" applyAlignment="1">
      <alignment vertical="top"/>
    </xf>
    <xf numFmtId="1" fontId="4" fillId="0" borderId="43" xfId="0" applyNumberFormat="1" applyFont="1" applyBorder="1"/>
    <xf numFmtId="1" fontId="5" fillId="0" borderId="13" xfId="0" applyNumberFormat="1" applyFont="1" applyBorder="1" applyAlignment="1">
      <alignment horizontal="left"/>
    </xf>
    <xf numFmtId="1" fontId="4" fillId="0" borderId="17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1" fontId="4" fillId="0" borderId="23" xfId="0" applyNumberFormat="1" applyFont="1" applyBorder="1" applyAlignment="1">
      <alignment horizontal="right"/>
    </xf>
    <xf numFmtId="1" fontId="4" fillId="0" borderId="14" xfId="0" applyNumberFormat="1" applyFont="1" applyBorder="1" applyAlignment="1">
      <alignment horizontal="right"/>
    </xf>
    <xf numFmtId="1" fontId="5" fillId="0" borderId="47" xfId="0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center"/>
    </xf>
    <xf numFmtId="4" fontId="4" fillId="0" borderId="30" xfId="0" applyNumberFormat="1" applyFont="1" applyBorder="1" applyAlignment="1">
      <alignment horizontal="center"/>
    </xf>
    <xf numFmtId="4" fontId="4" fillId="0" borderId="55" xfId="0" applyNumberFormat="1" applyFont="1" applyBorder="1" applyAlignment="1">
      <alignment horizontal="center"/>
    </xf>
    <xf numFmtId="4" fontId="4" fillId="0" borderId="42" xfId="0" applyNumberFormat="1" applyFont="1" applyBorder="1" applyAlignment="1">
      <alignment horizontal="center"/>
    </xf>
    <xf numFmtId="4" fontId="4" fillId="0" borderId="28" xfId="0" applyNumberFormat="1" applyFont="1" applyBorder="1" applyAlignment="1">
      <alignment horizontal="center"/>
    </xf>
    <xf numFmtId="4" fontId="3" fillId="0" borderId="29" xfId="0" applyNumberFormat="1" applyFont="1" applyBorder="1" applyAlignment="1">
      <alignment horizontal="center"/>
    </xf>
    <xf numFmtId="4" fontId="4" fillId="0" borderId="36" xfId="0" applyNumberFormat="1" applyFont="1" applyBorder="1" applyAlignment="1">
      <alignment horizontal="center"/>
    </xf>
    <xf numFmtId="4" fontId="4" fillId="0" borderId="31" xfId="0" applyNumberFormat="1" applyFont="1" applyBorder="1" applyAlignment="1">
      <alignment horizontal="center"/>
    </xf>
    <xf numFmtId="4" fontId="4" fillId="0" borderId="37" xfId="0" applyNumberFormat="1" applyFont="1" applyBorder="1" applyAlignment="1">
      <alignment horizontal="center"/>
    </xf>
    <xf numFmtId="2" fontId="14" fillId="0" borderId="32" xfId="0" applyNumberFormat="1" applyFont="1" applyBorder="1" applyAlignment="1">
      <alignment horizontal="center"/>
    </xf>
    <xf numFmtId="2" fontId="14" fillId="0" borderId="9" xfId="0" applyNumberFormat="1" applyFont="1" applyBorder="1" applyAlignment="1">
      <alignment horizontal="center"/>
    </xf>
    <xf numFmtId="1" fontId="4" fillId="0" borderId="42" xfId="0" applyNumberFormat="1" applyFont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4" fillId="0" borderId="29" xfId="0" applyNumberFormat="1" applyFont="1" applyBorder="1" applyAlignment="1">
      <alignment horizontal="center"/>
    </xf>
    <xf numFmtId="1" fontId="4" fillId="0" borderId="30" xfId="0" applyNumberFormat="1" applyFont="1" applyBorder="1" applyAlignment="1">
      <alignment horizontal="center"/>
    </xf>
    <xf numFmtId="1" fontId="4" fillId="2" borderId="29" xfId="0" applyNumberFormat="1" applyFont="1" applyFill="1" applyBorder="1" applyAlignment="1">
      <alignment horizontal="center"/>
    </xf>
    <xf numFmtId="1" fontId="4" fillId="2" borderId="28" xfId="0" applyNumberFormat="1" applyFont="1" applyFill="1" applyBorder="1" applyAlignment="1">
      <alignment horizontal="center"/>
    </xf>
    <xf numFmtId="1" fontId="4" fillId="2" borderId="30" xfId="0" applyNumberFormat="1" applyFont="1" applyFill="1" applyBorder="1" applyAlignment="1">
      <alignment horizontal="center"/>
    </xf>
    <xf numFmtId="1" fontId="4" fillId="0" borderId="65" xfId="0" applyNumberFormat="1" applyFont="1" applyBorder="1" applyAlignment="1">
      <alignment horizontal="center"/>
    </xf>
    <xf numFmtId="1" fontId="4" fillId="0" borderId="55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51" xfId="0" applyNumberFormat="1" applyFont="1" applyBorder="1" applyAlignment="1">
      <alignment horizontal="center"/>
    </xf>
    <xf numFmtId="4" fontId="3" fillId="0" borderId="52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" fontId="3" fillId="8" borderId="52" xfId="0" applyNumberFormat="1" applyFont="1" applyFill="1" applyBorder="1" applyAlignment="1">
      <alignment horizontal="center"/>
    </xf>
    <xf numFmtId="4" fontId="14" fillId="0" borderId="29" xfId="0" applyNumberFormat="1" applyFont="1" applyBorder="1" applyAlignment="1">
      <alignment horizontal="center"/>
    </xf>
    <xf numFmtId="2" fontId="14" fillId="0" borderId="11" xfId="0" applyNumberFormat="1" applyFont="1" applyBorder="1" applyAlignment="1">
      <alignment horizontal="center"/>
    </xf>
    <xf numFmtId="4" fontId="3" fillId="0" borderId="65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left"/>
    </xf>
    <xf numFmtId="0" fontId="17" fillId="0" borderId="14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" fontId="4" fillId="2" borderId="1" xfId="0" applyNumberFormat="1" applyFont="1" applyFill="1" applyBorder="1"/>
    <xf numFmtId="4" fontId="4" fillId="2" borderId="23" xfId="0" applyNumberFormat="1" applyFont="1" applyFill="1" applyBorder="1"/>
    <xf numFmtId="2" fontId="2" fillId="0" borderId="42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left"/>
    </xf>
    <xf numFmtId="2" fontId="7" fillId="3" borderId="28" xfId="0" applyNumberFormat="1" applyFont="1" applyFill="1" applyBorder="1" applyAlignment="1">
      <alignment horizontal="center" wrapText="1"/>
    </xf>
    <xf numFmtId="2" fontId="7" fillId="3" borderId="42" xfId="0" applyNumberFormat="1" applyFont="1" applyFill="1" applyBorder="1" applyAlignment="1">
      <alignment horizontal="center" wrapText="1"/>
    </xf>
    <xf numFmtId="2" fontId="5" fillId="0" borderId="13" xfId="0" applyNumberFormat="1" applyFont="1" applyFill="1" applyBorder="1" applyAlignment="1">
      <alignment horizontal="left"/>
    </xf>
    <xf numFmtId="2" fontId="7" fillId="3" borderId="29" xfId="0" applyNumberFormat="1" applyFont="1" applyFill="1" applyBorder="1" applyAlignment="1">
      <alignment horizontal="center" wrapText="1"/>
    </xf>
    <xf numFmtId="2" fontId="7" fillId="3" borderId="55" xfId="0" applyNumberFormat="1" applyFont="1" applyFill="1" applyBorder="1" applyAlignment="1">
      <alignment horizontal="center" wrapText="1"/>
    </xf>
    <xf numFmtId="4" fontId="4" fillId="2" borderId="17" xfId="0" applyNumberFormat="1" applyFont="1" applyFill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27" xfId="0" applyFont="1" applyBorder="1" applyAlignment="1"/>
    <xf numFmtId="0" fontId="0" fillId="0" borderId="40" xfId="0" applyFont="1" applyBorder="1" applyAlignment="1">
      <alignment horizontal="right"/>
    </xf>
    <xf numFmtId="0" fontId="0" fillId="0" borderId="41" xfId="0" applyFont="1" applyBorder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8" fillId="3" borderId="67" xfId="0" applyFont="1" applyFill="1" applyBorder="1" applyAlignment="1">
      <alignment wrapText="1"/>
    </xf>
    <xf numFmtId="0" fontId="8" fillId="3" borderId="22" xfId="0" applyFont="1" applyFill="1" applyBorder="1" applyAlignment="1">
      <alignment wrapText="1"/>
    </xf>
    <xf numFmtId="0" fontId="0" fillId="0" borderId="0" xfId="0" applyAlignment="1"/>
    <xf numFmtId="0" fontId="5" fillId="0" borderId="0" xfId="0" applyFont="1" applyAlignment="1"/>
    <xf numFmtId="0" fontId="5" fillId="0" borderId="16" xfId="0" applyFont="1" applyBorder="1" applyAlignment="1">
      <alignment horizontal="left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2" fontId="7" fillId="3" borderId="30" xfId="0" applyNumberFormat="1" applyFont="1" applyFill="1" applyBorder="1" applyAlignment="1">
      <alignment horizontal="center" wrapText="1"/>
    </xf>
    <xf numFmtId="4" fontId="3" fillId="0" borderId="30" xfId="0" applyNumberFormat="1" applyFont="1" applyBorder="1" applyAlignment="1">
      <alignment horizontal="center"/>
    </xf>
    <xf numFmtId="0" fontId="4" fillId="0" borderId="34" xfId="0" applyFont="1" applyBorder="1" applyAlignment="1">
      <alignment horizontal="right"/>
    </xf>
    <xf numFmtId="4" fontId="3" fillId="6" borderId="56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21" fillId="0" borderId="0" xfId="0" applyFont="1" applyAlignment="1"/>
    <xf numFmtId="0" fontId="14" fillId="0" borderId="0" xfId="0" applyFont="1"/>
    <xf numFmtId="0" fontId="25" fillId="0" borderId="27" xfId="0" applyFont="1" applyBorder="1" applyAlignment="1">
      <alignment horizontal="right"/>
    </xf>
    <xf numFmtId="2" fontId="20" fillId="0" borderId="0" xfId="0" applyNumberFormat="1" applyFont="1" applyBorder="1"/>
    <xf numFmtId="4" fontId="20" fillId="0" borderId="58" xfId="0" applyNumberFormat="1" applyFont="1" applyBorder="1" applyAlignment="1">
      <alignment horizontal="center"/>
    </xf>
    <xf numFmtId="4" fontId="20" fillId="0" borderId="0" xfId="0" applyNumberFormat="1" applyFont="1" applyBorder="1"/>
    <xf numFmtId="3" fontId="20" fillId="0" borderId="58" xfId="0" applyNumberFormat="1" applyFont="1" applyBorder="1" applyAlignment="1">
      <alignment horizontal="center"/>
    </xf>
    <xf numFmtId="4" fontId="20" fillId="0" borderId="0" xfId="0" applyNumberFormat="1" applyFont="1" applyBorder="1" applyAlignment="1">
      <alignment horizontal="right"/>
    </xf>
    <xf numFmtId="2" fontId="10" fillId="9" borderId="26" xfId="0" applyNumberFormat="1" applyFont="1" applyFill="1" applyBorder="1" applyAlignment="1">
      <alignment horizontal="center" vertical="center"/>
    </xf>
    <xf numFmtId="4" fontId="4" fillId="0" borderId="40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34" xfId="0" applyNumberFormat="1" applyFont="1" applyBorder="1" applyAlignment="1">
      <alignment horizontal="center"/>
    </xf>
    <xf numFmtId="4" fontId="5" fillId="0" borderId="19" xfId="0" applyNumberFormat="1" applyFont="1" applyBorder="1" applyAlignment="1">
      <alignment horizontal="left"/>
    </xf>
    <xf numFmtId="1" fontId="5" fillId="0" borderId="19" xfId="0" applyNumberFormat="1" applyFont="1" applyBorder="1" applyAlignment="1">
      <alignment horizontal="left"/>
    </xf>
    <xf numFmtId="4" fontId="5" fillId="0" borderId="6" xfId="0" applyNumberFormat="1" applyFont="1" applyBorder="1" applyAlignment="1">
      <alignment horizontal="left"/>
    </xf>
    <xf numFmtId="4" fontId="5" fillId="2" borderId="19" xfId="0" applyNumberFormat="1" applyFont="1" applyFill="1" applyBorder="1" applyAlignment="1">
      <alignment horizontal="left"/>
    </xf>
    <xf numFmtId="1" fontId="5" fillId="0" borderId="48" xfId="0" applyNumberFormat="1" applyFont="1" applyBorder="1" applyAlignment="1">
      <alignment horizontal="left"/>
    </xf>
    <xf numFmtId="2" fontId="20" fillId="0" borderId="58" xfId="0" applyNumberFormat="1" applyFont="1" applyBorder="1" applyAlignment="1">
      <alignment horizontal="center"/>
    </xf>
    <xf numFmtId="0" fontId="0" fillId="2" borderId="0" xfId="0" applyFill="1"/>
    <xf numFmtId="0" fontId="0" fillId="0" borderId="51" xfId="0" applyBorder="1" applyAlignment="1">
      <alignment horizontal="center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 applyBorder="1" applyAlignment="1">
      <alignment horizontal="right"/>
    </xf>
    <xf numFmtId="2" fontId="10" fillId="10" borderId="21" xfId="0" applyNumberFormat="1" applyFont="1" applyFill="1" applyBorder="1" applyAlignment="1">
      <alignment horizontal="left" vertical="center"/>
    </xf>
    <xf numFmtId="2" fontId="10" fillId="10" borderId="22" xfId="0" applyNumberFormat="1" applyFont="1" applyFill="1" applyBorder="1" applyAlignment="1">
      <alignment horizontal="center" vertical="center"/>
    </xf>
    <xf numFmtId="2" fontId="10" fillId="10" borderId="10" xfId="0" applyNumberFormat="1" applyFont="1" applyFill="1" applyBorder="1" applyAlignment="1">
      <alignment horizontal="center" vertical="center"/>
    </xf>
    <xf numFmtId="2" fontId="10" fillId="10" borderId="20" xfId="0" applyNumberFormat="1" applyFont="1" applyFill="1" applyBorder="1" applyAlignment="1">
      <alignment horizontal="left" vertical="center"/>
    </xf>
    <xf numFmtId="2" fontId="10" fillId="10" borderId="44" xfId="0" applyNumberFormat="1" applyFont="1" applyFill="1" applyBorder="1" applyAlignment="1">
      <alignment horizontal="center" vertical="center"/>
    </xf>
    <xf numFmtId="2" fontId="10" fillId="10" borderId="18" xfId="0" applyNumberFormat="1" applyFont="1" applyFill="1" applyBorder="1" applyAlignment="1">
      <alignment horizontal="center" vertical="center"/>
    </xf>
    <xf numFmtId="2" fontId="10" fillId="10" borderId="24" xfId="0" applyNumberFormat="1" applyFont="1" applyFill="1" applyBorder="1" applyAlignment="1">
      <alignment horizontal="center" vertical="center"/>
    </xf>
    <xf numFmtId="2" fontId="10" fillId="10" borderId="35" xfId="0" applyNumberFormat="1" applyFont="1" applyFill="1" applyBorder="1" applyAlignment="1">
      <alignment horizontal="center" vertical="center"/>
    </xf>
    <xf numFmtId="2" fontId="10" fillId="10" borderId="25" xfId="0" applyNumberFormat="1" applyFont="1" applyFill="1" applyBorder="1" applyAlignment="1">
      <alignment horizontal="center" vertical="center"/>
    </xf>
    <xf numFmtId="2" fontId="10" fillId="10" borderId="71" xfId="0" applyNumberFormat="1" applyFont="1" applyFill="1" applyBorder="1" applyAlignment="1">
      <alignment horizontal="center" vertical="center"/>
    </xf>
    <xf numFmtId="2" fontId="10" fillId="10" borderId="16" xfId="0" applyNumberFormat="1" applyFont="1" applyFill="1" applyBorder="1" applyAlignment="1">
      <alignment horizontal="left" vertical="center"/>
    </xf>
    <xf numFmtId="2" fontId="10" fillId="10" borderId="4" xfId="0" applyNumberFormat="1" applyFont="1" applyFill="1" applyBorder="1" applyAlignment="1">
      <alignment horizontal="center" vertical="center"/>
    </xf>
    <xf numFmtId="2" fontId="10" fillId="10" borderId="45" xfId="0" applyNumberFormat="1" applyFont="1" applyFill="1" applyBorder="1" applyAlignment="1">
      <alignment horizontal="center" vertical="center"/>
    </xf>
    <xf numFmtId="2" fontId="10" fillId="10" borderId="52" xfId="0" applyNumberFormat="1" applyFont="1" applyFill="1" applyBorder="1" applyAlignment="1">
      <alignment horizontal="center" vertical="center"/>
    </xf>
    <xf numFmtId="2" fontId="10" fillId="10" borderId="26" xfId="0" applyNumberFormat="1" applyFont="1" applyFill="1" applyBorder="1" applyAlignment="1">
      <alignment horizontal="center" vertical="center"/>
    </xf>
    <xf numFmtId="2" fontId="10" fillId="10" borderId="15" xfId="0" applyNumberFormat="1" applyFont="1" applyFill="1" applyBorder="1" applyAlignment="1">
      <alignment horizontal="center" vertical="center"/>
    </xf>
    <xf numFmtId="2" fontId="10" fillId="10" borderId="51" xfId="0" applyNumberFormat="1" applyFont="1" applyFill="1" applyBorder="1" applyAlignment="1">
      <alignment horizontal="center" vertical="center"/>
    </xf>
    <xf numFmtId="2" fontId="10" fillId="10" borderId="7" xfId="0" applyNumberFormat="1" applyFont="1" applyFill="1" applyBorder="1" applyAlignment="1">
      <alignment horizontal="center" vertical="center"/>
    </xf>
    <xf numFmtId="2" fontId="10" fillId="10" borderId="5" xfId="0" applyNumberFormat="1" applyFont="1" applyFill="1" applyBorder="1" applyAlignment="1">
      <alignment horizontal="center" vertical="center"/>
    </xf>
    <xf numFmtId="2" fontId="10" fillId="10" borderId="33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left"/>
    </xf>
    <xf numFmtId="4" fontId="4" fillId="2" borderId="29" xfId="0" applyNumberFormat="1" applyFont="1" applyFill="1" applyBorder="1" applyAlignment="1">
      <alignment horizontal="center"/>
    </xf>
    <xf numFmtId="2" fontId="10" fillId="10" borderId="46" xfId="0" applyNumberFormat="1" applyFont="1" applyFill="1" applyBorder="1" applyAlignment="1">
      <alignment horizontal="center" vertical="center"/>
    </xf>
    <xf numFmtId="2" fontId="10" fillId="10" borderId="49" xfId="0" applyNumberFormat="1" applyFont="1" applyFill="1" applyBorder="1" applyAlignment="1">
      <alignment horizontal="left" vertical="center"/>
    </xf>
    <xf numFmtId="2" fontId="10" fillId="10" borderId="50" xfId="0" applyNumberFormat="1" applyFont="1" applyFill="1" applyBorder="1" applyAlignment="1">
      <alignment horizontal="center" vertical="center"/>
    </xf>
    <xf numFmtId="2" fontId="10" fillId="10" borderId="0" xfId="0" applyNumberFormat="1" applyFont="1" applyFill="1" applyBorder="1" applyAlignment="1">
      <alignment horizontal="center" vertical="center"/>
    </xf>
    <xf numFmtId="0" fontId="0" fillId="0" borderId="31" xfId="0" applyBorder="1"/>
    <xf numFmtId="0" fontId="16" fillId="0" borderId="2" xfId="0" applyFont="1" applyBorder="1" applyAlignment="1">
      <alignment horizontal="center" vertical="center" wrapText="1"/>
    </xf>
    <xf numFmtId="2" fontId="5" fillId="0" borderId="72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textRotation="90"/>
    </xf>
    <xf numFmtId="0" fontId="27" fillId="0" borderId="1" xfId="0" applyFont="1" applyBorder="1" applyAlignment="1">
      <alignment textRotation="90"/>
    </xf>
    <xf numFmtId="0" fontId="27" fillId="0" borderId="1" xfId="0" applyFont="1" applyBorder="1" applyAlignment="1">
      <alignment textRotation="90" wrapText="1"/>
    </xf>
    <xf numFmtId="165" fontId="26" fillId="0" borderId="31" xfId="0" applyNumberFormat="1" applyFont="1" applyBorder="1"/>
    <xf numFmtId="165" fontId="26" fillId="0" borderId="1" xfId="0" applyNumberFormat="1" applyFont="1" applyBorder="1"/>
    <xf numFmtId="165" fontId="26" fillId="0" borderId="37" xfId="0" applyNumberFormat="1" applyFont="1" applyBorder="1"/>
    <xf numFmtId="165" fontId="26" fillId="0" borderId="23" xfId="0" applyNumberFormat="1" applyFont="1" applyBorder="1"/>
    <xf numFmtId="165" fontId="26" fillId="0" borderId="36" xfId="0" applyNumberFormat="1" applyFont="1" applyBorder="1"/>
    <xf numFmtId="165" fontId="26" fillId="0" borderId="17" xfId="0" applyNumberFormat="1" applyFont="1" applyBorder="1"/>
    <xf numFmtId="165" fontId="26" fillId="0" borderId="3" xfId="0" applyNumberFormat="1" applyFont="1" applyBorder="1"/>
    <xf numFmtId="165" fontId="26" fillId="0" borderId="19" xfId="0" applyNumberFormat="1" applyFont="1" applyBorder="1"/>
    <xf numFmtId="2" fontId="10" fillId="10" borderId="2" xfId="0" applyNumberFormat="1" applyFont="1" applyFill="1" applyBorder="1" applyAlignment="1">
      <alignment horizontal="left" vertical="center"/>
    </xf>
    <xf numFmtId="2" fontId="5" fillId="2" borderId="70" xfId="0" applyNumberFormat="1" applyFont="1" applyFill="1" applyBorder="1" applyAlignment="1">
      <alignment horizontal="center" vertical="center"/>
    </xf>
    <xf numFmtId="2" fontId="10" fillId="10" borderId="72" xfId="0" applyNumberFormat="1" applyFont="1" applyFill="1" applyBorder="1" applyAlignment="1">
      <alignment horizontal="center" vertical="center"/>
    </xf>
    <xf numFmtId="2" fontId="5" fillId="2" borderId="59" xfId="0" applyNumberFormat="1" applyFont="1" applyFill="1" applyBorder="1" applyAlignment="1">
      <alignment horizontal="center" vertical="center"/>
    </xf>
    <xf numFmtId="2" fontId="10" fillId="10" borderId="59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left" vertical="center"/>
    </xf>
    <xf numFmtId="2" fontId="5" fillId="2" borderId="72" xfId="0" applyNumberFormat="1" applyFont="1" applyFill="1" applyBorder="1" applyAlignment="1">
      <alignment horizontal="center" vertical="center"/>
    </xf>
    <xf numFmtId="2" fontId="10" fillId="10" borderId="70" xfId="0" applyNumberFormat="1" applyFont="1" applyFill="1" applyBorder="1" applyAlignment="1">
      <alignment horizontal="center" vertical="center"/>
    </xf>
    <xf numFmtId="2" fontId="5" fillId="2" borderId="64" xfId="0" applyNumberFormat="1" applyFont="1" applyFill="1" applyBorder="1" applyAlignment="1">
      <alignment horizontal="center" vertical="center"/>
    </xf>
    <xf numFmtId="2" fontId="10" fillId="10" borderId="73" xfId="0" applyNumberFormat="1" applyFont="1" applyFill="1" applyBorder="1" applyAlignment="1">
      <alignment horizontal="center" vertical="center"/>
    </xf>
    <xf numFmtId="165" fontId="26" fillId="0" borderId="20" xfId="0" applyNumberFormat="1" applyFont="1" applyBorder="1"/>
    <xf numFmtId="0" fontId="0" fillId="0" borderId="40" xfId="0" applyFont="1" applyFill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37" xfId="0" applyBorder="1"/>
    <xf numFmtId="0" fontId="0" fillId="0" borderId="36" xfId="0" applyBorder="1"/>
    <xf numFmtId="3" fontId="5" fillId="0" borderId="13" xfId="0" applyNumberFormat="1" applyFont="1" applyBorder="1" applyAlignment="1">
      <alignment horizontal="left"/>
    </xf>
    <xf numFmtId="2" fontId="10" fillId="10" borderId="74" xfId="0" applyNumberFormat="1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right"/>
    </xf>
    <xf numFmtId="0" fontId="1" fillId="0" borderId="51" xfId="0" applyFont="1" applyBorder="1"/>
    <xf numFmtId="0" fontId="0" fillId="0" borderId="52" xfId="0" applyBorder="1" applyAlignment="1">
      <alignment horizontal="center"/>
    </xf>
    <xf numFmtId="0" fontId="1" fillId="0" borderId="52" xfId="0" applyFont="1" applyBorder="1"/>
    <xf numFmtId="2" fontId="0" fillId="0" borderId="51" xfId="0" applyNumberForma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1" fontId="0" fillId="0" borderId="52" xfId="0" applyNumberFormat="1" applyBorder="1" applyAlignment="1">
      <alignment horizontal="center"/>
    </xf>
    <xf numFmtId="0" fontId="0" fillId="0" borderId="42" xfId="0" applyFont="1" applyFill="1" applyBorder="1" applyAlignment="1">
      <alignment horizontal="right"/>
    </xf>
    <xf numFmtId="4" fontId="4" fillId="2" borderId="43" xfId="0" applyNumberFormat="1" applyFont="1" applyFill="1" applyBorder="1"/>
    <xf numFmtId="4" fontId="4" fillId="0" borderId="0" xfId="0" applyNumberFormat="1" applyFont="1" applyBorder="1" applyAlignment="1">
      <alignment horizontal="center"/>
    </xf>
    <xf numFmtId="1" fontId="4" fillId="0" borderId="43" xfId="0" applyNumberFormat="1" applyFont="1" applyBorder="1" applyAlignment="1">
      <alignment horizontal="right"/>
    </xf>
    <xf numFmtId="165" fontId="26" fillId="0" borderId="41" xfId="0" applyNumberFormat="1" applyFont="1" applyBorder="1"/>
    <xf numFmtId="165" fontId="26" fillId="0" borderId="43" xfId="0" applyNumberFormat="1" applyFont="1" applyBorder="1"/>
    <xf numFmtId="4" fontId="4" fillId="2" borderId="42" xfId="0" applyNumberFormat="1" applyFont="1" applyFill="1" applyBorder="1" applyAlignment="1">
      <alignment horizontal="center"/>
    </xf>
    <xf numFmtId="0" fontId="0" fillId="0" borderId="29" xfId="0" applyFont="1" applyFill="1" applyBorder="1" applyAlignment="1">
      <alignment horizontal="right"/>
    </xf>
    <xf numFmtId="0" fontId="8" fillId="2" borderId="43" xfId="0" applyFont="1" applyFill="1" applyBorder="1" applyAlignment="1">
      <alignment horizontal="center" wrapText="1"/>
    </xf>
    <xf numFmtId="0" fontId="17" fillId="0" borderId="5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0" fillId="0" borderId="46" xfId="0" applyFont="1" applyBorder="1"/>
    <xf numFmtId="0" fontId="8" fillId="3" borderId="10" xfId="0" applyFont="1" applyFill="1" applyBorder="1" applyAlignment="1">
      <alignment wrapText="1"/>
    </xf>
    <xf numFmtId="0" fontId="8" fillId="3" borderId="24" xfId="0" applyFont="1" applyFill="1" applyBorder="1" applyAlignment="1">
      <alignment wrapText="1"/>
    </xf>
    <xf numFmtId="0" fontId="8" fillId="3" borderId="33" xfId="0" applyFont="1" applyFill="1" applyBorder="1" applyAlignment="1">
      <alignment wrapText="1"/>
    </xf>
    <xf numFmtId="0" fontId="8" fillId="3" borderId="35" xfId="0" applyFont="1" applyFill="1" applyBorder="1" applyAlignment="1">
      <alignment wrapText="1"/>
    </xf>
    <xf numFmtId="0" fontId="8" fillId="3" borderId="18" xfId="0" applyFont="1" applyFill="1" applyBorder="1" applyAlignment="1">
      <alignment wrapText="1"/>
    </xf>
    <xf numFmtId="0" fontId="8" fillId="3" borderId="44" xfId="0" applyFont="1" applyFill="1" applyBorder="1" applyAlignment="1">
      <alignment vertical="center" wrapText="1"/>
    </xf>
    <xf numFmtId="0" fontId="8" fillId="3" borderId="22" xfId="0" applyFont="1" applyFill="1" applyBorder="1" applyAlignment="1">
      <alignment vertical="center" wrapText="1"/>
    </xf>
    <xf numFmtId="2" fontId="10" fillId="10" borderId="56" xfId="0" applyNumberFormat="1" applyFont="1" applyFill="1" applyBorder="1" applyAlignment="1">
      <alignment horizontal="center" vertical="center"/>
    </xf>
    <xf numFmtId="165" fontId="26" fillId="0" borderId="61" xfId="0" applyNumberFormat="1" applyFont="1" applyBorder="1"/>
    <xf numFmtId="4" fontId="4" fillId="0" borderId="52" xfId="0" applyNumberFormat="1" applyFont="1" applyBorder="1" applyAlignment="1">
      <alignment horizontal="center"/>
    </xf>
    <xf numFmtId="2" fontId="10" fillId="10" borderId="24" xfId="0" applyNumberFormat="1" applyFont="1" applyFill="1" applyBorder="1" applyAlignment="1">
      <alignment horizontal="center"/>
    </xf>
    <xf numFmtId="2" fontId="10" fillId="10" borderId="15" xfId="0" applyNumberFormat="1" applyFont="1" applyFill="1" applyBorder="1" applyAlignment="1">
      <alignment horizontal="center"/>
    </xf>
    <xf numFmtId="2" fontId="10" fillId="10" borderId="0" xfId="0" applyNumberFormat="1" applyFont="1" applyFill="1" applyBorder="1" applyAlignment="1">
      <alignment horizontal="center"/>
    </xf>
    <xf numFmtId="2" fontId="10" fillId="10" borderId="72" xfId="0" applyNumberFormat="1" applyFont="1" applyFill="1" applyBorder="1" applyAlignment="1">
      <alignment horizontal="center"/>
    </xf>
    <xf numFmtId="2" fontId="10" fillId="10" borderId="25" xfId="0" applyNumberFormat="1" applyFont="1" applyFill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0" fontId="29" fillId="0" borderId="21" xfId="0" applyFont="1" applyFill="1" applyBorder="1" applyAlignment="1">
      <alignment horizontal="center" vertical="center" wrapText="1"/>
    </xf>
    <xf numFmtId="0" fontId="30" fillId="0" borderId="26" xfId="0" applyFont="1" applyBorder="1" applyAlignment="1">
      <alignment wrapText="1"/>
    </xf>
    <xf numFmtId="0" fontId="30" fillId="0" borderId="21" xfId="0" applyFont="1" applyBorder="1"/>
    <xf numFmtId="0" fontId="30" fillId="0" borderId="46" xfId="0" applyFont="1" applyBorder="1" applyAlignment="1">
      <alignment wrapText="1"/>
    </xf>
    <xf numFmtId="0" fontId="30" fillId="0" borderId="22" xfId="0" applyFont="1" applyBorder="1" applyAlignment="1">
      <alignment wrapText="1"/>
    </xf>
    <xf numFmtId="0" fontId="31" fillId="0" borderId="21" xfId="0" applyFont="1" applyBorder="1" applyAlignment="1">
      <alignment horizontal="left" vertical="center"/>
    </xf>
    <xf numFmtId="0" fontId="30" fillId="0" borderId="26" xfId="0" applyFont="1" applyBorder="1" applyAlignment="1">
      <alignment vertical="center" wrapText="1"/>
    </xf>
    <xf numFmtId="0" fontId="30" fillId="0" borderId="22" xfId="0" applyFont="1" applyBorder="1" applyAlignment="1">
      <alignment vertical="center" wrapText="1"/>
    </xf>
    <xf numFmtId="0" fontId="28" fillId="0" borderId="22" xfId="0" applyFont="1" applyBorder="1" applyAlignment="1">
      <alignment vertical="center" wrapText="1"/>
    </xf>
    <xf numFmtId="0" fontId="30" fillId="0" borderId="26" xfId="0" applyFont="1" applyBorder="1" applyAlignment="1">
      <alignment vertical="top" wrapText="1"/>
    </xf>
    <xf numFmtId="0" fontId="30" fillId="0" borderId="22" xfId="0" applyFont="1" applyBorder="1"/>
    <xf numFmtId="0" fontId="30" fillId="0" borderId="25" xfId="0" applyFont="1" applyBorder="1"/>
    <xf numFmtId="0" fontId="32" fillId="0" borderId="26" xfId="0" applyFont="1" applyBorder="1" applyAlignment="1">
      <alignment wrapText="1"/>
    </xf>
    <xf numFmtId="0" fontId="28" fillId="0" borderId="21" xfId="0" applyFont="1" applyBorder="1"/>
    <xf numFmtId="3" fontId="33" fillId="0" borderId="38" xfId="0" applyNumberFormat="1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2" fontId="33" fillId="0" borderId="20" xfId="0" applyNumberFormat="1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3" fontId="33" fillId="0" borderId="19" xfId="0" applyNumberFormat="1" applyFont="1" applyBorder="1" applyAlignment="1">
      <alignment horizontal="center" vertical="center" wrapText="1"/>
    </xf>
    <xf numFmtId="1" fontId="33" fillId="0" borderId="20" xfId="0" applyNumberFormat="1" applyFont="1" applyFill="1" applyBorder="1" applyAlignment="1">
      <alignment horizontal="center" vertical="center" wrapText="1"/>
    </xf>
    <xf numFmtId="3" fontId="14" fillId="0" borderId="41" xfId="0" applyNumberFormat="1" applyFont="1" applyBorder="1" applyAlignment="1">
      <alignment horizontal="right"/>
    </xf>
    <xf numFmtId="3" fontId="14" fillId="0" borderId="43" xfId="0" applyNumberFormat="1" applyFont="1" applyBorder="1" applyAlignment="1">
      <alignment horizontal="right"/>
    </xf>
    <xf numFmtId="164" fontId="14" fillId="0" borderId="60" xfId="0" applyNumberFormat="1" applyFont="1" applyBorder="1" applyAlignment="1">
      <alignment horizontal="right"/>
    </xf>
    <xf numFmtId="164" fontId="14" fillId="0" borderId="63" xfId="0" applyNumberFormat="1" applyFont="1" applyBorder="1" applyAlignment="1">
      <alignment horizontal="right"/>
    </xf>
    <xf numFmtId="164" fontId="14" fillId="2" borderId="61" xfId="0" applyNumberFormat="1" applyFont="1" applyFill="1" applyBorder="1" applyAlignment="1">
      <alignment horizontal="right"/>
    </xf>
    <xf numFmtId="2" fontId="14" fillId="0" borderId="54" xfId="0" applyNumberFormat="1" applyFont="1" applyBorder="1" applyAlignment="1">
      <alignment horizontal="right"/>
    </xf>
    <xf numFmtId="0" fontId="14" fillId="2" borderId="43" xfId="0" applyFont="1" applyFill="1" applyBorder="1" applyAlignment="1">
      <alignment horizontal="right"/>
    </xf>
    <xf numFmtId="2" fontId="14" fillId="0" borderId="44" xfId="0" applyNumberFormat="1" applyFont="1" applyBorder="1" applyAlignment="1">
      <alignment horizontal="right"/>
    </xf>
    <xf numFmtId="3" fontId="14" fillId="0" borderId="40" xfId="0" applyNumberFormat="1" applyFont="1" applyBorder="1" applyAlignment="1">
      <alignment horizontal="right"/>
    </xf>
    <xf numFmtId="3" fontId="14" fillId="0" borderId="45" xfId="0" applyNumberFormat="1" applyFont="1" applyBorder="1" applyAlignment="1">
      <alignment horizontal="right"/>
    </xf>
    <xf numFmtId="1" fontId="14" fillId="0" borderId="44" xfId="0" applyNumberFormat="1" applyFont="1" applyBorder="1" applyAlignment="1">
      <alignment horizontal="right"/>
    </xf>
    <xf numFmtId="3" fontId="21" fillId="0" borderId="38" xfId="0" applyNumberFormat="1" applyFont="1" applyBorder="1" applyAlignment="1">
      <alignment horizontal="left" vertical="center"/>
    </xf>
    <xf numFmtId="3" fontId="21" fillId="0" borderId="19" xfId="0" applyNumberFormat="1" applyFont="1" applyBorder="1" applyAlignment="1">
      <alignment horizontal="left" vertical="center"/>
    </xf>
    <xf numFmtId="2" fontId="21" fillId="0" borderId="6" xfId="0" applyNumberFormat="1" applyFont="1" applyBorder="1" applyAlignment="1">
      <alignment horizontal="left" vertical="center"/>
    </xf>
    <xf numFmtId="164" fontId="21" fillId="0" borderId="3" xfId="0" applyNumberFormat="1" applyFont="1" applyBorder="1" applyAlignment="1">
      <alignment horizontal="left" vertical="center"/>
    </xf>
    <xf numFmtId="164" fontId="21" fillId="0" borderId="38" xfId="0" applyNumberFormat="1" applyFont="1" applyBorder="1" applyAlignment="1">
      <alignment horizontal="left" vertical="center"/>
    </xf>
    <xf numFmtId="164" fontId="21" fillId="0" borderId="19" xfId="0" applyNumberFormat="1" applyFont="1" applyBorder="1" applyAlignment="1">
      <alignment horizontal="left" vertical="center"/>
    </xf>
    <xf numFmtId="3" fontId="21" fillId="0" borderId="3" xfId="0" applyNumberFormat="1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2" fontId="21" fillId="0" borderId="20" xfId="0" applyNumberFormat="1" applyFont="1" applyBorder="1" applyAlignment="1">
      <alignment horizontal="left" vertical="center"/>
    </xf>
    <xf numFmtId="3" fontId="21" fillId="0" borderId="6" xfId="0" applyNumberFormat="1" applyFont="1" applyBorder="1" applyAlignment="1">
      <alignment horizontal="left" vertical="center"/>
    </xf>
    <xf numFmtId="1" fontId="21" fillId="0" borderId="20" xfId="0" applyNumberFormat="1" applyFont="1" applyBorder="1" applyAlignment="1">
      <alignment horizontal="left" vertical="center"/>
    </xf>
    <xf numFmtId="3" fontId="14" fillId="0" borderId="3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2" fontId="14" fillId="0" borderId="7" xfId="0" applyNumberFormat="1" applyFont="1" applyBorder="1" applyAlignment="1">
      <alignment horizontal="right"/>
    </xf>
    <xf numFmtId="164" fontId="14" fillId="0" borderId="9" xfId="0" applyNumberFormat="1" applyFont="1" applyBorder="1" applyAlignment="1">
      <alignment horizontal="right"/>
    </xf>
    <xf numFmtId="164" fontId="14" fillId="0" borderId="31" xfId="0" applyNumberFormat="1" applyFont="1" applyBorder="1" applyAlignment="1">
      <alignment horizontal="right"/>
    </xf>
    <xf numFmtId="164" fontId="14" fillId="0" borderId="1" xfId="0" applyNumberFormat="1" applyFont="1" applyBorder="1" applyAlignment="1">
      <alignment horizontal="right"/>
    </xf>
    <xf numFmtId="2" fontId="14" fillId="0" borderId="4" xfId="0" applyNumberFormat="1" applyFont="1" applyBorder="1" applyAlignment="1">
      <alignment horizontal="right"/>
    </xf>
    <xf numFmtId="3" fontId="14" fillId="0" borderId="9" xfId="0" applyNumberFormat="1" applyFont="1" applyBorder="1" applyAlignment="1">
      <alignment horizontal="right"/>
    </xf>
    <xf numFmtId="2" fontId="14" fillId="0" borderId="10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" fontId="14" fillId="0" borderId="10" xfId="0" applyNumberFormat="1" applyFont="1" applyBorder="1" applyAlignment="1">
      <alignment horizontal="right"/>
    </xf>
    <xf numFmtId="3" fontId="14" fillId="0" borderId="37" xfId="0" applyNumberFormat="1" applyFont="1" applyBorder="1" applyAlignment="1">
      <alignment horizontal="right"/>
    </xf>
    <xf numFmtId="3" fontId="14" fillId="0" borderId="23" xfId="0" applyNumberFormat="1" applyFont="1" applyBorder="1" applyAlignment="1">
      <alignment horizontal="right"/>
    </xf>
    <xf numFmtId="2" fontId="14" fillId="0" borderId="45" xfId="0" applyNumberFormat="1" applyFont="1" applyBorder="1" applyAlignment="1">
      <alignment horizontal="right"/>
    </xf>
    <xf numFmtId="164" fontId="14" fillId="0" borderId="11" xfId="0" applyNumberFormat="1" applyFont="1" applyBorder="1" applyAlignment="1">
      <alignment horizontal="right"/>
    </xf>
    <xf numFmtId="164" fontId="14" fillId="0" borderId="37" xfId="0" applyNumberFormat="1" applyFont="1" applyBorder="1" applyAlignment="1">
      <alignment horizontal="right"/>
    </xf>
    <xf numFmtId="164" fontId="14" fillId="0" borderId="23" xfId="0" applyNumberFormat="1" applyFont="1" applyBorder="1" applyAlignment="1">
      <alignment horizontal="right"/>
    </xf>
    <xf numFmtId="3" fontId="14" fillId="0" borderId="11" xfId="0" applyNumberFormat="1" applyFont="1" applyBorder="1" applyAlignment="1">
      <alignment horizontal="right"/>
    </xf>
    <xf numFmtId="2" fontId="14" fillId="0" borderId="24" xfId="0" applyNumberFormat="1" applyFont="1" applyBorder="1" applyAlignment="1">
      <alignment horizontal="right"/>
    </xf>
    <xf numFmtId="3" fontId="14" fillId="0" borderId="5" xfId="0" applyNumberFormat="1" applyFont="1" applyBorder="1" applyAlignment="1">
      <alignment horizontal="right"/>
    </xf>
    <xf numFmtId="1" fontId="14" fillId="0" borderId="24" xfId="0" applyNumberFormat="1" applyFont="1" applyBorder="1" applyAlignment="1">
      <alignment horizontal="right"/>
    </xf>
    <xf numFmtId="3" fontId="14" fillId="0" borderId="36" xfId="0" applyNumberFormat="1" applyFont="1" applyBorder="1" applyAlignment="1">
      <alignment horizontal="right"/>
    </xf>
    <xf numFmtId="3" fontId="14" fillId="0" borderId="17" xfId="0" applyNumberFormat="1" applyFont="1" applyBorder="1" applyAlignment="1">
      <alignment horizontal="right"/>
    </xf>
    <xf numFmtId="164" fontId="14" fillId="0" borderId="12" xfId="0" applyNumberFormat="1" applyFont="1" applyBorder="1" applyAlignment="1">
      <alignment horizontal="right"/>
    </xf>
    <xf numFmtId="164" fontId="14" fillId="0" borderId="36" xfId="0" applyNumberFormat="1" applyFont="1" applyBorder="1" applyAlignment="1">
      <alignment horizontal="right"/>
    </xf>
    <xf numFmtId="164" fontId="14" fillId="0" borderId="17" xfId="0" applyNumberFormat="1" applyFont="1" applyBorder="1" applyAlignment="1">
      <alignment horizontal="right"/>
    </xf>
    <xf numFmtId="3" fontId="14" fillId="0" borderId="12" xfId="0" applyNumberFormat="1" applyFont="1" applyBorder="1" applyAlignment="1">
      <alignment horizontal="right"/>
    </xf>
    <xf numFmtId="2" fontId="14" fillId="0" borderId="18" xfId="0" applyNumberFormat="1" applyFont="1" applyBorder="1" applyAlignment="1">
      <alignment horizontal="right"/>
    </xf>
    <xf numFmtId="3" fontId="14" fillId="0" borderId="7" xfId="0" applyNumberFormat="1" applyFont="1" applyBorder="1" applyAlignment="1">
      <alignment horizontal="right"/>
    </xf>
    <xf numFmtId="1" fontId="14" fillId="0" borderId="18" xfId="0" applyNumberFormat="1" applyFont="1" applyBorder="1" applyAlignment="1">
      <alignment horizontal="right"/>
    </xf>
    <xf numFmtId="3" fontId="21" fillId="0" borderId="16" xfId="0" applyNumberFormat="1" applyFont="1" applyBorder="1" applyAlignment="1">
      <alignment horizontal="left" vertical="center"/>
    </xf>
    <xf numFmtId="164" fontId="14" fillId="0" borderId="1" xfId="0" applyNumberFormat="1" applyFont="1" applyBorder="1" applyAlignment="1"/>
    <xf numFmtId="0" fontId="14" fillId="0" borderId="1" xfId="0" applyFont="1" applyBorder="1" applyAlignment="1">
      <alignment horizontal="right"/>
    </xf>
    <xf numFmtId="164" fontId="14" fillId="0" borderId="17" xfId="0" applyNumberFormat="1" applyFont="1" applyBorder="1" applyAlignment="1"/>
    <xf numFmtId="0" fontId="14" fillId="0" borderId="17" xfId="0" applyFont="1" applyBorder="1" applyAlignment="1">
      <alignment horizontal="right"/>
    </xf>
    <xf numFmtId="3" fontId="14" fillId="0" borderId="57" xfId="0" applyNumberFormat="1" applyFont="1" applyBorder="1" applyAlignment="1">
      <alignment horizontal="right"/>
    </xf>
    <xf numFmtId="3" fontId="14" fillId="0" borderId="14" xfId="0" applyNumberFormat="1" applyFont="1" applyBorder="1" applyAlignment="1">
      <alignment horizontal="right"/>
    </xf>
    <xf numFmtId="3" fontId="21" fillId="0" borderId="63" xfId="0" applyNumberFormat="1" applyFont="1" applyBorder="1" applyAlignment="1">
      <alignment horizontal="left" vertical="center"/>
    </xf>
    <xf numFmtId="3" fontId="21" fillId="0" borderId="61" xfId="0" applyNumberFormat="1" applyFont="1" applyBorder="1" applyAlignment="1">
      <alignment horizontal="left" vertical="center"/>
    </xf>
    <xf numFmtId="2" fontId="21" fillId="0" borderId="62" xfId="0" applyNumberFormat="1" applyFont="1" applyBorder="1" applyAlignment="1">
      <alignment horizontal="left" vertical="center"/>
    </xf>
    <xf numFmtId="164" fontId="14" fillId="0" borderId="40" xfId="0" applyNumberFormat="1" applyFont="1" applyBorder="1" applyAlignment="1">
      <alignment horizontal="right"/>
    </xf>
    <xf numFmtId="164" fontId="14" fillId="0" borderId="41" xfId="0" applyNumberFormat="1" applyFont="1" applyBorder="1" applyAlignment="1">
      <alignment horizontal="right"/>
    </xf>
    <xf numFmtId="164" fontId="14" fillId="0" borderId="43" xfId="0" applyNumberFormat="1" applyFont="1" applyBorder="1" applyAlignment="1">
      <alignment horizontal="right"/>
    </xf>
    <xf numFmtId="3" fontId="14" fillId="0" borderId="62" xfId="0" applyNumberFormat="1" applyFont="1" applyBorder="1" applyAlignment="1">
      <alignment horizontal="right"/>
    </xf>
    <xf numFmtId="3" fontId="14" fillId="0" borderId="61" xfId="0" applyNumberFormat="1" applyFont="1" applyBorder="1" applyAlignment="1">
      <alignment horizontal="right"/>
    </xf>
    <xf numFmtId="1" fontId="14" fillId="0" borderId="54" xfId="0" applyNumberFormat="1" applyFont="1" applyBorder="1" applyAlignment="1">
      <alignment horizontal="right"/>
    </xf>
    <xf numFmtId="4" fontId="34" fillId="0" borderId="38" xfId="0" applyNumberFormat="1" applyFont="1" applyBorder="1" applyAlignment="1">
      <alignment horizontal="right"/>
    </xf>
    <xf numFmtId="4" fontId="34" fillId="0" borderId="19" xfId="0" applyNumberFormat="1" applyFont="1" applyBorder="1" applyAlignment="1">
      <alignment horizontal="right"/>
    </xf>
    <xf numFmtId="2" fontId="34" fillId="0" borderId="6" xfId="0" applyNumberFormat="1" applyFont="1" applyBorder="1" applyAlignment="1">
      <alignment horizontal="right"/>
    </xf>
    <xf numFmtId="4" fontId="34" fillId="0" borderId="3" xfId="0" applyNumberFormat="1" applyFont="1" applyBorder="1" applyAlignment="1">
      <alignment horizontal="right"/>
    </xf>
    <xf numFmtId="3" fontId="34" fillId="0" borderId="19" xfId="0" applyNumberFormat="1" applyFont="1" applyBorder="1" applyAlignment="1">
      <alignment horizontal="right"/>
    </xf>
    <xf numFmtId="2" fontId="34" fillId="0" borderId="3" xfId="0" applyNumberFormat="1" applyFont="1" applyBorder="1" applyAlignment="1">
      <alignment horizontal="right"/>
    </xf>
    <xf numFmtId="2" fontId="34" fillId="0" borderId="19" xfId="0" applyNumberFormat="1" applyFont="1" applyBorder="1" applyAlignment="1">
      <alignment horizontal="right"/>
    </xf>
    <xf numFmtId="2" fontId="34" fillId="0" borderId="20" xfId="0" applyNumberFormat="1" applyFont="1" applyBorder="1" applyAlignment="1">
      <alignment horizontal="right"/>
    </xf>
    <xf numFmtId="1" fontId="34" fillId="0" borderId="20" xfId="0" applyNumberFormat="1" applyFont="1" applyBorder="1" applyAlignment="1">
      <alignment horizontal="right"/>
    </xf>
    <xf numFmtId="0" fontId="17" fillId="0" borderId="53" xfId="0" applyFont="1" applyBorder="1" applyAlignment="1">
      <alignment horizontal="center" vertical="center" wrapText="1"/>
    </xf>
    <xf numFmtId="4" fontId="33" fillId="0" borderId="6" xfId="0" applyNumberFormat="1" applyFont="1" applyBorder="1" applyAlignment="1">
      <alignment horizontal="center" vertical="center" wrapText="1"/>
    </xf>
    <xf numFmtId="4" fontId="14" fillId="0" borderId="45" xfId="0" applyNumberFormat="1" applyFont="1" applyBorder="1" applyAlignment="1">
      <alignment horizontal="right"/>
    </xf>
    <xf numFmtId="2" fontId="14" fillId="0" borderId="53" xfId="0" applyNumberFormat="1" applyFont="1" applyBorder="1" applyAlignment="1">
      <alignment horizontal="right"/>
    </xf>
    <xf numFmtId="0" fontId="14" fillId="0" borderId="1" xfId="3" applyFont="1" applyFill="1" applyBorder="1" applyAlignment="1" applyProtection="1"/>
    <xf numFmtId="0" fontId="14" fillId="0" borderId="0" xfId="3" applyFont="1" applyFill="1" applyBorder="1" applyAlignment="1" applyProtection="1"/>
    <xf numFmtId="0" fontId="4" fillId="0" borderId="40" xfId="0" applyFont="1" applyFill="1" applyBorder="1" applyAlignment="1">
      <alignment horizontal="right"/>
    </xf>
    <xf numFmtId="0" fontId="6" fillId="0" borderId="0" xfId="0" applyFont="1" applyAlignment="1">
      <alignment horizontal="center" vertical="top"/>
    </xf>
    <xf numFmtId="0" fontId="26" fillId="0" borderId="1" xfId="0" applyFont="1" applyBorder="1" applyAlignment="1">
      <alignment horizontal="center"/>
    </xf>
    <xf numFmtId="0" fontId="10" fillId="0" borderId="65" xfId="0" applyFont="1" applyBorder="1" applyAlignment="1">
      <alignment horizontal="center" wrapText="1"/>
    </xf>
    <xf numFmtId="0" fontId="10" fillId="0" borderId="66" xfId="0" applyFont="1" applyBorder="1" applyAlignment="1">
      <alignment horizontal="center" wrapText="1"/>
    </xf>
    <xf numFmtId="0" fontId="10" fillId="0" borderId="67" xfId="0" applyFont="1" applyBorder="1" applyAlignment="1">
      <alignment horizontal="center" wrapText="1"/>
    </xf>
    <xf numFmtId="0" fontId="13" fillId="0" borderId="69" xfId="0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right" vertical="center"/>
    </xf>
    <xf numFmtId="0" fontId="0" fillId="0" borderId="21" xfId="0" applyBorder="1" applyAlignment="1"/>
    <xf numFmtId="0" fontId="12" fillId="0" borderId="0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3" fillId="0" borderId="16" xfId="0" applyFont="1" applyFill="1" applyBorder="1" applyAlignment="1">
      <alignment horizontal="left"/>
    </xf>
    <xf numFmtId="0" fontId="13" fillId="0" borderId="21" xfId="0" applyFont="1" applyFill="1" applyBorder="1" applyAlignment="1">
      <alignment horizontal="left"/>
    </xf>
    <xf numFmtId="0" fontId="13" fillId="0" borderId="68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0" fillId="11" borderId="0" xfId="0" applyFont="1" applyFill="1" applyAlignment="1">
      <alignment horizontal="center"/>
    </xf>
    <xf numFmtId="2" fontId="7" fillId="11" borderId="30" xfId="0" applyNumberFormat="1" applyFont="1" applyFill="1" applyBorder="1" applyAlignment="1">
      <alignment horizontal="center" wrapText="1"/>
    </xf>
  </cellXfs>
  <cellStyles count="4">
    <cellStyle name="Excel Built-in Normal" xfId="1" xr:uid="{00000000-0005-0000-0000-000000000000}"/>
    <cellStyle name="Excel Built-in Normal 2" xfId="2" xr:uid="{00000000-0005-0000-0000-000001000000}"/>
    <cellStyle name="Обычный" xfId="0" builtinId="0"/>
    <cellStyle name="Обычный 2" xfId="3" xr:uid="{00000000-0005-0000-0000-000003000000}"/>
  </cellStyles>
  <dxfs count="654"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Medium9"/>
  <colors>
    <mruColors>
      <color rgb="FFCCFF99"/>
      <color rgb="FF99FF99"/>
      <color rgb="FFFFFF66"/>
      <color rgb="FFFFFF3B"/>
      <color rgb="FFFFCCCC"/>
      <color rgb="FFCCFF66"/>
      <color rgb="FFFFFF00"/>
      <color rgb="FFC5D9F1"/>
      <color rgb="FFB3FFB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Сохранение качества педагогического коллектива</a:t>
            </a:r>
          </a:p>
        </c:rich>
      </c:tx>
      <c:layout>
        <c:manualLayout>
          <c:xMode val="edge"/>
          <c:yMode val="edge"/>
          <c:x val="0.39537915484141717"/>
          <c:y val="1.281531669006490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483897521098468E-2"/>
          <c:y val="0.1200238051638894"/>
          <c:w val="0.97481497078023027"/>
          <c:h val="0.54825234621135388"/>
        </c:manualLayout>
      </c:layout>
      <c:lineChart>
        <c:grouping val="standard"/>
        <c:varyColors val="0"/>
        <c:ser>
          <c:idx val="0"/>
          <c:order val="0"/>
          <c:tx>
            <c:v>Коэфициент качества педагогического коллектива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'2020 свод'!$B$6:$B$125</c:f>
              <c:strCache>
                <c:ptCount val="120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МАОУ СШ № 55</c:v>
                </c:pt>
                <c:pt idx="20">
                  <c:v>МБОУ СШ № 63</c:v>
                </c:pt>
                <c:pt idx="21">
                  <c:v>МБОУ СШ № 81</c:v>
                </c:pt>
                <c:pt idx="22">
                  <c:v>МАОУ СШ № 90</c:v>
                </c:pt>
                <c:pt idx="23">
                  <c:v>МБОУ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</c:v>
                </c:pt>
                <c:pt idx="27">
                  <c:v>МАОУ Гимназия № 15</c:v>
                </c:pt>
                <c:pt idx="28">
                  <c:v>МБОУ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МБОУ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МБОУ СШ № 47</c:v>
                </c:pt>
                <c:pt idx="35">
                  <c:v>МБОУ СШ № 50</c:v>
                </c:pt>
                <c:pt idx="36">
                  <c:v>МБОУ СШ № 53</c:v>
                </c:pt>
                <c:pt idx="37">
                  <c:v>МБОУ СШ № 64</c:v>
                </c:pt>
                <c:pt idx="38">
                  <c:v>МБОУ СШ № 65</c:v>
                </c:pt>
                <c:pt idx="39">
                  <c:v>МБОУ СШ № 79</c:v>
                </c:pt>
                <c:pt idx="40">
                  <c:v>МБОУ СШ № 89</c:v>
                </c:pt>
                <c:pt idx="41">
                  <c:v>МБОУ СШ № 94</c:v>
                </c:pt>
                <c:pt idx="42">
                  <c:v>МАОУ СШ № 148</c:v>
                </c:pt>
                <c:pt idx="43">
                  <c:v>ОКТЯБРЬСКИЙ РАЙОН</c:v>
                </c:pt>
                <c:pt idx="44">
                  <c:v>МАОУ «КУГ № 1 – Универс»</c:v>
                </c:pt>
                <c:pt idx="45">
                  <c:v>МАОУ Гимназия № 3</c:v>
                </c:pt>
                <c:pt idx="46">
                  <c:v>МАОУ Гимназия № 13 "Академ"</c:v>
                </c:pt>
                <c:pt idx="47">
                  <c:v>МАОУ Лицей № 1</c:v>
                </c:pt>
                <c:pt idx="48">
                  <c:v>МБОУ Лицей № 8</c:v>
                </c:pt>
                <c:pt idx="49">
                  <c:v>МБОУ Лицей № 10</c:v>
                </c:pt>
                <c:pt idx="50">
                  <c:v>МБОУ Школа-интернат № 1</c:v>
                </c:pt>
                <c:pt idx="51">
                  <c:v>МБОУ СШ № 3</c:v>
                </c:pt>
                <c:pt idx="52">
                  <c:v>МБОУ СШ № 21</c:v>
                </c:pt>
                <c:pt idx="53">
                  <c:v>МБОУ СШ № 30</c:v>
                </c:pt>
                <c:pt idx="54">
                  <c:v>МБОУ СШ № 36</c:v>
                </c:pt>
                <c:pt idx="55">
                  <c:v>МБОУ СШ № 39</c:v>
                </c:pt>
                <c:pt idx="56">
                  <c:v>МБОУ СШ № 72</c:v>
                </c:pt>
                <c:pt idx="57">
                  <c:v>МБОУ СШ № 73</c:v>
                </c:pt>
                <c:pt idx="58">
                  <c:v>МБОУ СШ № 82</c:v>
                </c:pt>
                <c:pt idx="59">
                  <c:v>МБОУ СШ № 84</c:v>
                </c:pt>
                <c:pt idx="60">
                  <c:v>МБОУ СШ № 95</c:v>
                </c:pt>
                <c:pt idx="61">
                  <c:v>МБОУ СШ № 99</c:v>
                </c:pt>
                <c:pt idx="62">
                  <c:v>МБОУ СШ № 133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МБОУ СШ № 6</c:v>
                </c:pt>
                <c:pt idx="67">
                  <c:v>МБОУ СШ № 17</c:v>
                </c:pt>
                <c:pt idx="68">
                  <c:v>МАОУ СШ № 23</c:v>
                </c:pt>
                <c:pt idx="69">
                  <c:v>МБОУ СШ № 34</c:v>
                </c:pt>
                <c:pt idx="70">
                  <c:v>МБОУ СШ № 42</c:v>
                </c:pt>
                <c:pt idx="71">
                  <c:v>МБОУ СШ № 45</c:v>
                </c:pt>
                <c:pt idx="72">
                  <c:v>МБОУ СШ № 62</c:v>
                </c:pt>
                <c:pt idx="73">
                  <c:v>МБОУ СШ № 76</c:v>
                </c:pt>
                <c:pt idx="74">
                  <c:v>МБОУ СШ № 78</c:v>
                </c:pt>
                <c:pt idx="75">
                  <c:v>МБОУ СШ № 92</c:v>
                </c:pt>
                <c:pt idx="76">
                  <c:v>МАОУ СШ № 93</c:v>
                </c:pt>
                <c:pt idx="77">
                  <c:v>МАОУ СШ № 137</c:v>
                </c:pt>
                <c:pt idx="78">
                  <c:v>СОВЕТСКИЙ РАЙОН</c:v>
                </c:pt>
                <c:pt idx="79">
                  <c:v>МБОУ СШ № 1</c:v>
                </c:pt>
                <c:pt idx="80">
                  <c:v>МБОУ СШ № 2</c:v>
                </c:pt>
                <c:pt idx="81">
                  <c:v>МБОУ СШ № 5</c:v>
                </c:pt>
                <c:pt idx="82">
                  <c:v>МБОУ СШ № 7</c:v>
                </c:pt>
                <c:pt idx="83">
                  <c:v>МБОУ СШ № 18</c:v>
                </c:pt>
                <c:pt idx="84">
                  <c:v>МБОУ СШ № 24</c:v>
                </c:pt>
                <c:pt idx="85">
                  <c:v>МБОУ СШ № 56</c:v>
                </c:pt>
                <c:pt idx="86">
                  <c:v>МБОУ СШ № 66</c:v>
                </c:pt>
                <c:pt idx="87">
                  <c:v>МБОУ СШ № 69</c:v>
                </c:pt>
                <c:pt idx="88">
                  <c:v>МБОУ СШ № 70</c:v>
                </c:pt>
                <c:pt idx="89">
                  <c:v>МБОУ СШ № 85</c:v>
                </c:pt>
                <c:pt idx="90">
                  <c:v>МБОУ СШ № 91</c:v>
                </c:pt>
                <c:pt idx="91">
                  <c:v>МБОУ СШ № 98</c:v>
                </c:pt>
                <c:pt idx="92">
                  <c:v>МБОУ СШ № 108</c:v>
                </c:pt>
                <c:pt idx="93">
                  <c:v>МБОУ СШ № 115</c:v>
                </c:pt>
                <c:pt idx="94">
                  <c:v>МБОУ СШ № 121</c:v>
                </c:pt>
                <c:pt idx="95">
                  <c:v>МБОУ СШ № 129</c:v>
                </c:pt>
                <c:pt idx="96">
                  <c:v>МБОУ СШ № 134</c:v>
                </c:pt>
                <c:pt idx="97">
                  <c:v>МБОУ СШ № 139</c:v>
                </c:pt>
                <c:pt idx="98">
                  <c:v>МБОУ СШ № 141</c:v>
                </c:pt>
                <c:pt idx="99">
                  <c:v>МАОУ СШ № 143</c:v>
                </c:pt>
                <c:pt idx="100">
                  <c:v>МБОУ СШ № 144</c:v>
                </c:pt>
                <c:pt idx="101">
                  <c:v>МАОУ СШ № 145</c:v>
                </c:pt>
                <c:pt idx="102">
                  <c:v>МБОУ СШ № 147</c:v>
                </c:pt>
                <c:pt idx="103">
                  <c:v>МАОУ СШ № 149</c:v>
                </c:pt>
                <c:pt idx="104">
                  <c:v>МАОУ СШ № 150</c:v>
                </c:pt>
                <c:pt idx="105">
                  <c:v>МАОУ СШ № 151</c:v>
                </c:pt>
                <c:pt idx="106">
                  <c:v>МАОУ СШ № 152</c:v>
                </c:pt>
                <c:pt idx="107">
                  <c:v>МБОУ СШ № 154</c:v>
                </c:pt>
                <c:pt idx="108">
                  <c:v>МБОУ СШ № 156</c:v>
                </c:pt>
                <c:pt idx="109">
                  <c:v>МБОУ СШ № 157</c:v>
                </c:pt>
                <c:pt idx="110">
                  <c:v>ЦЕНТРАЛЬНЫЙ РАЙОН</c:v>
                </c:pt>
                <c:pt idx="111">
                  <c:v>МАОУ Гимназия № 2</c:v>
                </c:pt>
                <c:pt idx="112">
                  <c:v>МБОУ  Гимназия № 16</c:v>
                </c:pt>
                <c:pt idx="113">
                  <c:v>МБОУ Лицей № 2</c:v>
                </c:pt>
                <c:pt idx="114">
                  <c:v>МБОУ СШ № 4</c:v>
                </c:pt>
                <c:pt idx="115">
                  <c:v>МБОУ СШ № 10</c:v>
                </c:pt>
                <c:pt idx="116">
                  <c:v>МБОУ СШ № 27</c:v>
                </c:pt>
                <c:pt idx="117">
                  <c:v>МБОУ СШ № 51</c:v>
                </c:pt>
                <c:pt idx="118">
                  <c:v>МАОУ СШК "Покровский"</c:v>
                </c:pt>
                <c:pt idx="119">
                  <c:v>МАОУ СШ № 155</c:v>
                </c:pt>
              </c:strCache>
            </c:strRef>
          </c:cat>
          <c:val>
            <c:numRef>
              <c:f>'2020 свод'!$F$6:$F$125</c:f>
              <c:numCache>
                <c:formatCode>#,##0.00</c:formatCode>
                <c:ptCount val="120"/>
                <c:pt idx="0">
                  <c:v>0.40740740740740738</c:v>
                </c:pt>
                <c:pt idx="1">
                  <c:v>0.6400336801851928</c:v>
                </c:pt>
                <c:pt idx="2">
                  <c:v>0.45</c:v>
                </c:pt>
                <c:pt idx="3">
                  <c:v>0.69135802469135799</c:v>
                </c:pt>
                <c:pt idx="4">
                  <c:v>0.63157894736842102</c:v>
                </c:pt>
                <c:pt idx="5">
                  <c:v>0.7816091954022989</c:v>
                </c:pt>
                <c:pt idx="6">
                  <c:v>0.84090909090909094</c:v>
                </c:pt>
                <c:pt idx="7">
                  <c:v>0.43478260869565216</c:v>
                </c:pt>
                <c:pt idx="8">
                  <c:v>0.62195121951219512</c:v>
                </c:pt>
                <c:pt idx="9">
                  <c:v>0.57894736842105265</c:v>
                </c:pt>
                <c:pt idx="10">
                  <c:v>0.72916666666666663</c:v>
                </c:pt>
                <c:pt idx="11">
                  <c:v>0.73275178666063612</c:v>
                </c:pt>
                <c:pt idx="12">
                  <c:v>0.68965517241379315</c:v>
                </c:pt>
                <c:pt idx="13">
                  <c:v>0.7142857142857143</c:v>
                </c:pt>
                <c:pt idx="14">
                  <c:v>0.86567164179104472</c:v>
                </c:pt>
                <c:pt idx="15">
                  <c:v>0.77966101694915257</c:v>
                </c:pt>
                <c:pt idx="16">
                  <c:v>0.7931034482758621</c:v>
                </c:pt>
                <c:pt idx="17">
                  <c:v>0.71111111111111114</c:v>
                </c:pt>
                <c:pt idx="18">
                  <c:v>0.86</c:v>
                </c:pt>
                <c:pt idx="19">
                  <c:v>0.62068965517241381</c:v>
                </c:pt>
                <c:pt idx="20">
                  <c:v>0.63380281690140849</c:v>
                </c:pt>
                <c:pt idx="21">
                  <c:v>0.7142857142857143</c:v>
                </c:pt>
                <c:pt idx="22">
                  <c:v>0.67391304347826086</c:v>
                </c:pt>
                <c:pt idx="23">
                  <c:v>0.73684210526315785</c:v>
                </c:pt>
                <c:pt idx="24">
                  <c:v>0.71004108614039152</c:v>
                </c:pt>
                <c:pt idx="25">
                  <c:v>0.60606060606060608</c:v>
                </c:pt>
                <c:pt idx="26">
                  <c:v>0.7</c:v>
                </c:pt>
                <c:pt idx="27">
                  <c:v>0.92307692307692313</c:v>
                </c:pt>
                <c:pt idx="28">
                  <c:v>0.72131147540983609</c:v>
                </c:pt>
                <c:pt idx="29">
                  <c:v>0.83333333333333337</c:v>
                </c:pt>
                <c:pt idx="30">
                  <c:v>0.52631578947368418</c:v>
                </c:pt>
                <c:pt idx="31">
                  <c:v>0.75609756097560976</c:v>
                </c:pt>
                <c:pt idx="32">
                  <c:v>0.65625</c:v>
                </c:pt>
                <c:pt idx="33">
                  <c:v>0.80434782608695654</c:v>
                </c:pt>
                <c:pt idx="34">
                  <c:v>0.4</c:v>
                </c:pt>
                <c:pt idx="35">
                  <c:v>0.77272727272727271</c:v>
                </c:pt>
                <c:pt idx="36">
                  <c:v>0.74683544303797467</c:v>
                </c:pt>
                <c:pt idx="37">
                  <c:v>0.83673469387755106</c:v>
                </c:pt>
                <c:pt idx="38">
                  <c:v>0.8214285714285714</c:v>
                </c:pt>
                <c:pt idx="39">
                  <c:v>0.63829787234042556</c:v>
                </c:pt>
                <c:pt idx="40">
                  <c:v>0.78378378378378377</c:v>
                </c:pt>
                <c:pt idx="41">
                  <c:v>0.62686567164179108</c:v>
                </c:pt>
                <c:pt idx="42">
                  <c:v>0.62727272727272732</c:v>
                </c:pt>
                <c:pt idx="43">
                  <c:v>0.62638566618582703</c:v>
                </c:pt>
                <c:pt idx="44">
                  <c:v>0.68341708542713564</c:v>
                </c:pt>
                <c:pt idx="45">
                  <c:v>0.76744186046511631</c:v>
                </c:pt>
                <c:pt idx="46">
                  <c:v>0.44094488188976377</c:v>
                </c:pt>
                <c:pt idx="47">
                  <c:v>0.58450704225352113</c:v>
                </c:pt>
                <c:pt idx="48">
                  <c:v>0.67692307692307696</c:v>
                </c:pt>
                <c:pt idx="49">
                  <c:v>0.8</c:v>
                </c:pt>
                <c:pt idx="50">
                  <c:v>0.4925373134328358</c:v>
                </c:pt>
                <c:pt idx="51">
                  <c:v>0.64102564102564108</c:v>
                </c:pt>
                <c:pt idx="52">
                  <c:v>0.54054054054054057</c:v>
                </c:pt>
                <c:pt idx="53">
                  <c:v>0.47368421052631576</c:v>
                </c:pt>
                <c:pt idx="54">
                  <c:v>0.52631578947368418</c:v>
                </c:pt>
                <c:pt idx="55">
                  <c:v>0.37777777777777777</c:v>
                </c:pt>
                <c:pt idx="56">
                  <c:v>0.6428571428571429</c:v>
                </c:pt>
                <c:pt idx="57">
                  <c:v>0.72</c:v>
                </c:pt>
                <c:pt idx="58">
                  <c:v>0.63414634146341464</c:v>
                </c:pt>
                <c:pt idx="59">
                  <c:v>0.65</c:v>
                </c:pt>
                <c:pt idx="60">
                  <c:v>0.7857142857142857</c:v>
                </c:pt>
                <c:pt idx="61">
                  <c:v>0.81132075471698117</c:v>
                </c:pt>
                <c:pt idx="62">
                  <c:v>0.65217391304347827</c:v>
                </c:pt>
                <c:pt idx="63">
                  <c:v>0.63281006534344109</c:v>
                </c:pt>
                <c:pt idx="64">
                  <c:v>0.7</c:v>
                </c:pt>
                <c:pt idx="65">
                  <c:v>0.47663551401869159</c:v>
                </c:pt>
                <c:pt idx="66" formatCode="0.00">
                  <c:v>0.66233766233766234</c:v>
                </c:pt>
                <c:pt idx="67" formatCode="0.00">
                  <c:v>0.72916666666666663</c:v>
                </c:pt>
                <c:pt idx="68" formatCode="0.00">
                  <c:v>0.66666666666666663</c:v>
                </c:pt>
                <c:pt idx="69" formatCode="0.00">
                  <c:v>0.55555555555555558</c:v>
                </c:pt>
                <c:pt idx="70" formatCode="0.00">
                  <c:v>0.53658536585365857</c:v>
                </c:pt>
                <c:pt idx="71" formatCode="0.00">
                  <c:v>0.625</c:v>
                </c:pt>
                <c:pt idx="72" formatCode="0.00">
                  <c:v>0.66666666666666663</c:v>
                </c:pt>
                <c:pt idx="73" formatCode="0.00">
                  <c:v>0.7</c:v>
                </c:pt>
                <c:pt idx="74" formatCode="0.00">
                  <c:v>0.51470588235294112</c:v>
                </c:pt>
                <c:pt idx="75">
                  <c:v>0.73809523809523814</c:v>
                </c:pt>
                <c:pt idx="76" formatCode="0.00">
                  <c:v>0.55263157894736847</c:v>
                </c:pt>
                <c:pt idx="77" formatCode="0.00">
                  <c:v>0.73529411764705888</c:v>
                </c:pt>
                <c:pt idx="78">
                  <c:v>0.63867232937769269</c:v>
                </c:pt>
                <c:pt idx="79">
                  <c:v>0.73076923076923073</c:v>
                </c:pt>
                <c:pt idx="80">
                  <c:v>0.51851851851851849</c:v>
                </c:pt>
                <c:pt idx="81">
                  <c:v>0.78333333333333333</c:v>
                </c:pt>
                <c:pt idx="82">
                  <c:v>0.73611111111111116</c:v>
                </c:pt>
                <c:pt idx="83">
                  <c:v>0.64179104477611937</c:v>
                </c:pt>
                <c:pt idx="84">
                  <c:v>0.5957446808510638</c:v>
                </c:pt>
                <c:pt idx="85">
                  <c:v>0.54285714285714282</c:v>
                </c:pt>
                <c:pt idx="86">
                  <c:v>0.77272727272727271</c:v>
                </c:pt>
                <c:pt idx="87">
                  <c:v>0.66666666666666663</c:v>
                </c:pt>
                <c:pt idx="88">
                  <c:v>0.37142857142857144</c:v>
                </c:pt>
                <c:pt idx="89">
                  <c:v>0.87272727272727268</c:v>
                </c:pt>
                <c:pt idx="90">
                  <c:v>0.75</c:v>
                </c:pt>
                <c:pt idx="91">
                  <c:v>0.72727272727272729</c:v>
                </c:pt>
                <c:pt idx="92">
                  <c:v>0.7191011235955056</c:v>
                </c:pt>
                <c:pt idx="93">
                  <c:v>0.56862745098039214</c:v>
                </c:pt>
                <c:pt idx="94">
                  <c:v>0.48</c:v>
                </c:pt>
                <c:pt idx="95">
                  <c:v>0.6428571428571429</c:v>
                </c:pt>
                <c:pt idx="96">
                  <c:v>0.75757575757575757</c:v>
                </c:pt>
                <c:pt idx="97">
                  <c:v>0.53703703703703709</c:v>
                </c:pt>
                <c:pt idx="98">
                  <c:v>0.68965517241379315</c:v>
                </c:pt>
                <c:pt idx="99">
                  <c:v>0.81599999999999995</c:v>
                </c:pt>
                <c:pt idx="100">
                  <c:v>0.5</c:v>
                </c:pt>
                <c:pt idx="101">
                  <c:v>0.76470588235294112</c:v>
                </c:pt>
                <c:pt idx="102">
                  <c:v>0.7</c:v>
                </c:pt>
                <c:pt idx="103">
                  <c:v>0.6640625</c:v>
                </c:pt>
                <c:pt idx="104">
                  <c:v>0.63793103448275867</c:v>
                </c:pt>
                <c:pt idx="105">
                  <c:v>0.64220183486238536</c:v>
                </c:pt>
                <c:pt idx="106">
                  <c:v>0.5</c:v>
                </c:pt>
                <c:pt idx="107">
                  <c:v>0.41975308641975306</c:v>
                </c:pt>
                <c:pt idx="108">
                  <c:v>0.4107142857142857</c:v>
                </c:pt>
                <c:pt idx="110">
                  <c:v>0.68281629668184285</c:v>
                </c:pt>
                <c:pt idx="111">
                  <c:v>0.86363636363636365</c:v>
                </c:pt>
                <c:pt idx="112">
                  <c:v>0.92307692307692313</c:v>
                </c:pt>
                <c:pt idx="113">
                  <c:v>0.63076923076923075</c:v>
                </c:pt>
                <c:pt idx="114">
                  <c:v>0.44444444444444442</c:v>
                </c:pt>
                <c:pt idx="115">
                  <c:v>0.78333333333333333</c:v>
                </c:pt>
                <c:pt idx="116">
                  <c:v>0.70588235294117652</c:v>
                </c:pt>
                <c:pt idx="117">
                  <c:v>0.42857142857142855</c:v>
                </c:pt>
                <c:pt idx="118">
                  <c:v>0.5625</c:v>
                </c:pt>
                <c:pt idx="119">
                  <c:v>0.32653061224489793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06-4B72-8905-E936BE77B525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'2020 свод'!$B$6:$B$125</c:f>
              <c:strCache>
                <c:ptCount val="120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МАОУ СШ № 55</c:v>
                </c:pt>
                <c:pt idx="20">
                  <c:v>МБОУ СШ № 63</c:v>
                </c:pt>
                <c:pt idx="21">
                  <c:v>МБОУ СШ № 81</c:v>
                </c:pt>
                <c:pt idx="22">
                  <c:v>МАОУ СШ № 90</c:v>
                </c:pt>
                <c:pt idx="23">
                  <c:v>МБОУ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</c:v>
                </c:pt>
                <c:pt idx="27">
                  <c:v>МАОУ Гимназия № 15</c:v>
                </c:pt>
                <c:pt idx="28">
                  <c:v>МБОУ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МБОУ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МБОУ СШ № 47</c:v>
                </c:pt>
                <c:pt idx="35">
                  <c:v>МБОУ СШ № 50</c:v>
                </c:pt>
                <c:pt idx="36">
                  <c:v>МБОУ СШ № 53</c:v>
                </c:pt>
                <c:pt idx="37">
                  <c:v>МБОУ СШ № 64</c:v>
                </c:pt>
                <c:pt idx="38">
                  <c:v>МБОУ СШ № 65</c:v>
                </c:pt>
                <c:pt idx="39">
                  <c:v>МБОУ СШ № 79</c:v>
                </c:pt>
                <c:pt idx="40">
                  <c:v>МБОУ СШ № 89</c:v>
                </c:pt>
                <c:pt idx="41">
                  <c:v>МБОУ СШ № 94</c:v>
                </c:pt>
                <c:pt idx="42">
                  <c:v>МАОУ СШ № 148</c:v>
                </c:pt>
                <c:pt idx="43">
                  <c:v>ОКТЯБРЬСКИЙ РАЙОН</c:v>
                </c:pt>
                <c:pt idx="44">
                  <c:v>МАОУ «КУГ № 1 – Универс»</c:v>
                </c:pt>
                <c:pt idx="45">
                  <c:v>МАОУ Гимназия № 3</c:v>
                </c:pt>
                <c:pt idx="46">
                  <c:v>МАОУ Гимназия № 13 "Академ"</c:v>
                </c:pt>
                <c:pt idx="47">
                  <c:v>МАОУ Лицей № 1</c:v>
                </c:pt>
                <c:pt idx="48">
                  <c:v>МБОУ Лицей № 8</c:v>
                </c:pt>
                <c:pt idx="49">
                  <c:v>МБОУ Лицей № 10</c:v>
                </c:pt>
                <c:pt idx="50">
                  <c:v>МБОУ Школа-интернат № 1</c:v>
                </c:pt>
                <c:pt idx="51">
                  <c:v>МБОУ СШ № 3</c:v>
                </c:pt>
                <c:pt idx="52">
                  <c:v>МБОУ СШ № 21</c:v>
                </c:pt>
                <c:pt idx="53">
                  <c:v>МБОУ СШ № 30</c:v>
                </c:pt>
                <c:pt idx="54">
                  <c:v>МБОУ СШ № 36</c:v>
                </c:pt>
                <c:pt idx="55">
                  <c:v>МБОУ СШ № 39</c:v>
                </c:pt>
                <c:pt idx="56">
                  <c:v>МБОУ СШ № 72</c:v>
                </c:pt>
                <c:pt idx="57">
                  <c:v>МБОУ СШ № 73</c:v>
                </c:pt>
                <c:pt idx="58">
                  <c:v>МБОУ СШ № 82</c:v>
                </c:pt>
                <c:pt idx="59">
                  <c:v>МБОУ СШ № 84</c:v>
                </c:pt>
                <c:pt idx="60">
                  <c:v>МБОУ СШ № 95</c:v>
                </c:pt>
                <c:pt idx="61">
                  <c:v>МБОУ СШ № 99</c:v>
                </c:pt>
                <c:pt idx="62">
                  <c:v>МБОУ СШ № 133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МБОУ СШ № 6</c:v>
                </c:pt>
                <c:pt idx="67">
                  <c:v>МБОУ СШ № 17</c:v>
                </c:pt>
                <c:pt idx="68">
                  <c:v>МАОУ СШ № 23</c:v>
                </c:pt>
                <c:pt idx="69">
                  <c:v>МБОУ СШ № 34</c:v>
                </c:pt>
                <c:pt idx="70">
                  <c:v>МБОУ СШ № 42</c:v>
                </c:pt>
                <c:pt idx="71">
                  <c:v>МБОУ СШ № 45</c:v>
                </c:pt>
                <c:pt idx="72">
                  <c:v>МБОУ СШ № 62</c:v>
                </c:pt>
                <c:pt idx="73">
                  <c:v>МБОУ СШ № 76</c:v>
                </c:pt>
                <c:pt idx="74">
                  <c:v>МБОУ СШ № 78</c:v>
                </c:pt>
                <c:pt idx="75">
                  <c:v>МБОУ СШ № 92</c:v>
                </c:pt>
                <c:pt idx="76">
                  <c:v>МАОУ СШ № 93</c:v>
                </c:pt>
                <c:pt idx="77">
                  <c:v>МАОУ СШ № 137</c:v>
                </c:pt>
                <c:pt idx="78">
                  <c:v>СОВЕТСКИЙ РАЙОН</c:v>
                </c:pt>
                <c:pt idx="79">
                  <c:v>МБОУ СШ № 1</c:v>
                </c:pt>
                <c:pt idx="80">
                  <c:v>МБОУ СШ № 2</c:v>
                </c:pt>
                <c:pt idx="81">
                  <c:v>МБОУ СШ № 5</c:v>
                </c:pt>
                <c:pt idx="82">
                  <c:v>МБОУ СШ № 7</c:v>
                </c:pt>
                <c:pt idx="83">
                  <c:v>МБОУ СШ № 18</c:v>
                </c:pt>
                <c:pt idx="84">
                  <c:v>МБОУ СШ № 24</c:v>
                </c:pt>
                <c:pt idx="85">
                  <c:v>МБОУ СШ № 56</c:v>
                </c:pt>
                <c:pt idx="86">
                  <c:v>МБОУ СШ № 66</c:v>
                </c:pt>
                <c:pt idx="87">
                  <c:v>МБОУ СШ № 69</c:v>
                </c:pt>
                <c:pt idx="88">
                  <c:v>МБОУ СШ № 70</c:v>
                </c:pt>
                <c:pt idx="89">
                  <c:v>МБОУ СШ № 85</c:v>
                </c:pt>
                <c:pt idx="90">
                  <c:v>МБОУ СШ № 91</c:v>
                </c:pt>
                <c:pt idx="91">
                  <c:v>МБОУ СШ № 98</c:v>
                </c:pt>
                <c:pt idx="92">
                  <c:v>МБОУ СШ № 108</c:v>
                </c:pt>
                <c:pt idx="93">
                  <c:v>МБОУ СШ № 115</c:v>
                </c:pt>
                <c:pt idx="94">
                  <c:v>МБОУ СШ № 121</c:v>
                </c:pt>
                <c:pt idx="95">
                  <c:v>МБОУ СШ № 129</c:v>
                </c:pt>
                <c:pt idx="96">
                  <c:v>МБОУ СШ № 134</c:v>
                </c:pt>
                <c:pt idx="97">
                  <c:v>МБОУ СШ № 139</c:v>
                </c:pt>
                <c:pt idx="98">
                  <c:v>МБОУ СШ № 141</c:v>
                </c:pt>
                <c:pt idx="99">
                  <c:v>МАОУ СШ № 143</c:v>
                </c:pt>
                <c:pt idx="100">
                  <c:v>МБОУ СШ № 144</c:v>
                </c:pt>
                <c:pt idx="101">
                  <c:v>МАОУ СШ № 145</c:v>
                </c:pt>
                <c:pt idx="102">
                  <c:v>МБОУ СШ № 147</c:v>
                </c:pt>
                <c:pt idx="103">
                  <c:v>МАОУ СШ № 149</c:v>
                </c:pt>
                <c:pt idx="104">
                  <c:v>МАОУ СШ № 150</c:v>
                </c:pt>
                <c:pt idx="105">
                  <c:v>МАОУ СШ № 151</c:v>
                </c:pt>
                <c:pt idx="106">
                  <c:v>МАОУ СШ № 152</c:v>
                </c:pt>
                <c:pt idx="107">
                  <c:v>МБОУ СШ № 154</c:v>
                </c:pt>
                <c:pt idx="108">
                  <c:v>МБОУ СШ № 156</c:v>
                </c:pt>
                <c:pt idx="109">
                  <c:v>МБОУ СШ № 157</c:v>
                </c:pt>
                <c:pt idx="110">
                  <c:v>ЦЕНТРАЛЬНЫЙ РАЙОН</c:v>
                </c:pt>
                <c:pt idx="111">
                  <c:v>МАОУ Гимназия № 2</c:v>
                </c:pt>
                <c:pt idx="112">
                  <c:v>МБОУ  Гимназия № 16</c:v>
                </c:pt>
                <c:pt idx="113">
                  <c:v>МБОУ Лицей № 2</c:v>
                </c:pt>
                <c:pt idx="114">
                  <c:v>МБОУ СШ № 4</c:v>
                </c:pt>
                <c:pt idx="115">
                  <c:v>МБОУ СШ № 10</c:v>
                </c:pt>
                <c:pt idx="116">
                  <c:v>МБОУ СШ № 27</c:v>
                </c:pt>
                <c:pt idx="117">
                  <c:v>МБОУ СШ № 51</c:v>
                </c:pt>
                <c:pt idx="118">
                  <c:v>МАОУ СШК "Покровский"</c:v>
                </c:pt>
                <c:pt idx="119">
                  <c:v>МАОУ СШ № 155</c:v>
                </c:pt>
              </c:strCache>
            </c:strRef>
          </c:cat>
          <c:val>
            <c:numRef>
              <c:f>'2020 свод'!$G$6:$G$125</c:f>
              <c:numCache>
                <c:formatCode>#,##0.00</c:formatCode>
                <c:ptCount val="120"/>
                <c:pt idx="0">
                  <c:v>0.65461609933586384</c:v>
                </c:pt>
                <c:pt idx="1">
                  <c:v>0.65461609933586384</c:v>
                </c:pt>
                <c:pt idx="2">
                  <c:v>0.65461609933586384</c:v>
                </c:pt>
                <c:pt idx="3">
                  <c:v>0.65461609933586384</c:v>
                </c:pt>
                <c:pt idx="4">
                  <c:v>0.65461609933586384</c:v>
                </c:pt>
                <c:pt idx="5">
                  <c:v>0.65461609933586384</c:v>
                </c:pt>
                <c:pt idx="6">
                  <c:v>0.65461609933586384</c:v>
                </c:pt>
                <c:pt idx="7">
                  <c:v>0.65461609933586384</c:v>
                </c:pt>
                <c:pt idx="8">
                  <c:v>0.65461609933586384</c:v>
                </c:pt>
                <c:pt idx="9">
                  <c:v>0.65461609933586384</c:v>
                </c:pt>
                <c:pt idx="10">
                  <c:v>0.65461609933586384</c:v>
                </c:pt>
                <c:pt idx="11">
                  <c:v>0.65461609933586384</c:v>
                </c:pt>
                <c:pt idx="12">
                  <c:v>0.65461609933586384</c:v>
                </c:pt>
                <c:pt idx="13">
                  <c:v>0.65461609933586384</c:v>
                </c:pt>
                <c:pt idx="14">
                  <c:v>0.65461609933586384</c:v>
                </c:pt>
                <c:pt idx="15">
                  <c:v>0.65461609933586384</c:v>
                </c:pt>
                <c:pt idx="16">
                  <c:v>0.65461609933586384</c:v>
                </c:pt>
                <c:pt idx="17">
                  <c:v>0.65461609933586384</c:v>
                </c:pt>
                <c:pt idx="18">
                  <c:v>0.65461609933586384</c:v>
                </c:pt>
                <c:pt idx="19">
                  <c:v>0.65461609933586384</c:v>
                </c:pt>
                <c:pt idx="20">
                  <c:v>0.65461609933586384</c:v>
                </c:pt>
                <c:pt idx="21">
                  <c:v>0.65461609933586384</c:v>
                </c:pt>
                <c:pt idx="22">
                  <c:v>0.65461609933586384</c:v>
                </c:pt>
                <c:pt idx="23">
                  <c:v>0.65461609933586384</c:v>
                </c:pt>
                <c:pt idx="24">
                  <c:v>0.65461609933586384</c:v>
                </c:pt>
                <c:pt idx="25">
                  <c:v>0.65461609933586384</c:v>
                </c:pt>
                <c:pt idx="26">
                  <c:v>0.65461609933586384</c:v>
                </c:pt>
                <c:pt idx="27">
                  <c:v>0.65461609933586384</c:v>
                </c:pt>
                <c:pt idx="28">
                  <c:v>0.65461609933586384</c:v>
                </c:pt>
                <c:pt idx="29">
                  <c:v>0.65461609933586384</c:v>
                </c:pt>
                <c:pt idx="30">
                  <c:v>0.65461609933586384</c:v>
                </c:pt>
                <c:pt idx="31">
                  <c:v>0.65461609933586384</c:v>
                </c:pt>
                <c:pt idx="32">
                  <c:v>0.65461609933586384</c:v>
                </c:pt>
                <c:pt idx="33">
                  <c:v>0.65461609933586384</c:v>
                </c:pt>
                <c:pt idx="34">
                  <c:v>0.65461609933586384</c:v>
                </c:pt>
                <c:pt idx="35">
                  <c:v>0.65461609933586384</c:v>
                </c:pt>
                <c:pt idx="36">
                  <c:v>0.65461609933586384</c:v>
                </c:pt>
                <c:pt idx="37">
                  <c:v>0.65461609933586384</c:v>
                </c:pt>
                <c:pt idx="38">
                  <c:v>0.65461609933586384</c:v>
                </c:pt>
                <c:pt idx="39">
                  <c:v>0.65461609933586384</c:v>
                </c:pt>
                <c:pt idx="40">
                  <c:v>0.65461609933586384</c:v>
                </c:pt>
                <c:pt idx="41">
                  <c:v>0.65461609933586384</c:v>
                </c:pt>
                <c:pt idx="42">
                  <c:v>0.65461609933586384</c:v>
                </c:pt>
                <c:pt idx="43">
                  <c:v>0.65461609933586384</c:v>
                </c:pt>
                <c:pt idx="44">
                  <c:v>0.65461609933586384</c:v>
                </c:pt>
                <c:pt idx="45">
                  <c:v>0.65461609933586384</c:v>
                </c:pt>
                <c:pt idx="46">
                  <c:v>0.65461609933586384</c:v>
                </c:pt>
                <c:pt idx="47">
                  <c:v>0.65461609933586384</c:v>
                </c:pt>
                <c:pt idx="48">
                  <c:v>0.65461609933586384</c:v>
                </c:pt>
                <c:pt idx="49">
                  <c:v>0.65461609933586384</c:v>
                </c:pt>
                <c:pt idx="50">
                  <c:v>0.65461609933586384</c:v>
                </c:pt>
                <c:pt idx="51">
                  <c:v>0.65461609933586384</c:v>
                </c:pt>
                <c:pt idx="52">
                  <c:v>0.65461609933586384</c:v>
                </c:pt>
                <c:pt idx="53">
                  <c:v>0.65461609933586384</c:v>
                </c:pt>
                <c:pt idx="54">
                  <c:v>0.65461609933586384</c:v>
                </c:pt>
                <c:pt idx="55">
                  <c:v>0.65461609933586384</c:v>
                </c:pt>
                <c:pt idx="56">
                  <c:v>0.65461609933586384</c:v>
                </c:pt>
                <c:pt idx="57">
                  <c:v>0.65461609933586384</c:v>
                </c:pt>
                <c:pt idx="58">
                  <c:v>0.65461609933586384</c:v>
                </c:pt>
                <c:pt idx="59">
                  <c:v>0.65461609933586384</c:v>
                </c:pt>
                <c:pt idx="60">
                  <c:v>0.65461609933586384</c:v>
                </c:pt>
                <c:pt idx="61">
                  <c:v>0.65461609933586384</c:v>
                </c:pt>
                <c:pt idx="62">
                  <c:v>0.65461609933586384</c:v>
                </c:pt>
                <c:pt idx="63">
                  <c:v>0.65461609933586384</c:v>
                </c:pt>
                <c:pt idx="64">
                  <c:v>0.65461609933586384</c:v>
                </c:pt>
                <c:pt idx="65">
                  <c:v>0.65461609933586384</c:v>
                </c:pt>
                <c:pt idx="66">
                  <c:v>0.65461609933586384</c:v>
                </c:pt>
                <c:pt idx="67">
                  <c:v>0.65461609933586384</c:v>
                </c:pt>
                <c:pt idx="68">
                  <c:v>0.65461609933586384</c:v>
                </c:pt>
                <c:pt idx="69">
                  <c:v>0.65461609933586384</c:v>
                </c:pt>
                <c:pt idx="70">
                  <c:v>0.65461609933586384</c:v>
                </c:pt>
                <c:pt idx="71">
                  <c:v>0.65461609933586384</c:v>
                </c:pt>
                <c:pt idx="72">
                  <c:v>0.65461609933586384</c:v>
                </c:pt>
                <c:pt idx="73">
                  <c:v>0.65461609933586384</c:v>
                </c:pt>
                <c:pt idx="74">
                  <c:v>0.65461609933586384</c:v>
                </c:pt>
                <c:pt idx="75">
                  <c:v>0.65461609933586384</c:v>
                </c:pt>
                <c:pt idx="76">
                  <c:v>0.65461609933586384</c:v>
                </c:pt>
                <c:pt idx="77">
                  <c:v>0.65461609933586384</c:v>
                </c:pt>
                <c:pt idx="78">
                  <c:v>0.65461609933586384</c:v>
                </c:pt>
                <c:pt idx="79">
                  <c:v>0.65461609933586384</c:v>
                </c:pt>
                <c:pt idx="80">
                  <c:v>0.65461609933586384</c:v>
                </c:pt>
                <c:pt idx="81">
                  <c:v>0.65461609933586384</c:v>
                </c:pt>
                <c:pt idx="82">
                  <c:v>0.65461609933586384</c:v>
                </c:pt>
                <c:pt idx="83">
                  <c:v>0.65461609933586384</c:v>
                </c:pt>
                <c:pt idx="84">
                  <c:v>0.65461609933586384</c:v>
                </c:pt>
                <c:pt idx="85">
                  <c:v>0.65461609933586384</c:v>
                </c:pt>
                <c:pt idx="86">
                  <c:v>0.65461609933586384</c:v>
                </c:pt>
                <c:pt idx="87">
                  <c:v>0.65461609933586384</c:v>
                </c:pt>
                <c:pt idx="88">
                  <c:v>0.65461609933586384</c:v>
                </c:pt>
                <c:pt idx="89">
                  <c:v>0.65461609933586384</c:v>
                </c:pt>
                <c:pt idx="90">
                  <c:v>0.65461609933586384</c:v>
                </c:pt>
                <c:pt idx="91">
                  <c:v>0.65461609933586384</c:v>
                </c:pt>
                <c:pt idx="92">
                  <c:v>0.65461609933586384</c:v>
                </c:pt>
                <c:pt idx="93">
                  <c:v>0.65461609933586384</c:v>
                </c:pt>
                <c:pt idx="94">
                  <c:v>0.65461609933586384</c:v>
                </c:pt>
                <c:pt idx="95">
                  <c:v>0.65461609933586384</c:v>
                </c:pt>
                <c:pt idx="96">
                  <c:v>0.65461609933586384</c:v>
                </c:pt>
                <c:pt idx="97">
                  <c:v>0.65461609933586384</c:v>
                </c:pt>
                <c:pt idx="98">
                  <c:v>0.65461609933586384</c:v>
                </c:pt>
                <c:pt idx="99">
                  <c:v>0.65461609933586384</c:v>
                </c:pt>
                <c:pt idx="100">
                  <c:v>0.65461609933586384</c:v>
                </c:pt>
                <c:pt idx="101">
                  <c:v>0.65461609933586384</c:v>
                </c:pt>
                <c:pt idx="102">
                  <c:v>0.65461609933586384</c:v>
                </c:pt>
                <c:pt idx="103">
                  <c:v>0.65461609933586384</c:v>
                </c:pt>
                <c:pt idx="104">
                  <c:v>0.65461609933586384</c:v>
                </c:pt>
                <c:pt idx="105">
                  <c:v>0.65461609933586384</c:v>
                </c:pt>
                <c:pt idx="106">
                  <c:v>0.65461609933586384</c:v>
                </c:pt>
                <c:pt idx="107">
                  <c:v>0.65461609933586384</c:v>
                </c:pt>
                <c:pt idx="108">
                  <c:v>0.65461609933586384</c:v>
                </c:pt>
                <c:pt idx="109">
                  <c:v>0.65461609933586384</c:v>
                </c:pt>
                <c:pt idx="110">
                  <c:v>0.65461609933586384</c:v>
                </c:pt>
                <c:pt idx="111">
                  <c:v>0.65461609933586384</c:v>
                </c:pt>
                <c:pt idx="112">
                  <c:v>0.65461609933586384</c:v>
                </c:pt>
                <c:pt idx="113">
                  <c:v>0.65461609933586384</c:v>
                </c:pt>
                <c:pt idx="114">
                  <c:v>0.65461609933586384</c:v>
                </c:pt>
                <c:pt idx="115">
                  <c:v>0.65461609933586384</c:v>
                </c:pt>
                <c:pt idx="116">
                  <c:v>0.65461609933586384</c:v>
                </c:pt>
                <c:pt idx="117">
                  <c:v>0.65461609933586384</c:v>
                </c:pt>
                <c:pt idx="118">
                  <c:v>0.65461609933586384</c:v>
                </c:pt>
                <c:pt idx="119">
                  <c:v>0.65461609933586384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06-4B72-8905-E936BE77B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63712"/>
        <c:axId val="94565888"/>
      </c:lineChart>
      <c:catAx>
        <c:axId val="9456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4565888"/>
        <c:crosses val="autoZero"/>
        <c:auto val="1"/>
        <c:lblAlgn val="ctr"/>
        <c:lblOffset val="100"/>
        <c:noMultiLvlLbl val="0"/>
      </c:catAx>
      <c:valAx>
        <c:axId val="945658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456371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967153345175594"/>
          <c:y val="6.7598581803198374E-2"/>
          <c:w val="0.30189314337501205"/>
          <c:h val="4.29392404358238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Стабильность</a:t>
            </a:r>
            <a:r>
              <a:rPr lang="ru-RU" b="1" baseline="0"/>
              <a:t> педагогического коллектива</a:t>
            </a:r>
            <a:endParaRPr lang="ru-RU" b="1"/>
          </a:p>
        </c:rich>
      </c:tx>
      <c:layout>
        <c:manualLayout>
          <c:xMode val="edge"/>
          <c:yMode val="edge"/>
          <c:x val="0.40426815113568576"/>
          <c:y val="7.968127490039840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6312867964858135E-2"/>
          <c:y val="0.11817402306783366"/>
          <c:w val="0.97235134829872749"/>
          <c:h val="0.52532630632326338"/>
        </c:manualLayout>
      </c:layout>
      <c:lineChart>
        <c:grouping val="standard"/>
        <c:varyColors val="0"/>
        <c:ser>
          <c:idx val="0"/>
          <c:order val="0"/>
          <c:tx>
            <c:v>Коэффициент стабильности педагогического коллектива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'2020 свод'!$B$6:$B$125</c:f>
              <c:strCache>
                <c:ptCount val="120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МАОУ СШ № 55</c:v>
                </c:pt>
                <c:pt idx="20">
                  <c:v>МБОУ СШ № 63</c:v>
                </c:pt>
                <c:pt idx="21">
                  <c:v>МБОУ СШ № 81</c:v>
                </c:pt>
                <c:pt idx="22">
                  <c:v>МАОУ СШ № 90</c:v>
                </c:pt>
                <c:pt idx="23">
                  <c:v>МБОУ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</c:v>
                </c:pt>
                <c:pt idx="27">
                  <c:v>МАОУ Гимназия № 15</c:v>
                </c:pt>
                <c:pt idx="28">
                  <c:v>МБОУ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МБОУ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МБОУ СШ № 47</c:v>
                </c:pt>
                <c:pt idx="35">
                  <c:v>МБОУ СШ № 50</c:v>
                </c:pt>
                <c:pt idx="36">
                  <c:v>МБОУ СШ № 53</c:v>
                </c:pt>
                <c:pt idx="37">
                  <c:v>МБОУ СШ № 64</c:v>
                </c:pt>
                <c:pt idx="38">
                  <c:v>МБОУ СШ № 65</c:v>
                </c:pt>
                <c:pt idx="39">
                  <c:v>МБОУ СШ № 79</c:v>
                </c:pt>
                <c:pt idx="40">
                  <c:v>МБОУ СШ № 89</c:v>
                </c:pt>
                <c:pt idx="41">
                  <c:v>МБОУ СШ № 94</c:v>
                </c:pt>
                <c:pt idx="42">
                  <c:v>МАОУ СШ № 148</c:v>
                </c:pt>
                <c:pt idx="43">
                  <c:v>ОКТЯБРЬСКИЙ РАЙОН</c:v>
                </c:pt>
                <c:pt idx="44">
                  <c:v>МАОУ «КУГ № 1 – Универс»</c:v>
                </c:pt>
                <c:pt idx="45">
                  <c:v>МАОУ Гимназия № 3</c:v>
                </c:pt>
                <c:pt idx="46">
                  <c:v>МАОУ Гимназия № 13 "Академ"</c:v>
                </c:pt>
                <c:pt idx="47">
                  <c:v>МАОУ Лицей № 1</c:v>
                </c:pt>
                <c:pt idx="48">
                  <c:v>МБОУ Лицей № 8</c:v>
                </c:pt>
                <c:pt idx="49">
                  <c:v>МБОУ Лицей № 10</c:v>
                </c:pt>
                <c:pt idx="50">
                  <c:v>МБОУ Школа-интернат № 1</c:v>
                </c:pt>
                <c:pt idx="51">
                  <c:v>МБОУ СШ № 3</c:v>
                </c:pt>
                <c:pt idx="52">
                  <c:v>МБОУ СШ № 21</c:v>
                </c:pt>
                <c:pt idx="53">
                  <c:v>МБОУ СШ № 30</c:v>
                </c:pt>
                <c:pt idx="54">
                  <c:v>МБОУ СШ № 36</c:v>
                </c:pt>
                <c:pt idx="55">
                  <c:v>МБОУ СШ № 39</c:v>
                </c:pt>
                <c:pt idx="56">
                  <c:v>МБОУ СШ № 72</c:v>
                </c:pt>
                <c:pt idx="57">
                  <c:v>МБОУ СШ № 73</c:v>
                </c:pt>
                <c:pt idx="58">
                  <c:v>МБОУ СШ № 82</c:v>
                </c:pt>
                <c:pt idx="59">
                  <c:v>МБОУ СШ № 84</c:v>
                </c:pt>
                <c:pt idx="60">
                  <c:v>МБОУ СШ № 95</c:v>
                </c:pt>
                <c:pt idx="61">
                  <c:v>МБОУ СШ № 99</c:v>
                </c:pt>
                <c:pt idx="62">
                  <c:v>МБОУ СШ № 133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МБОУ СШ № 6</c:v>
                </c:pt>
                <c:pt idx="67">
                  <c:v>МБОУ СШ № 17</c:v>
                </c:pt>
                <c:pt idx="68">
                  <c:v>МАОУ СШ № 23</c:v>
                </c:pt>
                <c:pt idx="69">
                  <c:v>МБОУ СШ № 34</c:v>
                </c:pt>
                <c:pt idx="70">
                  <c:v>МБОУ СШ № 42</c:v>
                </c:pt>
                <c:pt idx="71">
                  <c:v>МБОУ СШ № 45</c:v>
                </c:pt>
                <c:pt idx="72">
                  <c:v>МБОУ СШ № 62</c:v>
                </c:pt>
                <c:pt idx="73">
                  <c:v>МБОУ СШ № 76</c:v>
                </c:pt>
                <c:pt idx="74">
                  <c:v>МБОУ СШ № 78</c:v>
                </c:pt>
                <c:pt idx="75">
                  <c:v>МБОУ СШ № 92</c:v>
                </c:pt>
                <c:pt idx="76">
                  <c:v>МАОУ СШ № 93</c:v>
                </c:pt>
                <c:pt idx="77">
                  <c:v>МАОУ СШ № 137</c:v>
                </c:pt>
                <c:pt idx="78">
                  <c:v>СОВЕТСКИЙ РАЙОН</c:v>
                </c:pt>
                <c:pt idx="79">
                  <c:v>МБОУ СШ № 1</c:v>
                </c:pt>
                <c:pt idx="80">
                  <c:v>МБОУ СШ № 2</c:v>
                </c:pt>
                <c:pt idx="81">
                  <c:v>МБОУ СШ № 5</c:v>
                </c:pt>
                <c:pt idx="82">
                  <c:v>МБОУ СШ № 7</c:v>
                </c:pt>
                <c:pt idx="83">
                  <c:v>МБОУ СШ № 18</c:v>
                </c:pt>
                <c:pt idx="84">
                  <c:v>МБОУ СШ № 24</c:v>
                </c:pt>
                <c:pt idx="85">
                  <c:v>МБОУ СШ № 56</c:v>
                </c:pt>
                <c:pt idx="86">
                  <c:v>МБОУ СШ № 66</c:v>
                </c:pt>
                <c:pt idx="87">
                  <c:v>МБОУ СШ № 69</c:v>
                </c:pt>
                <c:pt idx="88">
                  <c:v>МБОУ СШ № 70</c:v>
                </c:pt>
                <c:pt idx="89">
                  <c:v>МБОУ СШ № 85</c:v>
                </c:pt>
                <c:pt idx="90">
                  <c:v>МБОУ СШ № 91</c:v>
                </c:pt>
                <c:pt idx="91">
                  <c:v>МБОУ СШ № 98</c:v>
                </c:pt>
                <c:pt idx="92">
                  <c:v>МБОУ СШ № 108</c:v>
                </c:pt>
                <c:pt idx="93">
                  <c:v>МБОУ СШ № 115</c:v>
                </c:pt>
                <c:pt idx="94">
                  <c:v>МБОУ СШ № 121</c:v>
                </c:pt>
                <c:pt idx="95">
                  <c:v>МБОУ СШ № 129</c:v>
                </c:pt>
                <c:pt idx="96">
                  <c:v>МБОУ СШ № 134</c:v>
                </c:pt>
                <c:pt idx="97">
                  <c:v>МБОУ СШ № 139</c:v>
                </c:pt>
                <c:pt idx="98">
                  <c:v>МБОУ СШ № 141</c:v>
                </c:pt>
                <c:pt idx="99">
                  <c:v>МАОУ СШ № 143</c:v>
                </c:pt>
                <c:pt idx="100">
                  <c:v>МБОУ СШ № 144</c:v>
                </c:pt>
                <c:pt idx="101">
                  <c:v>МАОУ СШ № 145</c:v>
                </c:pt>
                <c:pt idx="102">
                  <c:v>МБОУ СШ № 147</c:v>
                </c:pt>
                <c:pt idx="103">
                  <c:v>МАОУ СШ № 149</c:v>
                </c:pt>
                <c:pt idx="104">
                  <c:v>МАОУ СШ № 150</c:v>
                </c:pt>
                <c:pt idx="105">
                  <c:v>МАОУ СШ № 151</c:v>
                </c:pt>
                <c:pt idx="106">
                  <c:v>МАОУ СШ № 152</c:v>
                </c:pt>
                <c:pt idx="107">
                  <c:v>МБОУ СШ № 154</c:v>
                </c:pt>
                <c:pt idx="108">
                  <c:v>МБОУ СШ № 156</c:v>
                </c:pt>
                <c:pt idx="109">
                  <c:v>МБОУ СШ № 157</c:v>
                </c:pt>
                <c:pt idx="110">
                  <c:v>ЦЕНТРАЛЬНЫЙ РАЙОН</c:v>
                </c:pt>
                <c:pt idx="111">
                  <c:v>МАОУ Гимназия № 2</c:v>
                </c:pt>
                <c:pt idx="112">
                  <c:v>МБОУ  Гимназия № 16</c:v>
                </c:pt>
                <c:pt idx="113">
                  <c:v>МБОУ Лицей № 2</c:v>
                </c:pt>
                <c:pt idx="114">
                  <c:v>МБОУ СШ № 4</c:v>
                </c:pt>
                <c:pt idx="115">
                  <c:v>МБОУ СШ № 10</c:v>
                </c:pt>
                <c:pt idx="116">
                  <c:v>МБОУ СШ № 27</c:v>
                </c:pt>
                <c:pt idx="117">
                  <c:v>МБОУ СШ № 51</c:v>
                </c:pt>
                <c:pt idx="118">
                  <c:v>МАОУ СШК "Покровский"</c:v>
                </c:pt>
                <c:pt idx="119">
                  <c:v>МАОУ СШ № 155</c:v>
                </c:pt>
              </c:strCache>
            </c:strRef>
          </c:cat>
          <c:val>
            <c:numRef>
              <c:f>'2020 свод'!$C$6:$C$125</c:f>
              <c:numCache>
                <c:formatCode>0.00</c:formatCode>
                <c:ptCount val="120"/>
                <c:pt idx="0">
                  <c:v>0.84375</c:v>
                </c:pt>
                <c:pt idx="1">
                  <c:v>0.87235260750064048</c:v>
                </c:pt>
                <c:pt idx="2">
                  <c:v>0.83333333333333337</c:v>
                </c:pt>
                <c:pt idx="3">
                  <c:v>0.97590361445783136</c:v>
                </c:pt>
                <c:pt idx="4">
                  <c:v>0.92233009708737868</c:v>
                </c:pt>
                <c:pt idx="5">
                  <c:v>0.8529411764705882</c:v>
                </c:pt>
                <c:pt idx="6">
                  <c:v>0.83018867924528306</c:v>
                </c:pt>
                <c:pt idx="7">
                  <c:v>0.8214285714285714</c:v>
                </c:pt>
                <c:pt idx="8">
                  <c:v>0.93181818181818177</c:v>
                </c:pt>
                <c:pt idx="9">
                  <c:v>0.82608695652173914</c:v>
                </c:pt>
                <c:pt idx="10">
                  <c:v>0.8571428571428571</c:v>
                </c:pt>
                <c:pt idx="11">
                  <c:v>0.87276694037736269</c:v>
                </c:pt>
                <c:pt idx="12">
                  <c:v>0.74358974358974361</c:v>
                </c:pt>
                <c:pt idx="13">
                  <c:v>0.89090909090909087</c:v>
                </c:pt>
                <c:pt idx="14">
                  <c:v>0.89333333333333331</c:v>
                </c:pt>
                <c:pt idx="15">
                  <c:v>0.93650793650793651</c:v>
                </c:pt>
                <c:pt idx="16">
                  <c:v>0.81308411214953269</c:v>
                </c:pt>
                <c:pt idx="17">
                  <c:v>0.78947368421052633</c:v>
                </c:pt>
                <c:pt idx="18">
                  <c:v>0.8771929824561403</c:v>
                </c:pt>
                <c:pt idx="19">
                  <c:v>0.87878787878787878</c:v>
                </c:pt>
                <c:pt idx="20">
                  <c:v>0.93421052631578949</c:v>
                </c:pt>
                <c:pt idx="21">
                  <c:v>0.88732394366197187</c:v>
                </c:pt>
                <c:pt idx="22">
                  <c:v>0.90196078431372551</c:v>
                </c:pt>
                <c:pt idx="23">
                  <c:v>0.92682926829268297</c:v>
                </c:pt>
                <c:pt idx="24">
                  <c:v>0.82759035522914159</c:v>
                </c:pt>
                <c:pt idx="25">
                  <c:v>0.88</c:v>
                </c:pt>
                <c:pt idx="26">
                  <c:v>0.86</c:v>
                </c:pt>
                <c:pt idx="27">
                  <c:v>0.93975903614457834</c:v>
                </c:pt>
                <c:pt idx="28">
                  <c:v>0.83561643835616439</c:v>
                </c:pt>
                <c:pt idx="29">
                  <c:v>0.86956521739130432</c:v>
                </c:pt>
                <c:pt idx="30">
                  <c:v>0.88372093023255816</c:v>
                </c:pt>
                <c:pt idx="31">
                  <c:v>0.83673469387755106</c:v>
                </c:pt>
                <c:pt idx="32">
                  <c:v>0.8</c:v>
                </c:pt>
                <c:pt idx="33">
                  <c:v>0.86792452830188682</c:v>
                </c:pt>
                <c:pt idx="34">
                  <c:v>0.11627906976744186</c:v>
                </c:pt>
                <c:pt idx="35">
                  <c:v>0.73333333333333328</c:v>
                </c:pt>
                <c:pt idx="36">
                  <c:v>0.85869565217391308</c:v>
                </c:pt>
                <c:pt idx="37">
                  <c:v>0.84482758620689657</c:v>
                </c:pt>
                <c:pt idx="38">
                  <c:v>0.88888888888888884</c:v>
                </c:pt>
                <c:pt idx="39">
                  <c:v>0.94</c:v>
                </c:pt>
                <c:pt idx="40">
                  <c:v>0.88095238095238093</c:v>
                </c:pt>
                <c:pt idx="41">
                  <c:v>0.94366197183098588</c:v>
                </c:pt>
                <c:pt idx="42">
                  <c:v>0.91666666666666663</c:v>
                </c:pt>
                <c:pt idx="43">
                  <c:v>0.86556051616520602</c:v>
                </c:pt>
                <c:pt idx="44">
                  <c:v>0.86521739130434783</c:v>
                </c:pt>
                <c:pt idx="45">
                  <c:v>0.87755102040816324</c:v>
                </c:pt>
                <c:pt idx="46">
                  <c:v>0.89436619718309862</c:v>
                </c:pt>
                <c:pt idx="47">
                  <c:v>0.96598639455782309</c:v>
                </c:pt>
                <c:pt idx="48">
                  <c:v>0.90277777777777779</c:v>
                </c:pt>
                <c:pt idx="49">
                  <c:v>0.8904109589041096</c:v>
                </c:pt>
                <c:pt idx="50">
                  <c:v>0.88157894736842102</c:v>
                </c:pt>
                <c:pt idx="51">
                  <c:v>0.8125</c:v>
                </c:pt>
                <c:pt idx="52">
                  <c:v>0.97368421052631582</c:v>
                </c:pt>
                <c:pt idx="53">
                  <c:v>0.82608695652173914</c:v>
                </c:pt>
                <c:pt idx="54">
                  <c:v>0.79166666666666663</c:v>
                </c:pt>
                <c:pt idx="55">
                  <c:v>0.88235294117647056</c:v>
                </c:pt>
                <c:pt idx="56">
                  <c:v>0.88888888888888884</c:v>
                </c:pt>
                <c:pt idx="57">
                  <c:v>0.78125</c:v>
                </c:pt>
                <c:pt idx="58">
                  <c:v>0.87234042553191493</c:v>
                </c:pt>
                <c:pt idx="59">
                  <c:v>0.72727272727272729</c:v>
                </c:pt>
                <c:pt idx="60">
                  <c:v>0.91803278688524592</c:v>
                </c:pt>
                <c:pt idx="61">
                  <c:v>0.828125</c:v>
                </c:pt>
                <c:pt idx="62">
                  <c:v>0.71875</c:v>
                </c:pt>
                <c:pt idx="63">
                  <c:v>0.83767679006412377</c:v>
                </c:pt>
                <c:pt idx="64">
                  <c:v>0.84146341463414631</c:v>
                </c:pt>
                <c:pt idx="65">
                  <c:v>0.76428571428571423</c:v>
                </c:pt>
                <c:pt idx="66">
                  <c:v>0.77777777777777779</c:v>
                </c:pt>
                <c:pt idx="67">
                  <c:v>0.8571428571428571</c:v>
                </c:pt>
                <c:pt idx="68">
                  <c:v>0.796875</c:v>
                </c:pt>
                <c:pt idx="69">
                  <c:v>0.81818181818181823</c:v>
                </c:pt>
                <c:pt idx="70">
                  <c:v>0.7592592592592593</c:v>
                </c:pt>
                <c:pt idx="71">
                  <c:v>0.85333333333333339</c:v>
                </c:pt>
                <c:pt idx="72">
                  <c:v>0.91304347826086951</c:v>
                </c:pt>
                <c:pt idx="73">
                  <c:v>0.7752808988764045</c:v>
                </c:pt>
                <c:pt idx="74">
                  <c:v>0.88311688311688308</c:v>
                </c:pt>
                <c:pt idx="75">
                  <c:v>0.91304347826086951</c:v>
                </c:pt>
                <c:pt idx="76">
                  <c:v>0.88372093023255816</c:v>
                </c:pt>
                <c:pt idx="77">
                  <c:v>0.89473684210526316</c:v>
                </c:pt>
                <c:pt idx="78">
                  <c:v>0.8623126839570231</c:v>
                </c:pt>
                <c:pt idx="79">
                  <c:v>0.76470588235294112</c:v>
                </c:pt>
                <c:pt idx="80">
                  <c:v>0.9</c:v>
                </c:pt>
                <c:pt idx="81">
                  <c:v>0.8571428571428571</c:v>
                </c:pt>
                <c:pt idx="82">
                  <c:v>0.9</c:v>
                </c:pt>
                <c:pt idx="83">
                  <c:v>0.89333333333333331</c:v>
                </c:pt>
                <c:pt idx="84">
                  <c:v>0.9</c:v>
                </c:pt>
                <c:pt idx="85">
                  <c:v>0.83333333333333337</c:v>
                </c:pt>
                <c:pt idx="86">
                  <c:v>0.7857142857142857</c:v>
                </c:pt>
                <c:pt idx="87">
                  <c:v>0.90566037735849059</c:v>
                </c:pt>
                <c:pt idx="88">
                  <c:v>0.76086956521739135</c:v>
                </c:pt>
                <c:pt idx="89">
                  <c:v>0.93220338983050843</c:v>
                </c:pt>
                <c:pt idx="90">
                  <c:v>0.86153846153846159</c:v>
                </c:pt>
                <c:pt idx="91">
                  <c:v>0.93220338983050843</c:v>
                </c:pt>
                <c:pt idx="92">
                  <c:v>0.84761904761904761</c:v>
                </c:pt>
                <c:pt idx="93">
                  <c:v>0.83606557377049184</c:v>
                </c:pt>
                <c:pt idx="94">
                  <c:v>0.83333333333333337</c:v>
                </c:pt>
                <c:pt idx="95">
                  <c:v>0.93333333333333335</c:v>
                </c:pt>
                <c:pt idx="96">
                  <c:v>0.92957746478873238</c:v>
                </c:pt>
                <c:pt idx="97">
                  <c:v>0.83076923076923082</c:v>
                </c:pt>
                <c:pt idx="98">
                  <c:v>0.90625</c:v>
                </c:pt>
                <c:pt idx="99">
                  <c:v>0.8928571428571429</c:v>
                </c:pt>
                <c:pt idx="100">
                  <c:v>0.87603305785123964</c:v>
                </c:pt>
                <c:pt idx="101">
                  <c:v>0.86734693877551017</c:v>
                </c:pt>
                <c:pt idx="102">
                  <c:v>0.83544303797468356</c:v>
                </c:pt>
                <c:pt idx="103">
                  <c:v>0.90140845070422537</c:v>
                </c:pt>
                <c:pt idx="104">
                  <c:v>0.84671532846715325</c:v>
                </c:pt>
                <c:pt idx="105">
                  <c:v>0.86507936507936511</c:v>
                </c:pt>
                <c:pt idx="106">
                  <c:v>0.86764705882352944</c:v>
                </c:pt>
                <c:pt idx="107">
                  <c:v>0.82653061224489799</c:v>
                </c:pt>
                <c:pt idx="108">
                  <c:v>0.7466666666666667</c:v>
                </c:pt>
                <c:pt idx="110">
                  <c:v>0.87784348255469236</c:v>
                </c:pt>
                <c:pt idx="111">
                  <c:v>0.94285714285714284</c:v>
                </c:pt>
                <c:pt idx="112">
                  <c:v>0.91549295774647887</c:v>
                </c:pt>
                <c:pt idx="113">
                  <c:v>0.97014925373134331</c:v>
                </c:pt>
                <c:pt idx="114">
                  <c:v>0.86538461538461542</c:v>
                </c:pt>
                <c:pt idx="115">
                  <c:v>0.8571428571428571</c:v>
                </c:pt>
                <c:pt idx="116">
                  <c:v>0.69387755102040816</c:v>
                </c:pt>
                <c:pt idx="117">
                  <c:v>0.9</c:v>
                </c:pt>
                <c:pt idx="118">
                  <c:v>0.86</c:v>
                </c:pt>
                <c:pt idx="119">
                  <c:v>0.89090909090909087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D-4353-BD88-28DF97CE779C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'2020 свод'!$B$6:$B$125</c:f>
              <c:strCache>
                <c:ptCount val="120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МАОУ СШ № 55</c:v>
                </c:pt>
                <c:pt idx="20">
                  <c:v>МБОУ СШ № 63</c:v>
                </c:pt>
                <c:pt idx="21">
                  <c:v>МБОУ СШ № 81</c:v>
                </c:pt>
                <c:pt idx="22">
                  <c:v>МАОУ СШ № 90</c:v>
                </c:pt>
                <c:pt idx="23">
                  <c:v>МБОУ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</c:v>
                </c:pt>
                <c:pt idx="27">
                  <c:v>МАОУ Гимназия № 15</c:v>
                </c:pt>
                <c:pt idx="28">
                  <c:v>МБОУ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МБОУ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МБОУ СШ № 47</c:v>
                </c:pt>
                <c:pt idx="35">
                  <c:v>МБОУ СШ № 50</c:v>
                </c:pt>
                <c:pt idx="36">
                  <c:v>МБОУ СШ № 53</c:v>
                </c:pt>
                <c:pt idx="37">
                  <c:v>МБОУ СШ № 64</c:v>
                </c:pt>
                <c:pt idx="38">
                  <c:v>МБОУ СШ № 65</c:v>
                </c:pt>
                <c:pt idx="39">
                  <c:v>МБОУ СШ № 79</c:v>
                </c:pt>
                <c:pt idx="40">
                  <c:v>МБОУ СШ № 89</c:v>
                </c:pt>
                <c:pt idx="41">
                  <c:v>МБОУ СШ № 94</c:v>
                </c:pt>
                <c:pt idx="42">
                  <c:v>МАОУ СШ № 148</c:v>
                </c:pt>
                <c:pt idx="43">
                  <c:v>ОКТЯБРЬСКИЙ РАЙОН</c:v>
                </c:pt>
                <c:pt idx="44">
                  <c:v>МАОУ «КУГ № 1 – Универс»</c:v>
                </c:pt>
                <c:pt idx="45">
                  <c:v>МАОУ Гимназия № 3</c:v>
                </c:pt>
                <c:pt idx="46">
                  <c:v>МАОУ Гимназия № 13 "Академ"</c:v>
                </c:pt>
                <c:pt idx="47">
                  <c:v>МАОУ Лицей № 1</c:v>
                </c:pt>
                <c:pt idx="48">
                  <c:v>МБОУ Лицей № 8</c:v>
                </c:pt>
                <c:pt idx="49">
                  <c:v>МБОУ Лицей № 10</c:v>
                </c:pt>
                <c:pt idx="50">
                  <c:v>МБОУ Школа-интернат № 1</c:v>
                </c:pt>
                <c:pt idx="51">
                  <c:v>МБОУ СШ № 3</c:v>
                </c:pt>
                <c:pt idx="52">
                  <c:v>МБОУ СШ № 21</c:v>
                </c:pt>
                <c:pt idx="53">
                  <c:v>МБОУ СШ № 30</c:v>
                </c:pt>
                <c:pt idx="54">
                  <c:v>МБОУ СШ № 36</c:v>
                </c:pt>
                <c:pt idx="55">
                  <c:v>МБОУ СШ № 39</c:v>
                </c:pt>
                <c:pt idx="56">
                  <c:v>МБОУ СШ № 72</c:v>
                </c:pt>
                <c:pt idx="57">
                  <c:v>МБОУ СШ № 73</c:v>
                </c:pt>
                <c:pt idx="58">
                  <c:v>МБОУ СШ № 82</c:v>
                </c:pt>
                <c:pt idx="59">
                  <c:v>МБОУ СШ № 84</c:v>
                </c:pt>
                <c:pt idx="60">
                  <c:v>МБОУ СШ № 95</c:v>
                </c:pt>
                <c:pt idx="61">
                  <c:v>МБОУ СШ № 99</c:v>
                </c:pt>
                <c:pt idx="62">
                  <c:v>МБОУ СШ № 133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МБОУ СШ № 6</c:v>
                </c:pt>
                <c:pt idx="67">
                  <c:v>МБОУ СШ № 17</c:v>
                </c:pt>
                <c:pt idx="68">
                  <c:v>МАОУ СШ № 23</c:v>
                </c:pt>
                <c:pt idx="69">
                  <c:v>МБОУ СШ № 34</c:v>
                </c:pt>
                <c:pt idx="70">
                  <c:v>МБОУ СШ № 42</c:v>
                </c:pt>
                <c:pt idx="71">
                  <c:v>МБОУ СШ № 45</c:v>
                </c:pt>
                <c:pt idx="72">
                  <c:v>МБОУ СШ № 62</c:v>
                </c:pt>
                <c:pt idx="73">
                  <c:v>МБОУ СШ № 76</c:v>
                </c:pt>
                <c:pt idx="74">
                  <c:v>МБОУ СШ № 78</c:v>
                </c:pt>
                <c:pt idx="75">
                  <c:v>МБОУ СШ № 92</c:v>
                </c:pt>
                <c:pt idx="76">
                  <c:v>МАОУ СШ № 93</c:v>
                </c:pt>
                <c:pt idx="77">
                  <c:v>МАОУ СШ № 137</c:v>
                </c:pt>
                <c:pt idx="78">
                  <c:v>СОВЕТСКИЙ РАЙОН</c:v>
                </c:pt>
                <c:pt idx="79">
                  <c:v>МБОУ СШ № 1</c:v>
                </c:pt>
                <c:pt idx="80">
                  <c:v>МБОУ СШ № 2</c:v>
                </c:pt>
                <c:pt idx="81">
                  <c:v>МБОУ СШ № 5</c:v>
                </c:pt>
                <c:pt idx="82">
                  <c:v>МБОУ СШ № 7</c:v>
                </c:pt>
                <c:pt idx="83">
                  <c:v>МБОУ СШ № 18</c:v>
                </c:pt>
                <c:pt idx="84">
                  <c:v>МБОУ СШ № 24</c:v>
                </c:pt>
                <c:pt idx="85">
                  <c:v>МБОУ СШ № 56</c:v>
                </c:pt>
                <c:pt idx="86">
                  <c:v>МБОУ СШ № 66</c:v>
                </c:pt>
                <c:pt idx="87">
                  <c:v>МБОУ СШ № 69</c:v>
                </c:pt>
                <c:pt idx="88">
                  <c:v>МБОУ СШ № 70</c:v>
                </c:pt>
                <c:pt idx="89">
                  <c:v>МБОУ СШ № 85</c:v>
                </c:pt>
                <c:pt idx="90">
                  <c:v>МБОУ СШ № 91</c:v>
                </c:pt>
                <c:pt idx="91">
                  <c:v>МБОУ СШ № 98</c:v>
                </c:pt>
                <c:pt idx="92">
                  <c:v>МБОУ СШ № 108</c:v>
                </c:pt>
                <c:pt idx="93">
                  <c:v>МБОУ СШ № 115</c:v>
                </c:pt>
                <c:pt idx="94">
                  <c:v>МБОУ СШ № 121</c:v>
                </c:pt>
                <c:pt idx="95">
                  <c:v>МБОУ СШ № 129</c:v>
                </c:pt>
                <c:pt idx="96">
                  <c:v>МБОУ СШ № 134</c:v>
                </c:pt>
                <c:pt idx="97">
                  <c:v>МБОУ СШ № 139</c:v>
                </c:pt>
                <c:pt idx="98">
                  <c:v>МБОУ СШ № 141</c:v>
                </c:pt>
                <c:pt idx="99">
                  <c:v>МАОУ СШ № 143</c:v>
                </c:pt>
                <c:pt idx="100">
                  <c:v>МБОУ СШ № 144</c:v>
                </c:pt>
                <c:pt idx="101">
                  <c:v>МАОУ СШ № 145</c:v>
                </c:pt>
                <c:pt idx="102">
                  <c:v>МБОУ СШ № 147</c:v>
                </c:pt>
                <c:pt idx="103">
                  <c:v>МАОУ СШ № 149</c:v>
                </c:pt>
                <c:pt idx="104">
                  <c:v>МАОУ СШ № 150</c:v>
                </c:pt>
                <c:pt idx="105">
                  <c:v>МАОУ СШ № 151</c:v>
                </c:pt>
                <c:pt idx="106">
                  <c:v>МАОУ СШ № 152</c:v>
                </c:pt>
                <c:pt idx="107">
                  <c:v>МБОУ СШ № 154</c:v>
                </c:pt>
                <c:pt idx="108">
                  <c:v>МБОУ СШ № 156</c:v>
                </c:pt>
                <c:pt idx="109">
                  <c:v>МБОУ СШ № 157</c:v>
                </c:pt>
                <c:pt idx="110">
                  <c:v>ЦЕНТРАЛЬНЫЙ РАЙОН</c:v>
                </c:pt>
                <c:pt idx="111">
                  <c:v>МАОУ Гимназия № 2</c:v>
                </c:pt>
                <c:pt idx="112">
                  <c:v>МБОУ  Гимназия № 16</c:v>
                </c:pt>
                <c:pt idx="113">
                  <c:v>МБОУ Лицей № 2</c:v>
                </c:pt>
                <c:pt idx="114">
                  <c:v>МБОУ СШ № 4</c:v>
                </c:pt>
                <c:pt idx="115">
                  <c:v>МБОУ СШ № 10</c:v>
                </c:pt>
                <c:pt idx="116">
                  <c:v>МБОУ СШ № 27</c:v>
                </c:pt>
                <c:pt idx="117">
                  <c:v>МБОУ СШ № 51</c:v>
                </c:pt>
                <c:pt idx="118">
                  <c:v>МАОУ СШК "Покровский"</c:v>
                </c:pt>
                <c:pt idx="119">
                  <c:v>МАОУ СШ № 155</c:v>
                </c:pt>
              </c:strCache>
            </c:strRef>
          </c:cat>
          <c:val>
            <c:numRef>
              <c:f>'2020 свод'!$D$6:$D$125</c:f>
              <c:numCache>
                <c:formatCode>#,##0.00</c:formatCode>
                <c:ptCount val="120"/>
                <c:pt idx="0">
                  <c:v>0.85578632156005763</c:v>
                </c:pt>
                <c:pt idx="1">
                  <c:v>0.85578632156005763</c:v>
                </c:pt>
                <c:pt idx="2">
                  <c:v>0.85578632156005763</c:v>
                </c:pt>
                <c:pt idx="3">
                  <c:v>0.85578632156005763</c:v>
                </c:pt>
                <c:pt idx="4">
                  <c:v>0.85578632156005763</c:v>
                </c:pt>
                <c:pt idx="5">
                  <c:v>0.85578632156005763</c:v>
                </c:pt>
                <c:pt idx="6">
                  <c:v>0.85578632156005763</c:v>
                </c:pt>
                <c:pt idx="7">
                  <c:v>0.85578632156005763</c:v>
                </c:pt>
                <c:pt idx="8">
                  <c:v>0.85578632156005763</c:v>
                </c:pt>
                <c:pt idx="9">
                  <c:v>0.85578632156005763</c:v>
                </c:pt>
                <c:pt idx="10">
                  <c:v>0.85578632156005763</c:v>
                </c:pt>
                <c:pt idx="11">
                  <c:v>0.85578632156005763</c:v>
                </c:pt>
                <c:pt idx="12">
                  <c:v>0.85578632156005763</c:v>
                </c:pt>
                <c:pt idx="13">
                  <c:v>0.85578632156005763</c:v>
                </c:pt>
                <c:pt idx="14">
                  <c:v>0.85578632156005763</c:v>
                </c:pt>
                <c:pt idx="15">
                  <c:v>0.85578632156005763</c:v>
                </c:pt>
                <c:pt idx="16">
                  <c:v>0.85578632156005763</c:v>
                </c:pt>
                <c:pt idx="17">
                  <c:v>0.85578632156005763</c:v>
                </c:pt>
                <c:pt idx="18">
                  <c:v>0.85578632156005763</c:v>
                </c:pt>
                <c:pt idx="19">
                  <c:v>0.85578632156005763</c:v>
                </c:pt>
                <c:pt idx="20">
                  <c:v>0.85578632156005763</c:v>
                </c:pt>
                <c:pt idx="21">
                  <c:v>0.85578632156005763</c:v>
                </c:pt>
                <c:pt idx="22">
                  <c:v>0.85578632156005763</c:v>
                </c:pt>
                <c:pt idx="23">
                  <c:v>0.85578632156005763</c:v>
                </c:pt>
                <c:pt idx="24">
                  <c:v>0.85578632156005763</c:v>
                </c:pt>
                <c:pt idx="25">
                  <c:v>0.85578632156005763</c:v>
                </c:pt>
                <c:pt idx="26">
                  <c:v>0.85578632156005763</c:v>
                </c:pt>
                <c:pt idx="27">
                  <c:v>0.85578632156005763</c:v>
                </c:pt>
                <c:pt idx="28">
                  <c:v>0.85578632156005763</c:v>
                </c:pt>
                <c:pt idx="29">
                  <c:v>0.85578632156005763</c:v>
                </c:pt>
                <c:pt idx="30">
                  <c:v>0.85578632156005763</c:v>
                </c:pt>
                <c:pt idx="31">
                  <c:v>0.85578632156005763</c:v>
                </c:pt>
                <c:pt idx="32">
                  <c:v>0.85578632156005763</c:v>
                </c:pt>
                <c:pt idx="33">
                  <c:v>0.85578632156005763</c:v>
                </c:pt>
                <c:pt idx="34">
                  <c:v>0.85578632156005763</c:v>
                </c:pt>
                <c:pt idx="35">
                  <c:v>0.85578632156005763</c:v>
                </c:pt>
                <c:pt idx="36">
                  <c:v>0.85578632156005763</c:v>
                </c:pt>
                <c:pt idx="37">
                  <c:v>0.85578632156005763</c:v>
                </c:pt>
                <c:pt idx="38">
                  <c:v>0.85578632156005763</c:v>
                </c:pt>
                <c:pt idx="39">
                  <c:v>0.85578632156005763</c:v>
                </c:pt>
                <c:pt idx="40">
                  <c:v>0.85578632156005763</c:v>
                </c:pt>
                <c:pt idx="41">
                  <c:v>0.85578632156005763</c:v>
                </c:pt>
                <c:pt idx="42">
                  <c:v>0.85578632156005763</c:v>
                </c:pt>
                <c:pt idx="43">
                  <c:v>0.85578632156005763</c:v>
                </c:pt>
                <c:pt idx="44">
                  <c:v>0.85578632156005763</c:v>
                </c:pt>
                <c:pt idx="45">
                  <c:v>0.85578632156005763</c:v>
                </c:pt>
                <c:pt idx="46">
                  <c:v>0.85578632156005763</c:v>
                </c:pt>
                <c:pt idx="47">
                  <c:v>0.85578632156005763</c:v>
                </c:pt>
                <c:pt idx="48">
                  <c:v>0.85578632156005763</c:v>
                </c:pt>
                <c:pt idx="49">
                  <c:v>0.85578632156005763</c:v>
                </c:pt>
                <c:pt idx="50">
                  <c:v>0.85578632156005763</c:v>
                </c:pt>
                <c:pt idx="51">
                  <c:v>0.85578632156005763</c:v>
                </c:pt>
                <c:pt idx="52">
                  <c:v>0.85578632156005763</c:v>
                </c:pt>
                <c:pt idx="53">
                  <c:v>0.85578632156005763</c:v>
                </c:pt>
                <c:pt idx="54">
                  <c:v>0.85578632156005763</c:v>
                </c:pt>
                <c:pt idx="55">
                  <c:v>0.85578632156005763</c:v>
                </c:pt>
                <c:pt idx="56">
                  <c:v>0.85578632156005763</c:v>
                </c:pt>
                <c:pt idx="57">
                  <c:v>0.85578632156005763</c:v>
                </c:pt>
                <c:pt idx="58">
                  <c:v>0.85578632156005763</c:v>
                </c:pt>
                <c:pt idx="59">
                  <c:v>0.85578632156005763</c:v>
                </c:pt>
                <c:pt idx="60">
                  <c:v>0.85578632156005763</c:v>
                </c:pt>
                <c:pt idx="61">
                  <c:v>0.85578632156005763</c:v>
                </c:pt>
                <c:pt idx="62">
                  <c:v>0.85578632156005763</c:v>
                </c:pt>
                <c:pt idx="63">
                  <c:v>0.85578632156005763</c:v>
                </c:pt>
                <c:pt idx="64">
                  <c:v>0.85578632156005763</c:v>
                </c:pt>
                <c:pt idx="65">
                  <c:v>0.85578632156005763</c:v>
                </c:pt>
                <c:pt idx="66">
                  <c:v>0.85578632156005763</c:v>
                </c:pt>
                <c:pt idx="67">
                  <c:v>0.85578632156005763</c:v>
                </c:pt>
                <c:pt idx="68">
                  <c:v>0.85578632156005763</c:v>
                </c:pt>
                <c:pt idx="69">
                  <c:v>0.85578632156005763</c:v>
                </c:pt>
                <c:pt idx="70">
                  <c:v>0.85578632156005763</c:v>
                </c:pt>
                <c:pt idx="71">
                  <c:v>0.85578632156005763</c:v>
                </c:pt>
                <c:pt idx="72">
                  <c:v>0.85578632156005763</c:v>
                </c:pt>
                <c:pt idx="73">
                  <c:v>0.85578632156005763</c:v>
                </c:pt>
                <c:pt idx="74">
                  <c:v>0.85578632156005763</c:v>
                </c:pt>
                <c:pt idx="75">
                  <c:v>0.85578632156005763</c:v>
                </c:pt>
                <c:pt idx="76">
                  <c:v>0.85578632156005763</c:v>
                </c:pt>
                <c:pt idx="77">
                  <c:v>0.85578632156005763</c:v>
                </c:pt>
                <c:pt idx="78">
                  <c:v>0.85578632156005763</c:v>
                </c:pt>
                <c:pt idx="79">
                  <c:v>0.85578632156005763</c:v>
                </c:pt>
                <c:pt idx="80">
                  <c:v>0.85578632156005763</c:v>
                </c:pt>
                <c:pt idx="81">
                  <c:v>0.85578632156005763</c:v>
                </c:pt>
                <c:pt idx="82">
                  <c:v>0.85578632156005763</c:v>
                </c:pt>
                <c:pt idx="83">
                  <c:v>0.85578632156005763</c:v>
                </c:pt>
                <c:pt idx="84">
                  <c:v>0.85578632156005763</c:v>
                </c:pt>
                <c:pt idx="85">
                  <c:v>0.85578632156005763</c:v>
                </c:pt>
                <c:pt idx="86">
                  <c:v>0.85578632156005763</c:v>
                </c:pt>
                <c:pt idx="87">
                  <c:v>0.85578632156005763</c:v>
                </c:pt>
                <c:pt idx="88">
                  <c:v>0.85578632156005763</c:v>
                </c:pt>
                <c:pt idx="89">
                  <c:v>0.85578632156005763</c:v>
                </c:pt>
                <c:pt idx="90">
                  <c:v>0.85578632156005763</c:v>
                </c:pt>
                <c:pt idx="91">
                  <c:v>0.85578632156005763</c:v>
                </c:pt>
                <c:pt idx="92">
                  <c:v>0.85578632156005763</c:v>
                </c:pt>
                <c:pt idx="93">
                  <c:v>0.85578632156005763</c:v>
                </c:pt>
                <c:pt idx="94">
                  <c:v>0.85578632156005763</c:v>
                </c:pt>
                <c:pt idx="95">
                  <c:v>0.85578632156005763</c:v>
                </c:pt>
                <c:pt idx="96">
                  <c:v>0.85578632156005763</c:v>
                </c:pt>
                <c:pt idx="97">
                  <c:v>0.85578632156005763</c:v>
                </c:pt>
                <c:pt idx="98">
                  <c:v>0.85578632156005763</c:v>
                </c:pt>
                <c:pt idx="99">
                  <c:v>0.85578632156005763</c:v>
                </c:pt>
                <c:pt idx="100">
                  <c:v>0.85578632156005763</c:v>
                </c:pt>
                <c:pt idx="101">
                  <c:v>0.85578632156005763</c:v>
                </c:pt>
                <c:pt idx="102">
                  <c:v>0.85578632156005763</c:v>
                </c:pt>
                <c:pt idx="103">
                  <c:v>0.85578632156005763</c:v>
                </c:pt>
                <c:pt idx="104">
                  <c:v>0.85578632156005763</c:v>
                </c:pt>
                <c:pt idx="105">
                  <c:v>0.85578632156005763</c:v>
                </c:pt>
                <c:pt idx="106">
                  <c:v>0.85578632156005763</c:v>
                </c:pt>
                <c:pt idx="107">
                  <c:v>0.85578632156005763</c:v>
                </c:pt>
                <c:pt idx="108">
                  <c:v>0.85578632156005763</c:v>
                </c:pt>
                <c:pt idx="109">
                  <c:v>0.85578632156005763</c:v>
                </c:pt>
                <c:pt idx="110">
                  <c:v>0.85578632156005763</c:v>
                </c:pt>
                <c:pt idx="111">
                  <c:v>0.85578632156005763</c:v>
                </c:pt>
                <c:pt idx="112">
                  <c:v>0.85578632156005763</c:v>
                </c:pt>
                <c:pt idx="113">
                  <c:v>0.85578632156005763</c:v>
                </c:pt>
                <c:pt idx="114">
                  <c:v>0.85578632156005763</c:v>
                </c:pt>
                <c:pt idx="115">
                  <c:v>0.85578632156005763</c:v>
                </c:pt>
                <c:pt idx="116">
                  <c:v>0.85578632156005763</c:v>
                </c:pt>
                <c:pt idx="117">
                  <c:v>0.85578632156005763</c:v>
                </c:pt>
                <c:pt idx="118">
                  <c:v>0.85578632156005763</c:v>
                </c:pt>
                <c:pt idx="119">
                  <c:v>0.85578632156005763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CD-4353-BD88-28DF97CE7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26560"/>
        <c:axId val="94628480"/>
      </c:lineChart>
      <c:catAx>
        <c:axId val="9462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4628480"/>
        <c:crosses val="autoZero"/>
        <c:auto val="1"/>
        <c:lblAlgn val="ctr"/>
        <c:lblOffset val="100"/>
        <c:noMultiLvlLbl val="0"/>
      </c:catAx>
      <c:valAx>
        <c:axId val="946284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462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738128495187264"/>
          <c:y val="6.3984063745019928E-2"/>
          <c:w val="0.32523743009625478"/>
          <c:h val="4.48210308372807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Возможность качественного обучения</a:t>
            </a:r>
          </a:p>
        </c:rich>
      </c:tx>
      <c:layout>
        <c:manualLayout>
          <c:xMode val="edge"/>
          <c:yMode val="edge"/>
          <c:x val="0.39581326133930617"/>
          <c:y val="2.45549464296141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4953277866617992E-2"/>
          <c:y val="9.3529790950400177E-2"/>
          <c:w val="0.97475560449229359"/>
          <c:h val="0.54964527261485663"/>
        </c:manualLayout>
      </c:layout>
      <c:lineChart>
        <c:grouping val="standard"/>
        <c:varyColors val="0"/>
        <c:ser>
          <c:idx val="0"/>
          <c:order val="0"/>
          <c:tx>
            <c:v>Доля педагогов с высшей и первой категорией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'2020 свод'!$B$6:$B$125</c:f>
              <c:strCache>
                <c:ptCount val="120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МАОУ СШ № 55</c:v>
                </c:pt>
                <c:pt idx="20">
                  <c:v>МБОУ СШ № 63</c:v>
                </c:pt>
                <c:pt idx="21">
                  <c:v>МБОУ СШ № 81</c:v>
                </c:pt>
                <c:pt idx="22">
                  <c:v>МАОУ СШ № 90</c:v>
                </c:pt>
                <c:pt idx="23">
                  <c:v>МБОУ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</c:v>
                </c:pt>
                <c:pt idx="27">
                  <c:v>МАОУ Гимназия № 15</c:v>
                </c:pt>
                <c:pt idx="28">
                  <c:v>МБОУ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МБОУ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МБОУ СШ № 47</c:v>
                </c:pt>
                <c:pt idx="35">
                  <c:v>МБОУ СШ № 50</c:v>
                </c:pt>
                <c:pt idx="36">
                  <c:v>МБОУ СШ № 53</c:v>
                </c:pt>
                <c:pt idx="37">
                  <c:v>МБОУ СШ № 64</c:v>
                </c:pt>
                <c:pt idx="38">
                  <c:v>МБОУ СШ № 65</c:v>
                </c:pt>
                <c:pt idx="39">
                  <c:v>МБОУ СШ № 79</c:v>
                </c:pt>
                <c:pt idx="40">
                  <c:v>МБОУ СШ № 89</c:v>
                </c:pt>
                <c:pt idx="41">
                  <c:v>МБОУ СШ № 94</c:v>
                </c:pt>
                <c:pt idx="42">
                  <c:v>МАОУ СШ № 148</c:v>
                </c:pt>
                <c:pt idx="43">
                  <c:v>ОКТЯБРЬСКИЙ РАЙОН</c:v>
                </c:pt>
                <c:pt idx="44">
                  <c:v>МАОУ «КУГ № 1 – Универс»</c:v>
                </c:pt>
                <c:pt idx="45">
                  <c:v>МАОУ Гимназия № 3</c:v>
                </c:pt>
                <c:pt idx="46">
                  <c:v>МАОУ Гимназия № 13 "Академ"</c:v>
                </c:pt>
                <c:pt idx="47">
                  <c:v>МАОУ Лицей № 1</c:v>
                </c:pt>
                <c:pt idx="48">
                  <c:v>МБОУ Лицей № 8</c:v>
                </c:pt>
                <c:pt idx="49">
                  <c:v>МБОУ Лицей № 10</c:v>
                </c:pt>
                <c:pt idx="50">
                  <c:v>МБОУ Школа-интернат № 1</c:v>
                </c:pt>
                <c:pt idx="51">
                  <c:v>МБОУ СШ № 3</c:v>
                </c:pt>
                <c:pt idx="52">
                  <c:v>МБОУ СШ № 21</c:v>
                </c:pt>
                <c:pt idx="53">
                  <c:v>МБОУ СШ № 30</c:v>
                </c:pt>
                <c:pt idx="54">
                  <c:v>МБОУ СШ № 36</c:v>
                </c:pt>
                <c:pt idx="55">
                  <c:v>МБОУ СШ № 39</c:v>
                </c:pt>
                <c:pt idx="56">
                  <c:v>МБОУ СШ № 72</c:v>
                </c:pt>
                <c:pt idx="57">
                  <c:v>МБОУ СШ № 73</c:v>
                </c:pt>
                <c:pt idx="58">
                  <c:v>МБОУ СШ № 82</c:v>
                </c:pt>
                <c:pt idx="59">
                  <c:v>МБОУ СШ № 84</c:v>
                </c:pt>
                <c:pt idx="60">
                  <c:v>МБОУ СШ № 95</c:v>
                </c:pt>
                <c:pt idx="61">
                  <c:v>МБОУ СШ № 99</c:v>
                </c:pt>
                <c:pt idx="62">
                  <c:v>МБОУ СШ № 133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МБОУ СШ № 6</c:v>
                </c:pt>
                <c:pt idx="67">
                  <c:v>МБОУ СШ № 17</c:v>
                </c:pt>
                <c:pt idx="68">
                  <c:v>МАОУ СШ № 23</c:v>
                </c:pt>
                <c:pt idx="69">
                  <c:v>МБОУ СШ № 34</c:v>
                </c:pt>
                <c:pt idx="70">
                  <c:v>МБОУ СШ № 42</c:v>
                </c:pt>
                <c:pt idx="71">
                  <c:v>МБОУ СШ № 45</c:v>
                </c:pt>
                <c:pt idx="72">
                  <c:v>МБОУ СШ № 62</c:v>
                </c:pt>
                <c:pt idx="73">
                  <c:v>МБОУ СШ № 76</c:v>
                </c:pt>
                <c:pt idx="74">
                  <c:v>МБОУ СШ № 78</c:v>
                </c:pt>
                <c:pt idx="75">
                  <c:v>МБОУ СШ № 92</c:v>
                </c:pt>
                <c:pt idx="76">
                  <c:v>МАОУ СШ № 93</c:v>
                </c:pt>
                <c:pt idx="77">
                  <c:v>МАОУ СШ № 137</c:v>
                </c:pt>
                <c:pt idx="78">
                  <c:v>СОВЕТСКИЙ РАЙОН</c:v>
                </c:pt>
                <c:pt idx="79">
                  <c:v>МБОУ СШ № 1</c:v>
                </c:pt>
                <c:pt idx="80">
                  <c:v>МБОУ СШ № 2</c:v>
                </c:pt>
                <c:pt idx="81">
                  <c:v>МБОУ СШ № 5</c:v>
                </c:pt>
                <c:pt idx="82">
                  <c:v>МБОУ СШ № 7</c:v>
                </c:pt>
                <c:pt idx="83">
                  <c:v>МБОУ СШ № 18</c:v>
                </c:pt>
                <c:pt idx="84">
                  <c:v>МБОУ СШ № 24</c:v>
                </c:pt>
                <c:pt idx="85">
                  <c:v>МБОУ СШ № 56</c:v>
                </c:pt>
                <c:pt idx="86">
                  <c:v>МБОУ СШ № 66</c:v>
                </c:pt>
                <c:pt idx="87">
                  <c:v>МБОУ СШ № 69</c:v>
                </c:pt>
                <c:pt idx="88">
                  <c:v>МБОУ СШ № 70</c:v>
                </c:pt>
                <c:pt idx="89">
                  <c:v>МБОУ СШ № 85</c:v>
                </c:pt>
                <c:pt idx="90">
                  <c:v>МБОУ СШ № 91</c:v>
                </c:pt>
                <c:pt idx="91">
                  <c:v>МБОУ СШ № 98</c:v>
                </c:pt>
                <c:pt idx="92">
                  <c:v>МБОУ СШ № 108</c:v>
                </c:pt>
                <c:pt idx="93">
                  <c:v>МБОУ СШ № 115</c:v>
                </c:pt>
                <c:pt idx="94">
                  <c:v>МБОУ СШ № 121</c:v>
                </c:pt>
                <c:pt idx="95">
                  <c:v>МБОУ СШ № 129</c:v>
                </c:pt>
                <c:pt idx="96">
                  <c:v>МБОУ СШ № 134</c:v>
                </c:pt>
                <c:pt idx="97">
                  <c:v>МБОУ СШ № 139</c:v>
                </c:pt>
                <c:pt idx="98">
                  <c:v>МБОУ СШ № 141</c:v>
                </c:pt>
                <c:pt idx="99">
                  <c:v>МАОУ СШ № 143</c:v>
                </c:pt>
                <c:pt idx="100">
                  <c:v>МБОУ СШ № 144</c:v>
                </c:pt>
                <c:pt idx="101">
                  <c:v>МАОУ СШ № 145</c:v>
                </c:pt>
                <c:pt idx="102">
                  <c:v>МБОУ СШ № 147</c:v>
                </c:pt>
                <c:pt idx="103">
                  <c:v>МАОУ СШ № 149</c:v>
                </c:pt>
                <c:pt idx="104">
                  <c:v>МАОУ СШ № 150</c:v>
                </c:pt>
                <c:pt idx="105">
                  <c:v>МАОУ СШ № 151</c:v>
                </c:pt>
                <c:pt idx="106">
                  <c:v>МАОУ СШ № 152</c:v>
                </c:pt>
                <c:pt idx="107">
                  <c:v>МБОУ СШ № 154</c:v>
                </c:pt>
                <c:pt idx="108">
                  <c:v>МБОУ СШ № 156</c:v>
                </c:pt>
                <c:pt idx="109">
                  <c:v>МБОУ СШ № 157</c:v>
                </c:pt>
                <c:pt idx="110">
                  <c:v>ЦЕНТРАЛЬНЫЙ РАЙОН</c:v>
                </c:pt>
                <c:pt idx="111">
                  <c:v>МАОУ Гимназия № 2</c:v>
                </c:pt>
                <c:pt idx="112">
                  <c:v>МБОУ  Гимназия № 16</c:v>
                </c:pt>
                <c:pt idx="113">
                  <c:v>МБОУ Лицей № 2</c:v>
                </c:pt>
                <c:pt idx="114">
                  <c:v>МБОУ СШ № 4</c:v>
                </c:pt>
                <c:pt idx="115">
                  <c:v>МБОУ СШ № 10</c:v>
                </c:pt>
                <c:pt idx="116">
                  <c:v>МБОУ СШ № 27</c:v>
                </c:pt>
                <c:pt idx="117">
                  <c:v>МБОУ СШ № 51</c:v>
                </c:pt>
                <c:pt idx="118">
                  <c:v>МАОУ СШК "Покровский"</c:v>
                </c:pt>
                <c:pt idx="119">
                  <c:v>МАОУ СШ № 155</c:v>
                </c:pt>
              </c:strCache>
            </c:strRef>
          </c:cat>
          <c:val>
            <c:numRef>
              <c:f>'2020 свод'!$I$6:$I$125</c:f>
              <c:numCache>
                <c:formatCode>#,##0.00</c:formatCode>
                <c:ptCount val="120"/>
                <c:pt idx="0">
                  <c:v>0.33333333333333331</c:v>
                </c:pt>
                <c:pt idx="1">
                  <c:v>0.58449893237578043</c:v>
                </c:pt>
                <c:pt idx="2">
                  <c:v>0.39285714285714285</c:v>
                </c:pt>
                <c:pt idx="3">
                  <c:v>0.65116279069767447</c:v>
                </c:pt>
                <c:pt idx="4">
                  <c:v>0.58653846153846156</c:v>
                </c:pt>
                <c:pt idx="5">
                  <c:v>0.73195876288659789</c:v>
                </c:pt>
                <c:pt idx="6">
                  <c:v>0.81632653061224492</c:v>
                </c:pt>
                <c:pt idx="7">
                  <c:v>0.33870967741935482</c:v>
                </c:pt>
                <c:pt idx="8">
                  <c:v>0.59090909090909094</c:v>
                </c:pt>
                <c:pt idx="9">
                  <c:v>0.46575342465753422</c:v>
                </c:pt>
                <c:pt idx="10">
                  <c:v>0.68627450980392157</c:v>
                </c:pt>
                <c:pt idx="11">
                  <c:v>0.67427065814180687</c:v>
                </c:pt>
                <c:pt idx="12">
                  <c:v>0.64383561643835618</c:v>
                </c:pt>
                <c:pt idx="13">
                  <c:v>0.67924528301886788</c:v>
                </c:pt>
                <c:pt idx="14">
                  <c:v>0.84722222222222221</c:v>
                </c:pt>
                <c:pt idx="15">
                  <c:v>0.73880597014925375</c:v>
                </c:pt>
                <c:pt idx="16">
                  <c:v>0.68571428571428572</c:v>
                </c:pt>
                <c:pt idx="17">
                  <c:v>0.58333333333333337</c:v>
                </c:pt>
                <c:pt idx="18">
                  <c:v>0.71212121212121215</c:v>
                </c:pt>
                <c:pt idx="19">
                  <c:v>0.59259259259259256</c:v>
                </c:pt>
                <c:pt idx="20">
                  <c:v>0.58227848101265822</c:v>
                </c:pt>
                <c:pt idx="21">
                  <c:v>0.68571428571428572</c:v>
                </c:pt>
                <c:pt idx="22">
                  <c:v>0.61538461538461542</c:v>
                </c:pt>
                <c:pt idx="23">
                  <c:v>0.72499999999999998</c:v>
                </c:pt>
                <c:pt idx="24">
                  <c:v>0.65224044561245742</c:v>
                </c:pt>
                <c:pt idx="25">
                  <c:v>0.47674418604651164</c:v>
                </c:pt>
                <c:pt idx="26">
                  <c:v>0.66666666666666663</c:v>
                </c:pt>
                <c:pt idx="27">
                  <c:v>0.87804878048780488</c:v>
                </c:pt>
                <c:pt idx="28">
                  <c:v>0.68181818181818177</c:v>
                </c:pt>
                <c:pt idx="29">
                  <c:v>0.7846153846153846</c:v>
                </c:pt>
                <c:pt idx="30">
                  <c:v>0.48837209302325579</c:v>
                </c:pt>
                <c:pt idx="31">
                  <c:v>0.65454545454545454</c:v>
                </c:pt>
                <c:pt idx="32">
                  <c:v>0.53658536585365857</c:v>
                </c:pt>
                <c:pt idx="33">
                  <c:v>0.70370370370370372</c:v>
                </c:pt>
                <c:pt idx="34">
                  <c:v>0.4</c:v>
                </c:pt>
                <c:pt idx="35">
                  <c:v>0.68</c:v>
                </c:pt>
                <c:pt idx="36">
                  <c:v>0.67777777777777781</c:v>
                </c:pt>
                <c:pt idx="37">
                  <c:v>0.75</c:v>
                </c:pt>
                <c:pt idx="38">
                  <c:v>0.79365079365079361</c:v>
                </c:pt>
                <c:pt idx="39">
                  <c:v>0.62</c:v>
                </c:pt>
                <c:pt idx="40">
                  <c:v>0.78048780487804881</c:v>
                </c:pt>
                <c:pt idx="41">
                  <c:v>0.58666666666666667</c:v>
                </c:pt>
                <c:pt idx="42">
                  <c:v>0.58064516129032262</c:v>
                </c:pt>
                <c:pt idx="43">
                  <c:v>0.56656766057105445</c:v>
                </c:pt>
                <c:pt idx="44">
                  <c:v>0.60434782608695647</c:v>
                </c:pt>
                <c:pt idx="45">
                  <c:v>0.69387755102040816</c:v>
                </c:pt>
                <c:pt idx="46">
                  <c:v>0.38926174496644295</c:v>
                </c:pt>
                <c:pt idx="47">
                  <c:v>0.55333333333333334</c:v>
                </c:pt>
                <c:pt idx="48">
                  <c:v>0.60810810810810811</c:v>
                </c:pt>
                <c:pt idx="49">
                  <c:v>0.70542635658914732</c:v>
                </c:pt>
                <c:pt idx="50">
                  <c:v>0.44155844155844154</c:v>
                </c:pt>
                <c:pt idx="51">
                  <c:v>0.56521739130434778</c:v>
                </c:pt>
                <c:pt idx="52">
                  <c:v>0.53846153846153844</c:v>
                </c:pt>
                <c:pt idx="53">
                  <c:v>0.47368421052631576</c:v>
                </c:pt>
                <c:pt idx="54">
                  <c:v>0.5</c:v>
                </c:pt>
                <c:pt idx="55">
                  <c:v>0.36363636363636365</c:v>
                </c:pt>
                <c:pt idx="56">
                  <c:v>0.59701492537313428</c:v>
                </c:pt>
                <c:pt idx="57">
                  <c:v>0.6785714285714286</c:v>
                </c:pt>
                <c:pt idx="58">
                  <c:v>0.55102040816326525</c:v>
                </c:pt>
                <c:pt idx="59">
                  <c:v>0.60784313725490191</c:v>
                </c:pt>
                <c:pt idx="60">
                  <c:v>0.69230769230769229</c:v>
                </c:pt>
                <c:pt idx="61">
                  <c:v>0.64197530864197527</c:v>
                </c:pt>
                <c:pt idx="62">
                  <c:v>0.55913978494623651</c:v>
                </c:pt>
                <c:pt idx="63">
                  <c:v>0.56509887172597228</c:v>
                </c:pt>
                <c:pt idx="64">
                  <c:v>0.62650602409638556</c:v>
                </c:pt>
                <c:pt idx="65">
                  <c:v>0.4263565891472868</c:v>
                </c:pt>
                <c:pt idx="66">
                  <c:v>0.57547169811320753</c:v>
                </c:pt>
                <c:pt idx="67">
                  <c:v>0.6</c:v>
                </c:pt>
                <c:pt idx="68">
                  <c:v>0.58730158730158732</c:v>
                </c:pt>
                <c:pt idx="69">
                  <c:v>0.48148148148148145</c:v>
                </c:pt>
                <c:pt idx="70">
                  <c:v>0.46938775510204084</c:v>
                </c:pt>
                <c:pt idx="71">
                  <c:v>0.55000000000000004</c:v>
                </c:pt>
                <c:pt idx="72">
                  <c:v>0.63829787234042556</c:v>
                </c:pt>
                <c:pt idx="73">
                  <c:v>0.65384615384615385</c:v>
                </c:pt>
                <c:pt idx="74">
                  <c:v>0.48717948717948717</c:v>
                </c:pt>
                <c:pt idx="75">
                  <c:v>0.66</c:v>
                </c:pt>
                <c:pt idx="76">
                  <c:v>0.48888888888888887</c:v>
                </c:pt>
                <c:pt idx="77">
                  <c:v>0.66666666666666663</c:v>
                </c:pt>
                <c:pt idx="78">
                  <c:v>0.5765911997923544</c:v>
                </c:pt>
                <c:pt idx="79">
                  <c:v>0.58461538461538465</c:v>
                </c:pt>
                <c:pt idx="80">
                  <c:v>0.41666666666666669</c:v>
                </c:pt>
                <c:pt idx="81">
                  <c:v>0.75757575757575757</c:v>
                </c:pt>
                <c:pt idx="82">
                  <c:v>0.65432098765432101</c:v>
                </c:pt>
                <c:pt idx="83">
                  <c:v>0.6216216216216216</c:v>
                </c:pt>
                <c:pt idx="84">
                  <c:v>0.54629629629629628</c:v>
                </c:pt>
                <c:pt idx="85">
                  <c:v>0.53488372093023251</c:v>
                </c:pt>
                <c:pt idx="86">
                  <c:v>0.68</c:v>
                </c:pt>
                <c:pt idx="87">
                  <c:v>0.63461538461538458</c:v>
                </c:pt>
                <c:pt idx="88">
                  <c:v>0.28888888888888886</c:v>
                </c:pt>
                <c:pt idx="89">
                  <c:v>0.84210526315789469</c:v>
                </c:pt>
                <c:pt idx="90">
                  <c:v>0.72413793103448276</c:v>
                </c:pt>
                <c:pt idx="91">
                  <c:v>0.68333333333333335</c:v>
                </c:pt>
                <c:pt idx="92">
                  <c:v>0.65384615384615385</c:v>
                </c:pt>
                <c:pt idx="93">
                  <c:v>0.51515151515151514</c:v>
                </c:pt>
                <c:pt idx="94">
                  <c:v>0.34722222222222221</c:v>
                </c:pt>
                <c:pt idx="95">
                  <c:v>0.65573770491803274</c:v>
                </c:pt>
                <c:pt idx="96">
                  <c:v>0.71232876712328763</c:v>
                </c:pt>
                <c:pt idx="97">
                  <c:v>0.5</c:v>
                </c:pt>
                <c:pt idx="98">
                  <c:v>0.671875</c:v>
                </c:pt>
                <c:pt idx="99">
                  <c:v>0.78787878787878785</c:v>
                </c:pt>
                <c:pt idx="100">
                  <c:v>0.47933884297520662</c:v>
                </c:pt>
                <c:pt idx="101">
                  <c:v>0.69</c:v>
                </c:pt>
                <c:pt idx="102">
                  <c:v>0.60759493670886078</c:v>
                </c:pt>
                <c:pt idx="103">
                  <c:v>0.62758620689655176</c:v>
                </c:pt>
                <c:pt idx="104">
                  <c:v>0.60606060606060608</c:v>
                </c:pt>
                <c:pt idx="105">
                  <c:v>0.57723577235772361</c:v>
                </c:pt>
                <c:pt idx="106">
                  <c:v>0.48571428571428571</c:v>
                </c:pt>
                <c:pt idx="107">
                  <c:v>0.33944954128440369</c:v>
                </c:pt>
                <c:pt idx="108">
                  <c:v>0.2982456140350877</c:v>
                </c:pt>
                <c:pt idx="109">
                  <c:v>0.35</c:v>
                </c:pt>
                <c:pt idx="110">
                  <c:v>0.62064116447856765</c:v>
                </c:pt>
                <c:pt idx="111">
                  <c:v>0.85507246376811596</c:v>
                </c:pt>
                <c:pt idx="112">
                  <c:v>0.85915492957746475</c:v>
                </c:pt>
                <c:pt idx="113">
                  <c:v>0.61194029850746268</c:v>
                </c:pt>
                <c:pt idx="114">
                  <c:v>0.41176470588235292</c:v>
                </c:pt>
                <c:pt idx="115">
                  <c:v>0.70588235294117652</c:v>
                </c:pt>
                <c:pt idx="116">
                  <c:v>0.53703703703703709</c:v>
                </c:pt>
                <c:pt idx="117">
                  <c:v>0.36363636363636365</c:v>
                </c:pt>
                <c:pt idx="118">
                  <c:v>0.50937500000000002</c:v>
                </c:pt>
                <c:pt idx="119">
                  <c:v>0.29629629629629628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96-47C4-8C26-DCA59EF26060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'2020 свод'!$B$6:$B$125</c:f>
              <c:strCache>
                <c:ptCount val="120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МАОУ СШ № 55</c:v>
                </c:pt>
                <c:pt idx="20">
                  <c:v>МБОУ СШ № 63</c:v>
                </c:pt>
                <c:pt idx="21">
                  <c:v>МБОУ СШ № 81</c:v>
                </c:pt>
                <c:pt idx="22">
                  <c:v>МАОУ СШ № 90</c:v>
                </c:pt>
                <c:pt idx="23">
                  <c:v>МБОУ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</c:v>
                </c:pt>
                <c:pt idx="27">
                  <c:v>МАОУ Гимназия № 15</c:v>
                </c:pt>
                <c:pt idx="28">
                  <c:v>МБОУ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МБОУ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МБОУ СШ № 47</c:v>
                </c:pt>
                <c:pt idx="35">
                  <c:v>МБОУ СШ № 50</c:v>
                </c:pt>
                <c:pt idx="36">
                  <c:v>МБОУ СШ № 53</c:v>
                </c:pt>
                <c:pt idx="37">
                  <c:v>МБОУ СШ № 64</c:v>
                </c:pt>
                <c:pt idx="38">
                  <c:v>МБОУ СШ № 65</c:v>
                </c:pt>
                <c:pt idx="39">
                  <c:v>МБОУ СШ № 79</c:v>
                </c:pt>
                <c:pt idx="40">
                  <c:v>МБОУ СШ № 89</c:v>
                </c:pt>
                <c:pt idx="41">
                  <c:v>МБОУ СШ № 94</c:v>
                </c:pt>
                <c:pt idx="42">
                  <c:v>МАОУ СШ № 148</c:v>
                </c:pt>
                <c:pt idx="43">
                  <c:v>ОКТЯБРЬСКИЙ РАЙОН</c:v>
                </c:pt>
                <c:pt idx="44">
                  <c:v>МАОУ «КУГ № 1 – Универс»</c:v>
                </c:pt>
                <c:pt idx="45">
                  <c:v>МАОУ Гимназия № 3</c:v>
                </c:pt>
                <c:pt idx="46">
                  <c:v>МАОУ Гимназия № 13 "Академ"</c:v>
                </c:pt>
                <c:pt idx="47">
                  <c:v>МАОУ Лицей № 1</c:v>
                </c:pt>
                <c:pt idx="48">
                  <c:v>МБОУ Лицей № 8</c:v>
                </c:pt>
                <c:pt idx="49">
                  <c:v>МБОУ Лицей № 10</c:v>
                </c:pt>
                <c:pt idx="50">
                  <c:v>МБОУ Школа-интернат № 1</c:v>
                </c:pt>
                <c:pt idx="51">
                  <c:v>МБОУ СШ № 3</c:v>
                </c:pt>
                <c:pt idx="52">
                  <c:v>МБОУ СШ № 21</c:v>
                </c:pt>
                <c:pt idx="53">
                  <c:v>МБОУ СШ № 30</c:v>
                </c:pt>
                <c:pt idx="54">
                  <c:v>МБОУ СШ № 36</c:v>
                </c:pt>
                <c:pt idx="55">
                  <c:v>МБОУ СШ № 39</c:v>
                </c:pt>
                <c:pt idx="56">
                  <c:v>МБОУ СШ № 72</c:v>
                </c:pt>
                <c:pt idx="57">
                  <c:v>МБОУ СШ № 73</c:v>
                </c:pt>
                <c:pt idx="58">
                  <c:v>МБОУ СШ № 82</c:v>
                </c:pt>
                <c:pt idx="59">
                  <c:v>МБОУ СШ № 84</c:v>
                </c:pt>
                <c:pt idx="60">
                  <c:v>МБОУ СШ № 95</c:v>
                </c:pt>
                <c:pt idx="61">
                  <c:v>МБОУ СШ № 99</c:v>
                </c:pt>
                <c:pt idx="62">
                  <c:v>МБОУ СШ № 133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МБОУ СШ № 6</c:v>
                </c:pt>
                <c:pt idx="67">
                  <c:v>МБОУ СШ № 17</c:v>
                </c:pt>
                <c:pt idx="68">
                  <c:v>МАОУ СШ № 23</c:v>
                </c:pt>
                <c:pt idx="69">
                  <c:v>МБОУ СШ № 34</c:v>
                </c:pt>
                <c:pt idx="70">
                  <c:v>МБОУ СШ № 42</c:v>
                </c:pt>
                <c:pt idx="71">
                  <c:v>МБОУ СШ № 45</c:v>
                </c:pt>
                <c:pt idx="72">
                  <c:v>МБОУ СШ № 62</c:v>
                </c:pt>
                <c:pt idx="73">
                  <c:v>МБОУ СШ № 76</c:v>
                </c:pt>
                <c:pt idx="74">
                  <c:v>МБОУ СШ № 78</c:v>
                </c:pt>
                <c:pt idx="75">
                  <c:v>МБОУ СШ № 92</c:v>
                </c:pt>
                <c:pt idx="76">
                  <c:v>МАОУ СШ № 93</c:v>
                </c:pt>
                <c:pt idx="77">
                  <c:v>МАОУ СШ № 137</c:v>
                </c:pt>
                <c:pt idx="78">
                  <c:v>СОВЕТСКИЙ РАЙОН</c:v>
                </c:pt>
                <c:pt idx="79">
                  <c:v>МБОУ СШ № 1</c:v>
                </c:pt>
                <c:pt idx="80">
                  <c:v>МБОУ СШ № 2</c:v>
                </c:pt>
                <c:pt idx="81">
                  <c:v>МБОУ СШ № 5</c:v>
                </c:pt>
                <c:pt idx="82">
                  <c:v>МБОУ СШ № 7</c:v>
                </c:pt>
                <c:pt idx="83">
                  <c:v>МБОУ СШ № 18</c:v>
                </c:pt>
                <c:pt idx="84">
                  <c:v>МБОУ СШ № 24</c:v>
                </c:pt>
                <c:pt idx="85">
                  <c:v>МБОУ СШ № 56</c:v>
                </c:pt>
                <c:pt idx="86">
                  <c:v>МБОУ СШ № 66</c:v>
                </c:pt>
                <c:pt idx="87">
                  <c:v>МБОУ СШ № 69</c:v>
                </c:pt>
                <c:pt idx="88">
                  <c:v>МБОУ СШ № 70</c:v>
                </c:pt>
                <c:pt idx="89">
                  <c:v>МБОУ СШ № 85</c:v>
                </c:pt>
                <c:pt idx="90">
                  <c:v>МБОУ СШ № 91</c:v>
                </c:pt>
                <c:pt idx="91">
                  <c:v>МБОУ СШ № 98</c:v>
                </c:pt>
                <c:pt idx="92">
                  <c:v>МБОУ СШ № 108</c:v>
                </c:pt>
                <c:pt idx="93">
                  <c:v>МБОУ СШ № 115</c:v>
                </c:pt>
                <c:pt idx="94">
                  <c:v>МБОУ СШ № 121</c:v>
                </c:pt>
                <c:pt idx="95">
                  <c:v>МБОУ СШ № 129</c:v>
                </c:pt>
                <c:pt idx="96">
                  <c:v>МБОУ СШ № 134</c:v>
                </c:pt>
                <c:pt idx="97">
                  <c:v>МБОУ СШ № 139</c:v>
                </c:pt>
                <c:pt idx="98">
                  <c:v>МБОУ СШ № 141</c:v>
                </c:pt>
                <c:pt idx="99">
                  <c:v>МАОУ СШ № 143</c:v>
                </c:pt>
                <c:pt idx="100">
                  <c:v>МБОУ СШ № 144</c:v>
                </c:pt>
                <c:pt idx="101">
                  <c:v>МАОУ СШ № 145</c:v>
                </c:pt>
                <c:pt idx="102">
                  <c:v>МБОУ СШ № 147</c:v>
                </c:pt>
                <c:pt idx="103">
                  <c:v>МАОУ СШ № 149</c:v>
                </c:pt>
                <c:pt idx="104">
                  <c:v>МАОУ СШ № 150</c:v>
                </c:pt>
                <c:pt idx="105">
                  <c:v>МАОУ СШ № 151</c:v>
                </c:pt>
                <c:pt idx="106">
                  <c:v>МАОУ СШ № 152</c:v>
                </c:pt>
                <c:pt idx="107">
                  <c:v>МБОУ СШ № 154</c:v>
                </c:pt>
                <c:pt idx="108">
                  <c:v>МБОУ СШ № 156</c:v>
                </c:pt>
                <c:pt idx="109">
                  <c:v>МБОУ СШ № 157</c:v>
                </c:pt>
                <c:pt idx="110">
                  <c:v>ЦЕНТРАЛЬНЫЙ РАЙОН</c:v>
                </c:pt>
                <c:pt idx="111">
                  <c:v>МАОУ Гимназия № 2</c:v>
                </c:pt>
                <c:pt idx="112">
                  <c:v>МБОУ  Гимназия № 16</c:v>
                </c:pt>
                <c:pt idx="113">
                  <c:v>МБОУ Лицей № 2</c:v>
                </c:pt>
                <c:pt idx="114">
                  <c:v>МБОУ СШ № 4</c:v>
                </c:pt>
                <c:pt idx="115">
                  <c:v>МБОУ СШ № 10</c:v>
                </c:pt>
                <c:pt idx="116">
                  <c:v>МБОУ СШ № 27</c:v>
                </c:pt>
                <c:pt idx="117">
                  <c:v>МБОУ СШ № 51</c:v>
                </c:pt>
                <c:pt idx="118">
                  <c:v>МАОУ СШК "Покровский"</c:v>
                </c:pt>
                <c:pt idx="119">
                  <c:v>МАОУ СШ № 155</c:v>
                </c:pt>
              </c:strCache>
            </c:strRef>
          </c:cat>
          <c:val>
            <c:numRef>
              <c:f>'2020 свод'!$J$6:$J$125</c:f>
              <c:numCache>
                <c:formatCode>#,##0.00</c:formatCode>
                <c:ptCount val="120"/>
                <c:pt idx="0">
                  <c:v>0.59621478606843026</c:v>
                </c:pt>
                <c:pt idx="1">
                  <c:v>0.59621478606843026</c:v>
                </c:pt>
                <c:pt idx="2">
                  <c:v>0.59621478606843026</c:v>
                </c:pt>
                <c:pt idx="3">
                  <c:v>0.59621478606843026</c:v>
                </c:pt>
                <c:pt idx="4">
                  <c:v>0.59621478606843026</c:v>
                </c:pt>
                <c:pt idx="5">
                  <c:v>0.59621478606843026</c:v>
                </c:pt>
                <c:pt idx="6">
                  <c:v>0.59621478606843026</c:v>
                </c:pt>
                <c:pt idx="7">
                  <c:v>0.59621478606843026</c:v>
                </c:pt>
                <c:pt idx="8">
                  <c:v>0.59621478606843026</c:v>
                </c:pt>
                <c:pt idx="9">
                  <c:v>0.59621478606843026</c:v>
                </c:pt>
                <c:pt idx="10">
                  <c:v>0.59621478606843026</c:v>
                </c:pt>
                <c:pt idx="11">
                  <c:v>0.59621478606843026</c:v>
                </c:pt>
                <c:pt idx="12">
                  <c:v>0.59621478606843026</c:v>
                </c:pt>
                <c:pt idx="13">
                  <c:v>0.59621478606843026</c:v>
                </c:pt>
                <c:pt idx="14">
                  <c:v>0.59621478606843026</c:v>
                </c:pt>
                <c:pt idx="15">
                  <c:v>0.59621478606843026</c:v>
                </c:pt>
                <c:pt idx="16">
                  <c:v>0.59621478606843026</c:v>
                </c:pt>
                <c:pt idx="17">
                  <c:v>0.59621478606843026</c:v>
                </c:pt>
                <c:pt idx="18">
                  <c:v>0.59621478606843026</c:v>
                </c:pt>
                <c:pt idx="19">
                  <c:v>0.59621478606843026</c:v>
                </c:pt>
                <c:pt idx="20">
                  <c:v>0.59621478606843026</c:v>
                </c:pt>
                <c:pt idx="21">
                  <c:v>0.59621478606843026</c:v>
                </c:pt>
                <c:pt idx="22">
                  <c:v>0.59621478606843026</c:v>
                </c:pt>
                <c:pt idx="23">
                  <c:v>0.59621478606843026</c:v>
                </c:pt>
                <c:pt idx="24">
                  <c:v>0.59621478606843026</c:v>
                </c:pt>
                <c:pt idx="25">
                  <c:v>0.59621478606843026</c:v>
                </c:pt>
                <c:pt idx="26">
                  <c:v>0.59621478606843026</c:v>
                </c:pt>
                <c:pt idx="27">
                  <c:v>0.59621478606843026</c:v>
                </c:pt>
                <c:pt idx="28">
                  <c:v>0.59621478606843026</c:v>
                </c:pt>
                <c:pt idx="29">
                  <c:v>0.59621478606843026</c:v>
                </c:pt>
                <c:pt idx="30">
                  <c:v>0.59621478606843026</c:v>
                </c:pt>
                <c:pt idx="31">
                  <c:v>0.59621478606843026</c:v>
                </c:pt>
                <c:pt idx="32">
                  <c:v>0.59621478606843026</c:v>
                </c:pt>
                <c:pt idx="33">
                  <c:v>0.59621478606843026</c:v>
                </c:pt>
                <c:pt idx="34">
                  <c:v>0.59621478606843026</c:v>
                </c:pt>
                <c:pt idx="35">
                  <c:v>0.59621478606843026</c:v>
                </c:pt>
                <c:pt idx="36">
                  <c:v>0.59621478606843026</c:v>
                </c:pt>
                <c:pt idx="37">
                  <c:v>0.59621478606843026</c:v>
                </c:pt>
                <c:pt idx="38">
                  <c:v>0.59621478606843026</c:v>
                </c:pt>
                <c:pt idx="39">
                  <c:v>0.59621478606843026</c:v>
                </c:pt>
                <c:pt idx="40">
                  <c:v>0.59621478606843026</c:v>
                </c:pt>
                <c:pt idx="41">
                  <c:v>0.59621478606843026</c:v>
                </c:pt>
                <c:pt idx="42">
                  <c:v>0.59621478606843026</c:v>
                </c:pt>
                <c:pt idx="43">
                  <c:v>0.59621478606843026</c:v>
                </c:pt>
                <c:pt idx="44">
                  <c:v>0.59621478606843026</c:v>
                </c:pt>
                <c:pt idx="45">
                  <c:v>0.59621478606843026</c:v>
                </c:pt>
                <c:pt idx="46">
                  <c:v>0.59621478606843026</c:v>
                </c:pt>
                <c:pt idx="47">
                  <c:v>0.59621478606843026</c:v>
                </c:pt>
                <c:pt idx="48">
                  <c:v>0.59621478606843026</c:v>
                </c:pt>
                <c:pt idx="49">
                  <c:v>0.59621478606843026</c:v>
                </c:pt>
                <c:pt idx="50">
                  <c:v>0.59621478606843026</c:v>
                </c:pt>
                <c:pt idx="51">
                  <c:v>0.59621478606843026</c:v>
                </c:pt>
                <c:pt idx="52">
                  <c:v>0.59621478606843026</c:v>
                </c:pt>
                <c:pt idx="53">
                  <c:v>0.59621478606843026</c:v>
                </c:pt>
                <c:pt idx="54">
                  <c:v>0.59621478606843026</c:v>
                </c:pt>
                <c:pt idx="55">
                  <c:v>0.59621478606843026</c:v>
                </c:pt>
                <c:pt idx="56">
                  <c:v>0.59621478606843026</c:v>
                </c:pt>
                <c:pt idx="57">
                  <c:v>0.59621478606843026</c:v>
                </c:pt>
                <c:pt idx="58">
                  <c:v>0.59621478606843026</c:v>
                </c:pt>
                <c:pt idx="59">
                  <c:v>0.59621478606843026</c:v>
                </c:pt>
                <c:pt idx="60">
                  <c:v>0.59621478606843026</c:v>
                </c:pt>
                <c:pt idx="61">
                  <c:v>0.59621478606843026</c:v>
                </c:pt>
                <c:pt idx="62">
                  <c:v>0.59621478606843026</c:v>
                </c:pt>
                <c:pt idx="63">
                  <c:v>0.59621478606843026</c:v>
                </c:pt>
                <c:pt idx="64">
                  <c:v>0.59621478606843026</c:v>
                </c:pt>
                <c:pt idx="65">
                  <c:v>0.59621478606843026</c:v>
                </c:pt>
                <c:pt idx="66">
                  <c:v>0.59621478606843026</c:v>
                </c:pt>
                <c:pt idx="67">
                  <c:v>0.59621478606843026</c:v>
                </c:pt>
                <c:pt idx="68">
                  <c:v>0.59621478606843026</c:v>
                </c:pt>
                <c:pt idx="69">
                  <c:v>0.59621478606843026</c:v>
                </c:pt>
                <c:pt idx="70">
                  <c:v>0.59621478606843026</c:v>
                </c:pt>
                <c:pt idx="71">
                  <c:v>0.59621478606843026</c:v>
                </c:pt>
                <c:pt idx="72">
                  <c:v>0.59621478606843026</c:v>
                </c:pt>
                <c:pt idx="73">
                  <c:v>0.59621478606843026</c:v>
                </c:pt>
                <c:pt idx="74">
                  <c:v>0.59621478606843026</c:v>
                </c:pt>
                <c:pt idx="75">
                  <c:v>0.59621478606843026</c:v>
                </c:pt>
                <c:pt idx="76">
                  <c:v>0.59621478606843026</c:v>
                </c:pt>
                <c:pt idx="77">
                  <c:v>0.59621478606843026</c:v>
                </c:pt>
                <c:pt idx="78">
                  <c:v>0.59621478606843026</c:v>
                </c:pt>
                <c:pt idx="79">
                  <c:v>0.59621478606843026</c:v>
                </c:pt>
                <c:pt idx="80">
                  <c:v>0.59621478606843026</c:v>
                </c:pt>
                <c:pt idx="81">
                  <c:v>0.59621478606843026</c:v>
                </c:pt>
                <c:pt idx="82">
                  <c:v>0.59621478606843026</c:v>
                </c:pt>
                <c:pt idx="83">
                  <c:v>0.59621478606843026</c:v>
                </c:pt>
                <c:pt idx="84">
                  <c:v>0.59621478606843026</c:v>
                </c:pt>
                <c:pt idx="85">
                  <c:v>0.59621478606843026</c:v>
                </c:pt>
                <c:pt idx="86">
                  <c:v>0.59621478606843026</c:v>
                </c:pt>
                <c:pt idx="87">
                  <c:v>0.59621478606843026</c:v>
                </c:pt>
                <c:pt idx="88">
                  <c:v>0.59621478606843026</c:v>
                </c:pt>
                <c:pt idx="89">
                  <c:v>0.59621478606843026</c:v>
                </c:pt>
                <c:pt idx="90">
                  <c:v>0.59621478606843026</c:v>
                </c:pt>
                <c:pt idx="91">
                  <c:v>0.59621478606843026</c:v>
                </c:pt>
                <c:pt idx="92">
                  <c:v>0.59621478606843026</c:v>
                </c:pt>
                <c:pt idx="93">
                  <c:v>0.59621478606843026</c:v>
                </c:pt>
                <c:pt idx="94">
                  <c:v>0.59621478606843026</c:v>
                </c:pt>
                <c:pt idx="95">
                  <c:v>0.59621478606843026</c:v>
                </c:pt>
                <c:pt idx="96">
                  <c:v>0.59621478606843026</c:v>
                </c:pt>
                <c:pt idx="97">
                  <c:v>0.59621478606843026</c:v>
                </c:pt>
                <c:pt idx="98">
                  <c:v>0.59621478606843026</c:v>
                </c:pt>
                <c:pt idx="99">
                  <c:v>0.59621478606843026</c:v>
                </c:pt>
                <c:pt idx="100">
                  <c:v>0.59621478606843026</c:v>
                </c:pt>
                <c:pt idx="101">
                  <c:v>0.59621478606843026</c:v>
                </c:pt>
                <c:pt idx="102">
                  <c:v>0.59621478606843026</c:v>
                </c:pt>
                <c:pt idx="103">
                  <c:v>0.59621478606843026</c:v>
                </c:pt>
                <c:pt idx="104">
                  <c:v>0.59621478606843026</c:v>
                </c:pt>
                <c:pt idx="105">
                  <c:v>0.59621478606843026</c:v>
                </c:pt>
                <c:pt idx="106">
                  <c:v>0.59621478606843026</c:v>
                </c:pt>
                <c:pt idx="107">
                  <c:v>0.59621478606843026</c:v>
                </c:pt>
                <c:pt idx="108">
                  <c:v>0.59621478606843026</c:v>
                </c:pt>
                <c:pt idx="109">
                  <c:v>0.59621478606843026</c:v>
                </c:pt>
                <c:pt idx="110">
                  <c:v>0.59621478606843026</c:v>
                </c:pt>
                <c:pt idx="111">
                  <c:v>0.59621478606843026</c:v>
                </c:pt>
                <c:pt idx="112">
                  <c:v>0.59621478606843026</c:v>
                </c:pt>
                <c:pt idx="113">
                  <c:v>0.59621478606843026</c:v>
                </c:pt>
                <c:pt idx="114">
                  <c:v>0.59621478606843026</c:v>
                </c:pt>
                <c:pt idx="115">
                  <c:v>0.59621478606843026</c:v>
                </c:pt>
                <c:pt idx="116">
                  <c:v>0.59621478606843026</c:v>
                </c:pt>
                <c:pt idx="117">
                  <c:v>0.59621478606843026</c:v>
                </c:pt>
                <c:pt idx="118">
                  <c:v>0.59621478606843026</c:v>
                </c:pt>
                <c:pt idx="119">
                  <c:v>0.59621478606843026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96-47C4-8C26-DCA59EF26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65696"/>
        <c:axId val="95608832"/>
      </c:lineChart>
      <c:catAx>
        <c:axId val="9556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5608832"/>
        <c:crosses val="autoZero"/>
        <c:auto val="1"/>
        <c:lblAlgn val="ctr"/>
        <c:lblOffset val="100"/>
        <c:noMultiLvlLbl val="0"/>
      </c:catAx>
      <c:valAx>
        <c:axId val="95608832"/>
        <c:scaling>
          <c:orientation val="minMax"/>
          <c:max val="1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55656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291777241774147"/>
          <c:y val="5.4241876663017594E-2"/>
          <c:w val="0.28957016380946904"/>
          <c:h val="4.06323366390057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Зрелость коллектива и возможность инновационных преобразований</a:t>
            </a:r>
          </a:p>
        </c:rich>
      </c:tx>
      <c:layout>
        <c:manualLayout>
          <c:xMode val="edge"/>
          <c:yMode val="edge"/>
          <c:x val="0.3438660308306532"/>
          <c:y val="4.9291435613062233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914834595822652E-2"/>
          <c:y val="0.12199472649042213"/>
          <c:w val="0.97897422278265278"/>
          <c:h val="0.54222363349207481"/>
        </c:manualLayout>
      </c:layout>
      <c:lineChart>
        <c:grouping val="standard"/>
        <c:varyColors val="0"/>
        <c:ser>
          <c:idx val="0"/>
          <c:order val="0"/>
          <c:tx>
            <c:v>Доля педагогов от 25 до 45 лет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'2020 свод'!$B$6:$B$125</c:f>
              <c:strCache>
                <c:ptCount val="120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МАОУ СШ № 55</c:v>
                </c:pt>
                <c:pt idx="20">
                  <c:v>МБОУ СШ № 63</c:v>
                </c:pt>
                <c:pt idx="21">
                  <c:v>МБОУ СШ № 81</c:v>
                </c:pt>
                <c:pt idx="22">
                  <c:v>МАОУ СШ № 90</c:v>
                </c:pt>
                <c:pt idx="23">
                  <c:v>МБОУ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</c:v>
                </c:pt>
                <c:pt idx="27">
                  <c:v>МАОУ Гимназия № 15</c:v>
                </c:pt>
                <c:pt idx="28">
                  <c:v>МБОУ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МБОУ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МБОУ СШ № 47</c:v>
                </c:pt>
                <c:pt idx="35">
                  <c:v>МБОУ СШ № 50</c:v>
                </c:pt>
                <c:pt idx="36">
                  <c:v>МБОУ СШ № 53</c:v>
                </c:pt>
                <c:pt idx="37">
                  <c:v>МБОУ СШ № 64</c:v>
                </c:pt>
                <c:pt idx="38">
                  <c:v>МБОУ СШ № 65</c:v>
                </c:pt>
                <c:pt idx="39">
                  <c:v>МБОУ СШ № 79</c:v>
                </c:pt>
                <c:pt idx="40">
                  <c:v>МБОУ СШ № 89</c:v>
                </c:pt>
                <c:pt idx="41">
                  <c:v>МБОУ СШ № 94</c:v>
                </c:pt>
                <c:pt idx="42">
                  <c:v>МАОУ СШ № 148</c:v>
                </c:pt>
                <c:pt idx="43">
                  <c:v>ОКТЯБРЬСКИЙ РАЙОН</c:v>
                </c:pt>
                <c:pt idx="44">
                  <c:v>МАОУ «КУГ № 1 – Универс»</c:v>
                </c:pt>
                <c:pt idx="45">
                  <c:v>МАОУ Гимназия № 3</c:v>
                </c:pt>
                <c:pt idx="46">
                  <c:v>МАОУ Гимназия № 13 "Академ"</c:v>
                </c:pt>
                <c:pt idx="47">
                  <c:v>МАОУ Лицей № 1</c:v>
                </c:pt>
                <c:pt idx="48">
                  <c:v>МБОУ Лицей № 8</c:v>
                </c:pt>
                <c:pt idx="49">
                  <c:v>МБОУ Лицей № 10</c:v>
                </c:pt>
                <c:pt idx="50">
                  <c:v>МБОУ Школа-интернат № 1</c:v>
                </c:pt>
                <c:pt idx="51">
                  <c:v>МБОУ СШ № 3</c:v>
                </c:pt>
                <c:pt idx="52">
                  <c:v>МБОУ СШ № 21</c:v>
                </c:pt>
                <c:pt idx="53">
                  <c:v>МБОУ СШ № 30</c:v>
                </c:pt>
                <c:pt idx="54">
                  <c:v>МБОУ СШ № 36</c:v>
                </c:pt>
                <c:pt idx="55">
                  <c:v>МБОУ СШ № 39</c:v>
                </c:pt>
                <c:pt idx="56">
                  <c:v>МБОУ СШ № 72</c:v>
                </c:pt>
                <c:pt idx="57">
                  <c:v>МБОУ СШ № 73</c:v>
                </c:pt>
                <c:pt idx="58">
                  <c:v>МБОУ СШ № 82</c:v>
                </c:pt>
                <c:pt idx="59">
                  <c:v>МБОУ СШ № 84</c:v>
                </c:pt>
                <c:pt idx="60">
                  <c:v>МБОУ СШ № 95</c:v>
                </c:pt>
                <c:pt idx="61">
                  <c:v>МБОУ СШ № 99</c:v>
                </c:pt>
                <c:pt idx="62">
                  <c:v>МБОУ СШ № 133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МБОУ СШ № 6</c:v>
                </c:pt>
                <c:pt idx="67">
                  <c:v>МБОУ СШ № 17</c:v>
                </c:pt>
                <c:pt idx="68">
                  <c:v>МАОУ СШ № 23</c:v>
                </c:pt>
                <c:pt idx="69">
                  <c:v>МБОУ СШ № 34</c:v>
                </c:pt>
                <c:pt idx="70">
                  <c:v>МБОУ СШ № 42</c:v>
                </c:pt>
                <c:pt idx="71">
                  <c:v>МБОУ СШ № 45</c:v>
                </c:pt>
                <c:pt idx="72">
                  <c:v>МБОУ СШ № 62</c:v>
                </c:pt>
                <c:pt idx="73">
                  <c:v>МБОУ СШ № 76</c:v>
                </c:pt>
                <c:pt idx="74">
                  <c:v>МБОУ СШ № 78</c:v>
                </c:pt>
                <c:pt idx="75">
                  <c:v>МБОУ СШ № 92</c:v>
                </c:pt>
                <c:pt idx="76">
                  <c:v>МАОУ СШ № 93</c:v>
                </c:pt>
                <c:pt idx="77">
                  <c:v>МАОУ СШ № 137</c:v>
                </c:pt>
                <c:pt idx="78">
                  <c:v>СОВЕТСКИЙ РАЙОН</c:v>
                </c:pt>
                <c:pt idx="79">
                  <c:v>МБОУ СШ № 1</c:v>
                </c:pt>
                <c:pt idx="80">
                  <c:v>МБОУ СШ № 2</c:v>
                </c:pt>
                <c:pt idx="81">
                  <c:v>МБОУ СШ № 5</c:v>
                </c:pt>
                <c:pt idx="82">
                  <c:v>МБОУ СШ № 7</c:v>
                </c:pt>
                <c:pt idx="83">
                  <c:v>МБОУ СШ № 18</c:v>
                </c:pt>
                <c:pt idx="84">
                  <c:v>МБОУ СШ № 24</c:v>
                </c:pt>
                <c:pt idx="85">
                  <c:v>МБОУ СШ № 56</c:v>
                </c:pt>
                <c:pt idx="86">
                  <c:v>МБОУ СШ № 66</c:v>
                </c:pt>
                <c:pt idx="87">
                  <c:v>МБОУ СШ № 69</c:v>
                </c:pt>
                <c:pt idx="88">
                  <c:v>МБОУ СШ № 70</c:v>
                </c:pt>
                <c:pt idx="89">
                  <c:v>МБОУ СШ № 85</c:v>
                </c:pt>
                <c:pt idx="90">
                  <c:v>МБОУ СШ № 91</c:v>
                </c:pt>
                <c:pt idx="91">
                  <c:v>МБОУ СШ № 98</c:v>
                </c:pt>
                <c:pt idx="92">
                  <c:v>МБОУ СШ № 108</c:v>
                </c:pt>
                <c:pt idx="93">
                  <c:v>МБОУ СШ № 115</c:v>
                </c:pt>
                <c:pt idx="94">
                  <c:v>МБОУ СШ № 121</c:v>
                </c:pt>
                <c:pt idx="95">
                  <c:v>МБОУ СШ № 129</c:v>
                </c:pt>
                <c:pt idx="96">
                  <c:v>МБОУ СШ № 134</c:v>
                </c:pt>
                <c:pt idx="97">
                  <c:v>МБОУ СШ № 139</c:v>
                </c:pt>
                <c:pt idx="98">
                  <c:v>МБОУ СШ № 141</c:v>
                </c:pt>
                <c:pt idx="99">
                  <c:v>МАОУ СШ № 143</c:v>
                </c:pt>
                <c:pt idx="100">
                  <c:v>МБОУ СШ № 144</c:v>
                </c:pt>
                <c:pt idx="101">
                  <c:v>МАОУ СШ № 145</c:v>
                </c:pt>
                <c:pt idx="102">
                  <c:v>МБОУ СШ № 147</c:v>
                </c:pt>
                <c:pt idx="103">
                  <c:v>МАОУ СШ № 149</c:v>
                </c:pt>
                <c:pt idx="104">
                  <c:v>МАОУ СШ № 150</c:v>
                </c:pt>
                <c:pt idx="105">
                  <c:v>МАОУ СШ № 151</c:v>
                </c:pt>
                <c:pt idx="106">
                  <c:v>МАОУ СШ № 152</c:v>
                </c:pt>
                <c:pt idx="107">
                  <c:v>МБОУ СШ № 154</c:v>
                </c:pt>
                <c:pt idx="108">
                  <c:v>МБОУ СШ № 156</c:v>
                </c:pt>
                <c:pt idx="109">
                  <c:v>МБОУ СШ № 157</c:v>
                </c:pt>
                <c:pt idx="110">
                  <c:v>ЦЕНТРАЛЬНЫЙ РАЙОН</c:v>
                </c:pt>
                <c:pt idx="111">
                  <c:v>МАОУ Гимназия № 2</c:v>
                </c:pt>
                <c:pt idx="112">
                  <c:v>МБОУ  Гимназия № 16</c:v>
                </c:pt>
                <c:pt idx="113">
                  <c:v>МБОУ Лицей № 2</c:v>
                </c:pt>
                <c:pt idx="114">
                  <c:v>МБОУ СШ № 4</c:v>
                </c:pt>
                <c:pt idx="115">
                  <c:v>МБОУ СШ № 10</c:v>
                </c:pt>
                <c:pt idx="116">
                  <c:v>МБОУ СШ № 27</c:v>
                </c:pt>
                <c:pt idx="117">
                  <c:v>МБОУ СШ № 51</c:v>
                </c:pt>
                <c:pt idx="118">
                  <c:v>МАОУ СШК "Покровский"</c:v>
                </c:pt>
                <c:pt idx="119">
                  <c:v>МАОУ СШ № 155</c:v>
                </c:pt>
              </c:strCache>
            </c:strRef>
          </c:cat>
          <c:val>
            <c:numRef>
              <c:f>'2020 свод'!$L$6:$L$125</c:f>
              <c:numCache>
                <c:formatCode>#,##0.00</c:formatCode>
                <c:ptCount val="120"/>
                <c:pt idx="0">
                  <c:v>0.51282051282051277</c:v>
                </c:pt>
                <c:pt idx="1">
                  <c:v>0.46179273127298615</c:v>
                </c:pt>
                <c:pt idx="2">
                  <c:v>0.6071428571428571</c:v>
                </c:pt>
                <c:pt idx="3">
                  <c:v>0.29069767441860467</c:v>
                </c:pt>
                <c:pt idx="4">
                  <c:v>0.42307692307692307</c:v>
                </c:pt>
                <c:pt idx="5">
                  <c:v>0.47422680412371132</c:v>
                </c:pt>
                <c:pt idx="6">
                  <c:v>0.30612244897959184</c:v>
                </c:pt>
                <c:pt idx="7">
                  <c:v>0.56451612903225812</c:v>
                </c:pt>
                <c:pt idx="8">
                  <c:v>0.46590909090909088</c:v>
                </c:pt>
                <c:pt idx="9">
                  <c:v>0.53424657534246578</c:v>
                </c:pt>
                <c:pt idx="10">
                  <c:v>0.49019607843137253</c:v>
                </c:pt>
                <c:pt idx="11">
                  <c:v>0.46870604165324398</c:v>
                </c:pt>
                <c:pt idx="12">
                  <c:v>0.41095890410958902</c:v>
                </c:pt>
                <c:pt idx="13">
                  <c:v>0.39622641509433965</c:v>
                </c:pt>
                <c:pt idx="14">
                  <c:v>0.47222222222222221</c:v>
                </c:pt>
                <c:pt idx="15">
                  <c:v>0.45522388059701491</c:v>
                </c:pt>
                <c:pt idx="16">
                  <c:v>0.3619047619047619</c:v>
                </c:pt>
                <c:pt idx="17">
                  <c:v>0.46666666666666667</c:v>
                </c:pt>
                <c:pt idx="18">
                  <c:v>0.40909090909090912</c:v>
                </c:pt>
                <c:pt idx="19">
                  <c:v>0.60185185185185186</c:v>
                </c:pt>
                <c:pt idx="20">
                  <c:v>0.53164556962025311</c:v>
                </c:pt>
                <c:pt idx="21">
                  <c:v>0.55714285714285716</c:v>
                </c:pt>
                <c:pt idx="22">
                  <c:v>0.46153846153846156</c:v>
                </c:pt>
                <c:pt idx="23">
                  <c:v>0.5</c:v>
                </c:pt>
                <c:pt idx="24">
                  <c:v>0.47240602279436178</c:v>
                </c:pt>
                <c:pt idx="25">
                  <c:v>0.33720930232558138</c:v>
                </c:pt>
                <c:pt idx="26">
                  <c:v>0.38709677419354838</c:v>
                </c:pt>
                <c:pt idx="27">
                  <c:v>0.3902439024390244</c:v>
                </c:pt>
                <c:pt idx="28">
                  <c:v>0.33333333333333331</c:v>
                </c:pt>
                <c:pt idx="29">
                  <c:v>0.38461538461538464</c:v>
                </c:pt>
                <c:pt idx="30">
                  <c:v>0.48837209302325579</c:v>
                </c:pt>
                <c:pt idx="31">
                  <c:v>0.47272727272727272</c:v>
                </c:pt>
                <c:pt idx="32">
                  <c:v>0.58536585365853655</c:v>
                </c:pt>
                <c:pt idx="33">
                  <c:v>0.48148148148148145</c:v>
                </c:pt>
                <c:pt idx="34">
                  <c:v>1</c:v>
                </c:pt>
                <c:pt idx="35">
                  <c:v>0.28000000000000003</c:v>
                </c:pt>
                <c:pt idx="36">
                  <c:v>0.53333333333333333</c:v>
                </c:pt>
                <c:pt idx="37">
                  <c:v>0.5357142857142857</c:v>
                </c:pt>
                <c:pt idx="38">
                  <c:v>0.49206349206349204</c:v>
                </c:pt>
                <c:pt idx="39">
                  <c:v>0.46</c:v>
                </c:pt>
                <c:pt idx="40">
                  <c:v>0.24390243902439024</c:v>
                </c:pt>
                <c:pt idx="41">
                  <c:v>0.53333333333333333</c:v>
                </c:pt>
                <c:pt idx="42">
                  <c:v>0.56451612903225812</c:v>
                </c:pt>
                <c:pt idx="43">
                  <c:v>0.46687650011358978</c:v>
                </c:pt>
                <c:pt idx="44">
                  <c:v>0.47391304347826085</c:v>
                </c:pt>
                <c:pt idx="45">
                  <c:v>0.34693877551020408</c:v>
                </c:pt>
                <c:pt idx="46">
                  <c:v>0.46979865771812079</c:v>
                </c:pt>
                <c:pt idx="47">
                  <c:v>0.44</c:v>
                </c:pt>
                <c:pt idx="48">
                  <c:v>0.43243243243243246</c:v>
                </c:pt>
                <c:pt idx="49">
                  <c:v>0.55813953488372092</c:v>
                </c:pt>
                <c:pt idx="50">
                  <c:v>0.42857142857142855</c:v>
                </c:pt>
                <c:pt idx="51">
                  <c:v>0.47826086956521741</c:v>
                </c:pt>
                <c:pt idx="52">
                  <c:v>0.51282051282051277</c:v>
                </c:pt>
                <c:pt idx="53">
                  <c:v>0.57894736842105265</c:v>
                </c:pt>
                <c:pt idx="54">
                  <c:v>0.40476190476190477</c:v>
                </c:pt>
                <c:pt idx="55">
                  <c:v>0.50909090909090904</c:v>
                </c:pt>
                <c:pt idx="56">
                  <c:v>0.38805970149253732</c:v>
                </c:pt>
                <c:pt idx="57">
                  <c:v>0.5</c:v>
                </c:pt>
                <c:pt idx="58">
                  <c:v>0.46938775510204084</c:v>
                </c:pt>
                <c:pt idx="59">
                  <c:v>0.37254901960784315</c:v>
                </c:pt>
                <c:pt idx="60">
                  <c:v>0.41538461538461541</c:v>
                </c:pt>
                <c:pt idx="61">
                  <c:v>0.54320987654320985</c:v>
                </c:pt>
                <c:pt idx="62">
                  <c:v>0.54838709677419351</c:v>
                </c:pt>
                <c:pt idx="63">
                  <c:v>0.44851936805420178</c:v>
                </c:pt>
                <c:pt idx="64">
                  <c:v>0.55421686746987953</c:v>
                </c:pt>
                <c:pt idx="65">
                  <c:v>0.44961240310077522</c:v>
                </c:pt>
                <c:pt idx="66">
                  <c:v>0.53773584905660377</c:v>
                </c:pt>
                <c:pt idx="67">
                  <c:v>0.43076923076923079</c:v>
                </c:pt>
                <c:pt idx="68">
                  <c:v>0.50793650793650791</c:v>
                </c:pt>
                <c:pt idx="69">
                  <c:v>0.35185185185185186</c:v>
                </c:pt>
                <c:pt idx="70">
                  <c:v>0.42857142857142855</c:v>
                </c:pt>
                <c:pt idx="71">
                  <c:v>0.52500000000000002</c:v>
                </c:pt>
                <c:pt idx="72">
                  <c:v>0.38297872340425532</c:v>
                </c:pt>
                <c:pt idx="73">
                  <c:v>0.38461538461538464</c:v>
                </c:pt>
                <c:pt idx="74">
                  <c:v>0.46153846153846156</c:v>
                </c:pt>
                <c:pt idx="75">
                  <c:v>0.42</c:v>
                </c:pt>
                <c:pt idx="76">
                  <c:v>0.44444444444444442</c:v>
                </c:pt>
                <c:pt idx="77">
                  <c:v>0.4</c:v>
                </c:pt>
                <c:pt idx="78">
                  <c:v>0.47105931716388461</c:v>
                </c:pt>
                <c:pt idx="79">
                  <c:v>0.38461538461538464</c:v>
                </c:pt>
                <c:pt idx="80">
                  <c:v>0.47222222222222221</c:v>
                </c:pt>
                <c:pt idx="81">
                  <c:v>0.33333333333333331</c:v>
                </c:pt>
                <c:pt idx="82">
                  <c:v>0.35802469135802467</c:v>
                </c:pt>
                <c:pt idx="83">
                  <c:v>0.39189189189189189</c:v>
                </c:pt>
                <c:pt idx="84">
                  <c:v>0.53703703703703709</c:v>
                </c:pt>
                <c:pt idx="85">
                  <c:v>0.55813953488372092</c:v>
                </c:pt>
                <c:pt idx="86">
                  <c:v>0.4</c:v>
                </c:pt>
                <c:pt idx="87">
                  <c:v>0.57692307692307687</c:v>
                </c:pt>
                <c:pt idx="88">
                  <c:v>0.53333333333333333</c:v>
                </c:pt>
                <c:pt idx="89">
                  <c:v>0.36842105263157893</c:v>
                </c:pt>
                <c:pt idx="90">
                  <c:v>0.44827586206896552</c:v>
                </c:pt>
                <c:pt idx="91">
                  <c:v>0.43333333333333335</c:v>
                </c:pt>
                <c:pt idx="92">
                  <c:v>0.52884615384615385</c:v>
                </c:pt>
                <c:pt idx="93">
                  <c:v>0.45454545454545453</c:v>
                </c:pt>
                <c:pt idx="94">
                  <c:v>0.40277777777777779</c:v>
                </c:pt>
                <c:pt idx="95">
                  <c:v>0.55737704918032782</c:v>
                </c:pt>
                <c:pt idx="96">
                  <c:v>0.47945205479452052</c:v>
                </c:pt>
                <c:pt idx="97">
                  <c:v>0.46666666666666667</c:v>
                </c:pt>
                <c:pt idx="98">
                  <c:v>0.375</c:v>
                </c:pt>
                <c:pt idx="99">
                  <c:v>0.28030303030303028</c:v>
                </c:pt>
                <c:pt idx="100">
                  <c:v>0.46280991735537191</c:v>
                </c:pt>
                <c:pt idx="101">
                  <c:v>0.44</c:v>
                </c:pt>
                <c:pt idx="102">
                  <c:v>0.49367088607594939</c:v>
                </c:pt>
                <c:pt idx="103">
                  <c:v>0.45517241379310347</c:v>
                </c:pt>
                <c:pt idx="104">
                  <c:v>0.46969696969696972</c:v>
                </c:pt>
                <c:pt idx="105">
                  <c:v>0.52032520325203258</c:v>
                </c:pt>
                <c:pt idx="106">
                  <c:v>0.6785714285714286</c:v>
                </c:pt>
                <c:pt idx="107">
                  <c:v>0.55963302752293576</c:v>
                </c:pt>
                <c:pt idx="108">
                  <c:v>0.55963302752293576</c:v>
                </c:pt>
                <c:pt idx="109">
                  <c:v>0.6228070175438597</c:v>
                </c:pt>
                <c:pt idx="110">
                  <c:v>0.41492202920078486</c:v>
                </c:pt>
                <c:pt idx="111" formatCode="0.00">
                  <c:v>0.3188405797101449</c:v>
                </c:pt>
                <c:pt idx="112" formatCode="0.00">
                  <c:v>0.323943661971831</c:v>
                </c:pt>
                <c:pt idx="113" formatCode="0.00">
                  <c:v>0.40298507462686567</c:v>
                </c:pt>
                <c:pt idx="114" formatCode="0.00">
                  <c:v>0.41176470588235292</c:v>
                </c:pt>
                <c:pt idx="115" formatCode="0.00">
                  <c:v>0.52941176470588236</c:v>
                </c:pt>
                <c:pt idx="116" formatCode="0.00">
                  <c:v>0.46296296296296297</c:v>
                </c:pt>
                <c:pt idx="117" formatCode="0.00">
                  <c:v>0.45454545454545453</c:v>
                </c:pt>
                <c:pt idx="118" formatCode="0.00">
                  <c:v>0.62187499999999996</c:v>
                </c:pt>
                <c:pt idx="119">
                  <c:v>0.62962962962962965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0E-4656-8885-10750AF195BA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'2020 свод'!$B$6:$B$125</c:f>
              <c:strCache>
                <c:ptCount val="120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МАОУ СШ № 55</c:v>
                </c:pt>
                <c:pt idx="20">
                  <c:v>МБОУ СШ № 63</c:v>
                </c:pt>
                <c:pt idx="21">
                  <c:v>МБОУ СШ № 81</c:v>
                </c:pt>
                <c:pt idx="22">
                  <c:v>МАОУ СШ № 90</c:v>
                </c:pt>
                <c:pt idx="23">
                  <c:v>МБОУ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</c:v>
                </c:pt>
                <c:pt idx="27">
                  <c:v>МАОУ Гимназия № 15</c:v>
                </c:pt>
                <c:pt idx="28">
                  <c:v>МБОУ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МБОУ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МБОУ СШ № 47</c:v>
                </c:pt>
                <c:pt idx="35">
                  <c:v>МБОУ СШ № 50</c:v>
                </c:pt>
                <c:pt idx="36">
                  <c:v>МБОУ СШ № 53</c:v>
                </c:pt>
                <c:pt idx="37">
                  <c:v>МБОУ СШ № 64</c:v>
                </c:pt>
                <c:pt idx="38">
                  <c:v>МБОУ СШ № 65</c:v>
                </c:pt>
                <c:pt idx="39">
                  <c:v>МБОУ СШ № 79</c:v>
                </c:pt>
                <c:pt idx="40">
                  <c:v>МБОУ СШ № 89</c:v>
                </c:pt>
                <c:pt idx="41">
                  <c:v>МБОУ СШ № 94</c:v>
                </c:pt>
                <c:pt idx="42">
                  <c:v>МАОУ СШ № 148</c:v>
                </c:pt>
                <c:pt idx="43">
                  <c:v>ОКТЯБРЬСКИЙ РАЙОН</c:v>
                </c:pt>
                <c:pt idx="44">
                  <c:v>МАОУ «КУГ № 1 – Универс»</c:v>
                </c:pt>
                <c:pt idx="45">
                  <c:v>МАОУ Гимназия № 3</c:v>
                </c:pt>
                <c:pt idx="46">
                  <c:v>МАОУ Гимназия № 13 "Академ"</c:v>
                </c:pt>
                <c:pt idx="47">
                  <c:v>МАОУ Лицей № 1</c:v>
                </c:pt>
                <c:pt idx="48">
                  <c:v>МБОУ Лицей № 8</c:v>
                </c:pt>
                <c:pt idx="49">
                  <c:v>МБОУ Лицей № 10</c:v>
                </c:pt>
                <c:pt idx="50">
                  <c:v>МБОУ Школа-интернат № 1</c:v>
                </c:pt>
                <c:pt idx="51">
                  <c:v>МБОУ СШ № 3</c:v>
                </c:pt>
                <c:pt idx="52">
                  <c:v>МБОУ СШ № 21</c:v>
                </c:pt>
                <c:pt idx="53">
                  <c:v>МБОУ СШ № 30</c:v>
                </c:pt>
                <c:pt idx="54">
                  <c:v>МБОУ СШ № 36</c:v>
                </c:pt>
                <c:pt idx="55">
                  <c:v>МБОУ СШ № 39</c:v>
                </c:pt>
                <c:pt idx="56">
                  <c:v>МБОУ СШ № 72</c:v>
                </c:pt>
                <c:pt idx="57">
                  <c:v>МБОУ СШ № 73</c:v>
                </c:pt>
                <c:pt idx="58">
                  <c:v>МБОУ СШ № 82</c:v>
                </c:pt>
                <c:pt idx="59">
                  <c:v>МБОУ СШ № 84</c:v>
                </c:pt>
                <c:pt idx="60">
                  <c:v>МБОУ СШ № 95</c:v>
                </c:pt>
                <c:pt idx="61">
                  <c:v>МБОУ СШ № 99</c:v>
                </c:pt>
                <c:pt idx="62">
                  <c:v>МБОУ СШ № 133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МБОУ СШ № 6</c:v>
                </c:pt>
                <c:pt idx="67">
                  <c:v>МБОУ СШ № 17</c:v>
                </c:pt>
                <c:pt idx="68">
                  <c:v>МАОУ СШ № 23</c:v>
                </c:pt>
                <c:pt idx="69">
                  <c:v>МБОУ СШ № 34</c:v>
                </c:pt>
                <c:pt idx="70">
                  <c:v>МБОУ СШ № 42</c:v>
                </c:pt>
                <c:pt idx="71">
                  <c:v>МБОУ СШ № 45</c:v>
                </c:pt>
                <c:pt idx="72">
                  <c:v>МБОУ СШ № 62</c:v>
                </c:pt>
                <c:pt idx="73">
                  <c:v>МБОУ СШ № 76</c:v>
                </c:pt>
                <c:pt idx="74">
                  <c:v>МБОУ СШ № 78</c:v>
                </c:pt>
                <c:pt idx="75">
                  <c:v>МБОУ СШ № 92</c:v>
                </c:pt>
                <c:pt idx="76">
                  <c:v>МАОУ СШ № 93</c:v>
                </c:pt>
                <c:pt idx="77">
                  <c:v>МАОУ СШ № 137</c:v>
                </c:pt>
                <c:pt idx="78">
                  <c:v>СОВЕТСКИЙ РАЙОН</c:v>
                </c:pt>
                <c:pt idx="79">
                  <c:v>МБОУ СШ № 1</c:v>
                </c:pt>
                <c:pt idx="80">
                  <c:v>МБОУ СШ № 2</c:v>
                </c:pt>
                <c:pt idx="81">
                  <c:v>МБОУ СШ № 5</c:v>
                </c:pt>
                <c:pt idx="82">
                  <c:v>МБОУ СШ № 7</c:v>
                </c:pt>
                <c:pt idx="83">
                  <c:v>МБОУ СШ № 18</c:v>
                </c:pt>
                <c:pt idx="84">
                  <c:v>МБОУ СШ № 24</c:v>
                </c:pt>
                <c:pt idx="85">
                  <c:v>МБОУ СШ № 56</c:v>
                </c:pt>
                <c:pt idx="86">
                  <c:v>МБОУ СШ № 66</c:v>
                </c:pt>
                <c:pt idx="87">
                  <c:v>МБОУ СШ № 69</c:v>
                </c:pt>
                <c:pt idx="88">
                  <c:v>МБОУ СШ № 70</c:v>
                </c:pt>
                <c:pt idx="89">
                  <c:v>МБОУ СШ № 85</c:v>
                </c:pt>
                <c:pt idx="90">
                  <c:v>МБОУ СШ № 91</c:v>
                </c:pt>
                <c:pt idx="91">
                  <c:v>МБОУ СШ № 98</c:v>
                </c:pt>
                <c:pt idx="92">
                  <c:v>МБОУ СШ № 108</c:v>
                </c:pt>
                <c:pt idx="93">
                  <c:v>МБОУ СШ № 115</c:v>
                </c:pt>
                <c:pt idx="94">
                  <c:v>МБОУ СШ № 121</c:v>
                </c:pt>
                <c:pt idx="95">
                  <c:v>МБОУ СШ № 129</c:v>
                </c:pt>
                <c:pt idx="96">
                  <c:v>МБОУ СШ № 134</c:v>
                </c:pt>
                <c:pt idx="97">
                  <c:v>МБОУ СШ № 139</c:v>
                </c:pt>
                <c:pt idx="98">
                  <c:v>МБОУ СШ № 141</c:v>
                </c:pt>
                <c:pt idx="99">
                  <c:v>МАОУ СШ № 143</c:v>
                </c:pt>
                <c:pt idx="100">
                  <c:v>МБОУ СШ № 144</c:v>
                </c:pt>
                <c:pt idx="101">
                  <c:v>МАОУ СШ № 145</c:v>
                </c:pt>
                <c:pt idx="102">
                  <c:v>МБОУ СШ № 147</c:v>
                </c:pt>
                <c:pt idx="103">
                  <c:v>МАОУ СШ № 149</c:v>
                </c:pt>
                <c:pt idx="104">
                  <c:v>МАОУ СШ № 150</c:v>
                </c:pt>
                <c:pt idx="105">
                  <c:v>МАОУ СШ № 151</c:v>
                </c:pt>
                <c:pt idx="106">
                  <c:v>МАОУ СШ № 152</c:v>
                </c:pt>
                <c:pt idx="107">
                  <c:v>МБОУ СШ № 154</c:v>
                </c:pt>
                <c:pt idx="108">
                  <c:v>МБОУ СШ № 156</c:v>
                </c:pt>
                <c:pt idx="109">
                  <c:v>МБОУ СШ № 157</c:v>
                </c:pt>
                <c:pt idx="110">
                  <c:v>ЦЕНТРАЛЬНЫЙ РАЙОН</c:v>
                </c:pt>
                <c:pt idx="111">
                  <c:v>МАОУ Гимназия № 2</c:v>
                </c:pt>
                <c:pt idx="112">
                  <c:v>МБОУ  Гимназия № 16</c:v>
                </c:pt>
                <c:pt idx="113">
                  <c:v>МБОУ Лицей № 2</c:v>
                </c:pt>
                <c:pt idx="114">
                  <c:v>МБОУ СШ № 4</c:v>
                </c:pt>
                <c:pt idx="115">
                  <c:v>МБОУ СШ № 10</c:v>
                </c:pt>
                <c:pt idx="116">
                  <c:v>МБОУ СШ № 27</c:v>
                </c:pt>
                <c:pt idx="117">
                  <c:v>МБОУ СШ № 51</c:v>
                </c:pt>
                <c:pt idx="118">
                  <c:v>МАОУ СШК "Покровский"</c:v>
                </c:pt>
                <c:pt idx="119">
                  <c:v>МАОУ СШ № 155</c:v>
                </c:pt>
              </c:strCache>
            </c:strRef>
          </c:cat>
          <c:val>
            <c:numRef>
              <c:f>'2020 свод'!$M$6:$M$125</c:f>
              <c:numCache>
                <c:formatCode>#,##0.00</c:formatCode>
                <c:ptCount val="120"/>
                <c:pt idx="0">
                  <c:v>0.46558772587432562</c:v>
                </c:pt>
                <c:pt idx="1">
                  <c:v>0.46558772587432562</c:v>
                </c:pt>
                <c:pt idx="2">
                  <c:v>0.46558772587432562</c:v>
                </c:pt>
                <c:pt idx="3">
                  <c:v>0.46558772587432562</c:v>
                </c:pt>
                <c:pt idx="4">
                  <c:v>0.46558772587432562</c:v>
                </c:pt>
                <c:pt idx="5">
                  <c:v>0.46558772587432562</c:v>
                </c:pt>
                <c:pt idx="6">
                  <c:v>0.46558772587432562</c:v>
                </c:pt>
                <c:pt idx="7">
                  <c:v>0.46558772587432562</c:v>
                </c:pt>
                <c:pt idx="8">
                  <c:v>0.46558772587432562</c:v>
                </c:pt>
                <c:pt idx="9">
                  <c:v>0.46558772587432562</c:v>
                </c:pt>
                <c:pt idx="10">
                  <c:v>0.46558772587432562</c:v>
                </c:pt>
                <c:pt idx="11">
                  <c:v>0.46558772587432562</c:v>
                </c:pt>
                <c:pt idx="12">
                  <c:v>0.46558772587432562</c:v>
                </c:pt>
                <c:pt idx="13">
                  <c:v>0.46558772587432562</c:v>
                </c:pt>
                <c:pt idx="14">
                  <c:v>0.46558772587432562</c:v>
                </c:pt>
                <c:pt idx="15">
                  <c:v>0.46558772587432562</c:v>
                </c:pt>
                <c:pt idx="16">
                  <c:v>0.46558772587432562</c:v>
                </c:pt>
                <c:pt idx="17">
                  <c:v>0.46558772587432562</c:v>
                </c:pt>
                <c:pt idx="18">
                  <c:v>0.46558772587432562</c:v>
                </c:pt>
                <c:pt idx="19">
                  <c:v>0.46558772587432562</c:v>
                </c:pt>
                <c:pt idx="20">
                  <c:v>0.46558772587432562</c:v>
                </c:pt>
                <c:pt idx="21">
                  <c:v>0.46558772587432562</c:v>
                </c:pt>
                <c:pt idx="22">
                  <c:v>0.46558772587432562</c:v>
                </c:pt>
                <c:pt idx="23">
                  <c:v>0.46558772587432562</c:v>
                </c:pt>
                <c:pt idx="24">
                  <c:v>0.46558772587432562</c:v>
                </c:pt>
                <c:pt idx="25">
                  <c:v>0.46558772587432562</c:v>
                </c:pt>
                <c:pt idx="26">
                  <c:v>0.46558772587432562</c:v>
                </c:pt>
                <c:pt idx="27">
                  <c:v>0.46558772587432562</c:v>
                </c:pt>
                <c:pt idx="28">
                  <c:v>0.46558772587432562</c:v>
                </c:pt>
                <c:pt idx="29">
                  <c:v>0.46558772587432562</c:v>
                </c:pt>
                <c:pt idx="30">
                  <c:v>0.46558772587432562</c:v>
                </c:pt>
                <c:pt idx="31">
                  <c:v>0.46558772587432562</c:v>
                </c:pt>
                <c:pt idx="32">
                  <c:v>0.46558772587432562</c:v>
                </c:pt>
                <c:pt idx="33">
                  <c:v>0.46558772587432562</c:v>
                </c:pt>
                <c:pt idx="34">
                  <c:v>0.46558772587432562</c:v>
                </c:pt>
                <c:pt idx="35">
                  <c:v>0.46558772587432562</c:v>
                </c:pt>
                <c:pt idx="36">
                  <c:v>0.46558772587432562</c:v>
                </c:pt>
                <c:pt idx="37">
                  <c:v>0.46558772587432562</c:v>
                </c:pt>
                <c:pt idx="38">
                  <c:v>0.46558772587432562</c:v>
                </c:pt>
                <c:pt idx="39">
                  <c:v>0.46558772587432562</c:v>
                </c:pt>
                <c:pt idx="40">
                  <c:v>0.46558772587432562</c:v>
                </c:pt>
                <c:pt idx="41">
                  <c:v>0.46558772587432562</c:v>
                </c:pt>
                <c:pt idx="42">
                  <c:v>0.46558772587432562</c:v>
                </c:pt>
                <c:pt idx="43">
                  <c:v>0.46558772587432562</c:v>
                </c:pt>
                <c:pt idx="44">
                  <c:v>0.46558772587432562</c:v>
                </c:pt>
                <c:pt idx="45">
                  <c:v>0.46558772587432562</c:v>
                </c:pt>
                <c:pt idx="46">
                  <c:v>0.46558772587432562</c:v>
                </c:pt>
                <c:pt idx="47">
                  <c:v>0.46558772587432562</c:v>
                </c:pt>
                <c:pt idx="48">
                  <c:v>0.46558772587432562</c:v>
                </c:pt>
                <c:pt idx="49">
                  <c:v>0.46558772587432562</c:v>
                </c:pt>
                <c:pt idx="50">
                  <c:v>0.46558772587432562</c:v>
                </c:pt>
                <c:pt idx="51">
                  <c:v>0.46558772587432562</c:v>
                </c:pt>
                <c:pt idx="52">
                  <c:v>0.46558772587432562</c:v>
                </c:pt>
                <c:pt idx="53">
                  <c:v>0.46558772587432562</c:v>
                </c:pt>
                <c:pt idx="54">
                  <c:v>0.46558772587432562</c:v>
                </c:pt>
                <c:pt idx="55">
                  <c:v>0.46558772587432562</c:v>
                </c:pt>
                <c:pt idx="56">
                  <c:v>0.46558772587432562</c:v>
                </c:pt>
                <c:pt idx="57">
                  <c:v>0.46558772587432562</c:v>
                </c:pt>
                <c:pt idx="58">
                  <c:v>0.46558772587432562</c:v>
                </c:pt>
                <c:pt idx="59">
                  <c:v>0.46558772587432562</c:v>
                </c:pt>
                <c:pt idx="60">
                  <c:v>0.46558772587432562</c:v>
                </c:pt>
                <c:pt idx="61">
                  <c:v>0.46558772587432562</c:v>
                </c:pt>
                <c:pt idx="62">
                  <c:v>0.46558772587432562</c:v>
                </c:pt>
                <c:pt idx="63">
                  <c:v>0.46558772587432562</c:v>
                </c:pt>
                <c:pt idx="64">
                  <c:v>0.46558772587432562</c:v>
                </c:pt>
                <c:pt idx="65">
                  <c:v>0.46558772587432562</c:v>
                </c:pt>
                <c:pt idx="66">
                  <c:v>0.46558772587432562</c:v>
                </c:pt>
                <c:pt idx="67">
                  <c:v>0.46558772587432562</c:v>
                </c:pt>
                <c:pt idx="68">
                  <c:v>0.46558772587432562</c:v>
                </c:pt>
                <c:pt idx="69">
                  <c:v>0.46558772587432562</c:v>
                </c:pt>
                <c:pt idx="70">
                  <c:v>0.46558772587432562</c:v>
                </c:pt>
                <c:pt idx="71">
                  <c:v>0.46558772587432562</c:v>
                </c:pt>
                <c:pt idx="72">
                  <c:v>0.46558772587432562</c:v>
                </c:pt>
                <c:pt idx="73">
                  <c:v>0.46558772587432562</c:v>
                </c:pt>
                <c:pt idx="74">
                  <c:v>0.46558772587432562</c:v>
                </c:pt>
                <c:pt idx="75">
                  <c:v>0.46558772587432562</c:v>
                </c:pt>
                <c:pt idx="76">
                  <c:v>0.46558772587432562</c:v>
                </c:pt>
                <c:pt idx="77">
                  <c:v>0.46558772587432562</c:v>
                </c:pt>
                <c:pt idx="78">
                  <c:v>0.46558772587432562</c:v>
                </c:pt>
                <c:pt idx="79">
                  <c:v>0.46558772587432562</c:v>
                </c:pt>
                <c:pt idx="80">
                  <c:v>0.46558772587432562</c:v>
                </c:pt>
                <c:pt idx="81">
                  <c:v>0.46558772587432562</c:v>
                </c:pt>
                <c:pt idx="82">
                  <c:v>0.46558772587432562</c:v>
                </c:pt>
                <c:pt idx="83">
                  <c:v>0.46558772587432562</c:v>
                </c:pt>
                <c:pt idx="84">
                  <c:v>0.46558772587432562</c:v>
                </c:pt>
                <c:pt idx="85">
                  <c:v>0.46558772587432562</c:v>
                </c:pt>
                <c:pt idx="86">
                  <c:v>0.46558772587432562</c:v>
                </c:pt>
                <c:pt idx="87">
                  <c:v>0.46558772587432562</c:v>
                </c:pt>
                <c:pt idx="88">
                  <c:v>0.46558772587432562</c:v>
                </c:pt>
                <c:pt idx="89">
                  <c:v>0.46558772587432562</c:v>
                </c:pt>
                <c:pt idx="90">
                  <c:v>0.46558772587432562</c:v>
                </c:pt>
                <c:pt idx="91">
                  <c:v>0.46558772587432562</c:v>
                </c:pt>
                <c:pt idx="92">
                  <c:v>0.46558772587432562</c:v>
                </c:pt>
                <c:pt idx="93">
                  <c:v>0.46558772587432562</c:v>
                </c:pt>
                <c:pt idx="94">
                  <c:v>0.46558772587432562</c:v>
                </c:pt>
                <c:pt idx="95">
                  <c:v>0.46558772587432562</c:v>
                </c:pt>
                <c:pt idx="96">
                  <c:v>0.46558772587432562</c:v>
                </c:pt>
                <c:pt idx="97">
                  <c:v>0.46558772587432562</c:v>
                </c:pt>
                <c:pt idx="98">
                  <c:v>0.46558772587432562</c:v>
                </c:pt>
                <c:pt idx="99">
                  <c:v>0.46558772587432562</c:v>
                </c:pt>
                <c:pt idx="100">
                  <c:v>0.46558772587432562</c:v>
                </c:pt>
                <c:pt idx="101">
                  <c:v>0.46558772587432562</c:v>
                </c:pt>
                <c:pt idx="102">
                  <c:v>0.46558772587432562</c:v>
                </c:pt>
                <c:pt idx="103">
                  <c:v>0.46558772587432562</c:v>
                </c:pt>
                <c:pt idx="104">
                  <c:v>0.46558772587432562</c:v>
                </c:pt>
                <c:pt idx="105">
                  <c:v>0.46558772587432562</c:v>
                </c:pt>
                <c:pt idx="106">
                  <c:v>0.46558772587432562</c:v>
                </c:pt>
                <c:pt idx="107">
                  <c:v>0.46558772587432562</c:v>
                </c:pt>
                <c:pt idx="108">
                  <c:v>0.46558772587432562</c:v>
                </c:pt>
                <c:pt idx="109">
                  <c:v>0.46558772587432562</c:v>
                </c:pt>
                <c:pt idx="110">
                  <c:v>0.46558772587432562</c:v>
                </c:pt>
                <c:pt idx="111">
                  <c:v>0.46558772587432562</c:v>
                </c:pt>
                <c:pt idx="112">
                  <c:v>0.46558772587432562</c:v>
                </c:pt>
                <c:pt idx="113">
                  <c:v>0.46558772587432562</c:v>
                </c:pt>
                <c:pt idx="114">
                  <c:v>0.46558772587432562</c:v>
                </c:pt>
                <c:pt idx="115">
                  <c:v>0.46558772587432562</c:v>
                </c:pt>
                <c:pt idx="116">
                  <c:v>0.46558772587432562</c:v>
                </c:pt>
                <c:pt idx="117">
                  <c:v>0.46558772587432562</c:v>
                </c:pt>
                <c:pt idx="118">
                  <c:v>0.46558772587432562</c:v>
                </c:pt>
                <c:pt idx="119">
                  <c:v>0.46558772587432562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E-4656-8885-10750AF19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40576"/>
        <c:axId val="95679616"/>
      </c:lineChart>
      <c:catAx>
        <c:axId val="956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5679616"/>
        <c:crosses val="autoZero"/>
        <c:auto val="1"/>
        <c:lblAlgn val="ctr"/>
        <c:lblOffset val="100"/>
        <c:noMultiLvlLbl val="0"/>
      </c:catAx>
      <c:valAx>
        <c:axId val="956796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56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7686384565993464"/>
          <c:y val="6.4402899142693176E-2"/>
          <c:w val="0.23798721299964803"/>
          <c:h val="4.1589939889676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Обеспеченность педагогами: число обучающихся </a:t>
            </a:r>
            <a:r>
              <a:rPr lang="ru-RU" sz="1400" b="1" i="0" u="none" strike="noStrike" baseline="0">
                <a:effectLst/>
              </a:rPr>
              <a:t>на 1 педагога </a:t>
            </a:r>
            <a:endParaRPr lang="ru-RU" b="1"/>
          </a:p>
        </c:rich>
      </c:tx>
      <c:layout>
        <c:manualLayout>
          <c:xMode val="edge"/>
          <c:yMode val="edge"/>
          <c:x val="0.35811593939404512"/>
          <c:y val="1.34333305432326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512151693545876E-2"/>
          <c:y val="0.13226918891771994"/>
          <c:w val="0.97658979406005264"/>
          <c:h val="0.52791629697832088"/>
        </c:manualLayout>
      </c:layout>
      <c:lineChart>
        <c:grouping val="standard"/>
        <c:varyColors val="0"/>
        <c:ser>
          <c:idx val="0"/>
          <c:order val="0"/>
          <c:tx>
            <c:v>Обеспеченность педагогами на 1 учащегося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'2020 свод'!$B$6:$B$125</c:f>
              <c:strCache>
                <c:ptCount val="120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МАОУ СШ № 55</c:v>
                </c:pt>
                <c:pt idx="20">
                  <c:v>МБОУ СШ № 63</c:v>
                </c:pt>
                <c:pt idx="21">
                  <c:v>МБОУ СШ № 81</c:v>
                </c:pt>
                <c:pt idx="22">
                  <c:v>МАОУ СШ № 90</c:v>
                </c:pt>
                <c:pt idx="23">
                  <c:v>МБОУ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</c:v>
                </c:pt>
                <c:pt idx="27">
                  <c:v>МАОУ Гимназия № 15</c:v>
                </c:pt>
                <c:pt idx="28">
                  <c:v>МБОУ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МБОУ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МБОУ СШ № 47</c:v>
                </c:pt>
                <c:pt idx="35">
                  <c:v>МБОУ СШ № 50</c:v>
                </c:pt>
                <c:pt idx="36">
                  <c:v>МБОУ СШ № 53</c:v>
                </c:pt>
                <c:pt idx="37">
                  <c:v>МБОУ СШ № 64</c:v>
                </c:pt>
                <c:pt idx="38">
                  <c:v>МБОУ СШ № 65</c:v>
                </c:pt>
                <c:pt idx="39">
                  <c:v>МБОУ СШ № 79</c:v>
                </c:pt>
                <c:pt idx="40">
                  <c:v>МБОУ СШ № 89</c:v>
                </c:pt>
                <c:pt idx="41">
                  <c:v>МБОУ СШ № 94</c:v>
                </c:pt>
                <c:pt idx="42">
                  <c:v>МАОУ СШ № 148</c:v>
                </c:pt>
                <c:pt idx="43">
                  <c:v>ОКТЯБРЬСКИЙ РАЙОН</c:v>
                </c:pt>
                <c:pt idx="44">
                  <c:v>МАОУ «КУГ № 1 – Универс»</c:v>
                </c:pt>
                <c:pt idx="45">
                  <c:v>МАОУ Гимназия № 3</c:v>
                </c:pt>
                <c:pt idx="46">
                  <c:v>МАОУ Гимназия № 13 "Академ"</c:v>
                </c:pt>
                <c:pt idx="47">
                  <c:v>МАОУ Лицей № 1</c:v>
                </c:pt>
                <c:pt idx="48">
                  <c:v>МБОУ Лицей № 8</c:v>
                </c:pt>
                <c:pt idx="49">
                  <c:v>МБОУ Лицей № 10</c:v>
                </c:pt>
                <c:pt idx="50">
                  <c:v>МБОУ Школа-интернат № 1</c:v>
                </c:pt>
                <c:pt idx="51">
                  <c:v>МБОУ СШ № 3</c:v>
                </c:pt>
                <c:pt idx="52">
                  <c:v>МБОУ СШ № 21</c:v>
                </c:pt>
                <c:pt idx="53">
                  <c:v>МБОУ СШ № 30</c:v>
                </c:pt>
                <c:pt idx="54">
                  <c:v>МБОУ СШ № 36</c:v>
                </c:pt>
                <c:pt idx="55">
                  <c:v>МБОУ СШ № 39</c:v>
                </c:pt>
                <c:pt idx="56">
                  <c:v>МБОУ СШ № 72</c:v>
                </c:pt>
                <c:pt idx="57">
                  <c:v>МБОУ СШ № 73</c:v>
                </c:pt>
                <c:pt idx="58">
                  <c:v>МБОУ СШ № 82</c:v>
                </c:pt>
                <c:pt idx="59">
                  <c:v>МБОУ СШ № 84</c:v>
                </c:pt>
                <c:pt idx="60">
                  <c:v>МБОУ СШ № 95</c:v>
                </c:pt>
                <c:pt idx="61">
                  <c:v>МБОУ СШ № 99</c:v>
                </c:pt>
                <c:pt idx="62">
                  <c:v>МБОУ СШ № 133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МБОУ СШ № 6</c:v>
                </c:pt>
                <c:pt idx="67">
                  <c:v>МБОУ СШ № 17</c:v>
                </c:pt>
                <c:pt idx="68">
                  <c:v>МАОУ СШ № 23</c:v>
                </c:pt>
                <c:pt idx="69">
                  <c:v>МБОУ СШ № 34</c:v>
                </c:pt>
                <c:pt idx="70">
                  <c:v>МБОУ СШ № 42</c:v>
                </c:pt>
                <c:pt idx="71">
                  <c:v>МБОУ СШ № 45</c:v>
                </c:pt>
                <c:pt idx="72">
                  <c:v>МБОУ СШ № 62</c:v>
                </c:pt>
                <c:pt idx="73">
                  <c:v>МБОУ СШ № 76</c:v>
                </c:pt>
                <c:pt idx="74">
                  <c:v>МБОУ СШ № 78</c:v>
                </c:pt>
                <c:pt idx="75">
                  <c:v>МБОУ СШ № 92</c:v>
                </c:pt>
                <c:pt idx="76">
                  <c:v>МАОУ СШ № 93</c:v>
                </c:pt>
                <c:pt idx="77">
                  <c:v>МАОУ СШ № 137</c:v>
                </c:pt>
                <c:pt idx="78">
                  <c:v>СОВЕТСКИЙ РАЙОН</c:v>
                </c:pt>
                <c:pt idx="79">
                  <c:v>МБОУ СШ № 1</c:v>
                </c:pt>
                <c:pt idx="80">
                  <c:v>МБОУ СШ № 2</c:v>
                </c:pt>
                <c:pt idx="81">
                  <c:v>МБОУ СШ № 5</c:v>
                </c:pt>
                <c:pt idx="82">
                  <c:v>МБОУ СШ № 7</c:v>
                </c:pt>
                <c:pt idx="83">
                  <c:v>МБОУ СШ № 18</c:v>
                </c:pt>
                <c:pt idx="84">
                  <c:v>МБОУ СШ № 24</c:v>
                </c:pt>
                <c:pt idx="85">
                  <c:v>МБОУ СШ № 56</c:v>
                </c:pt>
                <c:pt idx="86">
                  <c:v>МБОУ СШ № 66</c:v>
                </c:pt>
                <c:pt idx="87">
                  <c:v>МБОУ СШ № 69</c:v>
                </c:pt>
                <c:pt idx="88">
                  <c:v>МБОУ СШ № 70</c:v>
                </c:pt>
                <c:pt idx="89">
                  <c:v>МБОУ СШ № 85</c:v>
                </c:pt>
                <c:pt idx="90">
                  <c:v>МБОУ СШ № 91</c:v>
                </c:pt>
                <c:pt idx="91">
                  <c:v>МБОУ СШ № 98</c:v>
                </c:pt>
                <c:pt idx="92">
                  <c:v>МБОУ СШ № 108</c:v>
                </c:pt>
                <c:pt idx="93">
                  <c:v>МБОУ СШ № 115</c:v>
                </c:pt>
                <c:pt idx="94">
                  <c:v>МБОУ СШ № 121</c:v>
                </c:pt>
                <c:pt idx="95">
                  <c:v>МБОУ СШ № 129</c:v>
                </c:pt>
                <c:pt idx="96">
                  <c:v>МБОУ СШ № 134</c:v>
                </c:pt>
                <c:pt idx="97">
                  <c:v>МБОУ СШ № 139</c:v>
                </c:pt>
                <c:pt idx="98">
                  <c:v>МБОУ СШ № 141</c:v>
                </c:pt>
                <c:pt idx="99">
                  <c:v>МАОУ СШ № 143</c:v>
                </c:pt>
                <c:pt idx="100">
                  <c:v>МБОУ СШ № 144</c:v>
                </c:pt>
                <c:pt idx="101">
                  <c:v>МАОУ СШ № 145</c:v>
                </c:pt>
                <c:pt idx="102">
                  <c:v>МБОУ СШ № 147</c:v>
                </c:pt>
                <c:pt idx="103">
                  <c:v>МАОУ СШ № 149</c:v>
                </c:pt>
                <c:pt idx="104">
                  <c:v>МАОУ СШ № 150</c:v>
                </c:pt>
                <c:pt idx="105">
                  <c:v>МАОУ СШ № 151</c:v>
                </c:pt>
                <c:pt idx="106">
                  <c:v>МАОУ СШ № 152</c:v>
                </c:pt>
                <c:pt idx="107">
                  <c:v>МБОУ СШ № 154</c:v>
                </c:pt>
                <c:pt idx="108">
                  <c:v>МБОУ СШ № 156</c:v>
                </c:pt>
                <c:pt idx="109">
                  <c:v>МБОУ СШ № 157</c:v>
                </c:pt>
                <c:pt idx="110">
                  <c:v>ЦЕНТРАЛЬНЫЙ РАЙОН</c:v>
                </c:pt>
                <c:pt idx="111">
                  <c:v>МАОУ Гимназия № 2</c:v>
                </c:pt>
                <c:pt idx="112">
                  <c:v>МБОУ  Гимназия № 16</c:v>
                </c:pt>
                <c:pt idx="113">
                  <c:v>МБОУ Лицей № 2</c:v>
                </c:pt>
                <c:pt idx="114">
                  <c:v>МБОУ СШ № 4</c:v>
                </c:pt>
                <c:pt idx="115">
                  <c:v>МБОУ СШ № 10</c:v>
                </c:pt>
                <c:pt idx="116">
                  <c:v>МБОУ СШ № 27</c:v>
                </c:pt>
                <c:pt idx="117">
                  <c:v>МБОУ СШ № 51</c:v>
                </c:pt>
                <c:pt idx="118">
                  <c:v>МАОУ СШК "Покровский"</c:v>
                </c:pt>
                <c:pt idx="119">
                  <c:v>МАОУ СШ № 155</c:v>
                </c:pt>
              </c:strCache>
            </c:strRef>
          </c:cat>
          <c:val>
            <c:numRef>
              <c:f>'2020 свод'!$O$6:$O$125</c:f>
              <c:numCache>
                <c:formatCode>#,##0</c:formatCode>
                <c:ptCount val="120"/>
                <c:pt idx="0" formatCode="0">
                  <c:v>11.923076923076923</c:v>
                </c:pt>
                <c:pt idx="1">
                  <c:v>13.956062740465768</c:v>
                </c:pt>
                <c:pt idx="2" formatCode="0">
                  <c:v>8.2857142857142865</c:v>
                </c:pt>
                <c:pt idx="3" formatCode="0">
                  <c:v>13.86046511627907</c:v>
                </c:pt>
                <c:pt idx="4" formatCode="0">
                  <c:v>16.14423076923077</c:v>
                </c:pt>
                <c:pt idx="5" formatCode="0">
                  <c:v>14.103092783505154</c:v>
                </c:pt>
                <c:pt idx="6" formatCode="0">
                  <c:v>16.020408163265305</c:v>
                </c:pt>
                <c:pt idx="7" formatCode="0">
                  <c:v>13.35483870967742</c:v>
                </c:pt>
                <c:pt idx="8" formatCode="0">
                  <c:v>13.397727272727273</c:v>
                </c:pt>
                <c:pt idx="9" formatCode="0">
                  <c:v>12.575342465753424</c:v>
                </c:pt>
                <c:pt idx="10" formatCode="0">
                  <c:v>17.862745098039216</c:v>
                </c:pt>
                <c:pt idx="11" formatCode="0">
                  <c:v>13.669092835296404</c:v>
                </c:pt>
                <c:pt idx="12" formatCode="0">
                  <c:v>14.575342465753424</c:v>
                </c:pt>
                <c:pt idx="13" formatCode="0">
                  <c:v>13.528301886792454</c:v>
                </c:pt>
                <c:pt idx="14" formatCode="0">
                  <c:v>13.875</c:v>
                </c:pt>
                <c:pt idx="15" formatCode="0">
                  <c:v>12.522388059701493</c:v>
                </c:pt>
                <c:pt idx="16" formatCode="0">
                  <c:v>14.2</c:v>
                </c:pt>
                <c:pt idx="17" formatCode="0">
                  <c:v>15.7</c:v>
                </c:pt>
                <c:pt idx="18" formatCode="0">
                  <c:v>15</c:v>
                </c:pt>
                <c:pt idx="19" formatCode="0">
                  <c:v>6.1481481481481479</c:v>
                </c:pt>
                <c:pt idx="20" formatCode="0">
                  <c:v>10.215189873417721</c:v>
                </c:pt>
                <c:pt idx="21" formatCode="0">
                  <c:v>13.3</c:v>
                </c:pt>
                <c:pt idx="22" formatCode="0">
                  <c:v>16.089743589743591</c:v>
                </c:pt>
                <c:pt idx="23" formatCode="0">
                  <c:v>18.875</c:v>
                </c:pt>
                <c:pt idx="24" formatCode="0">
                  <c:v>15</c:v>
                </c:pt>
                <c:pt idx="25" formatCode="0">
                  <c:v>16.744186046511629</c:v>
                </c:pt>
                <c:pt idx="26" formatCode="0">
                  <c:v>12.978494623655914</c:v>
                </c:pt>
                <c:pt idx="27" formatCode="0">
                  <c:v>15.536585365853659</c:v>
                </c:pt>
                <c:pt idx="28" formatCode="0">
                  <c:v>14.545454545454545</c:v>
                </c:pt>
                <c:pt idx="29" formatCode="0">
                  <c:v>15.753846153846155</c:v>
                </c:pt>
                <c:pt idx="30" formatCode="0">
                  <c:v>12</c:v>
                </c:pt>
                <c:pt idx="31" formatCode="0">
                  <c:v>19.309090909090909</c:v>
                </c:pt>
                <c:pt idx="32" formatCode="0">
                  <c:v>14.097560975609756</c:v>
                </c:pt>
                <c:pt idx="33" formatCode="0">
                  <c:v>15</c:v>
                </c:pt>
                <c:pt idx="35" formatCode="0">
                  <c:v>16.04</c:v>
                </c:pt>
                <c:pt idx="36" formatCode="0">
                  <c:v>16.255555555555556</c:v>
                </c:pt>
                <c:pt idx="37" formatCode="0">
                  <c:v>16.446428571428573</c:v>
                </c:pt>
                <c:pt idx="38" formatCode="0">
                  <c:v>13.984126984126984</c:v>
                </c:pt>
                <c:pt idx="39" formatCode="0">
                  <c:v>13.98</c:v>
                </c:pt>
                <c:pt idx="40" formatCode="0">
                  <c:v>17.219512195121951</c:v>
                </c:pt>
                <c:pt idx="41" formatCode="0">
                  <c:v>15</c:v>
                </c:pt>
                <c:pt idx="42" formatCode="0">
                  <c:v>10.338709677419354</c:v>
                </c:pt>
                <c:pt idx="43" formatCode="0">
                  <c:v>13.205866842731121</c:v>
                </c:pt>
                <c:pt idx="44" formatCode="0">
                  <c:v>9.9608695652173918</c:v>
                </c:pt>
                <c:pt idx="45" formatCode="0">
                  <c:v>13.857142857142858</c:v>
                </c:pt>
                <c:pt idx="46" formatCode="0">
                  <c:v>12.751677852348994</c:v>
                </c:pt>
                <c:pt idx="47" formatCode="0">
                  <c:v>15</c:v>
                </c:pt>
                <c:pt idx="48" formatCode="0">
                  <c:v>17.405405405405407</c:v>
                </c:pt>
                <c:pt idx="49" formatCode="0">
                  <c:v>8.1240310077519382</c:v>
                </c:pt>
                <c:pt idx="50" formatCode="0">
                  <c:v>4.4805194805194803</c:v>
                </c:pt>
                <c:pt idx="51" formatCode="0">
                  <c:v>21.456521739130434</c:v>
                </c:pt>
                <c:pt idx="52" formatCode="0">
                  <c:v>12.282051282051283</c:v>
                </c:pt>
                <c:pt idx="53" formatCode="0">
                  <c:v>14.210526315789474</c:v>
                </c:pt>
                <c:pt idx="54" formatCode="0">
                  <c:v>11.261904761904763</c:v>
                </c:pt>
                <c:pt idx="55" formatCode="0">
                  <c:v>14.49090909090909</c:v>
                </c:pt>
                <c:pt idx="56" formatCode="0">
                  <c:v>15</c:v>
                </c:pt>
                <c:pt idx="57" formatCode="0">
                  <c:v>9.6428571428571423</c:v>
                </c:pt>
                <c:pt idx="58" formatCode="0">
                  <c:v>17.26530612244898</c:v>
                </c:pt>
                <c:pt idx="59" formatCode="0">
                  <c:v>15</c:v>
                </c:pt>
                <c:pt idx="60" formatCode="0">
                  <c:v>14.153846153846153</c:v>
                </c:pt>
                <c:pt idx="61" formatCode="0">
                  <c:v>14.901234567901234</c:v>
                </c:pt>
                <c:pt idx="62" formatCode="0">
                  <c:v>9.6666666666666661</c:v>
                </c:pt>
                <c:pt idx="63" formatCode="0">
                  <c:v>15.509042198571777</c:v>
                </c:pt>
                <c:pt idx="64" formatCode="0">
                  <c:v>12.710843373493976</c:v>
                </c:pt>
                <c:pt idx="65" formatCode="0">
                  <c:v>8.8682170542635657</c:v>
                </c:pt>
                <c:pt idx="66" formatCode="0">
                  <c:v>14.849056603773585</c:v>
                </c:pt>
                <c:pt idx="67" formatCode="0">
                  <c:v>12.215384615384615</c:v>
                </c:pt>
                <c:pt idx="68" formatCode="0">
                  <c:v>14.444444444444445</c:v>
                </c:pt>
                <c:pt idx="69" formatCode="0">
                  <c:v>15</c:v>
                </c:pt>
                <c:pt idx="70" formatCode="0">
                  <c:v>19.714285714285715</c:v>
                </c:pt>
                <c:pt idx="71" formatCode="0">
                  <c:v>20.05</c:v>
                </c:pt>
                <c:pt idx="72" formatCode="0">
                  <c:v>15</c:v>
                </c:pt>
                <c:pt idx="73" formatCode="0">
                  <c:v>15.679487179487179</c:v>
                </c:pt>
                <c:pt idx="74" formatCode="0">
                  <c:v>17.128205128205128</c:v>
                </c:pt>
                <c:pt idx="75" formatCode="0">
                  <c:v>17.28</c:v>
                </c:pt>
                <c:pt idx="76" formatCode="0">
                  <c:v>16.666666666666668</c:v>
                </c:pt>
                <c:pt idx="77" formatCode="0">
                  <c:v>17.52</c:v>
                </c:pt>
                <c:pt idx="78" formatCode="0">
                  <c:v>15.771605377843022</c:v>
                </c:pt>
                <c:pt idx="79" formatCode="0">
                  <c:v>13.507692307692308</c:v>
                </c:pt>
                <c:pt idx="80" formatCode="0">
                  <c:v>17.138888888888889</c:v>
                </c:pt>
                <c:pt idx="81" formatCode="0">
                  <c:v>16.530303030303031</c:v>
                </c:pt>
                <c:pt idx="82" formatCode="0">
                  <c:v>14.876543209876543</c:v>
                </c:pt>
                <c:pt idx="83" formatCode="0">
                  <c:v>19.364864864864863</c:v>
                </c:pt>
                <c:pt idx="84" formatCode="0">
                  <c:v>16.601851851851851</c:v>
                </c:pt>
                <c:pt idx="85" formatCode="0">
                  <c:v>11.674418604651162</c:v>
                </c:pt>
                <c:pt idx="86" formatCode="0">
                  <c:v>18.36</c:v>
                </c:pt>
                <c:pt idx="87" formatCode="0">
                  <c:v>18.326923076923077</c:v>
                </c:pt>
                <c:pt idx="88" formatCode="0">
                  <c:v>11.066666666666666</c:v>
                </c:pt>
                <c:pt idx="89" formatCode="0">
                  <c:v>18.982456140350877</c:v>
                </c:pt>
                <c:pt idx="90" formatCode="0">
                  <c:v>15</c:v>
                </c:pt>
                <c:pt idx="91" formatCode="0">
                  <c:v>14.016666666666667</c:v>
                </c:pt>
                <c:pt idx="92" formatCode="0">
                  <c:v>14.740384615384615</c:v>
                </c:pt>
                <c:pt idx="93" formatCode="0">
                  <c:v>14.606060606060606</c:v>
                </c:pt>
                <c:pt idx="94" formatCode="0">
                  <c:v>11.111111111111111</c:v>
                </c:pt>
                <c:pt idx="95" formatCode="0">
                  <c:v>12.426229508196721</c:v>
                </c:pt>
                <c:pt idx="96" formatCode="0">
                  <c:v>17.684931506849313</c:v>
                </c:pt>
                <c:pt idx="97" formatCode="0">
                  <c:v>14.966666666666667</c:v>
                </c:pt>
                <c:pt idx="98" formatCode="0">
                  <c:v>15.6875</c:v>
                </c:pt>
                <c:pt idx="99" formatCode="0">
                  <c:v>18.34090909090909</c:v>
                </c:pt>
                <c:pt idx="100" formatCode="0">
                  <c:v>20.297520661157026</c:v>
                </c:pt>
                <c:pt idx="101" formatCode="0">
                  <c:v>15.64</c:v>
                </c:pt>
                <c:pt idx="102" formatCode="0">
                  <c:v>15.620253164556962</c:v>
                </c:pt>
                <c:pt idx="103" formatCode="0">
                  <c:v>17.73103448275862</c:v>
                </c:pt>
                <c:pt idx="104" formatCode="0">
                  <c:v>20.128787878787879</c:v>
                </c:pt>
                <c:pt idx="105" formatCode="0">
                  <c:v>13.487804878048781</c:v>
                </c:pt>
                <c:pt idx="106" formatCode="0">
                  <c:v>15.571428571428571</c:v>
                </c:pt>
                <c:pt idx="107" formatCode="0">
                  <c:v>14.926605504587156</c:v>
                </c:pt>
                <c:pt idx="108" formatCode="0">
                  <c:v>16.771929824561404</c:v>
                </c:pt>
                <c:pt idx="109" formatCode="0">
                  <c:v>13.733333333333333</c:v>
                </c:pt>
                <c:pt idx="110" formatCode="0">
                  <c:v>12.980724346521258</c:v>
                </c:pt>
                <c:pt idx="111" formatCode="0">
                  <c:v>16.115942028985508</c:v>
                </c:pt>
                <c:pt idx="112" formatCode="0">
                  <c:v>12.971830985915492</c:v>
                </c:pt>
                <c:pt idx="113" formatCode="0">
                  <c:v>13.044776119402986</c:v>
                </c:pt>
                <c:pt idx="114" formatCode="0">
                  <c:v>11.843137254901961</c:v>
                </c:pt>
                <c:pt idx="115" formatCode="0">
                  <c:v>14.455882352941176</c:v>
                </c:pt>
                <c:pt idx="116" formatCode="0">
                  <c:v>12.592592592592593</c:v>
                </c:pt>
                <c:pt idx="117" formatCode="0">
                  <c:v>9.8409090909090917</c:v>
                </c:pt>
                <c:pt idx="118" formatCode="0">
                  <c:v>10.584375</c:v>
                </c:pt>
                <c:pt idx="119" formatCode="0">
                  <c:v>19.320987654320987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6D-42C2-8197-3242410250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'2020 свод'!$B$6:$B$125</c:f>
              <c:strCache>
                <c:ptCount val="120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МАОУ СШ № 55</c:v>
                </c:pt>
                <c:pt idx="20">
                  <c:v>МБОУ СШ № 63</c:v>
                </c:pt>
                <c:pt idx="21">
                  <c:v>МБОУ СШ № 81</c:v>
                </c:pt>
                <c:pt idx="22">
                  <c:v>МАОУ СШ № 90</c:v>
                </c:pt>
                <c:pt idx="23">
                  <c:v>МБОУ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</c:v>
                </c:pt>
                <c:pt idx="27">
                  <c:v>МАОУ Гимназия № 15</c:v>
                </c:pt>
                <c:pt idx="28">
                  <c:v>МБОУ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МБОУ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МБОУ СШ № 47</c:v>
                </c:pt>
                <c:pt idx="35">
                  <c:v>МБОУ СШ № 50</c:v>
                </c:pt>
                <c:pt idx="36">
                  <c:v>МБОУ СШ № 53</c:v>
                </c:pt>
                <c:pt idx="37">
                  <c:v>МБОУ СШ № 64</c:v>
                </c:pt>
                <c:pt idx="38">
                  <c:v>МБОУ СШ № 65</c:v>
                </c:pt>
                <c:pt idx="39">
                  <c:v>МБОУ СШ № 79</c:v>
                </c:pt>
                <c:pt idx="40">
                  <c:v>МБОУ СШ № 89</c:v>
                </c:pt>
                <c:pt idx="41">
                  <c:v>МБОУ СШ № 94</c:v>
                </c:pt>
                <c:pt idx="42">
                  <c:v>МАОУ СШ № 148</c:v>
                </c:pt>
                <c:pt idx="43">
                  <c:v>ОКТЯБРЬСКИЙ РАЙОН</c:v>
                </c:pt>
                <c:pt idx="44">
                  <c:v>МАОУ «КУГ № 1 – Универс»</c:v>
                </c:pt>
                <c:pt idx="45">
                  <c:v>МАОУ Гимназия № 3</c:v>
                </c:pt>
                <c:pt idx="46">
                  <c:v>МАОУ Гимназия № 13 "Академ"</c:v>
                </c:pt>
                <c:pt idx="47">
                  <c:v>МАОУ Лицей № 1</c:v>
                </c:pt>
                <c:pt idx="48">
                  <c:v>МБОУ Лицей № 8</c:v>
                </c:pt>
                <c:pt idx="49">
                  <c:v>МБОУ Лицей № 10</c:v>
                </c:pt>
                <c:pt idx="50">
                  <c:v>МБОУ Школа-интернат № 1</c:v>
                </c:pt>
                <c:pt idx="51">
                  <c:v>МБОУ СШ № 3</c:v>
                </c:pt>
                <c:pt idx="52">
                  <c:v>МБОУ СШ № 21</c:v>
                </c:pt>
                <c:pt idx="53">
                  <c:v>МБОУ СШ № 30</c:v>
                </c:pt>
                <c:pt idx="54">
                  <c:v>МБОУ СШ № 36</c:v>
                </c:pt>
                <c:pt idx="55">
                  <c:v>МБОУ СШ № 39</c:v>
                </c:pt>
                <c:pt idx="56">
                  <c:v>МБОУ СШ № 72</c:v>
                </c:pt>
                <c:pt idx="57">
                  <c:v>МБОУ СШ № 73</c:v>
                </c:pt>
                <c:pt idx="58">
                  <c:v>МБОУ СШ № 82</c:v>
                </c:pt>
                <c:pt idx="59">
                  <c:v>МБОУ СШ № 84</c:v>
                </c:pt>
                <c:pt idx="60">
                  <c:v>МБОУ СШ № 95</c:v>
                </c:pt>
                <c:pt idx="61">
                  <c:v>МБОУ СШ № 99</c:v>
                </c:pt>
                <c:pt idx="62">
                  <c:v>МБОУ СШ № 133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МБОУ СШ № 6</c:v>
                </c:pt>
                <c:pt idx="67">
                  <c:v>МБОУ СШ № 17</c:v>
                </c:pt>
                <c:pt idx="68">
                  <c:v>МАОУ СШ № 23</c:v>
                </c:pt>
                <c:pt idx="69">
                  <c:v>МБОУ СШ № 34</c:v>
                </c:pt>
                <c:pt idx="70">
                  <c:v>МБОУ СШ № 42</c:v>
                </c:pt>
                <c:pt idx="71">
                  <c:v>МБОУ СШ № 45</c:v>
                </c:pt>
                <c:pt idx="72">
                  <c:v>МБОУ СШ № 62</c:v>
                </c:pt>
                <c:pt idx="73">
                  <c:v>МБОУ СШ № 76</c:v>
                </c:pt>
                <c:pt idx="74">
                  <c:v>МБОУ СШ № 78</c:v>
                </c:pt>
                <c:pt idx="75">
                  <c:v>МБОУ СШ № 92</c:v>
                </c:pt>
                <c:pt idx="76">
                  <c:v>МАОУ СШ № 93</c:v>
                </c:pt>
                <c:pt idx="77">
                  <c:v>МАОУ СШ № 137</c:v>
                </c:pt>
                <c:pt idx="78">
                  <c:v>СОВЕТСКИЙ РАЙОН</c:v>
                </c:pt>
                <c:pt idx="79">
                  <c:v>МБОУ СШ № 1</c:v>
                </c:pt>
                <c:pt idx="80">
                  <c:v>МБОУ СШ № 2</c:v>
                </c:pt>
                <c:pt idx="81">
                  <c:v>МБОУ СШ № 5</c:v>
                </c:pt>
                <c:pt idx="82">
                  <c:v>МБОУ СШ № 7</c:v>
                </c:pt>
                <c:pt idx="83">
                  <c:v>МБОУ СШ № 18</c:v>
                </c:pt>
                <c:pt idx="84">
                  <c:v>МБОУ СШ № 24</c:v>
                </c:pt>
                <c:pt idx="85">
                  <c:v>МБОУ СШ № 56</c:v>
                </c:pt>
                <c:pt idx="86">
                  <c:v>МБОУ СШ № 66</c:v>
                </c:pt>
                <c:pt idx="87">
                  <c:v>МБОУ СШ № 69</c:v>
                </c:pt>
                <c:pt idx="88">
                  <c:v>МБОУ СШ № 70</c:v>
                </c:pt>
                <c:pt idx="89">
                  <c:v>МБОУ СШ № 85</c:v>
                </c:pt>
                <c:pt idx="90">
                  <c:v>МБОУ СШ № 91</c:v>
                </c:pt>
                <c:pt idx="91">
                  <c:v>МБОУ СШ № 98</c:v>
                </c:pt>
                <c:pt idx="92">
                  <c:v>МБОУ СШ № 108</c:v>
                </c:pt>
                <c:pt idx="93">
                  <c:v>МБОУ СШ № 115</c:v>
                </c:pt>
                <c:pt idx="94">
                  <c:v>МБОУ СШ № 121</c:v>
                </c:pt>
                <c:pt idx="95">
                  <c:v>МБОУ СШ № 129</c:v>
                </c:pt>
                <c:pt idx="96">
                  <c:v>МБОУ СШ № 134</c:v>
                </c:pt>
                <c:pt idx="97">
                  <c:v>МБОУ СШ № 139</c:v>
                </c:pt>
                <c:pt idx="98">
                  <c:v>МБОУ СШ № 141</c:v>
                </c:pt>
                <c:pt idx="99">
                  <c:v>МАОУ СШ № 143</c:v>
                </c:pt>
                <c:pt idx="100">
                  <c:v>МБОУ СШ № 144</c:v>
                </c:pt>
                <c:pt idx="101">
                  <c:v>МАОУ СШ № 145</c:v>
                </c:pt>
                <c:pt idx="102">
                  <c:v>МБОУ СШ № 147</c:v>
                </c:pt>
                <c:pt idx="103">
                  <c:v>МАОУ СШ № 149</c:v>
                </c:pt>
                <c:pt idx="104">
                  <c:v>МАОУ СШ № 150</c:v>
                </c:pt>
                <c:pt idx="105">
                  <c:v>МАОУ СШ № 151</c:v>
                </c:pt>
                <c:pt idx="106">
                  <c:v>МАОУ СШ № 152</c:v>
                </c:pt>
                <c:pt idx="107">
                  <c:v>МБОУ СШ № 154</c:v>
                </c:pt>
                <c:pt idx="108">
                  <c:v>МБОУ СШ № 156</c:v>
                </c:pt>
                <c:pt idx="109">
                  <c:v>МБОУ СШ № 157</c:v>
                </c:pt>
                <c:pt idx="110">
                  <c:v>ЦЕНТРАЛЬНЫЙ РАЙОН</c:v>
                </c:pt>
                <c:pt idx="111">
                  <c:v>МАОУ Гимназия № 2</c:v>
                </c:pt>
                <c:pt idx="112">
                  <c:v>МБОУ  Гимназия № 16</c:v>
                </c:pt>
                <c:pt idx="113">
                  <c:v>МБОУ Лицей № 2</c:v>
                </c:pt>
                <c:pt idx="114">
                  <c:v>МБОУ СШ № 4</c:v>
                </c:pt>
                <c:pt idx="115">
                  <c:v>МБОУ СШ № 10</c:v>
                </c:pt>
                <c:pt idx="116">
                  <c:v>МБОУ СШ № 27</c:v>
                </c:pt>
                <c:pt idx="117">
                  <c:v>МБОУ СШ № 51</c:v>
                </c:pt>
                <c:pt idx="118">
                  <c:v>МАОУ СШК "Покровский"</c:v>
                </c:pt>
                <c:pt idx="119">
                  <c:v>МАОУ СШ № 155</c:v>
                </c:pt>
              </c:strCache>
            </c:strRef>
          </c:cat>
          <c:val>
            <c:numRef>
              <c:f>'2020 свод'!$P$6:$P$125</c:f>
              <c:numCache>
                <c:formatCode>0</c:formatCode>
                <c:ptCount val="120"/>
                <c:pt idx="0">
                  <c:v>14.625822521927224</c:v>
                </c:pt>
                <c:pt idx="1">
                  <c:v>14.625822521927224</c:v>
                </c:pt>
                <c:pt idx="2">
                  <c:v>14.625822521927224</c:v>
                </c:pt>
                <c:pt idx="3">
                  <c:v>14.625822521927224</c:v>
                </c:pt>
                <c:pt idx="4">
                  <c:v>14.625822521927224</c:v>
                </c:pt>
                <c:pt idx="5">
                  <c:v>14.625822521927224</c:v>
                </c:pt>
                <c:pt idx="6">
                  <c:v>14.625822521927224</c:v>
                </c:pt>
                <c:pt idx="7">
                  <c:v>14.625822521927224</c:v>
                </c:pt>
                <c:pt idx="8">
                  <c:v>14.625822521927224</c:v>
                </c:pt>
                <c:pt idx="9">
                  <c:v>14.625822521927224</c:v>
                </c:pt>
                <c:pt idx="10">
                  <c:v>14.625822521927224</c:v>
                </c:pt>
                <c:pt idx="11">
                  <c:v>14.625822521927224</c:v>
                </c:pt>
                <c:pt idx="12">
                  <c:v>14.625822521927224</c:v>
                </c:pt>
                <c:pt idx="13">
                  <c:v>14.625822521927224</c:v>
                </c:pt>
                <c:pt idx="14">
                  <c:v>14.625822521927224</c:v>
                </c:pt>
                <c:pt idx="15">
                  <c:v>14.625822521927224</c:v>
                </c:pt>
                <c:pt idx="16">
                  <c:v>14.625822521927224</c:v>
                </c:pt>
                <c:pt idx="17">
                  <c:v>14.625822521927224</c:v>
                </c:pt>
                <c:pt idx="18">
                  <c:v>14.625822521927224</c:v>
                </c:pt>
                <c:pt idx="19">
                  <c:v>14.625822521927224</c:v>
                </c:pt>
                <c:pt idx="20">
                  <c:v>14.625822521927224</c:v>
                </c:pt>
                <c:pt idx="21">
                  <c:v>14.625822521927224</c:v>
                </c:pt>
                <c:pt idx="22">
                  <c:v>14.625822521927224</c:v>
                </c:pt>
                <c:pt idx="23">
                  <c:v>14.625822521927224</c:v>
                </c:pt>
                <c:pt idx="24">
                  <c:v>14.625822521927224</c:v>
                </c:pt>
                <c:pt idx="25">
                  <c:v>14.625822521927224</c:v>
                </c:pt>
                <c:pt idx="26">
                  <c:v>14.625822521927224</c:v>
                </c:pt>
                <c:pt idx="27">
                  <c:v>14.625822521927224</c:v>
                </c:pt>
                <c:pt idx="28">
                  <c:v>14.625822521927224</c:v>
                </c:pt>
                <c:pt idx="29">
                  <c:v>14.625822521927224</c:v>
                </c:pt>
                <c:pt idx="30">
                  <c:v>14.625822521927224</c:v>
                </c:pt>
                <c:pt idx="31">
                  <c:v>14.625822521927224</c:v>
                </c:pt>
                <c:pt idx="32">
                  <c:v>14.625822521927224</c:v>
                </c:pt>
                <c:pt idx="33">
                  <c:v>14.625822521927224</c:v>
                </c:pt>
                <c:pt idx="34">
                  <c:v>14.625822521927224</c:v>
                </c:pt>
                <c:pt idx="35">
                  <c:v>14.625822521927224</c:v>
                </c:pt>
                <c:pt idx="36">
                  <c:v>14.625822521927224</c:v>
                </c:pt>
                <c:pt idx="37">
                  <c:v>14.625822521927224</c:v>
                </c:pt>
                <c:pt idx="38">
                  <c:v>14.625822521927224</c:v>
                </c:pt>
                <c:pt idx="39">
                  <c:v>14.625822521927224</c:v>
                </c:pt>
                <c:pt idx="40">
                  <c:v>14.625822521927224</c:v>
                </c:pt>
                <c:pt idx="41">
                  <c:v>14.625822521927224</c:v>
                </c:pt>
                <c:pt idx="42">
                  <c:v>14.625822521927224</c:v>
                </c:pt>
                <c:pt idx="43">
                  <c:v>14.625822521927224</c:v>
                </c:pt>
                <c:pt idx="44">
                  <c:v>14.625822521927224</c:v>
                </c:pt>
                <c:pt idx="45">
                  <c:v>14.625822521927224</c:v>
                </c:pt>
                <c:pt idx="46">
                  <c:v>14.625822521927224</c:v>
                </c:pt>
                <c:pt idx="47">
                  <c:v>14.625822521927224</c:v>
                </c:pt>
                <c:pt idx="48">
                  <c:v>14.625822521927224</c:v>
                </c:pt>
                <c:pt idx="49">
                  <c:v>14.625822521927224</c:v>
                </c:pt>
                <c:pt idx="50">
                  <c:v>14.625822521927224</c:v>
                </c:pt>
                <c:pt idx="51">
                  <c:v>14.625822521927224</c:v>
                </c:pt>
                <c:pt idx="52">
                  <c:v>14.625822521927224</c:v>
                </c:pt>
                <c:pt idx="53">
                  <c:v>14.625822521927224</c:v>
                </c:pt>
                <c:pt idx="54">
                  <c:v>14.625822521927224</c:v>
                </c:pt>
                <c:pt idx="55">
                  <c:v>14.625822521927224</c:v>
                </c:pt>
                <c:pt idx="56">
                  <c:v>14.625822521927224</c:v>
                </c:pt>
                <c:pt idx="57">
                  <c:v>14.625822521927224</c:v>
                </c:pt>
                <c:pt idx="58">
                  <c:v>14.625822521927224</c:v>
                </c:pt>
                <c:pt idx="59">
                  <c:v>14.625822521927224</c:v>
                </c:pt>
                <c:pt idx="60">
                  <c:v>14.625822521927224</c:v>
                </c:pt>
                <c:pt idx="61">
                  <c:v>14.625822521927224</c:v>
                </c:pt>
                <c:pt idx="62">
                  <c:v>14.625822521927224</c:v>
                </c:pt>
                <c:pt idx="63">
                  <c:v>14.625822521927224</c:v>
                </c:pt>
                <c:pt idx="64">
                  <c:v>14.625822521927224</c:v>
                </c:pt>
                <c:pt idx="65">
                  <c:v>14.625822521927224</c:v>
                </c:pt>
                <c:pt idx="66">
                  <c:v>14.625822521927224</c:v>
                </c:pt>
                <c:pt idx="67">
                  <c:v>14.625822521927224</c:v>
                </c:pt>
                <c:pt idx="68">
                  <c:v>14.625822521927224</c:v>
                </c:pt>
                <c:pt idx="69">
                  <c:v>14.625822521927224</c:v>
                </c:pt>
                <c:pt idx="70">
                  <c:v>14.625822521927224</c:v>
                </c:pt>
                <c:pt idx="71">
                  <c:v>14.625822521927224</c:v>
                </c:pt>
                <c:pt idx="72">
                  <c:v>14.625822521927224</c:v>
                </c:pt>
                <c:pt idx="73">
                  <c:v>14.625822521927224</c:v>
                </c:pt>
                <c:pt idx="74">
                  <c:v>14.625822521927224</c:v>
                </c:pt>
                <c:pt idx="75">
                  <c:v>14.625822521927224</c:v>
                </c:pt>
                <c:pt idx="76">
                  <c:v>14.625822521927224</c:v>
                </c:pt>
                <c:pt idx="77">
                  <c:v>14.625822521927224</c:v>
                </c:pt>
                <c:pt idx="78">
                  <c:v>14.625822521927224</c:v>
                </c:pt>
                <c:pt idx="79">
                  <c:v>14.625822521927224</c:v>
                </c:pt>
                <c:pt idx="80">
                  <c:v>14.625822521927224</c:v>
                </c:pt>
                <c:pt idx="81">
                  <c:v>14.625822521927224</c:v>
                </c:pt>
                <c:pt idx="82">
                  <c:v>14.625822521927224</c:v>
                </c:pt>
                <c:pt idx="83">
                  <c:v>14.625822521927224</c:v>
                </c:pt>
                <c:pt idx="84">
                  <c:v>14.625822521927224</c:v>
                </c:pt>
                <c:pt idx="85">
                  <c:v>14.625822521927224</c:v>
                </c:pt>
                <c:pt idx="86">
                  <c:v>14.625822521927224</c:v>
                </c:pt>
                <c:pt idx="87">
                  <c:v>14.625822521927224</c:v>
                </c:pt>
                <c:pt idx="88">
                  <c:v>14.625822521927224</c:v>
                </c:pt>
                <c:pt idx="89">
                  <c:v>14.625822521927224</c:v>
                </c:pt>
                <c:pt idx="90">
                  <c:v>14.625822521927224</c:v>
                </c:pt>
                <c:pt idx="91">
                  <c:v>14.625822521927224</c:v>
                </c:pt>
                <c:pt idx="92">
                  <c:v>14.625822521927224</c:v>
                </c:pt>
                <c:pt idx="93">
                  <c:v>14.625822521927224</c:v>
                </c:pt>
                <c:pt idx="94">
                  <c:v>14.625822521927224</c:v>
                </c:pt>
                <c:pt idx="95">
                  <c:v>14.625822521927224</c:v>
                </c:pt>
                <c:pt idx="96">
                  <c:v>14.625822521927224</c:v>
                </c:pt>
                <c:pt idx="97">
                  <c:v>14.625822521927224</c:v>
                </c:pt>
                <c:pt idx="98">
                  <c:v>14.625822521927224</c:v>
                </c:pt>
                <c:pt idx="99">
                  <c:v>14.625822521927224</c:v>
                </c:pt>
                <c:pt idx="100">
                  <c:v>14.625822521927224</c:v>
                </c:pt>
                <c:pt idx="101">
                  <c:v>14.625822521927224</c:v>
                </c:pt>
                <c:pt idx="102">
                  <c:v>14.625822521927224</c:v>
                </c:pt>
                <c:pt idx="103">
                  <c:v>14.625822521927224</c:v>
                </c:pt>
                <c:pt idx="104">
                  <c:v>14.625822521927224</c:v>
                </c:pt>
                <c:pt idx="105">
                  <c:v>14.625822521927224</c:v>
                </c:pt>
                <c:pt idx="106">
                  <c:v>14.625822521927224</c:v>
                </c:pt>
                <c:pt idx="107">
                  <c:v>14.625822521927224</c:v>
                </c:pt>
                <c:pt idx="108">
                  <c:v>14.625822521927224</c:v>
                </c:pt>
                <c:pt idx="109">
                  <c:v>14.625822521927224</c:v>
                </c:pt>
                <c:pt idx="110">
                  <c:v>14.625822521927224</c:v>
                </c:pt>
                <c:pt idx="111">
                  <c:v>14.625822521927224</c:v>
                </c:pt>
                <c:pt idx="112">
                  <c:v>14.625822521927224</c:v>
                </c:pt>
                <c:pt idx="113">
                  <c:v>14.625822521927224</c:v>
                </c:pt>
                <c:pt idx="114">
                  <c:v>14.625822521927224</c:v>
                </c:pt>
                <c:pt idx="115">
                  <c:v>14.625822521927224</c:v>
                </c:pt>
                <c:pt idx="116">
                  <c:v>14.625822521927224</c:v>
                </c:pt>
                <c:pt idx="117">
                  <c:v>14.625822521927224</c:v>
                </c:pt>
                <c:pt idx="118">
                  <c:v>14.625822521927224</c:v>
                </c:pt>
                <c:pt idx="119">
                  <c:v>14.625822521927224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6D-42C2-8197-324241025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41216"/>
        <c:axId val="50043136"/>
      </c:lineChart>
      <c:catAx>
        <c:axId val="5004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043136"/>
        <c:crosses val="autoZero"/>
        <c:auto val="1"/>
        <c:lblAlgn val="ctr"/>
        <c:lblOffset val="100"/>
        <c:noMultiLvlLbl val="0"/>
      </c:catAx>
      <c:valAx>
        <c:axId val="5004313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04121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615497109516514"/>
          <c:y val="6.9146563990960086E-2"/>
          <c:w val="0.28286727739347883"/>
          <c:h val="3.65151061851412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74083</xdr:colOff>
      <xdr:row>27</xdr:row>
      <xdr:rowOff>25400</xdr:rowOff>
    </xdr:from>
    <xdr:to>
      <xdr:col>29</xdr:col>
      <xdr:colOff>7142</xdr:colOff>
      <xdr:row>53</xdr:row>
      <xdr:rowOff>105834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38101</xdr:colOff>
      <xdr:row>1</xdr:row>
      <xdr:rowOff>47625</xdr:rowOff>
    </xdr:from>
    <xdr:to>
      <xdr:col>29</xdr:col>
      <xdr:colOff>47627</xdr:colOff>
      <xdr:row>26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52917</xdr:colOff>
      <xdr:row>54</xdr:row>
      <xdr:rowOff>71437</xdr:rowOff>
    </xdr:from>
    <xdr:to>
      <xdr:col>29</xdr:col>
      <xdr:colOff>45244</xdr:colOff>
      <xdr:row>81</xdr:row>
      <xdr:rowOff>1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21167</xdr:colOff>
      <xdr:row>81</xdr:row>
      <xdr:rowOff>95250</xdr:rowOff>
    </xdr:from>
    <xdr:to>
      <xdr:col>28</xdr:col>
      <xdr:colOff>602191</xdr:colOff>
      <xdr:row>108</xdr:row>
      <xdr:rowOff>1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63500</xdr:colOff>
      <xdr:row>108</xdr:row>
      <xdr:rowOff>31750</xdr:rowOff>
    </xdr:from>
    <xdr:to>
      <xdr:col>29</xdr:col>
      <xdr:colOff>6880</xdr:colOff>
      <xdr:row>135</xdr:row>
      <xdr:rowOff>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</cdr:x>
      <cdr:y>0.11901</cdr:y>
    </cdr:from>
    <cdr:to>
      <cdr:x>0.0376</cdr:x>
      <cdr:y>0.68671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id="{E55AF256-9F8A-45CF-AA48-6DD02C55824A}"/>
            </a:ext>
          </a:extLst>
        </cdr:cNvPr>
        <cdr:cNvCxnSpPr/>
      </cdr:nvCxnSpPr>
      <cdr:spPr>
        <a:xfrm xmlns:a="http://schemas.openxmlformats.org/drawingml/2006/main">
          <a:off x="656109" y="599029"/>
          <a:ext cx="10640" cy="28574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0.11697</cdr:x>
      <cdr:y>0.11901</cdr:y>
    </cdr:from>
    <cdr:to>
      <cdr:x>0.11757</cdr:x>
      <cdr:y>0.68461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id="{5B26CB27-4A75-47FE-86F3-4237BB456D07}"/>
            </a:ext>
          </a:extLst>
        </cdr:cNvPr>
        <cdr:cNvCxnSpPr/>
      </cdr:nvCxnSpPr>
      <cdr:spPr>
        <a:xfrm xmlns:a="http://schemas.openxmlformats.org/drawingml/2006/main">
          <a:off x="2074309" y="599029"/>
          <a:ext cx="10641" cy="284691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0.22439</cdr:x>
      <cdr:y>0.12112</cdr:y>
    </cdr:from>
    <cdr:to>
      <cdr:x>0.22499</cdr:x>
      <cdr:y>0.69092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:a16="http://schemas.microsoft.com/office/drawing/2014/main" id="{DAABFD51-B119-4223-A23C-9583D456E4B2}"/>
            </a:ext>
          </a:extLst>
        </cdr:cNvPr>
        <cdr:cNvCxnSpPr/>
      </cdr:nvCxnSpPr>
      <cdr:spPr>
        <a:xfrm xmlns:a="http://schemas.openxmlformats.org/drawingml/2006/main">
          <a:off x="3979423" y="609650"/>
          <a:ext cx="10641" cy="28680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0.37656</cdr:x>
      <cdr:y>0.11901</cdr:y>
    </cdr:from>
    <cdr:to>
      <cdr:x>0.37835</cdr:x>
      <cdr:y>0.68881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:a16="http://schemas.microsoft.com/office/drawing/2014/main" id="{BCCB413E-80BD-4A26-9719-CD330D186D49}"/>
            </a:ext>
          </a:extLst>
        </cdr:cNvPr>
        <cdr:cNvCxnSpPr/>
      </cdr:nvCxnSpPr>
      <cdr:spPr>
        <a:xfrm xmlns:a="http://schemas.openxmlformats.org/drawingml/2006/main">
          <a:off x="6678040" y="599029"/>
          <a:ext cx="31745" cy="286805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0.53889</cdr:x>
      <cdr:y>0.12322</cdr:y>
    </cdr:from>
    <cdr:to>
      <cdr:x>0.54068</cdr:x>
      <cdr:y>0.69092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id="{BC43A2E0-68BF-4805-9CBA-88C572567928}"/>
            </a:ext>
          </a:extLst>
        </cdr:cNvPr>
        <cdr:cNvCxnSpPr/>
      </cdr:nvCxnSpPr>
      <cdr:spPr>
        <a:xfrm xmlns:a="http://schemas.openxmlformats.org/drawingml/2006/main">
          <a:off x="9556842" y="620206"/>
          <a:ext cx="31744" cy="28574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0.66122</cdr:x>
      <cdr:y>0.11691</cdr:y>
    </cdr:from>
    <cdr:to>
      <cdr:x>0.66242</cdr:x>
      <cdr:y>0.68461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id="{84E8CBB2-756E-4E38-A655-B3A5FBA9850B}"/>
            </a:ext>
          </a:extLst>
        </cdr:cNvPr>
        <cdr:cNvCxnSpPr/>
      </cdr:nvCxnSpPr>
      <cdr:spPr>
        <a:xfrm xmlns:a="http://schemas.openxmlformats.org/drawingml/2006/main">
          <a:off x="11726247" y="588445"/>
          <a:ext cx="21281" cy="28574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0.92202</cdr:x>
      <cdr:y>0.12322</cdr:y>
    </cdr:from>
    <cdr:to>
      <cdr:x>0.92261</cdr:x>
      <cdr:y>0.69092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id="{4F92DB5F-90D3-4367-9686-E188A2B2AD45}"/>
            </a:ext>
          </a:extLst>
        </cdr:cNvPr>
        <cdr:cNvCxnSpPr/>
      </cdr:nvCxnSpPr>
      <cdr:spPr>
        <a:xfrm xmlns:a="http://schemas.openxmlformats.org/drawingml/2006/main">
          <a:off x="16351311" y="620220"/>
          <a:ext cx="10523" cy="285746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0.03767</cdr:x>
      <cdr:y>0.1162</cdr:y>
    </cdr:from>
    <cdr:to>
      <cdr:x>0.03886</cdr:x>
      <cdr:y>0.66733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id="{7E6233E9-BB4E-4697-9143-7D2E4A0741BF}"/>
            </a:ext>
          </a:extLst>
        </cdr:cNvPr>
        <cdr:cNvCxnSpPr/>
      </cdr:nvCxnSpPr>
      <cdr:spPr>
        <a:xfrm xmlns:a="http://schemas.openxmlformats.org/drawingml/2006/main">
          <a:off x="670982" y="555625"/>
          <a:ext cx="21168" cy="26352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0.12086</cdr:x>
      <cdr:y>0.12284</cdr:y>
    </cdr:from>
    <cdr:to>
      <cdr:x>0.12145</cdr:x>
      <cdr:y>0.66733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id="{58935333-3432-406A-A54A-8547CEC68A55}"/>
            </a:ext>
          </a:extLst>
        </cdr:cNvPr>
        <cdr:cNvCxnSpPr/>
      </cdr:nvCxnSpPr>
      <cdr:spPr>
        <a:xfrm xmlns:a="http://schemas.openxmlformats.org/drawingml/2006/main" flipH="1">
          <a:off x="2152619" y="587350"/>
          <a:ext cx="10508" cy="260350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0.22484</cdr:x>
      <cdr:y>0.12063</cdr:y>
    </cdr:from>
    <cdr:to>
      <cdr:x>0.22544</cdr:x>
      <cdr:y>0.67397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:a16="http://schemas.microsoft.com/office/drawing/2014/main" id="{A0623758-C1BE-4D03-9C57-E2A416E080EC}"/>
            </a:ext>
          </a:extLst>
        </cdr:cNvPr>
        <cdr:cNvCxnSpPr/>
      </cdr:nvCxnSpPr>
      <cdr:spPr>
        <a:xfrm xmlns:a="http://schemas.openxmlformats.org/drawingml/2006/main">
          <a:off x="4004621" y="576783"/>
          <a:ext cx="10687" cy="264582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0.37816</cdr:x>
      <cdr:y>0.11621</cdr:y>
    </cdr:from>
    <cdr:to>
      <cdr:x>0.37876</cdr:x>
      <cdr:y>0.66733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:a16="http://schemas.microsoft.com/office/drawing/2014/main" id="{024D791A-995B-400F-8CFF-18AFC750561A}"/>
            </a:ext>
          </a:extLst>
        </cdr:cNvPr>
        <cdr:cNvCxnSpPr/>
      </cdr:nvCxnSpPr>
      <cdr:spPr>
        <a:xfrm xmlns:a="http://schemas.openxmlformats.org/drawingml/2006/main">
          <a:off x="6735253" y="555664"/>
          <a:ext cx="10687" cy="26352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0.53919</cdr:x>
      <cdr:y>0.11841</cdr:y>
    </cdr:from>
    <cdr:to>
      <cdr:x>0.54038</cdr:x>
      <cdr:y>0.66954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id="{37EF3CE2-2A91-4A5D-913E-C5F1CA6F232E}"/>
            </a:ext>
          </a:extLst>
        </cdr:cNvPr>
        <cdr:cNvCxnSpPr/>
      </cdr:nvCxnSpPr>
      <cdr:spPr>
        <a:xfrm xmlns:a="http://schemas.openxmlformats.org/drawingml/2006/main">
          <a:off x="9603282" y="566184"/>
          <a:ext cx="21195" cy="263525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0.66278</cdr:x>
      <cdr:y>0.11399</cdr:y>
    </cdr:from>
    <cdr:to>
      <cdr:x>0.66278</cdr:x>
      <cdr:y>0.65848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id="{1E77579F-DD2B-4656-9BE8-B8B049DD1CE7}"/>
            </a:ext>
          </a:extLst>
        </cdr:cNvPr>
        <cdr:cNvCxnSpPr/>
      </cdr:nvCxnSpPr>
      <cdr:spPr>
        <a:xfrm xmlns:a="http://schemas.openxmlformats.org/drawingml/2006/main">
          <a:off x="11804570" y="545048"/>
          <a:ext cx="0" cy="260350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0.92067</cdr:x>
      <cdr:y>0.12063</cdr:y>
    </cdr:from>
    <cdr:to>
      <cdr:x>0.92127</cdr:x>
      <cdr:y>0.66511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id="{57C36B59-D226-42E5-A6B3-FDFBE688CB1D}"/>
            </a:ext>
          </a:extLst>
        </cdr:cNvPr>
        <cdr:cNvCxnSpPr/>
      </cdr:nvCxnSpPr>
      <cdr:spPr>
        <a:xfrm xmlns:a="http://schemas.openxmlformats.org/drawingml/2006/main">
          <a:off x="16397724" y="576798"/>
          <a:ext cx="10686" cy="260345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0.03543</cdr:x>
      <cdr:y>0.09481</cdr:y>
    </cdr:from>
    <cdr:to>
      <cdr:x>0.03628</cdr:x>
      <cdr:y>0.66614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id="{3B5F9F27-B185-477A-8842-8AD77D000E23}"/>
            </a:ext>
          </a:extLst>
        </cdr:cNvPr>
        <cdr:cNvCxnSpPr/>
      </cdr:nvCxnSpPr>
      <cdr:spPr>
        <a:xfrm xmlns:a="http://schemas.openxmlformats.org/drawingml/2006/main">
          <a:off x="630422" y="480874"/>
          <a:ext cx="15161" cy="289785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0.11836</cdr:x>
      <cdr:y>0.08816</cdr:y>
    </cdr:from>
    <cdr:to>
      <cdr:x>0.11836</cdr:x>
      <cdr:y>0.66614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id="{046BE545-0E96-4A43-92BE-7D4CCEE44E15}"/>
            </a:ext>
          </a:extLst>
        </cdr:cNvPr>
        <cdr:cNvCxnSpPr/>
      </cdr:nvCxnSpPr>
      <cdr:spPr>
        <a:xfrm xmlns:a="http://schemas.openxmlformats.org/drawingml/2006/main">
          <a:off x="2106116" y="447171"/>
          <a:ext cx="0" cy="293155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0.22186</cdr:x>
      <cdr:y>0.09233</cdr:y>
    </cdr:from>
    <cdr:to>
      <cdr:x>0.22364</cdr:x>
      <cdr:y>0.66614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:a16="http://schemas.microsoft.com/office/drawing/2014/main" id="{149FFCB0-B56D-4AD7-ADF5-8DC43A44CCE4}"/>
            </a:ext>
          </a:extLst>
        </cdr:cNvPr>
        <cdr:cNvCxnSpPr/>
      </cdr:nvCxnSpPr>
      <cdr:spPr>
        <a:xfrm xmlns:a="http://schemas.openxmlformats.org/drawingml/2006/main">
          <a:off x="3947625" y="468304"/>
          <a:ext cx="31673" cy="291040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0.37769</cdr:x>
      <cdr:y>0.09697</cdr:y>
    </cdr:from>
    <cdr:to>
      <cdr:x>0.37769</cdr:x>
      <cdr:y>0.66614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:a16="http://schemas.microsoft.com/office/drawing/2014/main" id="{489B7F55-9D74-41CE-ADD6-2B0834B6A478}"/>
            </a:ext>
          </a:extLst>
        </cdr:cNvPr>
        <cdr:cNvCxnSpPr/>
      </cdr:nvCxnSpPr>
      <cdr:spPr>
        <a:xfrm xmlns:a="http://schemas.openxmlformats.org/drawingml/2006/main">
          <a:off x="6720463" y="491855"/>
          <a:ext cx="0" cy="288686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0.53991</cdr:x>
      <cdr:y>0.09682</cdr:y>
    </cdr:from>
    <cdr:to>
      <cdr:x>0.54126</cdr:x>
      <cdr:y>0.66406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id="{52DC3CD1-2A51-41BB-8F8E-964F545964B1}"/>
            </a:ext>
          </a:extLst>
        </cdr:cNvPr>
        <cdr:cNvCxnSpPr/>
      </cdr:nvCxnSpPr>
      <cdr:spPr>
        <a:xfrm xmlns:a="http://schemas.openxmlformats.org/drawingml/2006/main">
          <a:off x="9606816" y="491094"/>
          <a:ext cx="24017" cy="287705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0.66258</cdr:x>
      <cdr:y>0.09233</cdr:y>
    </cdr:from>
    <cdr:to>
      <cdr:x>0.66258</cdr:x>
      <cdr:y>0.66405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id="{E6FC3C37-7264-46D7-923D-BBC5DA31FF96}"/>
            </a:ext>
          </a:extLst>
        </cdr:cNvPr>
        <cdr:cNvCxnSpPr/>
      </cdr:nvCxnSpPr>
      <cdr:spPr>
        <a:xfrm xmlns:a="http://schemas.openxmlformats.org/drawingml/2006/main">
          <a:off x="11789682" y="468320"/>
          <a:ext cx="0" cy="289980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0.92258</cdr:x>
      <cdr:y>0.08678</cdr:y>
    </cdr:from>
    <cdr:to>
      <cdr:x>0.92311</cdr:x>
      <cdr:y>0.66823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id="{DA2B1115-2D11-4610-8C3F-7A16C87C1326}"/>
            </a:ext>
          </a:extLst>
        </cdr:cNvPr>
        <cdr:cNvCxnSpPr/>
      </cdr:nvCxnSpPr>
      <cdr:spPr>
        <a:xfrm xmlns:a="http://schemas.openxmlformats.org/drawingml/2006/main">
          <a:off x="16415967" y="440154"/>
          <a:ext cx="9431" cy="294915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0.03099</cdr:x>
      <cdr:y>0.1195</cdr:y>
    </cdr:from>
    <cdr:to>
      <cdr:x>0.03164</cdr:x>
      <cdr:y>0.68936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id="{70A30FF0-7551-4F30-A34A-8FD283F8A856}"/>
            </a:ext>
          </a:extLst>
        </cdr:cNvPr>
        <cdr:cNvCxnSpPr/>
      </cdr:nvCxnSpPr>
      <cdr:spPr>
        <a:xfrm xmlns:a="http://schemas.openxmlformats.org/drawingml/2006/main">
          <a:off x="550333" y="603250"/>
          <a:ext cx="11589" cy="28768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0.11204</cdr:x>
      <cdr:y>0.12579</cdr:y>
    </cdr:from>
    <cdr:to>
      <cdr:x>0.11225</cdr:x>
      <cdr:y>0.68936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id="{9ABB4C26-E65D-4E87-99F9-2646A8E99EAA}"/>
            </a:ext>
          </a:extLst>
        </cdr:cNvPr>
        <cdr:cNvCxnSpPr/>
      </cdr:nvCxnSpPr>
      <cdr:spPr>
        <a:xfrm xmlns:a="http://schemas.openxmlformats.org/drawingml/2006/main">
          <a:off x="1989617" y="635019"/>
          <a:ext cx="3730" cy="284504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0.2186</cdr:x>
      <cdr:y>0.12369</cdr:y>
    </cdr:from>
    <cdr:to>
      <cdr:x>0.21972</cdr:x>
      <cdr:y>0.69355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:a16="http://schemas.microsoft.com/office/drawing/2014/main" id="{D4D265DE-27AA-417E-B709-F3848F72F8E3}"/>
            </a:ext>
          </a:extLst>
        </cdr:cNvPr>
        <cdr:cNvCxnSpPr/>
      </cdr:nvCxnSpPr>
      <cdr:spPr>
        <a:xfrm xmlns:a="http://schemas.openxmlformats.org/drawingml/2006/main">
          <a:off x="3884083" y="624417"/>
          <a:ext cx="20069" cy="287679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0.37319</cdr:x>
      <cdr:y>0.12369</cdr:y>
    </cdr:from>
    <cdr:to>
      <cdr:x>0.37368</cdr:x>
      <cdr:y>0.69149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:a16="http://schemas.microsoft.com/office/drawing/2014/main" id="{7F3E438B-80E0-495C-A9D0-5F9387EB141C}"/>
            </a:ext>
          </a:extLst>
        </cdr:cNvPr>
        <cdr:cNvCxnSpPr/>
      </cdr:nvCxnSpPr>
      <cdr:spPr>
        <a:xfrm xmlns:a="http://schemas.openxmlformats.org/drawingml/2006/main" flipH="1">
          <a:off x="6631040" y="624433"/>
          <a:ext cx="8706" cy="286639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0.53639</cdr:x>
      <cdr:y>0.12369</cdr:y>
    </cdr:from>
    <cdr:to>
      <cdr:x>0.53738</cdr:x>
      <cdr:y>0.68936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id="{6FE7D434-3300-4F14-9B31-53BE8C196C39}"/>
            </a:ext>
          </a:extLst>
        </cdr:cNvPr>
        <cdr:cNvCxnSpPr/>
      </cdr:nvCxnSpPr>
      <cdr:spPr>
        <a:xfrm xmlns:a="http://schemas.openxmlformats.org/drawingml/2006/main">
          <a:off x="9530702" y="624418"/>
          <a:ext cx="17591" cy="285564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0.65857</cdr:x>
      <cdr:y>0.1237</cdr:y>
    </cdr:from>
    <cdr:to>
      <cdr:x>0.65919</cdr:x>
      <cdr:y>0.68937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id="{906CBA4F-851C-4A19-A95A-6CB73BD98D44}"/>
            </a:ext>
          </a:extLst>
        </cdr:cNvPr>
        <cdr:cNvCxnSpPr/>
      </cdr:nvCxnSpPr>
      <cdr:spPr>
        <a:xfrm xmlns:a="http://schemas.openxmlformats.org/drawingml/2006/main">
          <a:off x="11701761" y="624451"/>
          <a:ext cx="11016" cy="285564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0.9196</cdr:x>
      <cdr:y>0.12159</cdr:y>
    </cdr:from>
    <cdr:to>
      <cdr:x>0.92066</cdr:x>
      <cdr:y>0.69149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id="{E682C8C8-AC7C-4B8E-A552-AA4D0F8F99C3}"/>
            </a:ext>
          </a:extLst>
        </cdr:cNvPr>
        <cdr:cNvCxnSpPr/>
      </cdr:nvCxnSpPr>
      <cdr:spPr>
        <a:xfrm xmlns:a="http://schemas.openxmlformats.org/drawingml/2006/main">
          <a:off x="16339858" y="613799"/>
          <a:ext cx="18835" cy="287699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0.03221</cdr:x>
      <cdr:y>0.13103</cdr:y>
    </cdr:from>
    <cdr:to>
      <cdr:x>0.03336</cdr:x>
      <cdr:y>0.68085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id="{C1904605-E463-45DE-9E04-2390A2509718}"/>
            </a:ext>
          </a:extLst>
        </cdr:cNvPr>
        <cdr:cNvCxnSpPr/>
      </cdr:nvCxnSpPr>
      <cdr:spPr>
        <a:xfrm xmlns:a="http://schemas.openxmlformats.org/drawingml/2006/main">
          <a:off x="571499" y="660666"/>
          <a:ext cx="20446" cy="277228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0.11332</cdr:x>
      <cdr:y>0.13435</cdr:y>
    </cdr:from>
    <cdr:to>
      <cdr:x>0.11438</cdr:x>
      <cdr:y>0.68096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id="{54F4B42E-EA70-4325-AB10-B81E3AAF3B79}"/>
            </a:ext>
          </a:extLst>
        </cdr:cNvPr>
        <cdr:cNvCxnSpPr/>
      </cdr:nvCxnSpPr>
      <cdr:spPr>
        <a:xfrm xmlns:a="http://schemas.openxmlformats.org/drawingml/2006/main" flipH="1">
          <a:off x="2010832" y="677397"/>
          <a:ext cx="18790" cy="275610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0.21949</cdr:x>
      <cdr:y>0.13313</cdr:y>
    </cdr:from>
    <cdr:to>
      <cdr:x>0.22008</cdr:x>
      <cdr:y>0.68096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:a16="http://schemas.microsoft.com/office/drawing/2014/main" id="{5E983264-C6ED-477D-A247-0CFE7D8C5C03}"/>
            </a:ext>
          </a:extLst>
        </cdr:cNvPr>
        <cdr:cNvCxnSpPr/>
      </cdr:nvCxnSpPr>
      <cdr:spPr>
        <a:xfrm xmlns:a="http://schemas.openxmlformats.org/drawingml/2006/main" flipH="1">
          <a:off x="3894666" y="671250"/>
          <a:ext cx="10583" cy="27622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0.37351</cdr:x>
      <cdr:y>0.13523</cdr:y>
    </cdr:from>
    <cdr:to>
      <cdr:x>0.37456</cdr:x>
      <cdr:y>0.68759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:a16="http://schemas.microsoft.com/office/drawing/2014/main" id="{93E6C98D-7727-4831-986E-FCE63256CABA}"/>
            </a:ext>
          </a:extLst>
        </cdr:cNvPr>
        <cdr:cNvCxnSpPr/>
      </cdr:nvCxnSpPr>
      <cdr:spPr>
        <a:xfrm xmlns:a="http://schemas.openxmlformats.org/drawingml/2006/main" flipH="1">
          <a:off x="6627740" y="681833"/>
          <a:ext cx="18592" cy="278511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0.53674</cdr:x>
      <cdr:y>0.13103</cdr:y>
    </cdr:from>
    <cdr:to>
      <cdr:x>0.53738</cdr:x>
      <cdr:y>0.67506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id="{A12E2C10-DCAB-4F0F-A46D-06D7BB49E3D5}"/>
            </a:ext>
          </a:extLst>
        </cdr:cNvPr>
        <cdr:cNvCxnSpPr/>
      </cdr:nvCxnSpPr>
      <cdr:spPr>
        <a:xfrm xmlns:a="http://schemas.openxmlformats.org/drawingml/2006/main" flipH="1">
          <a:off x="9524233" y="660666"/>
          <a:ext cx="11349" cy="274311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0.65905</cdr:x>
      <cdr:y>0.12893</cdr:y>
    </cdr:from>
    <cdr:to>
      <cdr:x>0.65944</cdr:x>
      <cdr:y>0.68019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id="{0C832042-6B3F-4171-B539-5B6EFB3F9AA2}"/>
            </a:ext>
          </a:extLst>
        </cdr:cNvPr>
        <cdr:cNvCxnSpPr/>
      </cdr:nvCxnSpPr>
      <cdr:spPr>
        <a:xfrm xmlns:a="http://schemas.openxmlformats.org/drawingml/2006/main">
          <a:off x="11694582" y="650083"/>
          <a:ext cx="6895" cy="277952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0.9185</cdr:x>
      <cdr:y>0.13103</cdr:y>
    </cdr:from>
    <cdr:to>
      <cdr:x>0.92088</cdr:x>
      <cdr:y>0.68306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id="{1A97F356-472A-4AFE-898E-62BD1DAE1014}"/>
            </a:ext>
          </a:extLst>
        </cdr:cNvPr>
        <cdr:cNvCxnSpPr/>
      </cdr:nvCxnSpPr>
      <cdr:spPr>
        <a:xfrm xmlns:a="http://schemas.openxmlformats.org/drawingml/2006/main">
          <a:off x="16298332" y="660666"/>
          <a:ext cx="42334" cy="278341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34"/>
  <sheetViews>
    <sheetView tabSelected="1" zoomScale="90" zoomScaleNormal="90" workbookViewId="0">
      <pane xSplit="2" ySplit="5" topLeftCell="F6" activePane="bottomRight" state="frozen"/>
      <selection pane="topRight" activeCell="D1" sqref="D1"/>
      <selection pane="bottomLeft" activeCell="A5" sqref="A5"/>
      <selection pane="bottomRight" activeCell="Q125" sqref="Q125"/>
    </sheetView>
  </sheetViews>
  <sheetFormatPr defaultRowHeight="15" x14ac:dyDescent="0.25"/>
  <cols>
    <col min="1" max="1" width="4.7109375" customWidth="1"/>
    <col min="2" max="2" width="29.7109375" customWidth="1"/>
    <col min="3" max="3" width="11.140625" customWidth="1"/>
    <col min="4" max="4" width="8.7109375" customWidth="1"/>
    <col min="5" max="5" width="11" customWidth="1"/>
    <col min="6" max="6" width="11.140625" customWidth="1"/>
    <col min="7" max="7" width="8.7109375" customWidth="1"/>
    <col min="8" max="8" width="9.7109375" customWidth="1"/>
    <col min="9" max="9" width="12.140625" customWidth="1"/>
    <col min="10" max="10" width="8.7109375" customWidth="1"/>
    <col min="11" max="11" width="12.140625" customWidth="1"/>
    <col min="12" max="12" width="11.140625" customWidth="1"/>
    <col min="13" max="13" width="8.7109375" customWidth="1"/>
    <col min="14" max="14" width="9.7109375" customWidth="1"/>
    <col min="15" max="15" width="11.42578125" customWidth="1"/>
    <col min="16" max="16" width="8.7109375" customWidth="1"/>
    <col min="17" max="18" width="10.7109375" customWidth="1"/>
    <col min="19" max="24" width="0.140625" customWidth="1"/>
  </cols>
  <sheetData>
    <row r="1" spans="1:24" ht="15" customHeight="1" x14ac:dyDescent="0.25">
      <c r="B1" s="119"/>
      <c r="C1" s="118"/>
      <c r="D1" s="118"/>
      <c r="E1" s="118"/>
      <c r="F1" s="118"/>
      <c r="G1" s="118"/>
      <c r="H1" s="118"/>
    </row>
    <row r="2" spans="1:24" ht="15" customHeight="1" x14ac:dyDescent="0.25">
      <c r="A2" s="128" t="s">
        <v>119</v>
      </c>
      <c r="B2" s="129"/>
      <c r="I2" s="374" t="s">
        <v>102</v>
      </c>
      <c r="J2" s="89" t="s">
        <v>120</v>
      </c>
      <c r="L2" s="23" t="s">
        <v>103</v>
      </c>
      <c r="M2" s="89" t="s">
        <v>122</v>
      </c>
    </row>
    <row r="3" spans="1:24" ht="15" customHeight="1" x14ac:dyDescent="0.25">
      <c r="B3" s="109" t="s">
        <v>177</v>
      </c>
      <c r="I3" s="22" t="s">
        <v>104</v>
      </c>
      <c r="J3" s="89" t="s">
        <v>121</v>
      </c>
      <c r="L3" s="24" t="s">
        <v>105</v>
      </c>
      <c r="M3" s="89" t="s">
        <v>123</v>
      </c>
    </row>
    <row r="4" spans="1:24" ht="15" customHeight="1" thickBot="1" x14ac:dyDescent="0.3">
      <c r="A4" s="50"/>
      <c r="B4" s="50"/>
      <c r="C4" s="50"/>
      <c r="D4" s="50"/>
      <c r="E4" s="50"/>
      <c r="F4" s="50"/>
      <c r="G4" s="50"/>
      <c r="H4" s="50"/>
      <c r="S4" s="349" t="s">
        <v>169</v>
      </c>
      <c r="T4" s="349"/>
      <c r="U4" s="349"/>
      <c r="V4" s="349"/>
      <c r="W4" s="349"/>
      <c r="X4" s="349"/>
    </row>
    <row r="5" spans="1:24" ht="61.5" customHeight="1" thickBot="1" x14ac:dyDescent="0.3">
      <c r="A5" s="2" t="s">
        <v>63</v>
      </c>
      <c r="B5" s="3" t="s">
        <v>64</v>
      </c>
      <c r="C5" s="93" t="s">
        <v>145</v>
      </c>
      <c r="D5" s="94" t="s">
        <v>112</v>
      </c>
      <c r="E5" s="95" t="s">
        <v>146</v>
      </c>
      <c r="F5" s="96" t="s">
        <v>147</v>
      </c>
      <c r="G5" s="96" t="s">
        <v>112</v>
      </c>
      <c r="H5" s="95" t="s">
        <v>148</v>
      </c>
      <c r="I5" s="96" t="s">
        <v>143</v>
      </c>
      <c r="J5" s="96" t="s">
        <v>112</v>
      </c>
      <c r="K5" s="97" t="s">
        <v>144</v>
      </c>
      <c r="L5" s="98" t="s">
        <v>149</v>
      </c>
      <c r="M5" s="96" t="s">
        <v>112</v>
      </c>
      <c r="N5" s="95" t="s">
        <v>150</v>
      </c>
      <c r="O5" s="98" t="s">
        <v>127</v>
      </c>
      <c r="P5" s="96" t="s">
        <v>112</v>
      </c>
      <c r="Q5" s="95" t="s">
        <v>151</v>
      </c>
      <c r="R5" s="178" t="s">
        <v>106</v>
      </c>
      <c r="S5" s="180" t="s">
        <v>163</v>
      </c>
      <c r="T5" s="181" t="s">
        <v>164</v>
      </c>
      <c r="U5" s="181" t="s">
        <v>165</v>
      </c>
      <c r="V5" s="181" t="s">
        <v>166</v>
      </c>
      <c r="W5" s="181" t="s">
        <v>167</v>
      </c>
      <c r="X5" s="182" t="s">
        <v>168</v>
      </c>
    </row>
    <row r="6" spans="1:24" ht="15.75" thickBot="1" x14ac:dyDescent="0.3">
      <c r="A6" s="25">
        <v>1</v>
      </c>
      <c r="B6" s="26" t="s">
        <v>69</v>
      </c>
      <c r="C6" s="101">
        <f>'2020 исходные'!$F$6</f>
        <v>0.84375</v>
      </c>
      <c r="D6" s="27">
        <f t="shared" ref="D6:D36" si="0">$C$126</f>
        <v>0.85578632156005763</v>
      </c>
      <c r="E6" s="136" t="str">
        <f t="shared" ref="E6:E37" si="1">IF(C6&gt;=$C$127,"A",IF(C6&gt;=$C$128,"B",IF(C6&gt;=$C$129,"C","D")))</f>
        <v>C</v>
      </c>
      <c r="F6" s="81">
        <f>'2020 исходные'!$J$6</f>
        <v>0.40740740740740738</v>
      </c>
      <c r="G6" s="27">
        <f t="shared" ref="G6:G36" si="2">$F$126</f>
        <v>0.65461609933586384</v>
      </c>
      <c r="H6" s="155" t="str">
        <f t="shared" ref="H6:H37" si="3">IF(F6&gt;=$F$127,"A",IF(F6&gt;=$F$128,"B",IF(F6&gt;=$F$129,"C","D")))</f>
        <v>C</v>
      </c>
      <c r="I6" s="64">
        <f>'2020 исходные'!$M$6</f>
        <v>0.33333333333333331</v>
      </c>
      <c r="J6" s="27">
        <f t="shared" ref="J6:J36" si="4">$I$126</f>
        <v>0.59621478606843026</v>
      </c>
      <c r="K6" s="167" t="str">
        <f t="shared" ref="K6:K37" si="5">IF(I6&gt;=$I$127,"A",IF(I6&gt;=$I$128,"B",IF(I6&gt;=$I$129,"C","D")))</f>
        <v>C</v>
      </c>
      <c r="L6" s="137">
        <f>'2020 исходные'!$P$6</f>
        <v>0.51282051282051277</v>
      </c>
      <c r="M6" s="27">
        <f>$L$126</f>
        <v>0.46558772587432562</v>
      </c>
      <c r="N6" s="155" t="str">
        <f t="shared" ref="N6:N37" si="6">IF(L6&gt;=$L$127,"A",IF(L6&gt;=$L$128,"B",IF(L6&gt;=$L$129,"C","D")))</f>
        <v>B</v>
      </c>
      <c r="O6" s="72">
        <f>'2020 исходные'!$S$6</f>
        <v>11.923076923076923</v>
      </c>
      <c r="P6" s="53">
        <f t="shared" ref="P6:P36" si="7">$O$126</f>
        <v>14.625822521927224</v>
      </c>
      <c r="Q6" s="155" t="str">
        <f t="shared" ref="Q6:Q39" si="8">IF(O6&lt;=$O$127,"A",IF(O6&lt;=$O$128,"B",IF(O6&lt;=$O$129,"C","D")))</f>
        <v>B</v>
      </c>
      <c r="R6" s="179" t="str">
        <f>IF(X6&gt;=3.5,"A",IF(X6&gt;=2.5,"B",IF(X6&gt;=1.5,"C","D")))</f>
        <v>C</v>
      </c>
      <c r="S6" s="185">
        <f>IF(E6="A",4.2,IF(E6="B",2.5,IF(E6="C",2,1)))</f>
        <v>2</v>
      </c>
      <c r="T6" s="186">
        <f>IF(H6="A",4.2,IF(H6="B",2.5,IF(H6="C",2,1)))</f>
        <v>2</v>
      </c>
      <c r="U6" s="186">
        <f>IF(K6="A",4.2,IF(K6="B",2.5,IF(K6="C",2,1)))</f>
        <v>2</v>
      </c>
      <c r="V6" s="186">
        <f>IF(N6="A",4.2,IF(N6="B",2.5,IF(N6="C",2,1)))</f>
        <v>2.5</v>
      </c>
      <c r="W6" s="186">
        <f>IF(Q6="A",4.2,IF(Q6="B",2.5,IF(Q6="C",2,1)))</f>
        <v>2.5</v>
      </c>
      <c r="X6" s="186">
        <f>AVERAGE(S6:W6)</f>
        <v>2.2000000000000002</v>
      </c>
    </row>
    <row r="7" spans="1:24" ht="15.75" thickBot="1" x14ac:dyDescent="0.3">
      <c r="A7" s="15"/>
      <c r="B7" s="120" t="s">
        <v>128</v>
      </c>
      <c r="C7" s="102">
        <f>AVERAGE(C8:C16)</f>
        <v>0.87235260750064048</v>
      </c>
      <c r="D7" s="141">
        <f t="shared" si="0"/>
        <v>0.85578632156005763</v>
      </c>
      <c r="E7" s="151" t="str">
        <f t="shared" si="1"/>
        <v>B</v>
      </c>
      <c r="F7" s="5">
        <f>AVERAGE(F8:F16)</f>
        <v>0.6400336801851928</v>
      </c>
      <c r="G7" s="141">
        <f t="shared" si="2"/>
        <v>0.65461609933586384</v>
      </c>
      <c r="H7" s="154" t="str">
        <f t="shared" si="3"/>
        <v>C</v>
      </c>
      <c r="I7" s="5">
        <f>AVERAGE(I8:I16)</f>
        <v>0.58449893237578043</v>
      </c>
      <c r="J7" s="141">
        <f t="shared" si="4"/>
        <v>0.59621478606843026</v>
      </c>
      <c r="K7" s="161" t="str">
        <f t="shared" si="5"/>
        <v>C</v>
      </c>
      <c r="L7" s="6">
        <f>AVERAGE(L8:L16)</f>
        <v>0.46179273127298615</v>
      </c>
      <c r="M7" s="141">
        <f t="shared" ref="M7" si="9">$L$126</f>
        <v>0.46558772587432562</v>
      </c>
      <c r="N7" s="151" t="str">
        <f t="shared" si="6"/>
        <v>C</v>
      </c>
      <c r="O7" s="206">
        <f>AVERAGE(O8:O16)</f>
        <v>13.956062740465768</v>
      </c>
      <c r="P7" s="142">
        <f t="shared" si="7"/>
        <v>14.625822521927224</v>
      </c>
      <c r="Q7" s="151" t="str">
        <f t="shared" si="8"/>
        <v>B</v>
      </c>
      <c r="R7" s="191" t="str">
        <f t="shared" ref="R7:R66" si="10">IF(X7&gt;=3.5,"A",IF(X7&gt;=2.5,"B",IF(X7&gt;=1.5,"C","D")))</f>
        <v>C</v>
      </c>
      <c r="S7" s="189">
        <f t="shared" ref="S7:S66" si="11">IF(E7="A",4.2,IF(E7="B",2.5,IF(E7="C",2,1)))</f>
        <v>2.5</v>
      </c>
      <c r="T7" s="190">
        <f t="shared" ref="T7:T66" si="12">IF(H7="A",4.2,IF(H7="B",2.5,IF(H7="C",2,1)))</f>
        <v>2</v>
      </c>
      <c r="U7" s="190">
        <f t="shared" ref="U7:U66" si="13">IF(K7="A",4.2,IF(K7="B",2.5,IF(K7="C",2,1)))</f>
        <v>2</v>
      </c>
      <c r="V7" s="190">
        <f t="shared" ref="V7:V66" si="14">IF(N7="A",4.2,IF(N7="B",2.5,IF(N7="C",2,1)))</f>
        <v>2</v>
      </c>
      <c r="W7" s="190">
        <f t="shared" ref="W7:W66" si="15">IF(Q7="A",4.2,IF(Q7="B",2.5,IF(Q7="C",2,1)))</f>
        <v>2.5</v>
      </c>
      <c r="X7" s="201">
        <f t="shared" ref="X7:X66" si="16">AVERAGE(S7:W7)</f>
        <v>2.2000000000000002</v>
      </c>
    </row>
    <row r="8" spans="1:24" x14ac:dyDescent="0.25">
      <c r="A8" s="16">
        <v>1</v>
      </c>
      <c r="B8" s="8" t="s">
        <v>70</v>
      </c>
      <c r="C8" s="103">
        <f>'2020 исходные'!F8</f>
        <v>0.83333333333333337</v>
      </c>
      <c r="D8" s="29">
        <f t="shared" si="0"/>
        <v>0.85578632156005763</v>
      </c>
      <c r="E8" s="152" t="str">
        <f t="shared" si="1"/>
        <v>C</v>
      </c>
      <c r="F8" s="83">
        <f>'2020 исходные'!J8</f>
        <v>0.45</v>
      </c>
      <c r="G8" s="29">
        <f t="shared" si="2"/>
        <v>0.65461609933586384</v>
      </c>
      <c r="H8" s="153" t="str">
        <f t="shared" si="3"/>
        <v>C</v>
      </c>
      <c r="I8" s="61">
        <f>'2020 исходные'!M8</f>
        <v>0.39285714285714285</v>
      </c>
      <c r="J8" s="29">
        <f t="shared" si="4"/>
        <v>0.59621478606843026</v>
      </c>
      <c r="K8" s="162" t="str">
        <f t="shared" si="5"/>
        <v>C</v>
      </c>
      <c r="L8" s="139">
        <f>'2020 исходные'!P8</f>
        <v>0.6071428571428571</v>
      </c>
      <c r="M8" s="29">
        <f t="shared" ref="M8:M38" si="17">$L$126</f>
        <v>0.46558772587432562</v>
      </c>
      <c r="N8" s="153" t="str">
        <f t="shared" si="6"/>
        <v>B</v>
      </c>
      <c r="O8" s="76">
        <f>'2020 исходные'!S8</f>
        <v>8.2857142857142865</v>
      </c>
      <c r="P8" s="56">
        <f t="shared" si="7"/>
        <v>14.625822521927224</v>
      </c>
      <c r="Q8" s="153" t="str">
        <f t="shared" si="8"/>
        <v>A</v>
      </c>
      <c r="R8" s="194" t="str">
        <f>IF(X8&gt;=3.5,"A",IF(X8&gt;=2.5,"B",IF(X8&gt;=1.5,"C","D")))</f>
        <v>B</v>
      </c>
      <c r="S8" s="183">
        <f>IF(E8="A",4.2,IF(E8="B",2.5,IF(E8="C",2,1)))</f>
        <v>2</v>
      </c>
      <c r="T8" s="184">
        <f>IF(H8="A",4.2,IF(H8="B",2.5,IF(H8="C",2,1)))</f>
        <v>2</v>
      </c>
      <c r="U8" s="184">
        <f>IF(K8="A",4.2,IF(K8="B",2.5,IF(K8="C",2,1)))</f>
        <v>2</v>
      </c>
      <c r="V8" s="184">
        <f>IF(N8="A",4.2,IF(N8="B",2.5,IF(N8="C",2,1)))</f>
        <v>2.5</v>
      </c>
      <c r="W8" s="184">
        <f>IF(Q8="A",4.2,IF(Q8="B",2.5,IF(Q8="C",2,1)))</f>
        <v>4.2</v>
      </c>
      <c r="X8" s="184">
        <f>AVERAGE(S8:W8)</f>
        <v>2.54</v>
      </c>
    </row>
    <row r="9" spans="1:24" x14ac:dyDescent="0.25">
      <c r="A9" s="16">
        <v>2</v>
      </c>
      <c r="B9" s="8" t="s">
        <v>67</v>
      </c>
      <c r="C9" s="103">
        <f>'2020 исходные'!F9</f>
        <v>0.97590361445783136</v>
      </c>
      <c r="D9" s="29">
        <f t="shared" si="0"/>
        <v>0.85578632156005763</v>
      </c>
      <c r="E9" s="153" t="str">
        <f t="shared" si="1"/>
        <v>A</v>
      </c>
      <c r="F9" s="83">
        <f>'2020 исходные'!J9</f>
        <v>0.69135802469135799</v>
      </c>
      <c r="G9" s="29">
        <f t="shared" si="2"/>
        <v>0.65461609933586384</v>
      </c>
      <c r="H9" s="155" t="str">
        <f t="shared" si="3"/>
        <v>B</v>
      </c>
      <c r="I9" s="61">
        <f>'2020 исходные'!M9</f>
        <v>0.65116279069767447</v>
      </c>
      <c r="J9" s="29">
        <f t="shared" si="4"/>
        <v>0.59621478606843026</v>
      </c>
      <c r="K9" s="153" t="str">
        <f t="shared" si="5"/>
        <v>B</v>
      </c>
      <c r="L9" s="139">
        <f>'2020 исходные'!P9</f>
        <v>0.29069767441860467</v>
      </c>
      <c r="M9" s="29">
        <f t="shared" si="17"/>
        <v>0.46558772587432562</v>
      </c>
      <c r="N9" s="153" t="str">
        <f t="shared" si="6"/>
        <v>D</v>
      </c>
      <c r="O9" s="74">
        <f>'2020 исходные'!S9</f>
        <v>13.86046511627907</v>
      </c>
      <c r="P9" s="56">
        <f t="shared" si="7"/>
        <v>14.625822521927224</v>
      </c>
      <c r="Q9" s="153" t="str">
        <f t="shared" si="8"/>
        <v>B</v>
      </c>
      <c r="R9" s="193" t="str">
        <f>IF(X9&gt;=3.5,"A",IF(X9&gt;=2.5,"B",IF(X9&gt;=1.5,"C","D")))</f>
        <v>B</v>
      </c>
      <c r="S9" s="183">
        <f>IF(E9="A",4.2,IF(E9="B",2.5,IF(E9="C",2,1)))</f>
        <v>4.2</v>
      </c>
      <c r="T9" s="184">
        <f>IF(H9="A",4.2,IF(H9="B",2.5,IF(H9="C",2,1)))</f>
        <v>2.5</v>
      </c>
      <c r="U9" s="184">
        <f>IF(K9="A",4.2,IF(K9="B",2.5,IF(K9="C",2,1)))</f>
        <v>2.5</v>
      </c>
      <c r="V9" s="184">
        <f>IF(N9="A",4.2,IF(N9="B",2.5,IF(N9="C",2,1)))</f>
        <v>1</v>
      </c>
      <c r="W9" s="184">
        <f>IF(Q9="A",4.2,IF(Q9="B",2.5,IF(Q9="C",2,1)))</f>
        <v>2.5</v>
      </c>
      <c r="X9" s="184">
        <f>AVERAGE(S9:W9)</f>
        <v>2.54</v>
      </c>
    </row>
    <row r="10" spans="1:24" x14ac:dyDescent="0.25">
      <c r="A10" s="17">
        <v>3</v>
      </c>
      <c r="B10" s="8" t="s">
        <v>72</v>
      </c>
      <c r="C10" s="103">
        <f>'2020 исходные'!F10</f>
        <v>0.92233009708737868</v>
      </c>
      <c r="D10" s="29">
        <f t="shared" si="0"/>
        <v>0.85578632156005763</v>
      </c>
      <c r="E10" s="153" t="str">
        <f t="shared" si="1"/>
        <v>A</v>
      </c>
      <c r="F10" s="83">
        <f>'2020 исходные'!J10</f>
        <v>0.63157894736842102</v>
      </c>
      <c r="G10" s="29">
        <f t="shared" si="2"/>
        <v>0.65461609933586384</v>
      </c>
      <c r="H10" s="153" t="str">
        <f t="shared" si="3"/>
        <v>C</v>
      </c>
      <c r="I10" s="61">
        <f>'2020 исходные'!M10</f>
        <v>0.58653846153846156</v>
      </c>
      <c r="J10" s="29">
        <f t="shared" si="4"/>
        <v>0.59621478606843026</v>
      </c>
      <c r="K10" s="163" t="str">
        <f t="shared" si="5"/>
        <v>C</v>
      </c>
      <c r="L10" s="139">
        <f>'2020 исходные'!P10</f>
        <v>0.42307692307692307</v>
      </c>
      <c r="M10" s="29">
        <f t="shared" si="17"/>
        <v>0.46558772587432562</v>
      </c>
      <c r="N10" s="153" t="str">
        <f t="shared" si="6"/>
        <v>C</v>
      </c>
      <c r="O10" s="74">
        <f>'2020 исходные'!S10</f>
        <v>16.14423076923077</v>
      </c>
      <c r="P10" s="56">
        <f t="shared" si="7"/>
        <v>14.625822521927224</v>
      </c>
      <c r="Q10" s="153" t="str">
        <f t="shared" si="8"/>
        <v>C</v>
      </c>
      <c r="R10" s="195" t="str">
        <f>IF(X10&gt;=3.5,"A",IF(X10&gt;=2.5,"B",IF(X10&gt;=1.5,"C","D")))</f>
        <v>C</v>
      </c>
      <c r="S10" s="183">
        <f>IF(E10="A",4.2,IF(E10="B",2.5,IF(E10="C",2,1)))</f>
        <v>4.2</v>
      </c>
      <c r="T10" s="184">
        <f>IF(H10="A",4.2,IF(H10="B",2.5,IF(H10="C",2,1)))</f>
        <v>2</v>
      </c>
      <c r="U10" s="184">
        <f>IF(K10="A",4.2,IF(K10="B",2.5,IF(K10="C",2,1)))</f>
        <v>2</v>
      </c>
      <c r="V10" s="184">
        <f>IF(N10="A",4.2,IF(N10="B",2.5,IF(N10="C",2,1)))</f>
        <v>2</v>
      </c>
      <c r="W10" s="184">
        <f>IF(Q10="A",4.2,IF(Q10="B",2.5,IF(Q10="C",2,1)))</f>
        <v>2</v>
      </c>
      <c r="X10" s="184">
        <f>AVERAGE(S10:W10)</f>
        <v>2.44</v>
      </c>
    </row>
    <row r="11" spans="1:24" x14ac:dyDescent="0.25">
      <c r="A11" s="17">
        <v>4</v>
      </c>
      <c r="B11" s="8" t="s">
        <v>71</v>
      </c>
      <c r="C11" s="106">
        <f>'2020 исходные'!F11</f>
        <v>0.8529411764705882</v>
      </c>
      <c r="D11" s="29">
        <f t="shared" si="0"/>
        <v>0.85578632156005763</v>
      </c>
      <c r="E11" s="153" t="str">
        <f t="shared" si="1"/>
        <v>C</v>
      </c>
      <c r="F11" s="83">
        <f>'2020 исходные'!J11</f>
        <v>0.7816091954022989</v>
      </c>
      <c r="G11" s="29">
        <f t="shared" si="2"/>
        <v>0.65461609933586384</v>
      </c>
      <c r="H11" s="153" t="str">
        <f t="shared" si="3"/>
        <v>A</v>
      </c>
      <c r="I11" s="61">
        <f>'2020 исходные'!M11</f>
        <v>0.73195876288659789</v>
      </c>
      <c r="J11" s="29">
        <f t="shared" si="4"/>
        <v>0.59621478606843026</v>
      </c>
      <c r="K11" s="164" t="str">
        <f t="shared" si="5"/>
        <v>A</v>
      </c>
      <c r="L11" s="139">
        <f>'2020 исходные'!P11</f>
        <v>0.47422680412371132</v>
      </c>
      <c r="M11" s="29">
        <f t="shared" si="17"/>
        <v>0.46558772587432562</v>
      </c>
      <c r="N11" s="153" t="str">
        <f t="shared" si="6"/>
        <v>B</v>
      </c>
      <c r="O11" s="74">
        <f>'2020 исходные'!S11</f>
        <v>14.103092783505154</v>
      </c>
      <c r="P11" s="56">
        <f t="shared" si="7"/>
        <v>14.625822521927224</v>
      </c>
      <c r="Q11" s="152" t="str">
        <f t="shared" si="8"/>
        <v>B</v>
      </c>
      <c r="R11" s="195" t="str">
        <f>IF(X11&gt;=3.5,"A",IF(X11&gt;=2.5,"B",IF(X11&gt;=1.5,"C","D")))</f>
        <v>B</v>
      </c>
      <c r="S11" s="183">
        <f>IF(E11="A",4.2,IF(E11="B",2.5,IF(E11="C",2,1)))</f>
        <v>2</v>
      </c>
      <c r="T11" s="184">
        <f>IF(H11="A",4.2,IF(H11="B",2.5,IF(H11="C",2,1)))</f>
        <v>4.2</v>
      </c>
      <c r="U11" s="184">
        <f>IF(K11="A",4.2,IF(K11="B",2.5,IF(K11="C",2,1)))</f>
        <v>4.2</v>
      </c>
      <c r="V11" s="184">
        <f>IF(N11="A",4.2,IF(N11="B",2.5,IF(N11="C",2,1)))</f>
        <v>2.5</v>
      </c>
      <c r="W11" s="184">
        <f>IF(Q11="A",4.2,IF(Q11="B",2.5,IF(Q11="C",2,1)))</f>
        <v>2.5</v>
      </c>
      <c r="X11" s="184">
        <f>AVERAGE(S11:W11)</f>
        <v>3.08</v>
      </c>
    </row>
    <row r="12" spans="1:24" x14ac:dyDescent="0.25">
      <c r="A12" s="17">
        <v>5</v>
      </c>
      <c r="B12" s="11" t="s">
        <v>66</v>
      </c>
      <c r="C12" s="103">
        <f>'2020 исходные'!F12</f>
        <v>0.83018867924528306</v>
      </c>
      <c r="D12" s="28">
        <f t="shared" si="0"/>
        <v>0.85578632156005763</v>
      </c>
      <c r="E12" s="165" t="str">
        <f t="shared" si="1"/>
        <v>C</v>
      </c>
      <c r="F12" s="82">
        <f>'2020 исходные'!J12</f>
        <v>0.84090909090909094</v>
      </c>
      <c r="G12" s="28">
        <f t="shared" si="2"/>
        <v>0.65461609933586384</v>
      </c>
      <c r="H12" s="165" t="str">
        <f t="shared" si="3"/>
        <v>A</v>
      </c>
      <c r="I12" s="65">
        <f>'2020 исходные'!M12</f>
        <v>0.81632653061224492</v>
      </c>
      <c r="J12" s="28">
        <f t="shared" si="4"/>
        <v>0.59621478606843026</v>
      </c>
      <c r="K12" s="168" t="str">
        <f t="shared" si="5"/>
        <v>A</v>
      </c>
      <c r="L12" s="138">
        <f>'2020 исходные'!P12</f>
        <v>0.30612244897959184</v>
      </c>
      <c r="M12" s="28">
        <f t="shared" si="17"/>
        <v>0.46558772587432562</v>
      </c>
      <c r="N12" s="156" t="str">
        <f t="shared" si="6"/>
        <v>C</v>
      </c>
      <c r="O12" s="73">
        <f>'2020 исходные'!S12</f>
        <v>16.020408163265305</v>
      </c>
      <c r="P12" s="55">
        <f t="shared" si="7"/>
        <v>14.625822521927224</v>
      </c>
      <c r="Q12" s="165" t="str">
        <f t="shared" si="8"/>
        <v>C</v>
      </c>
      <c r="R12" s="192" t="str">
        <f>IF(X12&gt;=3.5,"A",IF(X12&gt;=2.5,"B",IF(X12&gt;=1.5,"C","D")))</f>
        <v>B</v>
      </c>
      <c r="S12" s="187">
        <f>IF(E12="A",4.2,IF(E12="B",2.5,IF(E12="C",2,1)))</f>
        <v>2</v>
      </c>
      <c r="T12" s="188">
        <f>IF(H12="A",4.2,IF(H12="B",2.5,IF(H12="C",2,1)))</f>
        <v>4.2</v>
      </c>
      <c r="U12" s="188">
        <f>IF(K12="A",4.2,IF(K12="B",2.5,IF(K12="C",2,1)))</f>
        <v>4.2</v>
      </c>
      <c r="V12" s="188">
        <f>IF(N12="A",4.2,IF(N12="B",2.5,IF(N12="C",2,1)))</f>
        <v>2</v>
      </c>
      <c r="W12" s="188">
        <f>IF(Q12="A",4.2,IF(Q12="B",2.5,IF(Q12="C",2,1)))</f>
        <v>2</v>
      </c>
      <c r="X12" s="188">
        <f>AVERAGE(S12:W12)</f>
        <v>2.88</v>
      </c>
    </row>
    <row r="13" spans="1:24" x14ac:dyDescent="0.25">
      <c r="A13" s="17">
        <v>6</v>
      </c>
      <c r="B13" s="8" t="s">
        <v>73</v>
      </c>
      <c r="C13" s="103">
        <f>'2020 исходные'!F13</f>
        <v>0.8214285714285714</v>
      </c>
      <c r="D13" s="29">
        <f t="shared" si="0"/>
        <v>0.85578632156005763</v>
      </c>
      <c r="E13" s="153" t="str">
        <f t="shared" si="1"/>
        <v>C</v>
      </c>
      <c r="F13" s="83">
        <f>'2020 исходные'!J13</f>
        <v>0.43478260869565216</v>
      </c>
      <c r="G13" s="29">
        <f t="shared" si="2"/>
        <v>0.65461609933586384</v>
      </c>
      <c r="H13" s="153" t="str">
        <f t="shared" si="3"/>
        <v>C</v>
      </c>
      <c r="I13" s="61">
        <f>'2020 исходные'!M13</f>
        <v>0.33870967741935482</v>
      </c>
      <c r="J13" s="29">
        <f t="shared" si="4"/>
        <v>0.59621478606843026</v>
      </c>
      <c r="K13" s="164" t="str">
        <f t="shared" si="5"/>
        <v>C</v>
      </c>
      <c r="L13" s="139">
        <f>'2020 исходные'!P13</f>
        <v>0.56451612903225812</v>
      </c>
      <c r="M13" s="29">
        <f t="shared" si="17"/>
        <v>0.46558772587432562</v>
      </c>
      <c r="N13" s="155" t="str">
        <f t="shared" si="6"/>
        <v>B</v>
      </c>
      <c r="O13" s="74">
        <f>'2020 исходные'!S13</f>
        <v>13.35483870967742</v>
      </c>
      <c r="P13" s="56">
        <f t="shared" si="7"/>
        <v>14.625822521927224</v>
      </c>
      <c r="Q13" s="153" t="str">
        <f t="shared" si="8"/>
        <v>B</v>
      </c>
      <c r="R13" s="195" t="str">
        <f t="shared" si="10"/>
        <v>C</v>
      </c>
      <c r="S13" s="183">
        <f t="shared" si="11"/>
        <v>2</v>
      </c>
      <c r="T13" s="184">
        <f t="shared" si="12"/>
        <v>2</v>
      </c>
      <c r="U13" s="184">
        <f t="shared" si="13"/>
        <v>2</v>
      </c>
      <c r="V13" s="184">
        <f t="shared" si="14"/>
        <v>2.5</v>
      </c>
      <c r="W13" s="184">
        <f t="shared" si="15"/>
        <v>2.5</v>
      </c>
      <c r="X13" s="184">
        <f t="shared" si="16"/>
        <v>2.2000000000000002</v>
      </c>
    </row>
    <row r="14" spans="1:24" x14ac:dyDescent="0.25">
      <c r="A14" s="17">
        <v>7</v>
      </c>
      <c r="B14" s="8" t="s">
        <v>4</v>
      </c>
      <c r="C14" s="103">
        <f>'2020 исходные'!F14</f>
        <v>0.93181818181818177</v>
      </c>
      <c r="D14" s="29">
        <f t="shared" si="0"/>
        <v>0.85578632156005763</v>
      </c>
      <c r="E14" s="153" t="str">
        <f t="shared" si="1"/>
        <v>A</v>
      </c>
      <c r="F14" s="83">
        <f>'2020 исходные'!J14</f>
        <v>0.62195121951219512</v>
      </c>
      <c r="G14" s="29">
        <f t="shared" si="2"/>
        <v>0.65461609933586384</v>
      </c>
      <c r="H14" s="155" t="str">
        <f t="shared" si="3"/>
        <v>C</v>
      </c>
      <c r="I14" s="61">
        <f>'2020 исходные'!M14</f>
        <v>0.59090909090909094</v>
      </c>
      <c r="J14" s="29">
        <f t="shared" si="4"/>
        <v>0.59621478606843026</v>
      </c>
      <c r="K14" s="164" t="str">
        <f t="shared" si="5"/>
        <v>C</v>
      </c>
      <c r="L14" s="139">
        <f>'2020 исходные'!P14</f>
        <v>0.46590909090909088</v>
      </c>
      <c r="M14" s="29">
        <f t="shared" si="17"/>
        <v>0.46558772587432562</v>
      </c>
      <c r="N14" s="153" t="str">
        <f t="shared" si="6"/>
        <v>B</v>
      </c>
      <c r="O14" s="74">
        <f>'2020 исходные'!S14</f>
        <v>13.397727272727273</v>
      </c>
      <c r="P14" s="56">
        <f t="shared" si="7"/>
        <v>14.625822521927224</v>
      </c>
      <c r="Q14" s="173" t="str">
        <f t="shared" si="8"/>
        <v>B</v>
      </c>
      <c r="R14" s="195" t="str">
        <f t="shared" si="10"/>
        <v>B</v>
      </c>
      <c r="S14" s="183">
        <f t="shared" si="11"/>
        <v>4.2</v>
      </c>
      <c r="T14" s="184">
        <f t="shared" si="12"/>
        <v>2</v>
      </c>
      <c r="U14" s="184">
        <f t="shared" si="13"/>
        <v>2</v>
      </c>
      <c r="V14" s="184">
        <f t="shared" si="14"/>
        <v>2.5</v>
      </c>
      <c r="W14" s="184">
        <f t="shared" si="15"/>
        <v>2.5</v>
      </c>
      <c r="X14" s="184">
        <f t="shared" si="16"/>
        <v>2.6399999999999997</v>
      </c>
    </row>
    <row r="15" spans="1:24" x14ac:dyDescent="0.25">
      <c r="A15" s="17">
        <v>8</v>
      </c>
      <c r="B15" s="8" t="s">
        <v>68</v>
      </c>
      <c r="C15" s="103">
        <f>'2020 исходные'!F15</f>
        <v>0.82608695652173914</v>
      </c>
      <c r="D15" s="29">
        <f t="shared" si="0"/>
        <v>0.85578632156005763</v>
      </c>
      <c r="E15" s="152" t="str">
        <f t="shared" si="1"/>
        <v>C</v>
      </c>
      <c r="F15" s="83">
        <f>'2020 исходные'!J15</f>
        <v>0.57894736842105265</v>
      </c>
      <c r="G15" s="29">
        <f t="shared" si="2"/>
        <v>0.65461609933586384</v>
      </c>
      <c r="H15" s="152" t="str">
        <f t="shared" si="3"/>
        <v>C</v>
      </c>
      <c r="I15" s="61">
        <f>'2020 исходные'!M15</f>
        <v>0.46575342465753422</v>
      </c>
      <c r="J15" s="29">
        <f t="shared" si="4"/>
        <v>0.59621478606843026</v>
      </c>
      <c r="K15" s="164" t="str">
        <f t="shared" si="5"/>
        <v>C</v>
      </c>
      <c r="L15" s="139">
        <f>'2020 исходные'!P15</f>
        <v>0.53424657534246578</v>
      </c>
      <c r="M15" s="29">
        <f t="shared" si="17"/>
        <v>0.46558772587432562</v>
      </c>
      <c r="N15" s="153" t="str">
        <f t="shared" si="6"/>
        <v>B</v>
      </c>
      <c r="O15" s="74">
        <f>'2020 исходные'!S15</f>
        <v>12.575342465753424</v>
      </c>
      <c r="P15" s="56">
        <f t="shared" si="7"/>
        <v>14.625822521927224</v>
      </c>
      <c r="Q15" s="153" t="str">
        <f t="shared" si="8"/>
        <v>B</v>
      </c>
      <c r="R15" s="195" t="str">
        <f t="shared" si="10"/>
        <v>C</v>
      </c>
      <c r="S15" s="183">
        <f t="shared" si="11"/>
        <v>2</v>
      </c>
      <c r="T15" s="184">
        <f t="shared" si="12"/>
        <v>2</v>
      </c>
      <c r="U15" s="184">
        <f t="shared" si="13"/>
        <v>2</v>
      </c>
      <c r="V15" s="184">
        <f t="shared" si="14"/>
        <v>2.5</v>
      </c>
      <c r="W15" s="184">
        <f t="shared" si="15"/>
        <v>2.5</v>
      </c>
      <c r="X15" s="184">
        <f t="shared" si="16"/>
        <v>2.2000000000000002</v>
      </c>
    </row>
    <row r="16" spans="1:24" ht="15.75" thickBot="1" x14ac:dyDescent="0.3">
      <c r="A16" s="14">
        <v>9</v>
      </c>
      <c r="B16" s="8" t="s">
        <v>107</v>
      </c>
      <c r="C16" s="103">
        <f>'2020 исходные'!F16</f>
        <v>0.8571428571428571</v>
      </c>
      <c r="D16" s="29">
        <f t="shared" si="0"/>
        <v>0.85578632156005763</v>
      </c>
      <c r="E16" s="153" t="str">
        <f t="shared" si="1"/>
        <v>B</v>
      </c>
      <c r="F16" s="83">
        <f>'2020 исходные'!J16</f>
        <v>0.72916666666666663</v>
      </c>
      <c r="G16" s="29">
        <f t="shared" si="2"/>
        <v>0.65461609933586384</v>
      </c>
      <c r="H16" s="155" t="str">
        <f t="shared" si="3"/>
        <v>A</v>
      </c>
      <c r="I16" s="61">
        <f>'2020 исходные'!M16</f>
        <v>0.68627450980392157</v>
      </c>
      <c r="J16" s="29">
        <f t="shared" si="4"/>
        <v>0.59621478606843026</v>
      </c>
      <c r="K16" s="164" t="str">
        <f t="shared" si="5"/>
        <v>B</v>
      </c>
      <c r="L16" s="140">
        <f>'2020 исходные'!P16</f>
        <v>0.49019607843137253</v>
      </c>
      <c r="M16" s="31">
        <f t="shared" si="17"/>
        <v>0.46558772587432562</v>
      </c>
      <c r="N16" s="160" t="str">
        <f t="shared" si="6"/>
        <v>B</v>
      </c>
      <c r="O16" s="74">
        <f>'2020 исходные'!S16</f>
        <v>17.862745098039216</v>
      </c>
      <c r="P16" s="56">
        <f t="shared" si="7"/>
        <v>14.625822521927224</v>
      </c>
      <c r="Q16" s="173" t="str">
        <f t="shared" si="8"/>
        <v>C</v>
      </c>
      <c r="R16" s="195" t="str">
        <f t="shared" si="10"/>
        <v>B</v>
      </c>
      <c r="S16" s="185">
        <f t="shared" si="11"/>
        <v>2.5</v>
      </c>
      <c r="T16" s="186">
        <f t="shared" si="12"/>
        <v>4.2</v>
      </c>
      <c r="U16" s="186">
        <f t="shared" si="13"/>
        <v>2.5</v>
      </c>
      <c r="V16" s="186">
        <f t="shared" si="14"/>
        <v>2.5</v>
      </c>
      <c r="W16" s="186">
        <f t="shared" si="15"/>
        <v>2</v>
      </c>
      <c r="X16" s="186">
        <f t="shared" si="16"/>
        <v>2.7399999999999998</v>
      </c>
    </row>
    <row r="17" spans="1:24" ht="15.75" thickBot="1" x14ac:dyDescent="0.3">
      <c r="A17" s="18"/>
      <c r="B17" s="121" t="s">
        <v>130</v>
      </c>
      <c r="C17" s="102">
        <f>AVERAGE(C18:C29)</f>
        <v>0.87276694037736269</v>
      </c>
      <c r="D17" s="143">
        <f t="shared" si="0"/>
        <v>0.85578632156005763</v>
      </c>
      <c r="E17" s="154" t="str">
        <f t="shared" si="1"/>
        <v>B</v>
      </c>
      <c r="F17" s="5">
        <f>AVERAGE(F18:F29)</f>
        <v>0.73275178666063612</v>
      </c>
      <c r="G17" s="141">
        <f t="shared" si="2"/>
        <v>0.65461609933586384</v>
      </c>
      <c r="H17" s="154" t="str">
        <f t="shared" si="3"/>
        <v>A</v>
      </c>
      <c r="I17" s="5">
        <f>AVERAGE(I18:I29)</f>
        <v>0.67427065814180687</v>
      </c>
      <c r="J17" s="141">
        <f t="shared" si="4"/>
        <v>0.59621478606843026</v>
      </c>
      <c r="K17" s="154" t="str">
        <f t="shared" si="5"/>
        <v>B</v>
      </c>
      <c r="L17" s="6">
        <f>AVERAGE(L18:L29)</f>
        <v>0.46870604165324398</v>
      </c>
      <c r="M17" s="141">
        <f t="shared" si="17"/>
        <v>0.46558772587432562</v>
      </c>
      <c r="N17" s="154" t="str">
        <f t="shared" si="6"/>
        <v>B</v>
      </c>
      <c r="O17" s="54">
        <f>AVERAGE(O18:O29)</f>
        <v>13.669092835296404</v>
      </c>
      <c r="P17" s="142">
        <f t="shared" si="7"/>
        <v>14.625822521927224</v>
      </c>
      <c r="Q17" s="151" t="str">
        <f t="shared" si="8"/>
        <v>B</v>
      </c>
      <c r="R17" s="196" t="str">
        <f t="shared" si="10"/>
        <v>B</v>
      </c>
      <c r="S17" s="189">
        <f t="shared" si="11"/>
        <v>2.5</v>
      </c>
      <c r="T17" s="190">
        <f t="shared" si="12"/>
        <v>4.2</v>
      </c>
      <c r="U17" s="190">
        <f t="shared" si="13"/>
        <v>2.5</v>
      </c>
      <c r="V17" s="190">
        <f t="shared" si="14"/>
        <v>2.5</v>
      </c>
      <c r="W17" s="190">
        <f t="shared" si="15"/>
        <v>2.5</v>
      </c>
      <c r="X17" s="201">
        <f t="shared" si="16"/>
        <v>2.84</v>
      </c>
    </row>
    <row r="18" spans="1:24" x14ac:dyDescent="0.25">
      <c r="A18" s="16">
        <v>1</v>
      </c>
      <c r="B18" s="7" t="s">
        <v>74</v>
      </c>
      <c r="C18" s="103">
        <f>'2020 исходные'!F18</f>
        <v>0.74358974358974361</v>
      </c>
      <c r="D18" s="28">
        <f t="shared" si="0"/>
        <v>0.85578632156005763</v>
      </c>
      <c r="E18" s="155" t="str">
        <f t="shared" si="1"/>
        <v>C</v>
      </c>
      <c r="F18" s="82">
        <f>'2020 исходные'!J18</f>
        <v>0.68965517241379315</v>
      </c>
      <c r="G18" s="28">
        <f t="shared" si="2"/>
        <v>0.65461609933586384</v>
      </c>
      <c r="H18" s="155" t="str">
        <f t="shared" si="3"/>
        <v>B</v>
      </c>
      <c r="I18" s="65">
        <f>'2020 исходные'!M18</f>
        <v>0.64383561643835618</v>
      </c>
      <c r="J18" s="28">
        <f t="shared" si="4"/>
        <v>0.59621478606843026</v>
      </c>
      <c r="K18" s="165" t="str">
        <f t="shared" si="5"/>
        <v>B</v>
      </c>
      <c r="L18" s="67">
        <f>'2020 исходные'!P18</f>
        <v>0.41095890410958902</v>
      </c>
      <c r="M18" s="28">
        <f t="shared" si="17"/>
        <v>0.46558772587432562</v>
      </c>
      <c r="N18" s="155" t="str">
        <f t="shared" si="6"/>
        <v>C</v>
      </c>
      <c r="O18" s="73">
        <f>'2020 исходные'!S18</f>
        <v>14.575342465753424</v>
      </c>
      <c r="P18" s="55">
        <f t="shared" si="7"/>
        <v>14.625822521927224</v>
      </c>
      <c r="Q18" s="155" t="str">
        <f t="shared" si="8"/>
        <v>B</v>
      </c>
      <c r="R18" s="195" t="str">
        <f t="shared" si="10"/>
        <v>C</v>
      </c>
      <c r="S18" s="187">
        <f t="shared" si="11"/>
        <v>2</v>
      </c>
      <c r="T18" s="188">
        <f t="shared" si="12"/>
        <v>2.5</v>
      </c>
      <c r="U18" s="188">
        <f t="shared" si="13"/>
        <v>2.5</v>
      </c>
      <c r="V18" s="188">
        <f t="shared" si="14"/>
        <v>2</v>
      </c>
      <c r="W18" s="188">
        <f t="shared" si="15"/>
        <v>2.5</v>
      </c>
      <c r="X18" s="188">
        <f t="shared" si="16"/>
        <v>2.2999999999999998</v>
      </c>
    </row>
    <row r="19" spans="1:24" x14ac:dyDescent="0.25">
      <c r="A19" s="17">
        <v>2</v>
      </c>
      <c r="B19" s="8" t="s">
        <v>75</v>
      </c>
      <c r="C19" s="103">
        <f>'2020 исходные'!F19</f>
        <v>0.89090909090909087</v>
      </c>
      <c r="D19" s="29">
        <f t="shared" si="0"/>
        <v>0.85578632156005763</v>
      </c>
      <c r="E19" s="153" t="str">
        <f t="shared" si="1"/>
        <v>B</v>
      </c>
      <c r="F19" s="83">
        <f>'2020 исходные'!J19</f>
        <v>0.7142857142857143</v>
      </c>
      <c r="G19" s="29">
        <f t="shared" si="2"/>
        <v>0.65461609933586384</v>
      </c>
      <c r="H19" s="153" t="str">
        <f t="shared" si="3"/>
        <v>A</v>
      </c>
      <c r="I19" s="61">
        <f>'2020 исходные'!M19</f>
        <v>0.67924528301886788</v>
      </c>
      <c r="J19" s="29">
        <f t="shared" si="4"/>
        <v>0.59621478606843026</v>
      </c>
      <c r="K19" s="153" t="str">
        <f t="shared" si="5"/>
        <v>B</v>
      </c>
      <c r="L19" s="68">
        <f>'2020 исходные'!P19</f>
        <v>0.39622641509433965</v>
      </c>
      <c r="M19" s="29">
        <f t="shared" si="17"/>
        <v>0.46558772587432562</v>
      </c>
      <c r="N19" s="153" t="str">
        <f t="shared" si="6"/>
        <v>C</v>
      </c>
      <c r="O19" s="74">
        <f>'2020 исходные'!S19</f>
        <v>13.528301886792454</v>
      </c>
      <c r="P19" s="56">
        <f t="shared" si="7"/>
        <v>14.625822521927224</v>
      </c>
      <c r="Q19" s="153" t="str">
        <f t="shared" si="8"/>
        <v>B</v>
      </c>
      <c r="R19" s="192" t="str">
        <f>IF(X19&gt;=3.5,"A",IF(X19&gt;=2.5,"B",IF(X19&gt;=1.5,"C","D")))</f>
        <v>B</v>
      </c>
      <c r="S19" s="183">
        <f>IF(E19="A",4.2,IF(E19="B",2.5,IF(E19="C",2,1)))</f>
        <v>2.5</v>
      </c>
      <c r="T19" s="184">
        <f>IF(H19="A",4.2,IF(H19="B",2.5,IF(H19="C",2,1)))</f>
        <v>4.2</v>
      </c>
      <c r="U19" s="184">
        <f>IF(K19="A",4.2,IF(K19="B",2.5,IF(K19="C",2,1)))</f>
        <v>2.5</v>
      </c>
      <c r="V19" s="184">
        <f>IF(N19="A",4.2,IF(N19="B",2.5,IF(N19="C",2,1)))</f>
        <v>2</v>
      </c>
      <c r="W19" s="184">
        <f>IF(Q19="A",4.2,IF(Q19="B",2.5,IF(Q19="C",2,1)))</f>
        <v>2.5</v>
      </c>
      <c r="X19" s="184">
        <f>AVERAGE(S19:W19)</f>
        <v>2.7399999999999998</v>
      </c>
    </row>
    <row r="20" spans="1:24" x14ac:dyDescent="0.25">
      <c r="A20" s="17">
        <v>3</v>
      </c>
      <c r="B20" s="8" t="s">
        <v>79</v>
      </c>
      <c r="C20" s="103">
        <f>'2020 исходные'!F20</f>
        <v>0.89333333333333331</v>
      </c>
      <c r="D20" s="29">
        <f t="shared" si="0"/>
        <v>0.85578632156005763</v>
      </c>
      <c r="E20" s="153" t="str">
        <f t="shared" si="1"/>
        <v>B</v>
      </c>
      <c r="F20" s="83">
        <f>'2020 исходные'!J20</f>
        <v>0.86567164179104472</v>
      </c>
      <c r="G20" s="29">
        <f t="shared" si="2"/>
        <v>0.65461609933586384</v>
      </c>
      <c r="H20" s="153" t="str">
        <f t="shared" si="3"/>
        <v>A</v>
      </c>
      <c r="I20" s="61">
        <f>'2020 исходные'!M20</f>
        <v>0.84722222222222221</v>
      </c>
      <c r="J20" s="29">
        <f t="shared" si="4"/>
        <v>0.59621478606843026</v>
      </c>
      <c r="K20" s="153" t="str">
        <f t="shared" si="5"/>
        <v>A</v>
      </c>
      <c r="L20" s="68">
        <f>'2020 исходные'!P20</f>
        <v>0.47222222222222221</v>
      </c>
      <c r="M20" s="29">
        <f t="shared" si="17"/>
        <v>0.46558772587432562</v>
      </c>
      <c r="N20" s="152" t="str">
        <f t="shared" si="6"/>
        <v>B</v>
      </c>
      <c r="O20" s="74">
        <f>'2020 исходные'!S20</f>
        <v>13.875</v>
      </c>
      <c r="P20" s="56">
        <f t="shared" si="7"/>
        <v>14.625822521927224</v>
      </c>
      <c r="Q20" s="152" t="str">
        <f t="shared" si="8"/>
        <v>B</v>
      </c>
      <c r="R20" s="192" t="str">
        <f>IF(X20&gt;=3.5,"A",IF(X20&gt;=2.5,"B",IF(X20&gt;=1.5,"C","D")))</f>
        <v>B</v>
      </c>
      <c r="S20" s="183">
        <f>IF(E20="A",4.2,IF(E20="B",2.5,IF(E20="C",2,1)))</f>
        <v>2.5</v>
      </c>
      <c r="T20" s="184">
        <f>IF(H20="A",4.2,IF(H20="B",2.5,IF(H20="C",2,1)))</f>
        <v>4.2</v>
      </c>
      <c r="U20" s="184">
        <f>IF(K20="A",4.2,IF(K20="B",2.5,IF(K20="C",2,1)))</f>
        <v>4.2</v>
      </c>
      <c r="V20" s="184">
        <f>IF(N20="A",4.2,IF(N20="B",2.5,IF(N20="C",2,1)))</f>
        <v>2.5</v>
      </c>
      <c r="W20" s="184">
        <f>IF(Q20="A",4.2,IF(Q20="B",2.5,IF(Q20="C",2,1)))</f>
        <v>2.5</v>
      </c>
      <c r="X20" s="184">
        <f>AVERAGE(S20:W20)</f>
        <v>3.18</v>
      </c>
    </row>
    <row r="21" spans="1:24" ht="15" customHeight="1" x14ac:dyDescent="0.25">
      <c r="A21" s="17">
        <v>4</v>
      </c>
      <c r="B21" s="8" t="s">
        <v>85</v>
      </c>
      <c r="C21" s="103">
        <f>'2020 исходные'!F21</f>
        <v>0.93650793650793651</v>
      </c>
      <c r="D21" s="29">
        <f t="shared" si="0"/>
        <v>0.85578632156005763</v>
      </c>
      <c r="E21" s="153" t="str">
        <f t="shared" si="1"/>
        <v>A</v>
      </c>
      <c r="F21" s="83">
        <f>'2020 исходные'!J21</f>
        <v>0.77966101694915257</v>
      </c>
      <c r="G21" s="29">
        <f t="shared" si="2"/>
        <v>0.65461609933586384</v>
      </c>
      <c r="H21" s="153" t="str">
        <f t="shared" si="3"/>
        <v>A</v>
      </c>
      <c r="I21" s="61">
        <f>'2020 исходные'!M21</f>
        <v>0.73880597014925375</v>
      </c>
      <c r="J21" s="29">
        <f t="shared" si="4"/>
        <v>0.59621478606843026</v>
      </c>
      <c r="K21" s="153" t="str">
        <f t="shared" si="5"/>
        <v>A</v>
      </c>
      <c r="L21" s="68">
        <f>'2020 исходные'!P21</f>
        <v>0.45522388059701491</v>
      </c>
      <c r="M21" s="29">
        <f t="shared" si="17"/>
        <v>0.46558772587432562</v>
      </c>
      <c r="N21" s="162" t="str">
        <f t="shared" si="6"/>
        <v>C</v>
      </c>
      <c r="O21" s="74">
        <f>'2020 исходные'!S21</f>
        <v>12.522388059701493</v>
      </c>
      <c r="P21" s="56">
        <f t="shared" si="7"/>
        <v>14.625822521927224</v>
      </c>
      <c r="Q21" s="153" t="str">
        <f t="shared" si="8"/>
        <v>B</v>
      </c>
      <c r="R21" s="192" t="str">
        <f>IF(X21&gt;=3.5,"A",IF(X21&gt;=2.5,"B",IF(X21&gt;=1.5,"C","D")))</f>
        <v>B</v>
      </c>
      <c r="S21" s="183">
        <f>IF(E21="A",4.2,IF(E21="B",2.5,IF(E21="C",2,1)))</f>
        <v>4.2</v>
      </c>
      <c r="T21" s="184">
        <f>IF(H21="A",4.2,IF(H21="B",2.5,IF(H21="C",2,1)))</f>
        <v>4.2</v>
      </c>
      <c r="U21" s="184">
        <f>IF(K21="A",4.2,IF(K21="B",2.5,IF(K21="C",2,1)))</f>
        <v>4.2</v>
      </c>
      <c r="V21" s="184">
        <f>IF(N21="A",4.2,IF(N21="B",2.5,IF(N21="C",2,1)))</f>
        <v>2</v>
      </c>
      <c r="W21" s="184">
        <f>IF(Q21="A",4.2,IF(Q21="B",2.5,IF(Q21="C",2,1)))</f>
        <v>2.5</v>
      </c>
      <c r="X21" s="184">
        <f>AVERAGE(S21:W21)</f>
        <v>3.4200000000000004</v>
      </c>
    </row>
    <row r="22" spans="1:24" x14ac:dyDescent="0.25">
      <c r="A22" s="17">
        <v>5</v>
      </c>
      <c r="B22" s="8" t="s">
        <v>77</v>
      </c>
      <c r="C22" s="103">
        <f>'2020 исходные'!F22</f>
        <v>0.81308411214953269</v>
      </c>
      <c r="D22" s="29">
        <f t="shared" si="0"/>
        <v>0.85578632156005763</v>
      </c>
      <c r="E22" s="153" t="str">
        <f t="shared" si="1"/>
        <v>C</v>
      </c>
      <c r="F22" s="83">
        <f>'2020 исходные'!J22</f>
        <v>0.7931034482758621</v>
      </c>
      <c r="G22" s="29">
        <f t="shared" si="2"/>
        <v>0.65461609933586384</v>
      </c>
      <c r="H22" s="153" t="str">
        <f t="shared" si="3"/>
        <v>A</v>
      </c>
      <c r="I22" s="61">
        <f>'2020 исходные'!M22</f>
        <v>0.68571428571428572</v>
      </c>
      <c r="J22" s="29">
        <f t="shared" si="4"/>
        <v>0.59621478606843026</v>
      </c>
      <c r="K22" s="153" t="str">
        <f t="shared" si="5"/>
        <v>B</v>
      </c>
      <c r="L22" s="68">
        <f>'2020 исходные'!P22</f>
        <v>0.3619047619047619</v>
      </c>
      <c r="M22" s="29">
        <f t="shared" si="17"/>
        <v>0.46558772587432562</v>
      </c>
      <c r="N22" s="162" t="str">
        <f t="shared" si="6"/>
        <v>C</v>
      </c>
      <c r="O22" s="74">
        <f>'2020 исходные'!S22</f>
        <v>14.2</v>
      </c>
      <c r="P22" s="56">
        <f t="shared" si="7"/>
        <v>14.625822521927224</v>
      </c>
      <c r="Q22" s="173" t="str">
        <f t="shared" si="8"/>
        <v>B</v>
      </c>
      <c r="R22" s="197" t="str">
        <f>IF(X22&gt;=3.5,"A",IF(X22&gt;=2.5,"B",IF(X22&gt;=1.5,"C","D")))</f>
        <v>B</v>
      </c>
      <c r="S22" s="183">
        <f>IF(E22="A",4.2,IF(E22="B",2.5,IF(E22="C",2,1)))</f>
        <v>2</v>
      </c>
      <c r="T22" s="184">
        <f>IF(H22="A",4.2,IF(H22="B",2.5,IF(H22="C",2,1)))</f>
        <v>4.2</v>
      </c>
      <c r="U22" s="184">
        <f>IF(K22="A",4.2,IF(K22="B",2.5,IF(K22="C",2,1)))</f>
        <v>2.5</v>
      </c>
      <c r="V22" s="184">
        <f>IF(N22="A",4.2,IF(N22="B",2.5,IF(N22="C",2,1)))</f>
        <v>2</v>
      </c>
      <c r="W22" s="184">
        <f>IF(Q22="A",4.2,IF(Q22="B",2.5,IF(Q22="C",2,1)))</f>
        <v>2.5</v>
      </c>
      <c r="X22" s="184">
        <f>AVERAGE(S22:W22)</f>
        <v>2.6399999999999997</v>
      </c>
    </row>
    <row r="23" spans="1:24" x14ac:dyDescent="0.25">
      <c r="A23" s="17">
        <v>6</v>
      </c>
      <c r="B23" s="8" t="s">
        <v>76</v>
      </c>
      <c r="C23" s="103">
        <f>'2020 исходные'!F23</f>
        <v>0.78947368421052633</v>
      </c>
      <c r="D23" s="29">
        <f t="shared" si="0"/>
        <v>0.85578632156005763</v>
      </c>
      <c r="E23" s="152" t="str">
        <f t="shared" si="1"/>
        <v>C</v>
      </c>
      <c r="F23" s="83">
        <f>'2020 исходные'!J23</f>
        <v>0.71111111111111114</v>
      </c>
      <c r="G23" s="29">
        <f t="shared" si="2"/>
        <v>0.65461609933586384</v>
      </c>
      <c r="H23" s="152" t="str">
        <f t="shared" si="3"/>
        <v>A</v>
      </c>
      <c r="I23" s="61">
        <f>'2020 исходные'!M23</f>
        <v>0.58333333333333337</v>
      </c>
      <c r="J23" s="29">
        <f t="shared" si="4"/>
        <v>0.59621478606843026</v>
      </c>
      <c r="K23" s="152" t="str">
        <f t="shared" si="5"/>
        <v>C</v>
      </c>
      <c r="L23" s="68">
        <f>'2020 исходные'!P23</f>
        <v>0.46666666666666667</v>
      </c>
      <c r="M23" s="29">
        <f t="shared" si="17"/>
        <v>0.46558772587432562</v>
      </c>
      <c r="N23" s="162" t="str">
        <f t="shared" si="6"/>
        <v>B</v>
      </c>
      <c r="O23" s="74">
        <f>'2020 исходные'!S23</f>
        <v>15.7</v>
      </c>
      <c r="P23" s="56">
        <f t="shared" si="7"/>
        <v>14.625822521927224</v>
      </c>
      <c r="Q23" s="152" t="str">
        <f t="shared" si="8"/>
        <v>C</v>
      </c>
      <c r="R23" s="195" t="str">
        <f t="shared" si="10"/>
        <v>B</v>
      </c>
      <c r="S23" s="183">
        <f t="shared" si="11"/>
        <v>2</v>
      </c>
      <c r="T23" s="184">
        <f t="shared" si="12"/>
        <v>4.2</v>
      </c>
      <c r="U23" s="184">
        <f t="shared" si="13"/>
        <v>2</v>
      </c>
      <c r="V23" s="184">
        <f t="shared" si="14"/>
        <v>2.5</v>
      </c>
      <c r="W23" s="184">
        <f t="shared" si="15"/>
        <v>2</v>
      </c>
      <c r="X23" s="184">
        <f t="shared" si="16"/>
        <v>2.54</v>
      </c>
    </row>
    <row r="24" spans="1:24" x14ac:dyDescent="0.25">
      <c r="A24" s="17">
        <v>7</v>
      </c>
      <c r="B24" s="8" t="s">
        <v>10</v>
      </c>
      <c r="C24" s="103">
        <f>'2020 исходные'!F24</f>
        <v>0.8771929824561403</v>
      </c>
      <c r="D24" s="29">
        <f t="shared" si="0"/>
        <v>0.85578632156005763</v>
      </c>
      <c r="E24" s="153" t="str">
        <f t="shared" si="1"/>
        <v>B</v>
      </c>
      <c r="F24" s="83">
        <f>'2020 исходные'!J24</f>
        <v>0.86</v>
      </c>
      <c r="G24" s="29">
        <f t="shared" si="2"/>
        <v>0.65461609933586384</v>
      </c>
      <c r="H24" s="153" t="str">
        <f t="shared" si="3"/>
        <v>A</v>
      </c>
      <c r="I24" s="61">
        <f>'2020 исходные'!M24</f>
        <v>0.71212121212121215</v>
      </c>
      <c r="J24" s="29">
        <f t="shared" si="4"/>
        <v>0.59621478606843026</v>
      </c>
      <c r="K24" s="155" t="str">
        <f t="shared" si="5"/>
        <v>A</v>
      </c>
      <c r="L24" s="68">
        <f>'2020 исходные'!P24</f>
        <v>0.40909090909090912</v>
      </c>
      <c r="M24" s="29">
        <f t="shared" si="17"/>
        <v>0.46558772587432562</v>
      </c>
      <c r="N24" s="155" t="str">
        <f t="shared" si="6"/>
        <v>C</v>
      </c>
      <c r="O24" s="74">
        <v>15</v>
      </c>
      <c r="P24" s="56">
        <f t="shared" si="7"/>
        <v>14.625822521927224</v>
      </c>
      <c r="Q24" s="152" t="str">
        <f t="shared" si="8"/>
        <v>B</v>
      </c>
      <c r="R24" s="195" t="str">
        <f t="shared" si="10"/>
        <v>B</v>
      </c>
      <c r="S24" s="183">
        <f t="shared" si="11"/>
        <v>2.5</v>
      </c>
      <c r="T24" s="184">
        <f t="shared" si="12"/>
        <v>4.2</v>
      </c>
      <c r="U24" s="184">
        <f t="shared" si="13"/>
        <v>4.2</v>
      </c>
      <c r="V24" s="184">
        <f t="shared" si="14"/>
        <v>2</v>
      </c>
      <c r="W24" s="184">
        <f t="shared" si="15"/>
        <v>2.5</v>
      </c>
      <c r="X24" s="184">
        <f t="shared" si="16"/>
        <v>3.08</v>
      </c>
    </row>
    <row r="25" spans="1:24" x14ac:dyDescent="0.25">
      <c r="A25" s="17">
        <v>8</v>
      </c>
      <c r="B25" s="8" t="s">
        <v>78</v>
      </c>
      <c r="C25" s="103">
        <f>'2020 исходные'!F25</f>
        <v>0.87878787878787878</v>
      </c>
      <c r="D25" s="29">
        <f t="shared" si="0"/>
        <v>0.85578632156005763</v>
      </c>
      <c r="E25" s="153" t="str">
        <f t="shared" si="1"/>
        <v>B</v>
      </c>
      <c r="F25" s="83">
        <f>'2020 исходные'!J25</f>
        <v>0.62068965517241381</v>
      </c>
      <c r="G25" s="29">
        <f t="shared" si="2"/>
        <v>0.65461609933586384</v>
      </c>
      <c r="H25" s="153" t="str">
        <f t="shared" si="3"/>
        <v>C</v>
      </c>
      <c r="I25" s="61">
        <f>'2020 исходные'!M25</f>
        <v>0.59259259259259256</v>
      </c>
      <c r="J25" s="29">
        <f t="shared" si="4"/>
        <v>0.59621478606843026</v>
      </c>
      <c r="K25" s="152" t="str">
        <f t="shared" si="5"/>
        <v>C</v>
      </c>
      <c r="L25" s="68">
        <f>'2020 исходные'!P25</f>
        <v>0.60185185185185186</v>
      </c>
      <c r="M25" s="29">
        <f t="shared" si="17"/>
        <v>0.46558772587432562</v>
      </c>
      <c r="N25" s="155" t="str">
        <f t="shared" si="6"/>
        <v>B</v>
      </c>
      <c r="O25" s="74">
        <f>'2020 исходные'!S25</f>
        <v>6.1481481481481479</v>
      </c>
      <c r="P25" s="56">
        <f t="shared" si="7"/>
        <v>14.625822521927224</v>
      </c>
      <c r="Q25" s="159" t="str">
        <f t="shared" si="8"/>
        <v>A</v>
      </c>
      <c r="R25" s="195" t="str">
        <f t="shared" si="10"/>
        <v>B</v>
      </c>
      <c r="S25" s="183">
        <f t="shared" si="11"/>
        <v>2.5</v>
      </c>
      <c r="T25" s="184">
        <f t="shared" si="12"/>
        <v>2</v>
      </c>
      <c r="U25" s="184">
        <f t="shared" si="13"/>
        <v>2</v>
      </c>
      <c r="V25" s="184">
        <f t="shared" si="14"/>
        <v>2.5</v>
      </c>
      <c r="W25" s="184">
        <f t="shared" si="15"/>
        <v>4.2</v>
      </c>
      <c r="X25" s="184">
        <f t="shared" si="16"/>
        <v>2.6399999999999997</v>
      </c>
    </row>
    <row r="26" spans="1:24" x14ac:dyDescent="0.25">
      <c r="A26" s="17">
        <v>9</v>
      </c>
      <c r="B26" s="8" t="s">
        <v>11</v>
      </c>
      <c r="C26" s="103">
        <f>'2020 исходные'!F26</f>
        <v>0.93421052631578949</v>
      </c>
      <c r="D26" s="29">
        <f t="shared" si="0"/>
        <v>0.85578632156005763</v>
      </c>
      <c r="E26" s="152" t="str">
        <f t="shared" si="1"/>
        <v>A</v>
      </c>
      <c r="F26" s="83">
        <f>'2020 исходные'!J26</f>
        <v>0.63380281690140849</v>
      </c>
      <c r="G26" s="29">
        <f t="shared" si="2"/>
        <v>0.65461609933586384</v>
      </c>
      <c r="H26" s="153" t="str">
        <f t="shared" si="3"/>
        <v>C</v>
      </c>
      <c r="I26" s="61">
        <f>'2020 исходные'!M26</f>
        <v>0.58227848101265822</v>
      </c>
      <c r="J26" s="29">
        <f t="shared" si="4"/>
        <v>0.59621478606843026</v>
      </c>
      <c r="K26" s="152" t="str">
        <f t="shared" si="5"/>
        <v>C</v>
      </c>
      <c r="L26" s="68">
        <f>'2020 исходные'!P26</f>
        <v>0.53164556962025311</v>
      </c>
      <c r="M26" s="29">
        <f t="shared" si="17"/>
        <v>0.46558772587432562</v>
      </c>
      <c r="N26" s="153" t="str">
        <f t="shared" si="6"/>
        <v>B</v>
      </c>
      <c r="O26" s="74">
        <f>'2020 исходные'!S26</f>
        <v>10.215189873417721</v>
      </c>
      <c r="P26" s="56">
        <f t="shared" si="7"/>
        <v>14.625822521927224</v>
      </c>
      <c r="Q26" s="153" t="str">
        <f t="shared" si="8"/>
        <v>A</v>
      </c>
      <c r="R26" s="192" t="str">
        <f t="shared" si="10"/>
        <v>B</v>
      </c>
      <c r="S26" s="183">
        <f t="shared" si="11"/>
        <v>4.2</v>
      </c>
      <c r="T26" s="184">
        <f t="shared" si="12"/>
        <v>2</v>
      </c>
      <c r="U26" s="184">
        <f t="shared" si="13"/>
        <v>2</v>
      </c>
      <c r="V26" s="184">
        <f t="shared" si="14"/>
        <v>2.5</v>
      </c>
      <c r="W26" s="184">
        <f t="shared" si="15"/>
        <v>4.2</v>
      </c>
      <c r="X26" s="184">
        <f t="shared" si="16"/>
        <v>2.9799999999999995</v>
      </c>
    </row>
    <row r="27" spans="1:24" x14ac:dyDescent="0.25">
      <c r="A27" s="204">
        <v>10</v>
      </c>
      <c r="B27" s="8" t="s">
        <v>12</v>
      </c>
      <c r="C27" s="103">
        <f>'2020 исходные'!F27</f>
        <v>0.88732394366197187</v>
      </c>
      <c r="D27" s="29">
        <f t="shared" si="0"/>
        <v>0.85578632156005763</v>
      </c>
      <c r="E27" s="153" t="str">
        <f t="shared" si="1"/>
        <v>B</v>
      </c>
      <c r="F27" s="83">
        <f>'2020 исходные'!J27</f>
        <v>0.7142857142857143</v>
      </c>
      <c r="G27" s="29">
        <f t="shared" si="2"/>
        <v>0.65461609933586384</v>
      </c>
      <c r="H27" s="153" t="str">
        <f t="shared" si="3"/>
        <v>A</v>
      </c>
      <c r="I27" s="66">
        <f>'2020 исходные'!M27</f>
        <v>0.68571428571428572</v>
      </c>
      <c r="J27" s="29">
        <f t="shared" si="4"/>
        <v>0.59621478606843026</v>
      </c>
      <c r="K27" s="152" t="str">
        <f t="shared" si="5"/>
        <v>B</v>
      </c>
      <c r="L27" s="68">
        <f>'2020 исходные'!P27</f>
        <v>0.55714285714285716</v>
      </c>
      <c r="M27" s="29">
        <f t="shared" si="17"/>
        <v>0.46558772587432562</v>
      </c>
      <c r="N27" s="162" t="str">
        <f t="shared" si="6"/>
        <v>B</v>
      </c>
      <c r="O27" s="74">
        <f>'2020 исходные'!S27</f>
        <v>13.3</v>
      </c>
      <c r="P27" s="56">
        <f t="shared" si="7"/>
        <v>14.625822521927224</v>
      </c>
      <c r="Q27" s="153" t="str">
        <f t="shared" si="8"/>
        <v>B</v>
      </c>
      <c r="R27" s="193" t="str">
        <f t="shared" si="10"/>
        <v>B</v>
      </c>
      <c r="S27" s="183">
        <f t="shared" si="11"/>
        <v>2.5</v>
      </c>
      <c r="T27" s="184">
        <f t="shared" si="12"/>
        <v>4.2</v>
      </c>
      <c r="U27" s="184">
        <f t="shared" si="13"/>
        <v>2.5</v>
      </c>
      <c r="V27" s="184">
        <f t="shared" si="14"/>
        <v>2.5</v>
      </c>
      <c r="W27" s="184">
        <f t="shared" si="15"/>
        <v>2.5</v>
      </c>
      <c r="X27" s="184">
        <f t="shared" si="16"/>
        <v>2.84</v>
      </c>
    </row>
    <row r="28" spans="1:24" x14ac:dyDescent="0.25">
      <c r="A28" s="177">
        <v>11</v>
      </c>
      <c r="B28" s="8" t="s">
        <v>175</v>
      </c>
      <c r="C28" s="103">
        <f>'2020 исходные'!F28</f>
        <v>0.90196078431372551</v>
      </c>
      <c r="D28" s="29">
        <f t="shared" si="0"/>
        <v>0.85578632156005763</v>
      </c>
      <c r="E28" s="153" t="str">
        <f t="shared" si="1"/>
        <v>A</v>
      </c>
      <c r="F28" s="83">
        <f>'2020 исходные'!J28</f>
        <v>0.67391304347826086</v>
      </c>
      <c r="G28" s="29">
        <f t="shared" si="2"/>
        <v>0.65461609933586384</v>
      </c>
      <c r="H28" s="153" t="str">
        <f t="shared" si="3"/>
        <v>B</v>
      </c>
      <c r="I28" s="61">
        <f>'2020 исходные'!M28</f>
        <v>0.61538461538461542</v>
      </c>
      <c r="J28" s="29">
        <f t="shared" si="4"/>
        <v>0.59621478606843026</v>
      </c>
      <c r="K28" s="152" t="str">
        <f t="shared" si="5"/>
        <v>B</v>
      </c>
      <c r="L28" s="68">
        <f>'2020 исходные'!P28</f>
        <v>0.46153846153846156</v>
      </c>
      <c r="M28" s="29">
        <f t="shared" si="17"/>
        <v>0.46558772587432562</v>
      </c>
      <c r="N28" s="155" t="str">
        <f t="shared" si="6"/>
        <v>C</v>
      </c>
      <c r="O28" s="76">
        <f>'2020 исходные'!S28</f>
        <v>16.089743589743591</v>
      </c>
      <c r="P28" s="56">
        <f t="shared" si="7"/>
        <v>14.625822521927224</v>
      </c>
      <c r="Q28" s="152" t="str">
        <f t="shared" si="8"/>
        <v>C</v>
      </c>
      <c r="R28" s="195" t="str">
        <f t="shared" si="10"/>
        <v>B</v>
      </c>
      <c r="S28" s="183">
        <f t="shared" si="11"/>
        <v>4.2</v>
      </c>
      <c r="T28" s="184">
        <f t="shared" si="12"/>
        <v>2.5</v>
      </c>
      <c r="U28" s="184">
        <f t="shared" si="13"/>
        <v>2.5</v>
      </c>
      <c r="V28" s="184">
        <f t="shared" si="14"/>
        <v>2</v>
      </c>
      <c r="W28" s="184">
        <f t="shared" si="15"/>
        <v>2</v>
      </c>
      <c r="X28" s="184">
        <f t="shared" si="16"/>
        <v>2.6399999999999997</v>
      </c>
    </row>
    <row r="29" spans="1:24" ht="15.75" thickBot="1" x14ac:dyDescent="0.3">
      <c r="A29" s="205">
        <v>12</v>
      </c>
      <c r="B29" s="10" t="s">
        <v>13</v>
      </c>
      <c r="C29" s="104">
        <f>'2020 исходные'!F29</f>
        <v>0.92682926829268297</v>
      </c>
      <c r="D29" s="30">
        <f t="shared" si="0"/>
        <v>0.85578632156005763</v>
      </c>
      <c r="E29" s="155" t="str">
        <f t="shared" si="1"/>
        <v>A</v>
      </c>
      <c r="F29" s="84">
        <f>'2020 исходные'!J29</f>
        <v>0.73684210526315785</v>
      </c>
      <c r="G29" s="30">
        <f t="shared" si="2"/>
        <v>0.65461609933586384</v>
      </c>
      <c r="H29" s="157" t="str">
        <f t="shared" si="3"/>
        <v>A</v>
      </c>
      <c r="I29" s="62">
        <f>'2020 исходные'!M29</f>
        <v>0.72499999999999998</v>
      </c>
      <c r="J29" s="30">
        <f t="shared" si="4"/>
        <v>0.59621478606843026</v>
      </c>
      <c r="K29" s="153" t="str">
        <f t="shared" si="5"/>
        <v>A</v>
      </c>
      <c r="L29" s="69">
        <f>'2020 исходные'!P29</f>
        <v>0.5</v>
      </c>
      <c r="M29" s="30">
        <f t="shared" si="17"/>
        <v>0.46558772587432562</v>
      </c>
      <c r="N29" s="153" t="str">
        <f t="shared" si="6"/>
        <v>B</v>
      </c>
      <c r="O29" s="75">
        <f>'2020 исходные'!S29</f>
        <v>18.875</v>
      </c>
      <c r="P29" s="57">
        <f t="shared" si="7"/>
        <v>14.625822521927224</v>
      </c>
      <c r="Q29" s="152" t="str">
        <f t="shared" si="8"/>
        <v>C</v>
      </c>
      <c r="R29" s="197" t="str">
        <f t="shared" si="10"/>
        <v>B</v>
      </c>
      <c r="S29" s="185">
        <f t="shared" si="11"/>
        <v>4.2</v>
      </c>
      <c r="T29" s="186">
        <f t="shared" si="12"/>
        <v>4.2</v>
      </c>
      <c r="U29" s="186">
        <f t="shared" si="13"/>
        <v>4.2</v>
      </c>
      <c r="V29" s="186">
        <f t="shared" si="14"/>
        <v>2.5</v>
      </c>
      <c r="W29" s="186">
        <f t="shared" si="15"/>
        <v>2</v>
      </c>
      <c r="X29" s="186">
        <f t="shared" si="16"/>
        <v>3.4200000000000004</v>
      </c>
    </row>
    <row r="30" spans="1:24" ht="15.75" thickBot="1" x14ac:dyDescent="0.3">
      <c r="A30" s="15"/>
      <c r="B30" s="121" t="s">
        <v>131</v>
      </c>
      <c r="C30" s="102">
        <f>AVERAGE(C31:C48)</f>
        <v>0.82759035522914159</v>
      </c>
      <c r="D30" s="141">
        <f t="shared" si="0"/>
        <v>0.85578632156005763</v>
      </c>
      <c r="E30" s="154" t="str">
        <f t="shared" si="1"/>
        <v>C</v>
      </c>
      <c r="F30" s="5">
        <f>AVERAGE(F31:F48)</f>
        <v>0.71004108614039152</v>
      </c>
      <c r="G30" s="141">
        <f t="shared" si="2"/>
        <v>0.65461609933586384</v>
      </c>
      <c r="H30" s="154" t="str">
        <f t="shared" si="3"/>
        <v>A</v>
      </c>
      <c r="I30" s="5">
        <f>AVERAGE(I31:I48)</f>
        <v>0.65224044561245742</v>
      </c>
      <c r="J30" s="141">
        <f t="shared" si="4"/>
        <v>0.59621478606843026</v>
      </c>
      <c r="K30" s="154" t="str">
        <f t="shared" si="5"/>
        <v>B</v>
      </c>
      <c r="L30" s="5">
        <f>AVERAGE(L31:L48)</f>
        <v>0.47240602279436178</v>
      </c>
      <c r="M30" s="141">
        <f t="shared" si="17"/>
        <v>0.46558772587432562</v>
      </c>
      <c r="N30" s="154" t="str">
        <f t="shared" si="6"/>
        <v>B</v>
      </c>
      <c r="O30" s="54">
        <v>15</v>
      </c>
      <c r="P30" s="142">
        <f t="shared" si="7"/>
        <v>14.625822521927224</v>
      </c>
      <c r="Q30" s="154" t="str">
        <f t="shared" si="8"/>
        <v>B</v>
      </c>
      <c r="R30" s="191" t="str">
        <f t="shared" si="10"/>
        <v>B</v>
      </c>
      <c r="S30" s="189">
        <f t="shared" si="11"/>
        <v>2</v>
      </c>
      <c r="T30" s="190">
        <f t="shared" si="12"/>
        <v>4.2</v>
      </c>
      <c r="U30" s="190">
        <f t="shared" si="13"/>
        <v>2.5</v>
      </c>
      <c r="V30" s="190">
        <f t="shared" si="14"/>
        <v>2.5</v>
      </c>
      <c r="W30" s="190">
        <f t="shared" si="15"/>
        <v>2.5</v>
      </c>
      <c r="X30" s="201">
        <f t="shared" si="16"/>
        <v>2.7399999999999998</v>
      </c>
    </row>
    <row r="31" spans="1:24" x14ac:dyDescent="0.25">
      <c r="A31" s="17">
        <v>1</v>
      </c>
      <c r="B31" s="8" t="s">
        <v>81</v>
      </c>
      <c r="C31" s="103">
        <f>'2020 исходные'!F31</f>
        <v>0.88</v>
      </c>
      <c r="D31" s="29">
        <f t="shared" si="0"/>
        <v>0.85578632156005763</v>
      </c>
      <c r="E31" s="152" t="str">
        <f t="shared" si="1"/>
        <v>B</v>
      </c>
      <c r="F31" s="83">
        <f>'2020 исходные'!J31</f>
        <v>0.60606060606060608</v>
      </c>
      <c r="G31" s="29">
        <f t="shared" si="2"/>
        <v>0.65461609933586384</v>
      </c>
      <c r="H31" s="153" t="str">
        <f t="shared" si="3"/>
        <v>C</v>
      </c>
      <c r="I31" s="61">
        <f>'2020 исходные'!M31</f>
        <v>0.47674418604651164</v>
      </c>
      <c r="J31" s="29">
        <f t="shared" si="4"/>
        <v>0.59621478606843026</v>
      </c>
      <c r="K31" s="153" t="str">
        <f t="shared" si="5"/>
        <v>C</v>
      </c>
      <c r="L31" s="68">
        <f>'2020 исходные'!P31</f>
        <v>0.33720930232558138</v>
      </c>
      <c r="M31" s="29">
        <f t="shared" si="17"/>
        <v>0.46558772587432562</v>
      </c>
      <c r="N31" s="162" t="str">
        <f t="shared" si="6"/>
        <v>C</v>
      </c>
      <c r="O31" s="76">
        <f>'2020 исходные'!S31</f>
        <v>16.744186046511629</v>
      </c>
      <c r="P31" s="56">
        <f t="shared" si="7"/>
        <v>14.625822521927224</v>
      </c>
      <c r="Q31" s="153" t="str">
        <f t="shared" si="8"/>
        <v>C</v>
      </c>
      <c r="R31" s="193" t="str">
        <f t="shared" si="10"/>
        <v>C</v>
      </c>
      <c r="S31" s="183">
        <f t="shared" si="11"/>
        <v>2.5</v>
      </c>
      <c r="T31" s="184">
        <f t="shared" si="12"/>
        <v>2</v>
      </c>
      <c r="U31" s="184">
        <f t="shared" si="13"/>
        <v>2</v>
      </c>
      <c r="V31" s="184">
        <f t="shared" si="14"/>
        <v>2</v>
      </c>
      <c r="W31" s="184">
        <f t="shared" si="15"/>
        <v>2</v>
      </c>
      <c r="X31" s="184">
        <f t="shared" si="16"/>
        <v>2.1</v>
      </c>
    </row>
    <row r="32" spans="1:24" x14ac:dyDescent="0.25">
      <c r="A32" s="17">
        <v>2</v>
      </c>
      <c r="B32" s="8" t="s">
        <v>108</v>
      </c>
      <c r="C32" s="103">
        <f>'2020 исходные'!F32</f>
        <v>0.86</v>
      </c>
      <c r="D32" s="29">
        <f t="shared" si="0"/>
        <v>0.85578632156005763</v>
      </c>
      <c r="E32" s="155" t="str">
        <f t="shared" si="1"/>
        <v>B</v>
      </c>
      <c r="F32" s="84">
        <v>0.7</v>
      </c>
      <c r="G32" s="29">
        <f t="shared" si="2"/>
        <v>0.65461609933586384</v>
      </c>
      <c r="H32" s="153" t="str">
        <f t="shared" si="3"/>
        <v>A</v>
      </c>
      <c r="I32" s="61">
        <f>'2020 исходные'!M32</f>
        <v>0.66666666666666663</v>
      </c>
      <c r="J32" s="29">
        <f t="shared" si="4"/>
        <v>0.59621478606843026</v>
      </c>
      <c r="K32" s="155" t="str">
        <f t="shared" si="5"/>
        <v>B</v>
      </c>
      <c r="L32" s="68">
        <f>'2020 исходные'!P32</f>
        <v>0.38709677419354838</v>
      </c>
      <c r="M32" s="29">
        <f t="shared" si="17"/>
        <v>0.46558772587432562</v>
      </c>
      <c r="N32" s="153" t="str">
        <f t="shared" si="6"/>
        <v>C</v>
      </c>
      <c r="O32" s="76">
        <f>'2020 исходные'!S32</f>
        <v>12.978494623655914</v>
      </c>
      <c r="P32" s="56">
        <f t="shared" si="7"/>
        <v>14.625822521927224</v>
      </c>
      <c r="Q32" s="173" t="str">
        <f t="shared" si="8"/>
        <v>B</v>
      </c>
      <c r="R32" s="195" t="str">
        <f>IF(X32&gt;=3.5,"A",IF(X32&gt;=2.5,"B",IF(X32&gt;=1.5,"C","D")))</f>
        <v>B</v>
      </c>
      <c r="S32" s="183">
        <f>IF(E32="A",4.2,IF(E32="B",2.5,IF(E32="C",2,1)))</f>
        <v>2.5</v>
      </c>
      <c r="T32" s="184">
        <f>IF(H32="A",4.2,IF(H32="B",2.5,IF(H32="C",2,1)))</f>
        <v>4.2</v>
      </c>
      <c r="U32" s="184">
        <f>IF(K32="A",4.2,IF(K32="B",2.5,IF(K32="C",2,1)))</f>
        <v>2.5</v>
      </c>
      <c r="V32" s="184">
        <f>IF(N32="A",4.2,IF(N32="B",2.5,IF(N32="C",2,1)))</f>
        <v>2</v>
      </c>
      <c r="W32" s="184">
        <f>IF(Q32="A",4.2,IF(Q32="B",2.5,IF(Q32="C",2,1)))</f>
        <v>2.5</v>
      </c>
      <c r="X32" s="184">
        <f>AVERAGE(S32:W32)</f>
        <v>2.7399999999999998</v>
      </c>
    </row>
    <row r="33" spans="1:24" x14ac:dyDescent="0.25">
      <c r="A33" s="17">
        <v>3</v>
      </c>
      <c r="B33" s="9" t="s">
        <v>82</v>
      </c>
      <c r="C33" s="104">
        <f>'2020 исходные'!F33</f>
        <v>0.93975903614457834</v>
      </c>
      <c r="D33" s="30">
        <f t="shared" si="0"/>
        <v>0.85578632156005763</v>
      </c>
      <c r="E33" s="159" t="str">
        <f t="shared" si="1"/>
        <v>A</v>
      </c>
      <c r="F33" s="84">
        <f>'2020 исходные'!J33</f>
        <v>0.92307692307692313</v>
      </c>
      <c r="G33" s="30">
        <f t="shared" si="2"/>
        <v>0.65461609933586384</v>
      </c>
      <c r="H33" s="157" t="str">
        <f t="shared" si="3"/>
        <v>A</v>
      </c>
      <c r="I33" s="62">
        <f>'2020 исходные'!M33</f>
        <v>0.87804878048780488</v>
      </c>
      <c r="J33" s="30">
        <f t="shared" si="4"/>
        <v>0.59621478606843026</v>
      </c>
      <c r="K33" s="159" t="str">
        <f t="shared" si="5"/>
        <v>A</v>
      </c>
      <c r="L33" s="69">
        <f>'2020 исходные'!P33</f>
        <v>0.3902439024390244</v>
      </c>
      <c r="M33" s="30">
        <f t="shared" si="17"/>
        <v>0.46558772587432562</v>
      </c>
      <c r="N33" s="157" t="str">
        <f t="shared" si="6"/>
        <v>C</v>
      </c>
      <c r="O33" s="78">
        <f>'2020 исходные'!S33</f>
        <v>15.536585365853659</v>
      </c>
      <c r="P33" s="57">
        <f t="shared" si="7"/>
        <v>14.625822521927224</v>
      </c>
      <c r="Q33" s="153" t="str">
        <f t="shared" si="8"/>
        <v>C</v>
      </c>
      <c r="R33" s="207" t="str">
        <f>IF(X33&gt;=3.5,"A",IF(X33&gt;=2.5,"B",IF(X33&gt;=1.5,"C","D")))</f>
        <v>B</v>
      </c>
      <c r="S33" s="185">
        <f>IF(E33="A",4.2,IF(E33="B",2.5,IF(E33="C",2,1)))</f>
        <v>4.2</v>
      </c>
      <c r="T33" s="186">
        <f>IF(H33="A",4.2,IF(H33="B",2.5,IF(H33="C",2,1)))</f>
        <v>4.2</v>
      </c>
      <c r="U33" s="186">
        <f>IF(K33="A",4.2,IF(K33="B",2.5,IF(K33="C",2,1)))</f>
        <v>4.2</v>
      </c>
      <c r="V33" s="186">
        <f>IF(N33="A",4.2,IF(N33="B",2.5,IF(N33="C",2,1)))</f>
        <v>2</v>
      </c>
      <c r="W33" s="186">
        <f>IF(Q33="A",4.2,IF(Q33="B",2.5,IF(Q33="C",2,1)))</f>
        <v>2</v>
      </c>
      <c r="X33" s="186">
        <f>AVERAGE(S33:W33)</f>
        <v>3.3200000000000003</v>
      </c>
    </row>
    <row r="34" spans="1:24" x14ac:dyDescent="0.25">
      <c r="A34" s="17">
        <v>4</v>
      </c>
      <c r="B34" s="8" t="s">
        <v>80</v>
      </c>
      <c r="C34" s="106">
        <f>'2020 исходные'!F34</f>
        <v>0.83561643835616439</v>
      </c>
      <c r="D34" s="29">
        <f t="shared" si="0"/>
        <v>0.85578632156005763</v>
      </c>
      <c r="E34" s="152" t="str">
        <f t="shared" si="1"/>
        <v>C</v>
      </c>
      <c r="F34" s="83">
        <f>'2020 исходные'!J34</f>
        <v>0.72131147540983609</v>
      </c>
      <c r="G34" s="29">
        <f t="shared" si="2"/>
        <v>0.65461609933586384</v>
      </c>
      <c r="H34" s="153" t="str">
        <f t="shared" si="3"/>
        <v>A</v>
      </c>
      <c r="I34" s="61">
        <f>'2020 исходные'!M34</f>
        <v>0.68181818181818177</v>
      </c>
      <c r="J34" s="29">
        <f t="shared" si="4"/>
        <v>0.59621478606843026</v>
      </c>
      <c r="K34" s="153" t="str">
        <f t="shared" si="5"/>
        <v>B</v>
      </c>
      <c r="L34" s="68">
        <f>'2020 исходные'!P34</f>
        <v>0.33333333333333331</v>
      </c>
      <c r="M34" s="29">
        <f t="shared" si="17"/>
        <v>0.46558772587432562</v>
      </c>
      <c r="N34" s="153" t="str">
        <f t="shared" si="6"/>
        <v>C</v>
      </c>
      <c r="O34" s="76">
        <f>'2020 исходные'!S34</f>
        <v>14.545454545454545</v>
      </c>
      <c r="P34" s="56">
        <f t="shared" si="7"/>
        <v>14.625822521927224</v>
      </c>
      <c r="Q34" s="152" t="str">
        <f t="shared" si="8"/>
        <v>B</v>
      </c>
      <c r="R34" s="195" t="str">
        <f>IF(X34&gt;=3.5,"A",IF(X34&gt;=2.5,"B",IF(X34&gt;=1.5,"C","D")))</f>
        <v>B</v>
      </c>
      <c r="S34" s="183">
        <f>IF(E34="A",4.2,IF(E34="B",2.5,IF(E34="C",2,1)))</f>
        <v>2</v>
      </c>
      <c r="T34" s="184">
        <f>IF(H34="A",4.2,IF(H34="B",2.5,IF(H34="C",2,1)))</f>
        <v>4.2</v>
      </c>
      <c r="U34" s="184">
        <f>IF(K34="A",4.2,IF(K34="B",2.5,IF(K34="C",2,1)))</f>
        <v>2.5</v>
      </c>
      <c r="V34" s="184">
        <f>IF(N34="A",4.2,IF(N34="B",2.5,IF(N34="C",2,1)))</f>
        <v>2</v>
      </c>
      <c r="W34" s="184">
        <f>IF(Q34="A",4.2,IF(Q34="B",2.5,IF(Q34="C",2,1)))</f>
        <v>2.5</v>
      </c>
      <c r="X34" s="184">
        <f>AVERAGE(S34:W34)</f>
        <v>2.6399999999999997</v>
      </c>
    </row>
    <row r="35" spans="1:24" x14ac:dyDescent="0.25">
      <c r="A35" s="17">
        <v>5</v>
      </c>
      <c r="B35" s="8" t="s">
        <v>83</v>
      </c>
      <c r="C35" s="103">
        <f>'2020 исходные'!F35</f>
        <v>0.86956521739130432</v>
      </c>
      <c r="D35" s="29">
        <f t="shared" si="0"/>
        <v>0.85578632156005763</v>
      </c>
      <c r="E35" s="152" t="str">
        <f t="shared" si="1"/>
        <v>B</v>
      </c>
      <c r="F35" s="83">
        <f>'2020 исходные'!J35</f>
        <v>0.83333333333333337</v>
      </c>
      <c r="G35" s="29">
        <f t="shared" si="2"/>
        <v>0.65461609933586384</v>
      </c>
      <c r="H35" s="153" t="str">
        <f t="shared" si="3"/>
        <v>A</v>
      </c>
      <c r="I35" s="61">
        <f>'2020 исходные'!M35</f>
        <v>0.7846153846153846</v>
      </c>
      <c r="J35" s="29">
        <f t="shared" si="4"/>
        <v>0.59621478606843026</v>
      </c>
      <c r="K35" s="153" t="str">
        <f t="shared" si="5"/>
        <v>A</v>
      </c>
      <c r="L35" s="68">
        <f>'2020 исходные'!P35</f>
        <v>0.38461538461538464</v>
      </c>
      <c r="M35" s="29">
        <f t="shared" si="17"/>
        <v>0.46558772587432562</v>
      </c>
      <c r="N35" s="153" t="str">
        <f t="shared" si="6"/>
        <v>C</v>
      </c>
      <c r="O35" s="76">
        <f>'2020 исходные'!S35</f>
        <v>15.753846153846155</v>
      </c>
      <c r="P35" s="56">
        <f t="shared" si="7"/>
        <v>14.625822521927224</v>
      </c>
      <c r="Q35" s="153" t="str">
        <f t="shared" si="8"/>
        <v>C</v>
      </c>
      <c r="R35" s="195" t="str">
        <f>IF(X35&gt;=3.5,"A",IF(X35&gt;=2.5,"B",IF(X35&gt;=1.5,"C","D")))</f>
        <v>B</v>
      </c>
      <c r="S35" s="183">
        <f>IF(E35="A",4.2,IF(E35="B",2.5,IF(E35="C",2,1)))</f>
        <v>2.5</v>
      </c>
      <c r="T35" s="184">
        <f>IF(H35="A",4.2,IF(H35="B",2.5,IF(H35="C",2,1)))</f>
        <v>4.2</v>
      </c>
      <c r="U35" s="184">
        <f>IF(K35="A",4.2,IF(K35="B",2.5,IF(K35="C",2,1)))</f>
        <v>4.2</v>
      </c>
      <c r="V35" s="184">
        <f>IF(N35="A",4.2,IF(N35="B",2.5,IF(N35="C",2,1)))</f>
        <v>2</v>
      </c>
      <c r="W35" s="184">
        <f>IF(Q35="A",4.2,IF(Q35="B",2.5,IF(Q35="C",2,1)))</f>
        <v>2</v>
      </c>
      <c r="X35" s="184">
        <f>AVERAGE(S35:W35)</f>
        <v>2.98</v>
      </c>
    </row>
    <row r="36" spans="1:24" x14ac:dyDescent="0.25">
      <c r="A36" s="17">
        <v>6</v>
      </c>
      <c r="B36" s="11" t="s">
        <v>0</v>
      </c>
      <c r="C36" s="103">
        <f>'2020 исходные'!F36</f>
        <v>0.88372093023255816</v>
      </c>
      <c r="D36" s="28">
        <f t="shared" si="0"/>
        <v>0.85578632156005763</v>
      </c>
      <c r="E36" s="155" t="str">
        <f t="shared" si="1"/>
        <v>B</v>
      </c>
      <c r="F36" s="82">
        <f>'2020 исходные'!J36</f>
        <v>0.52631578947368418</v>
      </c>
      <c r="G36" s="28">
        <f t="shared" si="2"/>
        <v>0.65461609933586384</v>
      </c>
      <c r="H36" s="156" t="str">
        <f t="shared" si="3"/>
        <v>C</v>
      </c>
      <c r="I36" s="65">
        <f>'2020 исходные'!M36</f>
        <v>0.48837209302325579</v>
      </c>
      <c r="J36" s="28">
        <f t="shared" si="4"/>
        <v>0.59621478606843026</v>
      </c>
      <c r="K36" s="165" t="str">
        <f t="shared" si="5"/>
        <v>C</v>
      </c>
      <c r="L36" s="67">
        <f>'2020 исходные'!P36</f>
        <v>0.48837209302325579</v>
      </c>
      <c r="M36" s="28">
        <f t="shared" si="17"/>
        <v>0.46558772587432562</v>
      </c>
      <c r="N36" s="155" t="str">
        <f t="shared" si="6"/>
        <v>B</v>
      </c>
      <c r="O36" s="77">
        <f>'2020 исходные'!S36</f>
        <v>12</v>
      </c>
      <c r="P36" s="55">
        <f t="shared" si="7"/>
        <v>14.625822521927224</v>
      </c>
      <c r="Q36" s="173" t="str">
        <f t="shared" si="8"/>
        <v>B</v>
      </c>
      <c r="R36" s="198" t="str">
        <f t="shared" si="10"/>
        <v>C</v>
      </c>
      <c r="S36" s="187">
        <f t="shared" si="11"/>
        <v>2.5</v>
      </c>
      <c r="T36" s="188">
        <f t="shared" si="12"/>
        <v>2</v>
      </c>
      <c r="U36" s="188">
        <f t="shared" si="13"/>
        <v>2</v>
      </c>
      <c r="V36" s="188">
        <f t="shared" si="14"/>
        <v>2.5</v>
      </c>
      <c r="W36" s="188">
        <f t="shared" si="15"/>
        <v>2.5</v>
      </c>
      <c r="X36" s="188">
        <f t="shared" si="16"/>
        <v>2.2999999999999998</v>
      </c>
    </row>
    <row r="37" spans="1:24" x14ac:dyDescent="0.25">
      <c r="A37" s="17">
        <v>7</v>
      </c>
      <c r="B37" s="8" t="s">
        <v>1</v>
      </c>
      <c r="C37" s="103">
        <f>'2020 исходные'!F37</f>
        <v>0.83673469387755106</v>
      </c>
      <c r="D37" s="29">
        <f t="shared" ref="D37:D68" si="18">$C$126</f>
        <v>0.85578632156005763</v>
      </c>
      <c r="E37" s="153" t="str">
        <f t="shared" si="1"/>
        <v>C</v>
      </c>
      <c r="F37" s="83">
        <f>'2020 исходные'!J37</f>
        <v>0.75609756097560976</v>
      </c>
      <c r="G37" s="29">
        <f t="shared" ref="G37:G68" si="19">$F$126</f>
        <v>0.65461609933586384</v>
      </c>
      <c r="H37" s="155" t="str">
        <f t="shared" si="3"/>
        <v>A</v>
      </c>
      <c r="I37" s="61">
        <f>'2020 исходные'!M37</f>
        <v>0.65454545454545454</v>
      </c>
      <c r="J37" s="29">
        <f t="shared" ref="J37:J68" si="20">$I$126</f>
        <v>0.59621478606843026</v>
      </c>
      <c r="K37" s="152" t="str">
        <f t="shared" si="5"/>
        <v>B</v>
      </c>
      <c r="L37" s="68">
        <f>'2020 исходные'!P37</f>
        <v>0.47272727272727272</v>
      </c>
      <c r="M37" s="29">
        <f t="shared" si="17"/>
        <v>0.46558772587432562</v>
      </c>
      <c r="N37" s="152" t="str">
        <f t="shared" si="6"/>
        <v>B</v>
      </c>
      <c r="O37" s="76">
        <f>'2020 исходные'!S37</f>
        <v>19.309090909090909</v>
      </c>
      <c r="P37" s="56">
        <f t="shared" ref="P37:P67" si="21">$O$126</f>
        <v>14.625822521927224</v>
      </c>
      <c r="Q37" s="152" t="str">
        <f t="shared" si="8"/>
        <v>C</v>
      </c>
      <c r="R37" s="195" t="str">
        <f t="shared" si="10"/>
        <v>B</v>
      </c>
      <c r="S37" s="183">
        <f t="shared" si="11"/>
        <v>2</v>
      </c>
      <c r="T37" s="184">
        <f t="shared" si="12"/>
        <v>4.2</v>
      </c>
      <c r="U37" s="184">
        <f t="shared" si="13"/>
        <v>2.5</v>
      </c>
      <c r="V37" s="184">
        <f t="shared" si="14"/>
        <v>2.5</v>
      </c>
      <c r="W37" s="184">
        <f t="shared" si="15"/>
        <v>2</v>
      </c>
      <c r="X37" s="184">
        <f t="shared" si="16"/>
        <v>2.6399999999999997</v>
      </c>
    </row>
    <row r="38" spans="1:24" x14ac:dyDescent="0.25">
      <c r="A38" s="17">
        <v>8</v>
      </c>
      <c r="B38" s="8" t="s">
        <v>14</v>
      </c>
      <c r="C38" s="103">
        <f>'2020 исходные'!F38</f>
        <v>0.8</v>
      </c>
      <c r="D38" s="29">
        <f t="shared" si="18"/>
        <v>0.85578632156005763</v>
      </c>
      <c r="E38" s="153" t="str">
        <f t="shared" ref="E38:E69" si="22">IF(C38&gt;=$C$127,"A",IF(C38&gt;=$C$128,"B",IF(C38&gt;=$C$129,"C","D")))</f>
        <v>C</v>
      </c>
      <c r="F38" s="83">
        <f>'2020 исходные'!J38</f>
        <v>0.65625</v>
      </c>
      <c r="G38" s="29">
        <f t="shared" si="19"/>
        <v>0.65461609933586384</v>
      </c>
      <c r="H38" s="153" t="str">
        <f t="shared" ref="H38:H69" si="23">IF(F38&gt;=$F$127,"A",IF(F38&gt;=$F$128,"B",IF(F38&gt;=$F$129,"C","D")))</f>
        <v>B</v>
      </c>
      <c r="I38" s="61">
        <f>'2020 исходные'!M38</f>
        <v>0.53658536585365857</v>
      </c>
      <c r="J38" s="29">
        <f t="shared" si="20"/>
        <v>0.59621478606843026</v>
      </c>
      <c r="K38" s="152" t="str">
        <f t="shared" ref="K38:K69" si="24">IF(I38&gt;=$I$127,"A",IF(I38&gt;=$I$128,"B",IF(I38&gt;=$I$129,"C","D")))</f>
        <v>C</v>
      </c>
      <c r="L38" s="68">
        <f>'2020 исходные'!P38</f>
        <v>0.58536585365853655</v>
      </c>
      <c r="M38" s="29">
        <f t="shared" si="17"/>
        <v>0.46558772587432562</v>
      </c>
      <c r="N38" s="155" t="str">
        <f t="shared" ref="N38:N69" si="25">IF(L38&gt;=$L$127,"A",IF(L38&gt;=$L$128,"B",IF(L38&gt;=$L$129,"C","D")))</f>
        <v>B</v>
      </c>
      <c r="O38" s="76">
        <f>'2020 исходные'!S38</f>
        <v>14.097560975609756</v>
      </c>
      <c r="P38" s="56">
        <f t="shared" si="21"/>
        <v>14.625822521927224</v>
      </c>
      <c r="Q38" s="173" t="str">
        <f t="shared" si="8"/>
        <v>B</v>
      </c>
      <c r="R38" s="198" t="str">
        <f t="shared" si="10"/>
        <v>C</v>
      </c>
      <c r="S38" s="183">
        <f t="shared" si="11"/>
        <v>2</v>
      </c>
      <c r="T38" s="184">
        <f t="shared" si="12"/>
        <v>2.5</v>
      </c>
      <c r="U38" s="184">
        <f t="shared" si="13"/>
        <v>2</v>
      </c>
      <c r="V38" s="184">
        <f t="shared" si="14"/>
        <v>2.5</v>
      </c>
      <c r="W38" s="184">
        <f t="shared" si="15"/>
        <v>2.5</v>
      </c>
      <c r="X38" s="184">
        <f t="shared" si="16"/>
        <v>2.2999999999999998</v>
      </c>
    </row>
    <row r="39" spans="1:24" x14ac:dyDescent="0.25">
      <c r="A39" s="17">
        <v>9</v>
      </c>
      <c r="B39" s="8" t="s">
        <v>15</v>
      </c>
      <c r="C39" s="103">
        <f>'2020 исходные'!F39</f>
        <v>0.86792452830188682</v>
      </c>
      <c r="D39" s="29">
        <f t="shared" si="18"/>
        <v>0.85578632156005763</v>
      </c>
      <c r="E39" s="153" t="str">
        <f t="shared" si="22"/>
        <v>B</v>
      </c>
      <c r="F39" s="83">
        <f>'2020 исходные'!J39</f>
        <v>0.80434782608695654</v>
      </c>
      <c r="G39" s="29">
        <f t="shared" si="19"/>
        <v>0.65461609933586384</v>
      </c>
      <c r="H39" s="153" t="str">
        <f t="shared" si="23"/>
        <v>A</v>
      </c>
      <c r="I39" s="61">
        <f>'2020 исходные'!M39</f>
        <v>0.70370370370370372</v>
      </c>
      <c r="J39" s="29">
        <f t="shared" si="20"/>
        <v>0.59621478606843026</v>
      </c>
      <c r="K39" s="155" t="str">
        <f t="shared" si="24"/>
        <v>A</v>
      </c>
      <c r="L39" s="68">
        <f>'2020 исходные'!P39</f>
        <v>0.48148148148148145</v>
      </c>
      <c r="M39" s="29">
        <f t="shared" ref="M39:M70" si="26">$L$126</f>
        <v>0.46558772587432562</v>
      </c>
      <c r="N39" s="153" t="str">
        <f t="shared" si="25"/>
        <v>B</v>
      </c>
      <c r="O39" s="76">
        <v>15</v>
      </c>
      <c r="P39" s="56">
        <f t="shared" si="21"/>
        <v>14.625822521927224</v>
      </c>
      <c r="Q39" s="153" t="str">
        <f t="shared" si="8"/>
        <v>B</v>
      </c>
      <c r="R39" s="193" t="str">
        <f t="shared" si="10"/>
        <v>B</v>
      </c>
      <c r="S39" s="183">
        <f t="shared" si="11"/>
        <v>2.5</v>
      </c>
      <c r="T39" s="184">
        <f t="shared" si="12"/>
        <v>4.2</v>
      </c>
      <c r="U39" s="184">
        <f t="shared" si="13"/>
        <v>4.2</v>
      </c>
      <c r="V39" s="184">
        <f t="shared" si="14"/>
        <v>2.5</v>
      </c>
      <c r="W39" s="184">
        <f t="shared" si="15"/>
        <v>2.5</v>
      </c>
      <c r="X39" s="184">
        <f t="shared" si="16"/>
        <v>3.18</v>
      </c>
    </row>
    <row r="40" spans="1:24" x14ac:dyDescent="0.25">
      <c r="A40" s="17">
        <v>10</v>
      </c>
      <c r="B40" s="8" t="s">
        <v>16</v>
      </c>
      <c r="C40" s="103">
        <f>'2020 исходные'!F40</f>
        <v>0.11627906976744186</v>
      </c>
      <c r="D40" s="29">
        <f t="shared" si="18"/>
        <v>0.85578632156005763</v>
      </c>
      <c r="E40" s="153" t="str">
        <f t="shared" si="22"/>
        <v>D</v>
      </c>
      <c r="F40" s="83">
        <f>'2020 исходные'!J40</f>
        <v>0.4</v>
      </c>
      <c r="G40" s="29">
        <f t="shared" si="19"/>
        <v>0.65461609933586384</v>
      </c>
      <c r="H40" s="153" t="str">
        <f t="shared" si="23"/>
        <v>C</v>
      </c>
      <c r="I40" s="61">
        <f>'2020 исходные'!M40</f>
        <v>0.4</v>
      </c>
      <c r="J40" s="29">
        <f t="shared" si="20"/>
        <v>0.59621478606843026</v>
      </c>
      <c r="K40" s="152" t="str">
        <f t="shared" si="24"/>
        <v>C</v>
      </c>
      <c r="L40" s="68">
        <f>'2020 исходные'!P40</f>
        <v>1</v>
      </c>
      <c r="M40" s="29">
        <f t="shared" si="26"/>
        <v>0.46558772587432562</v>
      </c>
      <c r="N40" s="162" t="str">
        <f t="shared" si="25"/>
        <v>A</v>
      </c>
      <c r="O40" s="76"/>
      <c r="P40" s="56">
        <f t="shared" si="21"/>
        <v>14.625822521927224</v>
      </c>
      <c r="Q40" s="153"/>
      <c r="R40" s="195" t="str">
        <f t="shared" si="10"/>
        <v>C</v>
      </c>
      <c r="S40" s="183">
        <f t="shared" si="11"/>
        <v>1</v>
      </c>
      <c r="T40" s="184">
        <f t="shared" si="12"/>
        <v>2</v>
      </c>
      <c r="U40" s="184">
        <f t="shared" si="13"/>
        <v>2</v>
      </c>
      <c r="V40" s="184">
        <f t="shared" si="14"/>
        <v>4.2</v>
      </c>
      <c r="W40" s="184">
        <f t="shared" si="15"/>
        <v>1</v>
      </c>
      <c r="X40" s="184">
        <f t="shared" si="16"/>
        <v>2.04</v>
      </c>
    </row>
    <row r="41" spans="1:24" x14ac:dyDescent="0.25">
      <c r="A41" s="17">
        <v>11</v>
      </c>
      <c r="B41" s="8" t="s">
        <v>17</v>
      </c>
      <c r="C41" s="103">
        <f>'2020 исходные'!F41</f>
        <v>0.73333333333333328</v>
      </c>
      <c r="D41" s="29">
        <f t="shared" si="18"/>
        <v>0.85578632156005763</v>
      </c>
      <c r="E41" s="153" t="str">
        <f t="shared" si="22"/>
        <v>C</v>
      </c>
      <c r="F41" s="83">
        <f>'2020 исходные'!J41</f>
        <v>0.77272727272727271</v>
      </c>
      <c r="G41" s="29">
        <f t="shared" si="19"/>
        <v>0.65461609933586384</v>
      </c>
      <c r="H41" s="153" t="str">
        <f t="shared" si="23"/>
        <v>A</v>
      </c>
      <c r="I41" s="61">
        <f>'2020 исходные'!M41</f>
        <v>0.68</v>
      </c>
      <c r="J41" s="29">
        <f t="shared" si="20"/>
        <v>0.59621478606843026</v>
      </c>
      <c r="K41" s="153" t="str">
        <f t="shared" si="24"/>
        <v>B</v>
      </c>
      <c r="L41" s="68">
        <f>'2020 исходные'!P41</f>
        <v>0.28000000000000003</v>
      </c>
      <c r="M41" s="29">
        <f t="shared" si="26"/>
        <v>0.46558772587432562</v>
      </c>
      <c r="N41" s="159" t="str">
        <f t="shared" si="25"/>
        <v>D</v>
      </c>
      <c r="O41" s="76">
        <f>'2020 исходные'!S41</f>
        <v>16.04</v>
      </c>
      <c r="P41" s="56">
        <f t="shared" si="21"/>
        <v>14.625822521927224</v>
      </c>
      <c r="Q41" s="153" t="str">
        <f t="shared" ref="Q41:Q72" si="27">IF(O41&lt;=$O$127,"A",IF(O41&lt;=$O$128,"B",IF(O41&lt;=$O$129,"C","D")))</f>
        <v>C</v>
      </c>
      <c r="R41" s="195" t="str">
        <f t="shared" si="10"/>
        <v>C</v>
      </c>
      <c r="S41" s="183">
        <f t="shared" si="11"/>
        <v>2</v>
      </c>
      <c r="T41" s="184">
        <f t="shared" si="12"/>
        <v>4.2</v>
      </c>
      <c r="U41" s="184">
        <f t="shared" si="13"/>
        <v>2.5</v>
      </c>
      <c r="V41" s="184">
        <f t="shared" si="14"/>
        <v>1</v>
      </c>
      <c r="W41" s="184">
        <f t="shared" si="15"/>
        <v>2</v>
      </c>
      <c r="X41" s="184">
        <f t="shared" si="16"/>
        <v>2.34</v>
      </c>
    </row>
    <row r="42" spans="1:24" x14ac:dyDescent="0.25">
      <c r="A42" s="17">
        <v>12</v>
      </c>
      <c r="B42" s="8" t="s">
        <v>19</v>
      </c>
      <c r="C42" s="103">
        <f>'2020 исходные'!F42</f>
        <v>0.85869565217391308</v>
      </c>
      <c r="D42" s="29">
        <f t="shared" si="18"/>
        <v>0.85578632156005763</v>
      </c>
      <c r="E42" s="153" t="str">
        <f t="shared" si="22"/>
        <v>B</v>
      </c>
      <c r="F42" s="83">
        <f>'2020 исходные'!J42</f>
        <v>0.74683544303797467</v>
      </c>
      <c r="G42" s="29">
        <f t="shared" si="19"/>
        <v>0.65461609933586384</v>
      </c>
      <c r="H42" s="153" t="str">
        <f t="shared" si="23"/>
        <v>A</v>
      </c>
      <c r="I42" s="61">
        <f>'2020 исходные'!M42</f>
        <v>0.67777777777777781</v>
      </c>
      <c r="J42" s="29">
        <f t="shared" si="20"/>
        <v>0.59621478606843026</v>
      </c>
      <c r="K42" s="152" t="str">
        <f t="shared" si="24"/>
        <v>B</v>
      </c>
      <c r="L42" s="68">
        <f>'2020 исходные'!P42</f>
        <v>0.53333333333333333</v>
      </c>
      <c r="M42" s="29">
        <f t="shared" si="26"/>
        <v>0.46558772587432562</v>
      </c>
      <c r="N42" s="153" t="str">
        <f t="shared" si="25"/>
        <v>B</v>
      </c>
      <c r="O42" s="76">
        <f>'2020 исходные'!S42</f>
        <v>16.255555555555556</v>
      </c>
      <c r="P42" s="56">
        <f t="shared" si="21"/>
        <v>14.625822521927224</v>
      </c>
      <c r="Q42" s="155" t="str">
        <f t="shared" si="27"/>
        <v>C</v>
      </c>
      <c r="R42" s="195" t="str">
        <f t="shared" si="10"/>
        <v>B</v>
      </c>
      <c r="S42" s="183">
        <f t="shared" si="11"/>
        <v>2.5</v>
      </c>
      <c r="T42" s="184">
        <f t="shared" si="12"/>
        <v>4.2</v>
      </c>
      <c r="U42" s="184">
        <f t="shared" si="13"/>
        <v>2.5</v>
      </c>
      <c r="V42" s="184">
        <f t="shared" si="14"/>
        <v>2.5</v>
      </c>
      <c r="W42" s="184">
        <f t="shared" si="15"/>
        <v>2</v>
      </c>
      <c r="X42" s="184">
        <f t="shared" si="16"/>
        <v>2.7399999999999998</v>
      </c>
    </row>
    <row r="43" spans="1:24" x14ac:dyDescent="0.25">
      <c r="A43" s="17">
        <v>13</v>
      </c>
      <c r="B43" s="8" t="s">
        <v>22</v>
      </c>
      <c r="C43" s="103">
        <f>'2020 исходные'!F43</f>
        <v>0.84482758620689657</v>
      </c>
      <c r="D43" s="29">
        <f t="shared" si="18"/>
        <v>0.85578632156005763</v>
      </c>
      <c r="E43" s="153" t="str">
        <f t="shared" si="22"/>
        <v>C</v>
      </c>
      <c r="F43" s="83">
        <f>'2020 исходные'!J43</f>
        <v>0.83673469387755106</v>
      </c>
      <c r="G43" s="29">
        <f t="shared" si="19"/>
        <v>0.65461609933586384</v>
      </c>
      <c r="H43" s="153" t="str">
        <f t="shared" si="23"/>
        <v>A</v>
      </c>
      <c r="I43" s="61">
        <f>'2020 исходные'!M43</f>
        <v>0.75</v>
      </c>
      <c r="J43" s="29">
        <f t="shared" si="20"/>
        <v>0.59621478606843026</v>
      </c>
      <c r="K43" s="153" t="str">
        <f t="shared" si="24"/>
        <v>A</v>
      </c>
      <c r="L43" s="68">
        <f>'2020 исходные'!P43</f>
        <v>0.5357142857142857</v>
      </c>
      <c r="M43" s="29">
        <f t="shared" si="26"/>
        <v>0.46558772587432562</v>
      </c>
      <c r="N43" s="153" t="str">
        <f t="shared" si="25"/>
        <v>B</v>
      </c>
      <c r="O43" s="76">
        <f>'2020 исходные'!S43</f>
        <v>16.446428571428573</v>
      </c>
      <c r="P43" s="56">
        <f t="shared" si="21"/>
        <v>14.625822521927224</v>
      </c>
      <c r="Q43" s="153" t="str">
        <f t="shared" si="27"/>
        <v>C</v>
      </c>
      <c r="R43" s="193" t="str">
        <f t="shared" si="10"/>
        <v>B</v>
      </c>
      <c r="S43" s="183">
        <f t="shared" si="11"/>
        <v>2</v>
      </c>
      <c r="T43" s="184">
        <f t="shared" si="12"/>
        <v>4.2</v>
      </c>
      <c r="U43" s="184">
        <f t="shared" si="13"/>
        <v>4.2</v>
      </c>
      <c r="V43" s="184">
        <f t="shared" si="14"/>
        <v>2.5</v>
      </c>
      <c r="W43" s="184">
        <f t="shared" si="15"/>
        <v>2</v>
      </c>
      <c r="X43" s="184">
        <f t="shared" si="16"/>
        <v>2.98</v>
      </c>
    </row>
    <row r="44" spans="1:24" x14ac:dyDescent="0.25">
      <c r="A44" s="17">
        <v>14</v>
      </c>
      <c r="B44" s="8" t="s">
        <v>23</v>
      </c>
      <c r="C44" s="103">
        <f>'2020 исходные'!F44</f>
        <v>0.88888888888888884</v>
      </c>
      <c r="D44" s="29">
        <f t="shared" si="18"/>
        <v>0.85578632156005763</v>
      </c>
      <c r="E44" s="155" t="str">
        <f t="shared" si="22"/>
        <v>B</v>
      </c>
      <c r="F44" s="83">
        <f>'2020 исходные'!J44</f>
        <v>0.8214285714285714</v>
      </c>
      <c r="G44" s="29">
        <f t="shared" si="19"/>
        <v>0.65461609933586384</v>
      </c>
      <c r="H44" s="153" t="str">
        <f t="shared" si="23"/>
        <v>A</v>
      </c>
      <c r="I44" s="61">
        <f>'2020 исходные'!M44</f>
        <v>0.79365079365079361</v>
      </c>
      <c r="J44" s="29">
        <f t="shared" si="20"/>
        <v>0.59621478606843026</v>
      </c>
      <c r="K44" s="153" t="str">
        <f t="shared" si="24"/>
        <v>A</v>
      </c>
      <c r="L44" s="68">
        <f>'2020 исходные'!P44</f>
        <v>0.49206349206349204</v>
      </c>
      <c r="M44" s="29">
        <f t="shared" si="26"/>
        <v>0.46558772587432562</v>
      </c>
      <c r="N44" s="153" t="str">
        <f t="shared" si="25"/>
        <v>B</v>
      </c>
      <c r="O44" s="76">
        <f>'2020 исходные'!S44</f>
        <v>13.984126984126984</v>
      </c>
      <c r="P44" s="56">
        <f t="shared" si="21"/>
        <v>14.625822521927224</v>
      </c>
      <c r="Q44" s="173" t="str">
        <f t="shared" si="27"/>
        <v>B</v>
      </c>
      <c r="R44" s="195" t="str">
        <f t="shared" si="10"/>
        <v>B</v>
      </c>
      <c r="S44" s="183">
        <f t="shared" si="11"/>
        <v>2.5</v>
      </c>
      <c r="T44" s="184">
        <f t="shared" si="12"/>
        <v>4.2</v>
      </c>
      <c r="U44" s="184">
        <f t="shared" si="13"/>
        <v>4.2</v>
      </c>
      <c r="V44" s="184">
        <f t="shared" si="14"/>
        <v>2.5</v>
      </c>
      <c r="W44" s="184">
        <f t="shared" si="15"/>
        <v>2.5</v>
      </c>
      <c r="X44" s="184">
        <f t="shared" si="16"/>
        <v>3.18</v>
      </c>
    </row>
    <row r="45" spans="1:24" x14ac:dyDescent="0.25">
      <c r="A45" s="17">
        <v>15</v>
      </c>
      <c r="B45" s="8" t="s">
        <v>24</v>
      </c>
      <c r="C45" s="103">
        <f>'2020 исходные'!F45</f>
        <v>0.94</v>
      </c>
      <c r="D45" s="29">
        <f t="shared" si="18"/>
        <v>0.85578632156005763</v>
      </c>
      <c r="E45" s="153" t="str">
        <f t="shared" si="22"/>
        <v>A</v>
      </c>
      <c r="F45" s="83">
        <f>'2020 исходные'!J45</f>
        <v>0.63829787234042556</v>
      </c>
      <c r="G45" s="29">
        <f t="shared" si="19"/>
        <v>0.65461609933586384</v>
      </c>
      <c r="H45" s="155" t="str">
        <f t="shared" si="23"/>
        <v>C</v>
      </c>
      <c r="I45" s="61">
        <f>'2020 исходные'!M45</f>
        <v>0.62</v>
      </c>
      <c r="J45" s="29">
        <f t="shared" si="20"/>
        <v>0.59621478606843026</v>
      </c>
      <c r="K45" s="153" t="str">
        <f t="shared" si="24"/>
        <v>B</v>
      </c>
      <c r="L45" s="68">
        <f>'2020 исходные'!P45</f>
        <v>0.46</v>
      </c>
      <c r="M45" s="29">
        <f t="shared" si="26"/>
        <v>0.46558772587432562</v>
      </c>
      <c r="N45" s="162" t="str">
        <f t="shared" si="25"/>
        <v>C</v>
      </c>
      <c r="O45" s="76">
        <f>'2020 исходные'!S45</f>
        <v>13.98</v>
      </c>
      <c r="P45" s="56">
        <f t="shared" si="21"/>
        <v>14.625822521927224</v>
      </c>
      <c r="Q45" s="153" t="str">
        <f t="shared" si="27"/>
        <v>B</v>
      </c>
      <c r="R45" s="193" t="str">
        <f t="shared" si="10"/>
        <v>B</v>
      </c>
      <c r="S45" s="183">
        <f t="shared" si="11"/>
        <v>4.2</v>
      </c>
      <c r="T45" s="184">
        <f t="shared" si="12"/>
        <v>2</v>
      </c>
      <c r="U45" s="184">
        <f t="shared" si="13"/>
        <v>2.5</v>
      </c>
      <c r="V45" s="184">
        <f t="shared" si="14"/>
        <v>2</v>
      </c>
      <c r="W45" s="184">
        <f t="shared" si="15"/>
        <v>2.5</v>
      </c>
      <c r="X45" s="184">
        <f t="shared" si="16"/>
        <v>2.6399999999999997</v>
      </c>
    </row>
    <row r="46" spans="1:24" x14ac:dyDescent="0.25">
      <c r="A46" s="17">
        <v>16</v>
      </c>
      <c r="B46" s="8" t="s">
        <v>5</v>
      </c>
      <c r="C46" s="103">
        <f>'2020 исходные'!F46</f>
        <v>0.88095238095238093</v>
      </c>
      <c r="D46" s="29">
        <f t="shared" si="18"/>
        <v>0.85578632156005763</v>
      </c>
      <c r="E46" s="152" t="str">
        <f t="shared" si="22"/>
        <v>B</v>
      </c>
      <c r="F46" s="83">
        <f>'2020 исходные'!J46</f>
        <v>0.78378378378378377</v>
      </c>
      <c r="G46" s="29">
        <f t="shared" si="19"/>
        <v>0.65461609933586384</v>
      </c>
      <c r="H46" s="153" t="str">
        <f t="shared" si="23"/>
        <v>A</v>
      </c>
      <c r="I46" s="61">
        <f>'2020 исходные'!M46</f>
        <v>0.78048780487804881</v>
      </c>
      <c r="J46" s="29">
        <f t="shared" si="20"/>
        <v>0.59621478606843026</v>
      </c>
      <c r="K46" s="152" t="str">
        <f t="shared" si="24"/>
        <v>A</v>
      </c>
      <c r="L46" s="68">
        <f>'2020 исходные'!P46</f>
        <v>0.24390243902439024</v>
      </c>
      <c r="M46" s="29">
        <f t="shared" si="26"/>
        <v>0.46558772587432562</v>
      </c>
      <c r="N46" s="152" t="str">
        <f t="shared" si="25"/>
        <v>D</v>
      </c>
      <c r="O46" s="76">
        <f>'2020 исходные'!S46</f>
        <v>17.219512195121951</v>
      </c>
      <c r="P46" s="56">
        <f t="shared" si="21"/>
        <v>14.625822521927224</v>
      </c>
      <c r="Q46" s="152" t="str">
        <f t="shared" si="27"/>
        <v>C</v>
      </c>
      <c r="R46" s="195" t="str">
        <f t="shared" si="10"/>
        <v>B</v>
      </c>
      <c r="S46" s="183">
        <f t="shared" si="11"/>
        <v>2.5</v>
      </c>
      <c r="T46" s="184">
        <f t="shared" si="12"/>
        <v>4.2</v>
      </c>
      <c r="U46" s="184">
        <f t="shared" si="13"/>
        <v>4.2</v>
      </c>
      <c r="V46" s="184">
        <f t="shared" si="14"/>
        <v>1</v>
      </c>
      <c r="W46" s="184">
        <f t="shared" si="15"/>
        <v>2</v>
      </c>
      <c r="X46" s="184">
        <f t="shared" si="16"/>
        <v>2.7800000000000002</v>
      </c>
    </row>
    <row r="47" spans="1:24" x14ac:dyDescent="0.25">
      <c r="A47" s="17">
        <v>17</v>
      </c>
      <c r="B47" s="8" t="s">
        <v>8</v>
      </c>
      <c r="C47" s="103">
        <f>'2020 исходные'!F47</f>
        <v>0.94366197183098588</v>
      </c>
      <c r="D47" s="29">
        <f t="shared" si="18"/>
        <v>0.85578632156005763</v>
      </c>
      <c r="E47" s="153" t="str">
        <f t="shared" si="22"/>
        <v>A</v>
      </c>
      <c r="F47" s="83">
        <f>'2020 исходные'!J47</f>
        <v>0.62686567164179108</v>
      </c>
      <c r="G47" s="29">
        <f t="shared" si="19"/>
        <v>0.65461609933586384</v>
      </c>
      <c r="H47" s="153" t="str">
        <f t="shared" si="23"/>
        <v>C</v>
      </c>
      <c r="I47" s="61">
        <f>'2020 исходные'!M47</f>
        <v>0.58666666666666667</v>
      </c>
      <c r="J47" s="29">
        <f t="shared" si="20"/>
        <v>0.59621478606843026</v>
      </c>
      <c r="K47" s="153" t="str">
        <f t="shared" si="24"/>
        <v>C</v>
      </c>
      <c r="L47" s="68">
        <f>'2020 исходные'!P47</f>
        <v>0.53333333333333333</v>
      </c>
      <c r="M47" s="29">
        <f t="shared" si="26"/>
        <v>0.46558772587432562</v>
      </c>
      <c r="N47" s="153" t="str">
        <f t="shared" si="25"/>
        <v>B</v>
      </c>
      <c r="O47" s="76">
        <v>15</v>
      </c>
      <c r="P47" s="56">
        <f t="shared" si="21"/>
        <v>14.625822521927224</v>
      </c>
      <c r="Q47" s="152" t="str">
        <f t="shared" si="27"/>
        <v>B</v>
      </c>
      <c r="R47" s="195" t="str">
        <f t="shared" si="10"/>
        <v>B</v>
      </c>
      <c r="S47" s="183">
        <f t="shared" si="11"/>
        <v>4.2</v>
      </c>
      <c r="T47" s="184">
        <f t="shared" si="12"/>
        <v>2</v>
      </c>
      <c r="U47" s="184">
        <f t="shared" si="13"/>
        <v>2</v>
      </c>
      <c r="V47" s="184">
        <f t="shared" si="14"/>
        <v>2.5</v>
      </c>
      <c r="W47" s="184">
        <f t="shared" si="15"/>
        <v>2.5</v>
      </c>
      <c r="X47" s="184">
        <f t="shared" si="16"/>
        <v>2.6399999999999997</v>
      </c>
    </row>
    <row r="48" spans="1:24" ht="15.75" thickBot="1" x14ac:dyDescent="0.3">
      <c r="A48" s="14">
        <v>18</v>
      </c>
      <c r="B48" s="9" t="s">
        <v>84</v>
      </c>
      <c r="C48" s="104">
        <f>'2020 исходные'!F48</f>
        <v>0.91666666666666663</v>
      </c>
      <c r="D48" s="30">
        <f t="shared" si="18"/>
        <v>0.85578632156005763</v>
      </c>
      <c r="E48" s="155" t="str">
        <f t="shared" si="22"/>
        <v>A</v>
      </c>
      <c r="F48" s="84">
        <f>'2020 исходные'!J48</f>
        <v>0.62727272727272732</v>
      </c>
      <c r="G48" s="30">
        <f t="shared" si="19"/>
        <v>0.65461609933586384</v>
      </c>
      <c r="H48" s="155" t="str">
        <f t="shared" si="23"/>
        <v>C</v>
      </c>
      <c r="I48" s="62">
        <f>'2020 исходные'!M48</f>
        <v>0.58064516129032262</v>
      </c>
      <c r="J48" s="30">
        <f t="shared" si="20"/>
        <v>0.59621478606843026</v>
      </c>
      <c r="K48" s="152" t="str">
        <f t="shared" si="24"/>
        <v>C</v>
      </c>
      <c r="L48" s="69">
        <f>'2020 исходные'!P48</f>
        <v>0.56451612903225812</v>
      </c>
      <c r="M48" s="30">
        <f t="shared" si="26"/>
        <v>0.46558772587432562</v>
      </c>
      <c r="N48" s="155" t="str">
        <f t="shared" si="25"/>
        <v>B</v>
      </c>
      <c r="O48" s="78">
        <f>'2020 исходные'!S48</f>
        <v>10.338709677419354</v>
      </c>
      <c r="P48" s="57">
        <f t="shared" si="21"/>
        <v>14.625822521927224</v>
      </c>
      <c r="Q48" s="152" t="str">
        <f t="shared" si="27"/>
        <v>A</v>
      </c>
      <c r="R48" s="198" t="str">
        <f t="shared" si="10"/>
        <v>B</v>
      </c>
      <c r="S48" s="185">
        <f t="shared" si="11"/>
        <v>4.2</v>
      </c>
      <c r="T48" s="186">
        <f t="shared" si="12"/>
        <v>2</v>
      </c>
      <c r="U48" s="186">
        <f t="shared" si="13"/>
        <v>2</v>
      </c>
      <c r="V48" s="186">
        <f t="shared" si="14"/>
        <v>2.5</v>
      </c>
      <c r="W48" s="186">
        <f t="shared" si="15"/>
        <v>4.2</v>
      </c>
      <c r="X48" s="186">
        <f t="shared" si="16"/>
        <v>2.9799999999999995</v>
      </c>
    </row>
    <row r="49" spans="1:24" ht="15.75" thickBot="1" x14ac:dyDescent="0.3">
      <c r="A49" s="4"/>
      <c r="B49" s="122" t="s">
        <v>132</v>
      </c>
      <c r="C49" s="105">
        <f>AVERAGE(C50:C67)</f>
        <v>0.86556051616520602</v>
      </c>
      <c r="D49" s="141">
        <f t="shared" si="18"/>
        <v>0.85578632156005763</v>
      </c>
      <c r="E49" s="151" t="str">
        <f t="shared" si="22"/>
        <v>B</v>
      </c>
      <c r="F49" s="5">
        <f>AVERAGE(F50:F68)</f>
        <v>0.62638566618582703</v>
      </c>
      <c r="G49" s="141">
        <f t="shared" si="19"/>
        <v>0.65461609933586384</v>
      </c>
      <c r="H49" s="154" t="str">
        <f t="shared" si="23"/>
        <v>C</v>
      </c>
      <c r="I49" s="5">
        <f>AVERAGE(I50:I68)</f>
        <v>0.56656766057105445</v>
      </c>
      <c r="J49" s="141">
        <f t="shared" si="20"/>
        <v>0.59621478606843026</v>
      </c>
      <c r="K49" s="154" t="str">
        <f t="shared" si="24"/>
        <v>C</v>
      </c>
      <c r="L49" s="5">
        <f>AVERAGE(L50:L68)</f>
        <v>0.46687650011358978</v>
      </c>
      <c r="M49" s="141">
        <f t="shared" si="26"/>
        <v>0.46558772587432562</v>
      </c>
      <c r="N49" s="154" t="str">
        <f t="shared" si="25"/>
        <v>B</v>
      </c>
      <c r="O49" s="171">
        <f>AVERAGE(O50:O68)</f>
        <v>13.205866842731121</v>
      </c>
      <c r="P49" s="142">
        <f t="shared" si="21"/>
        <v>14.625822521927224</v>
      </c>
      <c r="Q49" s="151" t="str">
        <f t="shared" si="27"/>
        <v>B</v>
      </c>
      <c r="R49" s="196" t="str">
        <f t="shared" si="10"/>
        <v>C</v>
      </c>
      <c r="S49" s="189">
        <f t="shared" si="11"/>
        <v>2.5</v>
      </c>
      <c r="T49" s="190">
        <f t="shared" si="12"/>
        <v>2</v>
      </c>
      <c r="U49" s="190">
        <f t="shared" si="13"/>
        <v>2</v>
      </c>
      <c r="V49" s="190">
        <f t="shared" si="14"/>
        <v>2.5</v>
      </c>
      <c r="W49" s="190">
        <f t="shared" si="15"/>
        <v>2.5</v>
      </c>
      <c r="X49" s="201">
        <f t="shared" si="16"/>
        <v>2.2999999999999998</v>
      </c>
    </row>
    <row r="50" spans="1:24" x14ac:dyDescent="0.25">
      <c r="A50" s="19">
        <v>1</v>
      </c>
      <c r="B50" s="11" t="s">
        <v>86</v>
      </c>
      <c r="C50" s="103">
        <f>'2020 исходные'!F50</f>
        <v>0.86521739130434783</v>
      </c>
      <c r="D50" s="28">
        <f t="shared" si="18"/>
        <v>0.85578632156005763</v>
      </c>
      <c r="E50" s="155" t="str">
        <f t="shared" si="22"/>
        <v>B</v>
      </c>
      <c r="F50" s="82">
        <f>'2020 исходные'!J50</f>
        <v>0.68341708542713564</v>
      </c>
      <c r="G50" s="28">
        <f t="shared" si="19"/>
        <v>0.65461609933586384</v>
      </c>
      <c r="H50" s="156" t="str">
        <f t="shared" si="23"/>
        <v>B</v>
      </c>
      <c r="I50" s="65">
        <f>'2020 исходные'!M50</f>
        <v>0.60434782608695647</v>
      </c>
      <c r="J50" s="28">
        <f t="shared" si="20"/>
        <v>0.59621478606843026</v>
      </c>
      <c r="K50" s="153" t="str">
        <f t="shared" si="24"/>
        <v>B</v>
      </c>
      <c r="L50" s="67">
        <f>'2020 исходные'!P50</f>
        <v>0.47391304347826085</v>
      </c>
      <c r="M50" s="28">
        <f t="shared" si="26"/>
        <v>0.46558772587432562</v>
      </c>
      <c r="N50" s="168" t="str">
        <f t="shared" si="25"/>
        <v>B</v>
      </c>
      <c r="O50" s="77">
        <f>'2020 исходные'!S50</f>
        <v>9.9608695652173918</v>
      </c>
      <c r="P50" s="55">
        <f t="shared" si="21"/>
        <v>14.625822521927224</v>
      </c>
      <c r="Q50" s="173" t="str">
        <f t="shared" si="27"/>
        <v>A</v>
      </c>
      <c r="R50" s="193" t="str">
        <f t="shared" si="10"/>
        <v>B</v>
      </c>
      <c r="S50" s="187">
        <f t="shared" si="11"/>
        <v>2.5</v>
      </c>
      <c r="T50" s="188">
        <f t="shared" si="12"/>
        <v>2.5</v>
      </c>
      <c r="U50" s="188">
        <f t="shared" si="13"/>
        <v>2.5</v>
      </c>
      <c r="V50" s="188">
        <f t="shared" si="14"/>
        <v>2.5</v>
      </c>
      <c r="W50" s="188">
        <f t="shared" si="15"/>
        <v>4.2</v>
      </c>
      <c r="X50" s="188">
        <f t="shared" si="16"/>
        <v>2.84</v>
      </c>
    </row>
    <row r="51" spans="1:24" x14ac:dyDescent="0.25">
      <c r="A51" s="20">
        <v>2</v>
      </c>
      <c r="B51" s="8" t="s">
        <v>140</v>
      </c>
      <c r="C51" s="103">
        <f>'2020 исходные'!F51</f>
        <v>0.87755102040816324</v>
      </c>
      <c r="D51" s="29">
        <f t="shared" si="18"/>
        <v>0.85578632156005763</v>
      </c>
      <c r="E51" s="153" t="str">
        <f t="shared" si="22"/>
        <v>B</v>
      </c>
      <c r="F51" s="83">
        <f>'2020 исходные'!J51</f>
        <v>0.76744186046511631</v>
      </c>
      <c r="G51" s="29">
        <f t="shared" si="19"/>
        <v>0.65461609933586384</v>
      </c>
      <c r="H51" s="152" t="str">
        <f t="shared" si="23"/>
        <v>A</v>
      </c>
      <c r="I51" s="61">
        <f>'2020 исходные'!M51</f>
        <v>0.69387755102040816</v>
      </c>
      <c r="J51" s="29">
        <f t="shared" si="20"/>
        <v>0.59621478606843026</v>
      </c>
      <c r="K51" s="152" t="str">
        <f t="shared" si="24"/>
        <v>B</v>
      </c>
      <c r="L51" s="68">
        <f>'2020 исходные'!P51</f>
        <v>0.34693877551020408</v>
      </c>
      <c r="M51" s="29">
        <f t="shared" si="26"/>
        <v>0.46558772587432562</v>
      </c>
      <c r="N51" s="162" t="str">
        <f t="shared" si="25"/>
        <v>C</v>
      </c>
      <c r="O51" s="76">
        <f>'2020 исходные'!S51</f>
        <v>13.857142857142858</v>
      </c>
      <c r="P51" s="56">
        <f t="shared" si="21"/>
        <v>14.625822521927224</v>
      </c>
      <c r="Q51" s="153" t="str">
        <f t="shared" si="27"/>
        <v>B</v>
      </c>
      <c r="R51" s="195" t="str">
        <f t="shared" ref="R51:R56" si="28">IF(X51&gt;=3.5,"A",IF(X51&gt;=2.5,"B",IF(X51&gt;=1.5,"C","D")))</f>
        <v>B</v>
      </c>
      <c r="S51" s="183">
        <f t="shared" ref="S51:S56" si="29">IF(E51="A",4.2,IF(E51="B",2.5,IF(E51="C",2,1)))</f>
        <v>2.5</v>
      </c>
      <c r="T51" s="184">
        <f t="shared" ref="T51:T56" si="30">IF(H51="A",4.2,IF(H51="B",2.5,IF(H51="C",2,1)))</f>
        <v>4.2</v>
      </c>
      <c r="U51" s="184">
        <f t="shared" ref="U51:U56" si="31">IF(K51="A",4.2,IF(K51="B",2.5,IF(K51="C",2,1)))</f>
        <v>2.5</v>
      </c>
      <c r="V51" s="184">
        <f t="shared" ref="V51:V56" si="32">IF(N51="A",4.2,IF(N51="B",2.5,IF(N51="C",2,1)))</f>
        <v>2</v>
      </c>
      <c r="W51" s="184">
        <f t="shared" ref="W51:W56" si="33">IF(Q51="A",4.2,IF(Q51="B",2.5,IF(Q51="C",2,1)))</f>
        <v>2.5</v>
      </c>
      <c r="X51" s="184">
        <f t="shared" ref="X51:X56" si="34">AVERAGE(S51:W51)</f>
        <v>2.7399999999999998</v>
      </c>
    </row>
    <row r="52" spans="1:24" ht="15" customHeight="1" x14ac:dyDescent="0.25">
      <c r="A52" s="20">
        <v>3</v>
      </c>
      <c r="B52" s="8" t="s">
        <v>90</v>
      </c>
      <c r="C52" s="103">
        <f>'2020 исходные'!F52</f>
        <v>0.89436619718309862</v>
      </c>
      <c r="D52" s="29">
        <f t="shared" si="18"/>
        <v>0.85578632156005763</v>
      </c>
      <c r="E52" s="152" t="str">
        <f t="shared" si="22"/>
        <v>B</v>
      </c>
      <c r="F52" s="83">
        <f>'2020 исходные'!J52</f>
        <v>0.44094488188976377</v>
      </c>
      <c r="G52" s="29">
        <f t="shared" si="19"/>
        <v>0.65461609933586384</v>
      </c>
      <c r="H52" s="155" t="str">
        <f t="shared" si="23"/>
        <v>C</v>
      </c>
      <c r="I52" s="61">
        <f>'2020 исходные'!M52</f>
        <v>0.38926174496644295</v>
      </c>
      <c r="J52" s="29">
        <f t="shared" si="20"/>
        <v>0.59621478606843026</v>
      </c>
      <c r="K52" s="152" t="str">
        <f t="shared" si="24"/>
        <v>C</v>
      </c>
      <c r="L52" s="68">
        <f>'2020 исходные'!P52</f>
        <v>0.46979865771812079</v>
      </c>
      <c r="M52" s="29">
        <f t="shared" si="26"/>
        <v>0.46558772587432562</v>
      </c>
      <c r="N52" s="153" t="str">
        <f t="shared" si="25"/>
        <v>B</v>
      </c>
      <c r="O52" s="76">
        <f>'2020 исходные'!S52</f>
        <v>12.751677852348994</v>
      </c>
      <c r="P52" s="56">
        <f t="shared" si="21"/>
        <v>14.625822521927224</v>
      </c>
      <c r="Q52" s="153" t="str">
        <f t="shared" si="27"/>
        <v>B</v>
      </c>
      <c r="R52" s="195" t="str">
        <f t="shared" si="28"/>
        <v>C</v>
      </c>
      <c r="S52" s="183">
        <f t="shared" si="29"/>
        <v>2.5</v>
      </c>
      <c r="T52" s="184">
        <f t="shared" si="30"/>
        <v>2</v>
      </c>
      <c r="U52" s="184">
        <f t="shared" si="31"/>
        <v>2</v>
      </c>
      <c r="V52" s="184">
        <f t="shared" si="32"/>
        <v>2.5</v>
      </c>
      <c r="W52" s="184">
        <f t="shared" si="33"/>
        <v>2.5</v>
      </c>
      <c r="X52" s="184">
        <f t="shared" si="34"/>
        <v>2.2999999999999998</v>
      </c>
    </row>
    <row r="53" spans="1:24" x14ac:dyDescent="0.25">
      <c r="A53" s="20">
        <v>4</v>
      </c>
      <c r="B53" s="8" t="s">
        <v>87</v>
      </c>
      <c r="C53" s="103">
        <f>'2020 исходные'!F53</f>
        <v>0.96598639455782309</v>
      </c>
      <c r="D53" s="29">
        <f t="shared" si="18"/>
        <v>0.85578632156005763</v>
      </c>
      <c r="E53" s="153" t="str">
        <f t="shared" si="22"/>
        <v>A</v>
      </c>
      <c r="F53" s="83">
        <f>'2020 исходные'!J53</f>
        <v>0.58450704225352113</v>
      </c>
      <c r="G53" s="29">
        <f t="shared" si="19"/>
        <v>0.65461609933586384</v>
      </c>
      <c r="H53" s="153" t="str">
        <f t="shared" si="23"/>
        <v>C</v>
      </c>
      <c r="I53" s="61">
        <f>'2020 исходные'!M53</f>
        <v>0.55333333333333334</v>
      </c>
      <c r="J53" s="29">
        <f t="shared" si="20"/>
        <v>0.59621478606843026</v>
      </c>
      <c r="K53" s="153" t="str">
        <f t="shared" si="24"/>
        <v>C</v>
      </c>
      <c r="L53" s="68">
        <f>'2020 исходные'!P53</f>
        <v>0.44</v>
      </c>
      <c r="M53" s="29">
        <f t="shared" si="26"/>
        <v>0.46558772587432562</v>
      </c>
      <c r="N53" s="153" t="str">
        <f t="shared" si="25"/>
        <v>C</v>
      </c>
      <c r="O53" s="76">
        <v>15</v>
      </c>
      <c r="P53" s="56">
        <f t="shared" si="21"/>
        <v>14.625822521927224</v>
      </c>
      <c r="Q53" s="153" t="str">
        <f t="shared" si="27"/>
        <v>B</v>
      </c>
      <c r="R53" s="195" t="str">
        <f t="shared" si="28"/>
        <v>B</v>
      </c>
      <c r="S53" s="183">
        <f t="shared" si="29"/>
        <v>4.2</v>
      </c>
      <c r="T53" s="184">
        <f t="shared" si="30"/>
        <v>2</v>
      </c>
      <c r="U53" s="184">
        <f t="shared" si="31"/>
        <v>2</v>
      </c>
      <c r="V53" s="184">
        <f t="shared" si="32"/>
        <v>2</v>
      </c>
      <c r="W53" s="184">
        <f t="shared" si="33"/>
        <v>2.5</v>
      </c>
      <c r="X53" s="184">
        <f t="shared" si="34"/>
        <v>2.54</v>
      </c>
    </row>
    <row r="54" spans="1:24" x14ac:dyDescent="0.25">
      <c r="A54" s="20">
        <v>5</v>
      </c>
      <c r="B54" s="8" t="s">
        <v>88</v>
      </c>
      <c r="C54" s="103">
        <f>'2020 исходные'!F54</f>
        <v>0.90277777777777779</v>
      </c>
      <c r="D54" s="29">
        <f t="shared" si="18"/>
        <v>0.85578632156005763</v>
      </c>
      <c r="E54" s="153" t="str">
        <f t="shared" si="22"/>
        <v>A</v>
      </c>
      <c r="F54" s="83">
        <f>'2020 исходные'!J54</f>
        <v>0.67692307692307696</v>
      </c>
      <c r="G54" s="29">
        <f t="shared" si="19"/>
        <v>0.65461609933586384</v>
      </c>
      <c r="H54" s="153" t="str">
        <f t="shared" si="23"/>
        <v>B</v>
      </c>
      <c r="I54" s="61">
        <f>'2020 исходные'!M54</f>
        <v>0.60810810810810811</v>
      </c>
      <c r="J54" s="29">
        <f t="shared" si="20"/>
        <v>0.59621478606843026</v>
      </c>
      <c r="K54" s="153" t="str">
        <f t="shared" si="24"/>
        <v>B</v>
      </c>
      <c r="L54" s="68">
        <f>'2020 исходные'!P54</f>
        <v>0.43243243243243246</v>
      </c>
      <c r="M54" s="29">
        <f t="shared" si="26"/>
        <v>0.46558772587432562</v>
      </c>
      <c r="N54" s="152" t="str">
        <f t="shared" si="25"/>
        <v>C</v>
      </c>
      <c r="O54" s="76">
        <f>'2020 исходные'!S54</f>
        <v>17.405405405405407</v>
      </c>
      <c r="P54" s="56">
        <f t="shared" si="21"/>
        <v>14.625822521927224</v>
      </c>
      <c r="Q54" s="153" t="str">
        <f t="shared" si="27"/>
        <v>C</v>
      </c>
      <c r="R54" s="195" t="str">
        <f t="shared" si="28"/>
        <v>B</v>
      </c>
      <c r="S54" s="183">
        <f t="shared" si="29"/>
        <v>4.2</v>
      </c>
      <c r="T54" s="184">
        <f t="shared" si="30"/>
        <v>2.5</v>
      </c>
      <c r="U54" s="184">
        <f t="shared" si="31"/>
        <v>2.5</v>
      </c>
      <c r="V54" s="184">
        <f t="shared" si="32"/>
        <v>2</v>
      </c>
      <c r="W54" s="184">
        <f t="shared" si="33"/>
        <v>2</v>
      </c>
      <c r="X54" s="184">
        <f t="shared" si="34"/>
        <v>2.6399999999999997</v>
      </c>
    </row>
    <row r="55" spans="1:24" x14ac:dyDescent="0.25">
      <c r="A55" s="20">
        <v>6</v>
      </c>
      <c r="B55" s="8" t="s">
        <v>89</v>
      </c>
      <c r="C55" s="103">
        <f>'2020 исходные'!F55</f>
        <v>0.8904109589041096</v>
      </c>
      <c r="D55" s="29">
        <f t="shared" si="18"/>
        <v>0.85578632156005763</v>
      </c>
      <c r="E55" s="152" t="str">
        <f t="shared" si="22"/>
        <v>B</v>
      </c>
      <c r="F55" s="83">
        <f>'2020 исходные'!J55</f>
        <v>0.8</v>
      </c>
      <c r="G55" s="29">
        <f t="shared" si="19"/>
        <v>0.65461609933586384</v>
      </c>
      <c r="H55" s="153" t="str">
        <f t="shared" si="23"/>
        <v>A</v>
      </c>
      <c r="I55" s="61">
        <f>'2020 исходные'!M55</f>
        <v>0.70542635658914732</v>
      </c>
      <c r="J55" s="29">
        <f t="shared" si="20"/>
        <v>0.59621478606843026</v>
      </c>
      <c r="K55" s="153" t="str">
        <f t="shared" si="24"/>
        <v>A</v>
      </c>
      <c r="L55" s="68">
        <f>'2020 исходные'!P55</f>
        <v>0.55813953488372092</v>
      </c>
      <c r="M55" s="29">
        <f t="shared" si="26"/>
        <v>0.46558772587432562</v>
      </c>
      <c r="N55" s="153" t="str">
        <f t="shared" si="25"/>
        <v>B</v>
      </c>
      <c r="O55" s="76">
        <f>'2020 исходные'!S55</f>
        <v>8.1240310077519382</v>
      </c>
      <c r="P55" s="56">
        <f t="shared" si="21"/>
        <v>14.625822521927224</v>
      </c>
      <c r="Q55" s="173" t="str">
        <f t="shared" si="27"/>
        <v>A</v>
      </c>
      <c r="R55" s="195" t="str">
        <f t="shared" si="28"/>
        <v>A</v>
      </c>
      <c r="S55" s="183">
        <f t="shared" si="29"/>
        <v>2.5</v>
      </c>
      <c r="T55" s="184">
        <f t="shared" si="30"/>
        <v>4.2</v>
      </c>
      <c r="U55" s="184">
        <f t="shared" si="31"/>
        <v>4.2</v>
      </c>
      <c r="V55" s="184">
        <f t="shared" si="32"/>
        <v>2.5</v>
      </c>
      <c r="W55" s="184">
        <f t="shared" si="33"/>
        <v>4.2</v>
      </c>
      <c r="X55" s="184">
        <f t="shared" si="34"/>
        <v>3.5200000000000005</v>
      </c>
    </row>
    <row r="56" spans="1:24" x14ac:dyDescent="0.25">
      <c r="A56" s="20">
        <v>7</v>
      </c>
      <c r="B56" s="8" t="s">
        <v>109</v>
      </c>
      <c r="C56" s="103">
        <f>'2020 исходные'!F56</f>
        <v>0.88157894736842102</v>
      </c>
      <c r="D56" s="29">
        <f t="shared" si="18"/>
        <v>0.85578632156005763</v>
      </c>
      <c r="E56" s="153" t="str">
        <f t="shared" si="22"/>
        <v>B</v>
      </c>
      <c r="F56" s="83">
        <f>'2020 исходные'!J56</f>
        <v>0.4925373134328358</v>
      </c>
      <c r="G56" s="29">
        <f t="shared" si="19"/>
        <v>0.65461609933586384</v>
      </c>
      <c r="H56" s="155" t="str">
        <f t="shared" si="23"/>
        <v>C</v>
      </c>
      <c r="I56" s="172">
        <f>'2020 исходные'!M56</f>
        <v>0.44155844155844154</v>
      </c>
      <c r="J56" s="29">
        <f t="shared" si="20"/>
        <v>0.59621478606843026</v>
      </c>
      <c r="K56" s="152" t="str">
        <f t="shared" si="24"/>
        <v>C</v>
      </c>
      <c r="L56" s="68">
        <f>'2020 исходные'!P56</f>
        <v>0.42857142857142855</v>
      </c>
      <c r="M56" s="29">
        <f t="shared" si="26"/>
        <v>0.46558772587432562</v>
      </c>
      <c r="N56" s="153" t="str">
        <f t="shared" si="25"/>
        <v>C</v>
      </c>
      <c r="O56" s="76">
        <f>'2020 исходные'!S56</f>
        <v>4.4805194805194803</v>
      </c>
      <c r="P56" s="56">
        <f t="shared" si="21"/>
        <v>14.625822521927224</v>
      </c>
      <c r="Q56" s="153" t="str">
        <f t="shared" si="27"/>
        <v>A</v>
      </c>
      <c r="R56" s="195" t="str">
        <f t="shared" si="28"/>
        <v>B</v>
      </c>
      <c r="S56" s="183">
        <f t="shared" si="29"/>
        <v>2.5</v>
      </c>
      <c r="T56" s="184">
        <f t="shared" si="30"/>
        <v>2</v>
      </c>
      <c r="U56" s="184">
        <f t="shared" si="31"/>
        <v>2</v>
      </c>
      <c r="V56" s="184">
        <f t="shared" si="32"/>
        <v>2</v>
      </c>
      <c r="W56" s="184">
        <f t="shared" si="33"/>
        <v>4.2</v>
      </c>
      <c r="X56" s="184">
        <f t="shared" si="34"/>
        <v>2.54</v>
      </c>
    </row>
    <row r="57" spans="1:24" x14ac:dyDescent="0.25">
      <c r="A57" s="208">
        <v>8</v>
      </c>
      <c r="B57" s="8" t="s">
        <v>25</v>
      </c>
      <c r="C57" s="103">
        <f>'2020 исходные'!F57</f>
        <v>0.8125</v>
      </c>
      <c r="D57" s="29">
        <f t="shared" si="18"/>
        <v>0.85578632156005763</v>
      </c>
      <c r="E57" s="153" t="str">
        <f t="shared" si="22"/>
        <v>C</v>
      </c>
      <c r="F57" s="83">
        <f>'2020 исходные'!J57</f>
        <v>0.64102564102564108</v>
      </c>
      <c r="G57" s="29">
        <f t="shared" si="19"/>
        <v>0.65461609933586384</v>
      </c>
      <c r="H57" s="153" t="str">
        <f t="shared" si="23"/>
        <v>C</v>
      </c>
      <c r="I57" s="61">
        <f>'2020 исходные'!M57</f>
        <v>0.56521739130434778</v>
      </c>
      <c r="J57" s="29">
        <f t="shared" si="20"/>
        <v>0.59621478606843026</v>
      </c>
      <c r="K57" s="152" t="str">
        <f t="shared" si="24"/>
        <v>C</v>
      </c>
      <c r="L57" s="68">
        <f>'2020 исходные'!P57</f>
        <v>0.47826086956521741</v>
      </c>
      <c r="M57" s="29">
        <f t="shared" si="26"/>
        <v>0.46558772587432562</v>
      </c>
      <c r="N57" s="162" t="str">
        <f t="shared" si="25"/>
        <v>B</v>
      </c>
      <c r="O57" s="76">
        <f>'2020 исходные'!S57</f>
        <v>21.456521739130434</v>
      </c>
      <c r="P57" s="56">
        <f t="shared" si="21"/>
        <v>14.625822521927224</v>
      </c>
      <c r="Q57" s="152" t="str">
        <f t="shared" si="27"/>
        <v>C</v>
      </c>
      <c r="R57" s="193" t="str">
        <f t="shared" si="10"/>
        <v>C</v>
      </c>
      <c r="S57" s="183">
        <f t="shared" si="11"/>
        <v>2</v>
      </c>
      <c r="T57" s="184">
        <f t="shared" si="12"/>
        <v>2</v>
      </c>
      <c r="U57" s="184">
        <f t="shared" si="13"/>
        <v>2</v>
      </c>
      <c r="V57" s="184">
        <f t="shared" si="14"/>
        <v>2.5</v>
      </c>
      <c r="W57" s="184">
        <f t="shared" si="15"/>
        <v>2</v>
      </c>
      <c r="X57" s="184">
        <f t="shared" si="16"/>
        <v>2.1</v>
      </c>
    </row>
    <row r="58" spans="1:24" x14ac:dyDescent="0.25">
      <c r="A58" s="20">
        <v>9</v>
      </c>
      <c r="B58" s="8" t="s">
        <v>26</v>
      </c>
      <c r="C58" s="103">
        <f>'2020 исходные'!F58</f>
        <v>0.97368421052631582</v>
      </c>
      <c r="D58" s="29">
        <f t="shared" si="18"/>
        <v>0.85578632156005763</v>
      </c>
      <c r="E58" s="152" t="str">
        <f t="shared" si="22"/>
        <v>A</v>
      </c>
      <c r="F58" s="83">
        <f>'2020 исходные'!J58</f>
        <v>0.54054054054054057</v>
      </c>
      <c r="G58" s="29">
        <f t="shared" si="19"/>
        <v>0.65461609933586384</v>
      </c>
      <c r="H58" s="153" t="str">
        <f t="shared" si="23"/>
        <v>C</v>
      </c>
      <c r="I58" s="61">
        <f>'2020 исходные'!M58</f>
        <v>0.53846153846153844</v>
      </c>
      <c r="J58" s="29">
        <f t="shared" si="20"/>
        <v>0.59621478606843026</v>
      </c>
      <c r="K58" s="152" t="str">
        <f t="shared" si="24"/>
        <v>C</v>
      </c>
      <c r="L58" s="68">
        <f>'2020 исходные'!P58</f>
        <v>0.51282051282051277</v>
      </c>
      <c r="M58" s="29">
        <f t="shared" si="26"/>
        <v>0.46558772587432562</v>
      </c>
      <c r="N58" s="153" t="str">
        <f t="shared" si="25"/>
        <v>B</v>
      </c>
      <c r="O58" s="76">
        <f>'2020 исходные'!S58</f>
        <v>12.282051282051283</v>
      </c>
      <c r="P58" s="56">
        <f t="shared" si="21"/>
        <v>14.625822521927224</v>
      </c>
      <c r="Q58" s="155" t="str">
        <f t="shared" si="27"/>
        <v>B</v>
      </c>
      <c r="R58" s="195" t="str">
        <f>IF(X58&gt;=3.5,"A",IF(X58&gt;=2.5,"B",IF(X58&gt;=1.5,"C","D")))</f>
        <v>B</v>
      </c>
      <c r="S58" s="183">
        <f>IF(E58="A",4.2,IF(E58="B",2.5,IF(E58="C",2,1)))</f>
        <v>4.2</v>
      </c>
      <c r="T58" s="184">
        <f>IF(H58="A",4.2,IF(H58="B",2.5,IF(H58="C",2,1)))</f>
        <v>2</v>
      </c>
      <c r="U58" s="184">
        <f>IF(K58="A",4.2,IF(K58="B",2.5,IF(K58="C",2,1)))</f>
        <v>2</v>
      </c>
      <c r="V58" s="184">
        <f>IF(N58="A",4.2,IF(N58="B",2.5,IF(N58="C",2,1)))</f>
        <v>2.5</v>
      </c>
      <c r="W58" s="184">
        <f>IF(Q58="A",4.2,IF(Q58="B",2.5,IF(Q58="C",2,1)))</f>
        <v>2.5</v>
      </c>
      <c r="X58" s="184">
        <f>AVERAGE(S58:W58)</f>
        <v>2.6399999999999997</v>
      </c>
    </row>
    <row r="59" spans="1:24" x14ac:dyDescent="0.25">
      <c r="A59" s="20">
        <v>10</v>
      </c>
      <c r="B59" s="8" t="s">
        <v>27</v>
      </c>
      <c r="C59" s="103">
        <f>'2020 исходные'!F59</f>
        <v>0.82608695652173914</v>
      </c>
      <c r="D59" s="29">
        <f t="shared" si="18"/>
        <v>0.85578632156005763</v>
      </c>
      <c r="E59" s="153" t="str">
        <f t="shared" si="22"/>
        <v>C</v>
      </c>
      <c r="F59" s="83">
        <f>'2020 исходные'!J59</f>
        <v>0.47368421052631576</v>
      </c>
      <c r="G59" s="29">
        <f t="shared" si="19"/>
        <v>0.65461609933586384</v>
      </c>
      <c r="H59" s="153" t="str">
        <f t="shared" si="23"/>
        <v>C</v>
      </c>
      <c r="I59" s="61">
        <f>'2020 исходные'!M59</f>
        <v>0.47368421052631576</v>
      </c>
      <c r="J59" s="29">
        <f t="shared" si="20"/>
        <v>0.59621478606843026</v>
      </c>
      <c r="K59" s="153" t="str">
        <f t="shared" si="24"/>
        <v>C</v>
      </c>
      <c r="L59" s="68">
        <f>'2020 исходные'!P59</f>
        <v>0.57894736842105265</v>
      </c>
      <c r="M59" s="29">
        <f t="shared" si="26"/>
        <v>0.46558772587432562</v>
      </c>
      <c r="N59" s="162" t="str">
        <f t="shared" si="25"/>
        <v>B</v>
      </c>
      <c r="O59" s="76">
        <f>'2020 исходные'!S59</f>
        <v>14.210526315789474</v>
      </c>
      <c r="P59" s="56">
        <f t="shared" si="21"/>
        <v>14.625822521927224</v>
      </c>
      <c r="Q59" s="153" t="str">
        <f t="shared" si="27"/>
        <v>B</v>
      </c>
      <c r="R59" s="194" t="str">
        <f>IF(X59&gt;=3.5,"A",IF(X59&gt;=2.5,"B",IF(X59&gt;=1.5,"C","D")))</f>
        <v>C</v>
      </c>
      <c r="S59" s="183">
        <f>IF(E59="A",4.2,IF(E59="B",2.5,IF(E59="C",2,1)))</f>
        <v>2</v>
      </c>
      <c r="T59" s="184">
        <f>IF(H59="A",4.2,IF(H59="B",2.5,IF(H59="C",2,1)))</f>
        <v>2</v>
      </c>
      <c r="U59" s="184">
        <f>IF(K59="A",4.2,IF(K59="B",2.5,IF(K59="C",2,1)))</f>
        <v>2</v>
      </c>
      <c r="V59" s="184">
        <f>IF(N59="A",4.2,IF(N59="B",2.5,IF(N59="C",2,1)))</f>
        <v>2.5</v>
      </c>
      <c r="W59" s="184">
        <f>IF(Q59="A",4.2,IF(Q59="B",2.5,IF(Q59="C",2,1)))</f>
        <v>2.5</v>
      </c>
      <c r="X59" s="184">
        <f>AVERAGE(S59:W59)</f>
        <v>2.2000000000000002</v>
      </c>
    </row>
    <row r="60" spans="1:24" x14ac:dyDescent="0.25">
      <c r="A60" s="20">
        <v>11</v>
      </c>
      <c r="B60" s="8" t="s">
        <v>28</v>
      </c>
      <c r="C60" s="103">
        <f>'2020 исходные'!F60</f>
        <v>0.79166666666666663</v>
      </c>
      <c r="D60" s="29">
        <f t="shared" si="18"/>
        <v>0.85578632156005763</v>
      </c>
      <c r="E60" s="153" t="str">
        <f t="shared" si="22"/>
        <v>C</v>
      </c>
      <c r="F60" s="83">
        <f>'2020 исходные'!J60</f>
        <v>0.52631578947368418</v>
      </c>
      <c r="G60" s="29">
        <f t="shared" si="19"/>
        <v>0.65461609933586384</v>
      </c>
      <c r="H60" s="155" t="str">
        <f t="shared" si="23"/>
        <v>C</v>
      </c>
      <c r="I60" s="61">
        <f>'2020 исходные'!M60</f>
        <v>0.5</v>
      </c>
      <c r="J60" s="29">
        <f t="shared" si="20"/>
        <v>0.59621478606843026</v>
      </c>
      <c r="K60" s="152" t="str">
        <f t="shared" si="24"/>
        <v>C</v>
      </c>
      <c r="L60" s="68">
        <f>'2020 исходные'!P60</f>
        <v>0.40476190476190477</v>
      </c>
      <c r="M60" s="29">
        <f t="shared" si="26"/>
        <v>0.46558772587432562</v>
      </c>
      <c r="N60" s="162" t="str">
        <f t="shared" si="25"/>
        <v>C</v>
      </c>
      <c r="O60" s="76">
        <f>'2020 исходные'!S60</f>
        <v>11.261904761904763</v>
      </c>
      <c r="P60" s="56">
        <f t="shared" si="21"/>
        <v>14.625822521927224</v>
      </c>
      <c r="Q60" s="153" t="str">
        <f t="shared" si="27"/>
        <v>B</v>
      </c>
      <c r="R60" s="195" t="str">
        <f t="shared" si="10"/>
        <v>C</v>
      </c>
      <c r="S60" s="183">
        <f t="shared" si="11"/>
        <v>2</v>
      </c>
      <c r="T60" s="184">
        <f t="shared" si="12"/>
        <v>2</v>
      </c>
      <c r="U60" s="184">
        <f t="shared" si="13"/>
        <v>2</v>
      </c>
      <c r="V60" s="184">
        <f t="shared" si="14"/>
        <v>2</v>
      </c>
      <c r="W60" s="184">
        <f t="shared" si="15"/>
        <v>2.5</v>
      </c>
      <c r="X60" s="184">
        <f t="shared" si="16"/>
        <v>2.1</v>
      </c>
    </row>
    <row r="61" spans="1:24" x14ac:dyDescent="0.25">
      <c r="A61" s="208">
        <v>12</v>
      </c>
      <c r="B61" s="8" t="s">
        <v>29</v>
      </c>
      <c r="C61" s="103">
        <f>'2020 исходные'!F61</f>
        <v>0.88235294117647056</v>
      </c>
      <c r="D61" s="29">
        <f t="shared" si="18"/>
        <v>0.85578632156005763</v>
      </c>
      <c r="E61" s="156" t="str">
        <f t="shared" si="22"/>
        <v>B</v>
      </c>
      <c r="F61" s="83">
        <f>'2020 исходные'!J61</f>
        <v>0.37777777777777777</v>
      </c>
      <c r="G61" s="29">
        <f t="shared" si="19"/>
        <v>0.65461609933586384</v>
      </c>
      <c r="H61" s="152" t="str">
        <f t="shared" si="23"/>
        <v>C</v>
      </c>
      <c r="I61" s="61">
        <f>'2020 исходные'!M61</f>
        <v>0.36363636363636365</v>
      </c>
      <c r="J61" s="29">
        <f t="shared" si="20"/>
        <v>0.59621478606843026</v>
      </c>
      <c r="K61" s="152" t="str">
        <f t="shared" si="24"/>
        <v>C</v>
      </c>
      <c r="L61" s="68">
        <f>'2020 исходные'!P61</f>
        <v>0.50909090909090904</v>
      </c>
      <c r="M61" s="29">
        <f t="shared" si="26"/>
        <v>0.46558772587432562</v>
      </c>
      <c r="N61" s="153" t="str">
        <f t="shared" si="25"/>
        <v>B</v>
      </c>
      <c r="O61" s="76">
        <f>'2020 исходные'!S61</f>
        <v>14.49090909090909</v>
      </c>
      <c r="P61" s="56">
        <f t="shared" si="21"/>
        <v>14.625822521927224</v>
      </c>
      <c r="Q61" s="153" t="str">
        <f t="shared" si="27"/>
        <v>B</v>
      </c>
      <c r="R61" s="195" t="str">
        <f t="shared" si="10"/>
        <v>C</v>
      </c>
      <c r="S61" s="183">
        <f t="shared" si="11"/>
        <v>2.5</v>
      </c>
      <c r="T61" s="184">
        <f t="shared" si="12"/>
        <v>2</v>
      </c>
      <c r="U61" s="184">
        <f t="shared" si="13"/>
        <v>2</v>
      </c>
      <c r="V61" s="184">
        <f t="shared" si="14"/>
        <v>2.5</v>
      </c>
      <c r="W61" s="184">
        <f t="shared" si="15"/>
        <v>2.5</v>
      </c>
      <c r="X61" s="184">
        <f t="shared" si="16"/>
        <v>2.2999999999999998</v>
      </c>
    </row>
    <row r="62" spans="1:24" x14ac:dyDescent="0.25">
      <c r="A62" s="20">
        <v>13</v>
      </c>
      <c r="B62" s="8" t="s">
        <v>110</v>
      </c>
      <c r="C62" s="103">
        <f>'2020 исходные'!F62</f>
        <v>0.88888888888888884</v>
      </c>
      <c r="D62" s="29">
        <f t="shared" si="18"/>
        <v>0.85578632156005763</v>
      </c>
      <c r="E62" s="155" t="str">
        <f t="shared" si="22"/>
        <v>B</v>
      </c>
      <c r="F62" s="83">
        <f>'2020 исходные'!J62</f>
        <v>0.6428571428571429</v>
      </c>
      <c r="G62" s="29">
        <f t="shared" si="19"/>
        <v>0.65461609933586384</v>
      </c>
      <c r="H62" s="153" t="str">
        <f t="shared" si="23"/>
        <v>C</v>
      </c>
      <c r="I62" s="61">
        <f>'2020 исходные'!M62</f>
        <v>0.59701492537313428</v>
      </c>
      <c r="J62" s="29">
        <f t="shared" si="20"/>
        <v>0.59621478606843026</v>
      </c>
      <c r="K62" s="155" t="str">
        <f t="shared" si="24"/>
        <v>C</v>
      </c>
      <c r="L62" s="68">
        <f>'2020 исходные'!P62</f>
        <v>0.38805970149253732</v>
      </c>
      <c r="M62" s="29">
        <f t="shared" si="26"/>
        <v>0.46558772587432562</v>
      </c>
      <c r="N62" s="162" t="str">
        <f t="shared" si="25"/>
        <v>C</v>
      </c>
      <c r="O62" s="76">
        <v>15</v>
      </c>
      <c r="P62" s="56">
        <f t="shared" si="21"/>
        <v>14.625822521927224</v>
      </c>
      <c r="Q62" s="153" t="str">
        <f t="shared" si="27"/>
        <v>B</v>
      </c>
      <c r="R62" s="193" t="str">
        <f t="shared" si="10"/>
        <v>C</v>
      </c>
      <c r="S62" s="183">
        <f t="shared" si="11"/>
        <v>2.5</v>
      </c>
      <c r="T62" s="184">
        <f t="shared" si="12"/>
        <v>2</v>
      </c>
      <c r="U62" s="184">
        <f t="shared" si="13"/>
        <v>2</v>
      </c>
      <c r="V62" s="184">
        <f t="shared" si="14"/>
        <v>2</v>
      </c>
      <c r="W62" s="184">
        <f t="shared" si="15"/>
        <v>2.5</v>
      </c>
      <c r="X62" s="184">
        <f t="shared" si="16"/>
        <v>2.2000000000000002</v>
      </c>
    </row>
    <row r="63" spans="1:24" x14ac:dyDescent="0.25">
      <c r="A63" s="20">
        <v>14</v>
      </c>
      <c r="B63" s="8" t="s">
        <v>30</v>
      </c>
      <c r="C63" s="103">
        <f>'2020 исходные'!F63</f>
        <v>0.78125</v>
      </c>
      <c r="D63" s="29">
        <f t="shared" si="18"/>
        <v>0.85578632156005763</v>
      </c>
      <c r="E63" s="152" t="str">
        <f t="shared" si="22"/>
        <v>C</v>
      </c>
      <c r="F63" s="83">
        <f>'2020 исходные'!J63</f>
        <v>0.72</v>
      </c>
      <c r="G63" s="29">
        <f t="shared" si="19"/>
        <v>0.65461609933586384</v>
      </c>
      <c r="H63" s="153" t="str">
        <f t="shared" si="23"/>
        <v>A</v>
      </c>
      <c r="I63" s="61">
        <f>'2020 исходные'!M63</f>
        <v>0.6785714285714286</v>
      </c>
      <c r="J63" s="29">
        <f t="shared" si="20"/>
        <v>0.59621478606843026</v>
      </c>
      <c r="K63" s="152" t="str">
        <f t="shared" si="24"/>
        <v>B</v>
      </c>
      <c r="L63" s="68">
        <f>'2020 исходные'!P63</f>
        <v>0.5</v>
      </c>
      <c r="M63" s="29">
        <f t="shared" si="26"/>
        <v>0.46558772587432562</v>
      </c>
      <c r="N63" s="153" t="str">
        <f t="shared" si="25"/>
        <v>B</v>
      </c>
      <c r="O63" s="76">
        <f>'2020 исходные'!S63</f>
        <v>9.6428571428571423</v>
      </c>
      <c r="P63" s="56">
        <f t="shared" si="21"/>
        <v>14.625822521927224</v>
      </c>
      <c r="Q63" s="159" t="str">
        <f t="shared" si="27"/>
        <v>A</v>
      </c>
      <c r="R63" s="195" t="str">
        <f t="shared" si="10"/>
        <v>B</v>
      </c>
      <c r="S63" s="183">
        <f t="shared" si="11"/>
        <v>2</v>
      </c>
      <c r="T63" s="184">
        <f t="shared" si="12"/>
        <v>4.2</v>
      </c>
      <c r="U63" s="184">
        <f t="shared" si="13"/>
        <v>2.5</v>
      </c>
      <c r="V63" s="184">
        <f t="shared" si="14"/>
        <v>2.5</v>
      </c>
      <c r="W63" s="184">
        <f t="shared" si="15"/>
        <v>4.2</v>
      </c>
      <c r="X63" s="184">
        <f t="shared" si="16"/>
        <v>3.0799999999999996</v>
      </c>
    </row>
    <row r="64" spans="1:24" x14ac:dyDescent="0.25">
      <c r="A64" s="20">
        <v>15</v>
      </c>
      <c r="B64" s="8" t="s">
        <v>31</v>
      </c>
      <c r="C64" s="103">
        <f>'2020 исходные'!F64</f>
        <v>0.87234042553191493</v>
      </c>
      <c r="D64" s="29">
        <f t="shared" si="18"/>
        <v>0.85578632156005763</v>
      </c>
      <c r="E64" s="153" t="str">
        <f t="shared" si="22"/>
        <v>B</v>
      </c>
      <c r="F64" s="85">
        <f>'2020 исходные'!J64</f>
        <v>0.63414634146341464</v>
      </c>
      <c r="G64" s="29">
        <f t="shared" si="19"/>
        <v>0.65461609933586384</v>
      </c>
      <c r="H64" s="155" t="str">
        <f t="shared" si="23"/>
        <v>C</v>
      </c>
      <c r="I64" s="61">
        <f>'2020 исходные'!M64</f>
        <v>0.55102040816326525</v>
      </c>
      <c r="J64" s="29">
        <f t="shared" si="20"/>
        <v>0.59621478606843026</v>
      </c>
      <c r="K64" s="152" t="str">
        <f t="shared" si="24"/>
        <v>C</v>
      </c>
      <c r="L64" s="68">
        <f>'2020 исходные'!P64</f>
        <v>0.46938775510204084</v>
      </c>
      <c r="M64" s="29">
        <f t="shared" si="26"/>
        <v>0.46558772587432562</v>
      </c>
      <c r="N64" s="162" t="str">
        <f t="shared" si="25"/>
        <v>B</v>
      </c>
      <c r="O64" s="76">
        <f>'2020 исходные'!S64</f>
        <v>17.26530612244898</v>
      </c>
      <c r="P64" s="56">
        <f t="shared" si="21"/>
        <v>14.625822521927224</v>
      </c>
      <c r="Q64" s="153" t="str">
        <f t="shared" si="27"/>
        <v>C</v>
      </c>
      <c r="R64" s="195" t="str">
        <f t="shared" si="10"/>
        <v>C</v>
      </c>
      <c r="S64" s="183">
        <f t="shared" si="11"/>
        <v>2.5</v>
      </c>
      <c r="T64" s="184">
        <f t="shared" si="12"/>
        <v>2</v>
      </c>
      <c r="U64" s="184">
        <f t="shared" si="13"/>
        <v>2</v>
      </c>
      <c r="V64" s="184">
        <f t="shared" si="14"/>
        <v>2.5</v>
      </c>
      <c r="W64" s="184">
        <f t="shared" si="15"/>
        <v>2</v>
      </c>
      <c r="X64" s="184">
        <f t="shared" si="16"/>
        <v>2.2000000000000002</v>
      </c>
    </row>
    <row r="65" spans="1:24" x14ac:dyDescent="0.25">
      <c r="A65" s="20">
        <v>16</v>
      </c>
      <c r="B65" s="8" t="s">
        <v>32</v>
      </c>
      <c r="C65" s="103">
        <f>'2020 исходные'!F65</f>
        <v>0.72727272727272729</v>
      </c>
      <c r="D65" s="29">
        <f t="shared" si="18"/>
        <v>0.85578632156005763</v>
      </c>
      <c r="E65" s="153" t="str">
        <f t="shared" si="22"/>
        <v>C</v>
      </c>
      <c r="F65" s="85">
        <f>'2020 исходные'!J65</f>
        <v>0.65</v>
      </c>
      <c r="G65" s="29">
        <f t="shared" si="19"/>
        <v>0.65461609933586384</v>
      </c>
      <c r="H65" s="153" t="str">
        <f t="shared" si="23"/>
        <v>B</v>
      </c>
      <c r="I65" s="61">
        <f>'2020 исходные'!M65</f>
        <v>0.60784313725490191</v>
      </c>
      <c r="J65" s="29">
        <f t="shared" si="20"/>
        <v>0.59621478606843026</v>
      </c>
      <c r="K65" s="153" t="str">
        <f t="shared" si="24"/>
        <v>B</v>
      </c>
      <c r="L65" s="68">
        <f>'2020 исходные'!P65</f>
        <v>0.37254901960784315</v>
      </c>
      <c r="M65" s="29">
        <f t="shared" si="26"/>
        <v>0.46558772587432562</v>
      </c>
      <c r="N65" s="159" t="str">
        <f t="shared" si="25"/>
        <v>C</v>
      </c>
      <c r="O65" s="76">
        <v>15</v>
      </c>
      <c r="P65" s="56">
        <f t="shared" si="21"/>
        <v>14.625822521927224</v>
      </c>
      <c r="Q65" s="152" t="str">
        <f t="shared" si="27"/>
        <v>B</v>
      </c>
      <c r="R65" s="193" t="str">
        <f t="shared" si="10"/>
        <v>C</v>
      </c>
      <c r="S65" s="183">
        <f t="shared" si="11"/>
        <v>2</v>
      </c>
      <c r="T65" s="184">
        <f t="shared" si="12"/>
        <v>2.5</v>
      </c>
      <c r="U65" s="184">
        <f t="shared" si="13"/>
        <v>2.5</v>
      </c>
      <c r="V65" s="184">
        <f t="shared" si="14"/>
        <v>2</v>
      </c>
      <c r="W65" s="184">
        <f t="shared" si="15"/>
        <v>2.5</v>
      </c>
      <c r="X65" s="184">
        <f t="shared" si="16"/>
        <v>2.2999999999999998</v>
      </c>
    </row>
    <row r="66" spans="1:24" x14ac:dyDescent="0.25">
      <c r="A66" s="20">
        <v>17</v>
      </c>
      <c r="B66" s="8" t="s">
        <v>9</v>
      </c>
      <c r="C66" s="103">
        <f>'2020 исходные'!F66</f>
        <v>0.91803278688524592</v>
      </c>
      <c r="D66" s="29">
        <f t="shared" si="18"/>
        <v>0.85578632156005763</v>
      </c>
      <c r="E66" s="152" t="str">
        <f t="shared" si="22"/>
        <v>A</v>
      </c>
      <c r="F66" s="85">
        <f>'2020 исходные'!J66</f>
        <v>0.7857142857142857</v>
      </c>
      <c r="G66" s="29">
        <f t="shared" si="19"/>
        <v>0.65461609933586384</v>
      </c>
      <c r="H66" s="153" t="str">
        <f t="shared" si="23"/>
        <v>A</v>
      </c>
      <c r="I66" s="61">
        <f>'2020 исходные'!M66</f>
        <v>0.69230769230769229</v>
      </c>
      <c r="J66" s="29">
        <f t="shared" si="20"/>
        <v>0.59621478606843026</v>
      </c>
      <c r="K66" s="153" t="str">
        <f t="shared" si="24"/>
        <v>B</v>
      </c>
      <c r="L66" s="68">
        <f>'2020 исходные'!P66</f>
        <v>0.41538461538461541</v>
      </c>
      <c r="M66" s="29">
        <f t="shared" si="26"/>
        <v>0.46558772587432562</v>
      </c>
      <c r="N66" s="153" t="str">
        <f t="shared" si="25"/>
        <v>C</v>
      </c>
      <c r="O66" s="76">
        <f>'2020 исходные'!S66</f>
        <v>14.153846153846153</v>
      </c>
      <c r="P66" s="56">
        <f t="shared" si="21"/>
        <v>14.625822521927224</v>
      </c>
      <c r="Q66" s="173" t="str">
        <f t="shared" si="27"/>
        <v>B</v>
      </c>
      <c r="R66" s="195" t="str">
        <f t="shared" si="10"/>
        <v>B</v>
      </c>
      <c r="S66" s="183">
        <f t="shared" si="11"/>
        <v>4.2</v>
      </c>
      <c r="T66" s="184">
        <f t="shared" si="12"/>
        <v>4.2</v>
      </c>
      <c r="U66" s="184">
        <f t="shared" si="13"/>
        <v>2.5</v>
      </c>
      <c r="V66" s="184">
        <f t="shared" si="14"/>
        <v>2</v>
      </c>
      <c r="W66" s="184">
        <f t="shared" si="15"/>
        <v>2.5</v>
      </c>
      <c r="X66" s="184">
        <f t="shared" si="16"/>
        <v>3.08</v>
      </c>
    </row>
    <row r="67" spans="1:24" x14ac:dyDescent="0.25">
      <c r="A67" s="20">
        <v>18</v>
      </c>
      <c r="B67" s="8" t="s">
        <v>33</v>
      </c>
      <c r="C67" s="106">
        <f>'2020 исходные'!F67</f>
        <v>0.828125</v>
      </c>
      <c r="D67" s="29">
        <f t="shared" si="18"/>
        <v>0.85578632156005763</v>
      </c>
      <c r="E67" s="152" t="str">
        <f t="shared" si="22"/>
        <v>C</v>
      </c>
      <c r="F67" s="85">
        <f>'2020 исходные'!J67</f>
        <v>0.81132075471698117</v>
      </c>
      <c r="G67" s="29">
        <f t="shared" si="19"/>
        <v>0.65461609933586384</v>
      </c>
      <c r="H67" s="153" t="str">
        <f t="shared" si="23"/>
        <v>A</v>
      </c>
      <c r="I67" s="61">
        <f>'2020 исходные'!M67</f>
        <v>0.64197530864197527</v>
      </c>
      <c r="J67" s="29">
        <f t="shared" si="20"/>
        <v>0.59621478606843026</v>
      </c>
      <c r="K67" s="153" t="str">
        <f t="shared" si="24"/>
        <v>B</v>
      </c>
      <c r="L67" s="68">
        <f>'2020 исходные'!P67</f>
        <v>0.54320987654320985</v>
      </c>
      <c r="M67" s="29">
        <f t="shared" si="26"/>
        <v>0.46558772587432562</v>
      </c>
      <c r="N67" s="153" t="str">
        <f t="shared" si="25"/>
        <v>B</v>
      </c>
      <c r="O67" s="76">
        <f>'2020 исходные'!S67</f>
        <v>14.901234567901234</v>
      </c>
      <c r="P67" s="56">
        <f t="shared" si="21"/>
        <v>14.625822521927224</v>
      </c>
      <c r="Q67" s="153" t="str">
        <f t="shared" si="27"/>
        <v>B</v>
      </c>
      <c r="R67" s="195" t="str">
        <f>IF(X67&gt;=3.5,"A",IF(X67&gt;=2.5,"B",IF(X67&gt;=1.5,"C","D")))</f>
        <v>B</v>
      </c>
      <c r="S67" s="183">
        <f>IF(E67="A",4.2,IF(E67="B",2.5,IF(E67="C",2,1)))</f>
        <v>2</v>
      </c>
      <c r="T67" s="184">
        <f>IF(H67="A",4.2,IF(H67="B",2.5,IF(H67="C",2,1)))</f>
        <v>4.2</v>
      </c>
      <c r="U67" s="184">
        <f>IF(K67="A",4.2,IF(K67="B",2.5,IF(K67="C",2,1)))</f>
        <v>2.5</v>
      </c>
      <c r="V67" s="184">
        <f>IF(N67="A",4.2,IF(N67="B",2.5,IF(N67="C",2,1)))</f>
        <v>2.5</v>
      </c>
      <c r="W67" s="184">
        <f>IF(Q67="A",4.2,IF(Q67="B",2.5,IF(Q67="C",2,1)))</f>
        <v>2.5</v>
      </c>
      <c r="X67" s="184">
        <f>AVERAGE(S67:W67)</f>
        <v>2.7399999999999998</v>
      </c>
    </row>
    <row r="68" spans="1:24" ht="15.75" thickBot="1" x14ac:dyDescent="0.3">
      <c r="A68" s="21">
        <v>19</v>
      </c>
      <c r="B68" s="8" t="s">
        <v>34</v>
      </c>
      <c r="C68" s="103">
        <f>'2020 исходные'!F68</f>
        <v>0.71875</v>
      </c>
      <c r="D68" s="29">
        <f t="shared" si="18"/>
        <v>0.85578632156005763</v>
      </c>
      <c r="E68" s="153" t="str">
        <f t="shared" si="22"/>
        <v>C</v>
      </c>
      <c r="F68" s="85">
        <f>'2020 исходные'!J68</f>
        <v>0.65217391304347827</v>
      </c>
      <c r="G68" s="29">
        <f t="shared" si="19"/>
        <v>0.65461609933586384</v>
      </c>
      <c r="H68" s="153" t="str">
        <f t="shared" si="23"/>
        <v>B</v>
      </c>
      <c r="I68" s="61">
        <f>'2020 исходные'!M68</f>
        <v>0.55913978494623651</v>
      </c>
      <c r="J68" s="29">
        <f t="shared" si="20"/>
        <v>0.59621478606843026</v>
      </c>
      <c r="K68" s="152" t="str">
        <f t="shared" si="24"/>
        <v>C</v>
      </c>
      <c r="L68" s="68">
        <f>'2020 исходные'!P68</f>
        <v>0.54838709677419351</v>
      </c>
      <c r="M68" s="29">
        <f t="shared" si="26"/>
        <v>0.46558772587432562</v>
      </c>
      <c r="N68" s="152" t="str">
        <f t="shared" si="25"/>
        <v>B</v>
      </c>
      <c r="O68" s="76">
        <f>'2020 исходные'!S68</f>
        <v>9.6666666666666661</v>
      </c>
      <c r="P68" s="56">
        <f t="shared" ref="P68:P84" si="35">$O$126</f>
        <v>14.625822521927224</v>
      </c>
      <c r="Q68" s="153" t="str">
        <f t="shared" si="27"/>
        <v>A</v>
      </c>
      <c r="R68" s="195" t="str">
        <f>IF(X68&gt;=3.5,"A",IF(X68&gt;=2.5,"B",IF(X68&gt;=1.5,"C","D")))</f>
        <v>B</v>
      </c>
      <c r="S68" s="183">
        <f>IF(E68="A",4.2,IF(E68="B",2.5,IF(E68="C",2,1)))</f>
        <v>2</v>
      </c>
      <c r="T68" s="184">
        <f>IF(H68="A",4.2,IF(H68="B",2.5,IF(H68="C",2,1)))</f>
        <v>2.5</v>
      </c>
      <c r="U68" s="184">
        <f>IF(K68="A",4.2,IF(K68="B",2.5,IF(K68="C",2,1)))</f>
        <v>2</v>
      </c>
      <c r="V68" s="184">
        <f>IF(N68="A",4.2,IF(N68="B",2.5,IF(N68="C",2,1)))</f>
        <v>2.5</v>
      </c>
      <c r="W68" s="184">
        <f>IF(Q68="A",4.2,IF(Q68="B",2.5,IF(Q68="C",2,1)))</f>
        <v>4.2</v>
      </c>
      <c r="X68" s="184">
        <f>AVERAGE(S68:W68)</f>
        <v>2.6399999999999997</v>
      </c>
    </row>
    <row r="69" spans="1:24" ht="15.75" thickBot="1" x14ac:dyDescent="0.3">
      <c r="A69" s="18"/>
      <c r="B69" s="121" t="s">
        <v>135</v>
      </c>
      <c r="C69" s="102">
        <f>AVERAGE(C71:C83)</f>
        <v>0.83767679006412377</v>
      </c>
      <c r="D69" s="141">
        <f t="shared" ref="D69:D99" si="36">$C$126</f>
        <v>0.85578632156005763</v>
      </c>
      <c r="E69" s="154" t="str">
        <f t="shared" si="22"/>
        <v>C</v>
      </c>
      <c r="F69" s="5">
        <f>AVERAGE(F70:F83)</f>
        <v>0.63281006534344109</v>
      </c>
      <c r="G69" s="141">
        <f t="shared" ref="G69:G97" si="37">$F$126</f>
        <v>0.65461609933586384</v>
      </c>
      <c r="H69" s="154" t="str">
        <f t="shared" si="23"/>
        <v>C</v>
      </c>
      <c r="I69" s="5">
        <f>AVERAGE(I70:I83)</f>
        <v>0.56509887172597228</v>
      </c>
      <c r="J69" s="141">
        <f t="shared" ref="J69:J97" si="38">$I$126</f>
        <v>0.59621478606843026</v>
      </c>
      <c r="K69" s="151" t="str">
        <f t="shared" si="24"/>
        <v>C</v>
      </c>
      <c r="L69" s="5">
        <f>AVERAGE(L70:L83)</f>
        <v>0.44851936805420178</v>
      </c>
      <c r="M69" s="141">
        <f t="shared" si="26"/>
        <v>0.46558772587432562</v>
      </c>
      <c r="N69" s="151" t="str">
        <f t="shared" si="25"/>
        <v>C</v>
      </c>
      <c r="O69" s="171">
        <f>AVERAGE(O70:O83)</f>
        <v>15.509042198571777</v>
      </c>
      <c r="P69" s="142">
        <f t="shared" si="35"/>
        <v>14.625822521927224</v>
      </c>
      <c r="Q69" s="154" t="str">
        <f t="shared" si="27"/>
        <v>C</v>
      </c>
      <c r="R69" s="191" t="str">
        <f t="shared" ref="R69:R123" si="39">IF(X69&gt;=3.5,"A",IF(X69&gt;=2.5,"B",IF(X69&gt;=1.5,"C","D")))</f>
        <v>C</v>
      </c>
      <c r="S69" s="189">
        <f t="shared" ref="S69:S123" si="40">IF(E69="A",4.2,IF(E69="B",2.5,IF(E69="C",2,1)))</f>
        <v>2</v>
      </c>
      <c r="T69" s="190">
        <f t="shared" ref="T69:T123" si="41">IF(H69="A",4.2,IF(H69="B",2.5,IF(H69="C",2,1)))</f>
        <v>2</v>
      </c>
      <c r="U69" s="190">
        <f t="shared" ref="U69:U123" si="42">IF(K69="A",4.2,IF(K69="B",2.5,IF(K69="C",2,1)))</f>
        <v>2</v>
      </c>
      <c r="V69" s="190">
        <f t="shared" ref="V69:V125" si="43">IF(N69="A",4.2,IF(N69="B",2.5,IF(N69="C",2,1)))</f>
        <v>2</v>
      </c>
      <c r="W69" s="190">
        <f t="shared" ref="W69:W125" si="44">IF(Q69="A",4.2,IF(Q69="B",2.5,IF(Q69="C",2,1)))</f>
        <v>2</v>
      </c>
      <c r="X69" s="201">
        <f t="shared" ref="X69:X125" si="45">AVERAGE(S69:W69)</f>
        <v>2</v>
      </c>
    </row>
    <row r="70" spans="1:24" x14ac:dyDescent="0.25">
      <c r="A70" s="19">
        <v>1</v>
      </c>
      <c r="B70" s="8" t="s">
        <v>94</v>
      </c>
      <c r="C70" s="103">
        <f>'2020 исходные'!F70</f>
        <v>0.84146341463414631</v>
      </c>
      <c r="D70" s="29">
        <f t="shared" si="36"/>
        <v>0.85578632156005763</v>
      </c>
      <c r="E70" s="153" t="str">
        <f t="shared" ref="E70:E99" si="46">IF(C70&gt;=$C$127,"A",IF(C70&gt;=$C$128,"B",IF(C70&gt;=$C$129,"C","D")))</f>
        <v>C</v>
      </c>
      <c r="F70" s="86">
        <v>0.7</v>
      </c>
      <c r="G70" s="29">
        <f t="shared" si="37"/>
        <v>0.65461609933586384</v>
      </c>
      <c r="H70" s="153" t="str">
        <f t="shared" ref="H70:H97" si="47">IF(F70&gt;=$F$127,"A",IF(F70&gt;=$F$128,"B",IF(F70&gt;=$F$129,"C","D")))</f>
        <v>A</v>
      </c>
      <c r="I70" s="61">
        <f>'2020 исходные'!M70</f>
        <v>0.62650602409638556</v>
      </c>
      <c r="J70" s="29">
        <f t="shared" si="38"/>
        <v>0.59621478606843026</v>
      </c>
      <c r="K70" s="155" t="str">
        <f t="shared" ref="K70:K97" si="48">IF(I70&gt;=$I$127,"A",IF(I70&gt;=$I$128,"B",IF(I70&gt;=$I$129,"C","D")))</f>
        <v>B</v>
      </c>
      <c r="L70" s="68">
        <f>'2020 исходные'!P70</f>
        <v>0.55421686746987953</v>
      </c>
      <c r="M70" s="29">
        <f t="shared" si="26"/>
        <v>0.46558772587432562</v>
      </c>
      <c r="N70" s="162" t="str">
        <f t="shared" ref="N70:N97" si="49">IF(L70&gt;=$L$127,"A",IF(L70&gt;=$L$128,"B",IF(L70&gt;=$L$129,"C","D")))</f>
        <v>B</v>
      </c>
      <c r="O70" s="76">
        <f>'2020 исходные'!S70</f>
        <v>12.710843373493976</v>
      </c>
      <c r="P70" s="56">
        <f t="shared" si="35"/>
        <v>14.625822521927224</v>
      </c>
      <c r="Q70" s="155" t="str">
        <f t="shared" si="27"/>
        <v>B</v>
      </c>
      <c r="R70" s="192" t="str">
        <f>IF(X70&gt;=3.5,"A",IF(X70&gt;=2.5,"B",IF(X70&gt;=1.5,"C","D")))</f>
        <v>B</v>
      </c>
      <c r="S70" s="183">
        <f>IF(E70="A",4.2,IF(E70="B",2.5,IF(E70="C",2,1)))</f>
        <v>2</v>
      </c>
      <c r="T70" s="184">
        <f>IF(H70="A",4.2,IF(H70="B",2.5,IF(H70="C",2,1)))</f>
        <v>4.2</v>
      </c>
      <c r="U70" s="184">
        <f>IF(K70="A",4.2,IF(K70="B",2.5,IF(K70="C",2,1)))</f>
        <v>2.5</v>
      </c>
      <c r="V70" s="184">
        <f>IF(N70="A",4.2,IF(N70="B",2.5,IF(N70="C",2,1)))</f>
        <v>2.5</v>
      </c>
      <c r="W70" s="184">
        <f>IF(Q70="A",4.2,IF(Q70="B",2.5,IF(Q70="C",2,1)))</f>
        <v>2.5</v>
      </c>
      <c r="X70" s="184">
        <f>AVERAGE(S70:W70)</f>
        <v>2.7399999999999998</v>
      </c>
    </row>
    <row r="71" spans="1:24" x14ac:dyDescent="0.25">
      <c r="A71" s="20">
        <v>2</v>
      </c>
      <c r="B71" s="8" t="s">
        <v>93</v>
      </c>
      <c r="C71" s="103">
        <f>'2020 исходные'!F71</f>
        <v>0.76428571428571423</v>
      </c>
      <c r="D71" s="29">
        <f t="shared" si="36"/>
        <v>0.85578632156005763</v>
      </c>
      <c r="E71" s="153" t="str">
        <f t="shared" si="46"/>
        <v>C</v>
      </c>
      <c r="F71" s="86">
        <f>'2020 исходные'!J71</f>
        <v>0.47663551401869159</v>
      </c>
      <c r="G71" s="29">
        <f t="shared" si="37"/>
        <v>0.65461609933586384</v>
      </c>
      <c r="H71" s="155" t="str">
        <f t="shared" si="47"/>
        <v>C</v>
      </c>
      <c r="I71" s="61">
        <f>'2020 исходные'!M71</f>
        <v>0.4263565891472868</v>
      </c>
      <c r="J71" s="29">
        <f t="shared" si="38"/>
        <v>0.59621478606843026</v>
      </c>
      <c r="K71" s="152" t="str">
        <f t="shared" si="48"/>
        <v>C</v>
      </c>
      <c r="L71" s="68">
        <f>'2020 исходные'!P71</f>
        <v>0.44961240310077522</v>
      </c>
      <c r="M71" s="29">
        <f t="shared" ref="M71:M99" si="50">$L$126</f>
        <v>0.46558772587432562</v>
      </c>
      <c r="N71" s="153" t="str">
        <f t="shared" si="49"/>
        <v>C</v>
      </c>
      <c r="O71" s="76">
        <f>'2020 исходные'!S71</f>
        <v>8.8682170542635657</v>
      </c>
      <c r="P71" s="56">
        <f t="shared" si="35"/>
        <v>14.625822521927224</v>
      </c>
      <c r="Q71" s="153" t="str">
        <f t="shared" si="27"/>
        <v>A</v>
      </c>
      <c r="R71" s="194" t="str">
        <f t="shared" si="39"/>
        <v>C</v>
      </c>
      <c r="S71" s="183">
        <f t="shared" si="40"/>
        <v>2</v>
      </c>
      <c r="T71" s="184">
        <f t="shared" si="41"/>
        <v>2</v>
      </c>
      <c r="U71" s="184">
        <f t="shared" si="42"/>
        <v>2</v>
      </c>
      <c r="V71" s="184">
        <f t="shared" si="43"/>
        <v>2</v>
      </c>
      <c r="W71" s="184">
        <f t="shared" si="44"/>
        <v>4.2</v>
      </c>
      <c r="X71" s="184">
        <f t="shared" si="45"/>
        <v>2.44</v>
      </c>
    </row>
    <row r="72" spans="1:24" x14ac:dyDescent="0.25">
      <c r="A72" s="20">
        <v>3</v>
      </c>
      <c r="B72" s="8" t="s">
        <v>35</v>
      </c>
      <c r="C72" s="103">
        <f>'2020 исходные'!F72</f>
        <v>0.77777777777777779</v>
      </c>
      <c r="D72" s="29">
        <f t="shared" si="36"/>
        <v>0.85578632156005763</v>
      </c>
      <c r="E72" s="153" t="str">
        <f t="shared" si="46"/>
        <v>C</v>
      </c>
      <c r="F72" s="71">
        <f>'2020 исходные'!J72</f>
        <v>0.66233766233766234</v>
      </c>
      <c r="G72" s="29">
        <f t="shared" si="37"/>
        <v>0.65461609933586384</v>
      </c>
      <c r="H72" s="153" t="str">
        <f t="shared" si="47"/>
        <v>B</v>
      </c>
      <c r="I72" s="61">
        <f>'2020 исходные'!M72</f>
        <v>0.57547169811320753</v>
      </c>
      <c r="J72" s="29">
        <f t="shared" si="38"/>
        <v>0.59621478606843026</v>
      </c>
      <c r="K72" s="153" t="str">
        <f t="shared" si="48"/>
        <v>C</v>
      </c>
      <c r="L72" s="68">
        <f>'2020 исходные'!P72</f>
        <v>0.53773584905660377</v>
      </c>
      <c r="M72" s="29">
        <f t="shared" si="50"/>
        <v>0.46558772587432562</v>
      </c>
      <c r="N72" s="155" t="str">
        <f t="shared" si="49"/>
        <v>B</v>
      </c>
      <c r="O72" s="76">
        <f>'2020 исходные'!S72</f>
        <v>14.849056603773585</v>
      </c>
      <c r="P72" s="56">
        <f t="shared" si="35"/>
        <v>14.625822521927224</v>
      </c>
      <c r="Q72" s="153" t="str">
        <f t="shared" si="27"/>
        <v>B</v>
      </c>
      <c r="R72" s="198" t="str">
        <f t="shared" si="39"/>
        <v>C</v>
      </c>
      <c r="S72" s="183">
        <f t="shared" si="40"/>
        <v>2</v>
      </c>
      <c r="T72" s="184">
        <f t="shared" si="41"/>
        <v>2.5</v>
      </c>
      <c r="U72" s="184">
        <f t="shared" si="42"/>
        <v>2</v>
      </c>
      <c r="V72" s="184">
        <f t="shared" si="43"/>
        <v>2.5</v>
      </c>
      <c r="W72" s="184">
        <f t="shared" si="44"/>
        <v>2.5</v>
      </c>
      <c r="X72" s="184">
        <f t="shared" si="45"/>
        <v>2.2999999999999998</v>
      </c>
    </row>
    <row r="73" spans="1:24" x14ac:dyDescent="0.25">
      <c r="A73" s="20">
        <v>4</v>
      </c>
      <c r="B73" s="8" t="s">
        <v>2</v>
      </c>
      <c r="C73" s="103">
        <f>'2020 исходные'!F73</f>
        <v>0.8571428571428571</v>
      </c>
      <c r="D73" s="29">
        <f t="shared" si="36"/>
        <v>0.85578632156005763</v>
      </c>
      <c r="E73" s="152" t="str">
        <f t="shared" si="46"/>
        <v>B</v>
      </c>
      <c r="F73" s="71">
        <f>'2020 исходные'!J73</f>
        <v>0.72916666666666663</v>
      </c>
      <c r="G73" s="29">
        <f t="shared" si="37"/>
        <v>0.65461609933586384</v>
      </c>
      <c r="H73" s="153" t="str">
        <f t="shared" si="47"/>
        <v>A</v>
      </c>
      <c r="I73" s="61">
        <f>'2020 исходные'!M73</f>
        <v>0.6</v>
      </c>
      <c r="J73" s="29">
        <f t="shared" si="38"/>
        <v>0.59621478606843026</v>
      </c>
      <c r="K73" s="153" t="str">
        <f t="shared" si="48"/>
        <v>B</v>
      </c>
      <c r="L73" s="68">
        <f>'2020 исходные'!P73</f>
        <v>0.43076923076923079</v>
      </c>
      <c r="M73" s="29">
        <f t="shared" si="50"/>
        <v>0.46558772587432562</v>
      </c>
      <c r="N73" s="162" t="str">
        <f t="shared" si="49"/>
        <v>C</v>
      </c>
      <c r="O73" s="76">
        <f>'2020 исходные'!S73</f>
        <v>12.215384615384615</v>
      </c>
      <c r="P73" s="56">
        <f t="shared" si="35"/>
        <v>14.625822521927224</v>
      </c>
      <c r="Q73" s="153" t="str">
        <f t="shared" ref="Q73:Q97" si="51">IF(O73&lt;=$O$127,"A",IF(O73&lt;=$O$128,"B",IF(O73&lt;=$O$129,"C","D")))</f>
        <v>B</v>
      </c>
      <c r="R73" s="193" t="str">
        <f t="shared" si="39"/>
        <v>B</v>
      </c>
      <c r="S73" s="183">
        <f t="shared" si="40"/>
        <v>2.5</v>
      </c>
      <c r="T73" s="184">
        <f t="shared" si="41"/>
        <v>4.2</v>
      </c>
      <c r="U73" s="184">
        <f t="shared" si="42"/>
        <v>2.5</v>
      </c>
      <c r="V73" s="184">
        <f t="shared" si="43"/>
        <v>2</v>
      </c>
      <c r="W73" s="184">
        <f t="shared" si="44"/>
        <v>2.5</v>
      </c>
      <c r="X73" s="184">
        <f t="shared" si="45"/>
        <v>2.7399999999999998</v>
      </c>
    </row>
    <row r="74" spans="1:24" x14ac:dyDescent="0.25">
      <c r="A74" s="20">
        <v>5</v>
      </c>
      <c r="B74" s="8" t="s">
        <v>91</v>
      </c>
      <c r="C74" s="103">
        <f>'2020 исходные'!F74</f>
        <v>0.796875</v>
      </c>
      <c r="D74" s="29">
        <f t="shared" si="36"/>
        <v>0.85578632156005763</v>
      </c>
      <c r="E74" s="153" t="str">
        <f t="shared" si="46"/>
        <v>C</v>
      </c>
      <c r="F74" s="71">
        <f>'2020 исходные'!J74</f>
        <v>0.66666666666666663</v>
      </c>
      <c r="G74" s="29">
        <f t="shared" si="37"/>
        <v>0.65461609933586384</v>
      </c>
      <c r="H74" s="152" t="str">
        <f t="shared" si="47"/>
        <v>B</v>
      </c>
      <c r="I74" s="61">
        <f>'2020 исходные'!M74</f>
        <v>0.58730158730158732</v>
      </c>
      <c r="J74" s="29">
        <f t="shared" si="38"/>
        <v>0.59621478606843026</v>
      </c>
      <c r="K74" s="153" t="str">
        <f t="shared" si="48"/>
        <v>C</v>
      </c>
      <c r="L74" s="68">
        <f>'2020 исходные'!P74</f>
        <v>0.50793650793650791</v>
      </c>
      <c r="M74" s="29">
        <f t="shared" si="50"/>
        <v>0.46558772587432562</v>
      </c>
      <c r="N74" s="162" t="str">
        <f t="shared" si="49"/>
        <v>B</v>
      </c>
      <c r="O74" s="76">
        <f>'2020 исходные'!S74</f>
        <v>14.444444444444445</v>
      </c>
      <c r="P74" s="56">
        <f t="shared" si="35"/>
        <v>14.625822521927224</v>
      </c>
      <c r="Q74" s="173" t="str">
        <f t="shared" si="51"/>
        <v>B</v>
      </c>
      <c r="R74" s="195" t="str">
        <f t="shared" si="39"/>
        <v>C</v>
      </c>
      <c r="S74" s="183">
        <f t="shared" si="40"/>
        <v>2</v>
      </c>
      <c r="T74" s="184">
        <f t="shared" si="41"/>
        <v>2.5</v>
      </c>
      <c r="U74" s="184">
        <f t="shared" si="42"/>
        <v>2</v>
      </c>
      <c r="V74" s="184">
        <f t="shared" si="43"/>
        <v>2.5</v>
      </c>
      <c r="W74" s="184">
        <f t="shared" si="44"/>
        <v>2.5</v>
      </c>
      <c r="X74" s="184">
        <f t="shared" si="45"/>
        <v>2.2999999999999998</v>
      </c>
    </row>
    <row r="75" spans="1:24" x14ac:dyDescent="0.25">
      <c r="A75" s="20">
        <v>6</v>
      </c>
      <c r="B75" s="8" t="s">
        <v>38</v>
      </c>
      <c r="C75" s="103">
        <f>'2020 исходные'!F75</f>
        <v>0.81818181818181823</v>
      </c>
      <c r="D75" s="29">
        <f t="shared" si="36"/>
        <v>0.85578632156005763</v>
      </c>
      <c r="E75" s="152" t="str">
        <f t="shared" si="46"/>
        <v>C</v>
      </c>
      <c r="F75" s="71">
        <f>'2020 исходные'!J75</f>
        <v>0.55555555555555558</v>
      </c>
      <c r="G75" s="29">
        <f t="shared" si="37"/>
        <v>0.65461609933586384</v>
      </c>
      <c r="H75" s="153" t="str">
        <f t="shared" si="47"/>
        <v>C</v>
      </c>
      <c r="I75" s="61">
        <f>'2020 исходные'!M75</f>
        <v>0.48148148148148145</v>
      </c>
      <c r="J75" s="29">
        <f t="shared" si="38"/>
        <v>0.59621478606843026</v>
      </c>
      <c r="K75" s="153" t="str">
        <f t="shared" si="48"/>
        <v>C</v>
      </c>
      <c r="L75" s="68">
        <f>'2020 исходные'!P75</f>
        <v>0.35185185185185186</v>
      </c>
      <c r="M75" s="29">
        <f t="shared" si="50"/>
        <v>0.46558772587432562</v>
      </c>
      <c r="N75" s="153" t="str">
        <f t="shared" si="49"/>
        <v>C</v>
      </c>
      <c r="O75" s="76">
        <v>15</v>
      </c>
      <c r="P75" s="56">
        <f t="shared" si="35"/>
        <v>14.625822521927224</v>
      </c>
      <c r="Q75" s="153" t="str">
        <f t="shared" si="51"/>
        <v>B</v>
      </c>
      <c r="R75" s="195" t="str">
        <f t="shared" si="39"/>
        <v>C</v>
      </c>
      <c r="S75" s="183">
        <f t="shared" si="40"/>
        <v>2</v>
      </c>
      <c r="T75" s="184">
        <f t="shared" si="41"/>
        <v>2</v>
      </c>
      <c r="U75" s="184">
        <f t="shared" si="42"/>
        <v>2</v>
      </c>
      <c r="V75" s="184">
        <f t="shared" si="43"/>
        <v>2</v>
      </c>
      <c r="W75" s="184">
        <f t="shared" si="44"/>
        <v>2.5</v>
      </c>
      <c r="X75" s="184">
        <f t="shared" si="45"/>
        <v>2.1</v>
      </c>
    </row>
    <row r="76" spans="1:24" x14ac:dyDescent="0.25">
      <c r="A76" s="20">
        <v>7</v>
      </c>
      <c r="B76" s="8" t="s">
        <v>39</v>
      </c>
      <c r="C76" s="103">
        <f>'2020 исходные'!F76</f>
        <v>0.7592592592592593</v>
      </c>
      <c r="D76" s="29">
        <f t="shared" si="36"/>
        <v>0.85578632156005763</v>
      </c>
      <c r="E76" s="153" t="str">
        <f t="shared" si="46"/>
        <v>C</v>
      </c>
      <c r="F76" s="71">
        <f>'2020 исходные'!J76</f>
        <v>0.53658536585365857</v>
      </c>
      <c r="G76" s="29">
        <f t="shared" si="37"/>
        <v>0.65461609933586384</v>
      </c>
      <c r="H76" s="155" t="str">
        <f t="shared" si="47"/>
        <v>C</v>
      </c>
      <c r="I76" s="61">
        <f>'2020 исходные'!M76</f>
        <v>0.46938775510204084</v>
      </c>
      <c r="J76" s="29">
        <f t="shared" si="38"/>
        <v>0.59621478606843026</v>
      </c>
      <c r="K76" s="152" t="str">
        <f t="shared" si="48"/>
        <v>C</v>
      </c>
      <c r="L76" s="68">
        <f>'2020 исходные'!P76</f>
        <v>0.42857142857142855</v>
      </c>
      <c r="M76" s="29">
        <f t="shared" si="50"/>
        <v>0.46558772587432562</v>
      </c>
      <c r="N76" s="152" t="str">
        <f t="shared" si="49"/>
        <v>C</v>
      </c>
      <c r="O76" s="76">
        <f>'2020 исходные'!S76</f>
        <v>19.714285714285715</v>
      </c>
      <c r="P76" s="56">
        <f t="shared" si="35"/>
        <v>14.625822521927224</v>
      </c>
      <c r="Q76" s="152" t="str">
        <f t="shared" si="51"/>
        <v>C</v>
      </c>
      <c r="R76" s="195" t="str">
        <f t="shared" si="39"/>
        <v>C</v>
      </c>
      <c r="S76" s="183">
        <f t="shared" si="40"/>
        <v>2</v>
      </c>
      <c r="T76" s="184">
        <f t="shared" si="41"/>
        <v>2</v>
      </c>
      <c r="U76" s="184">
        <f t="shared" si="42"/>
        <v>2</v>
      </c>
      <c r="V76" s="184">
        <f t="shared" si="43"/>
        <v>2</v>
      </c>
      <c r="W76" s="184">
        <f t="shared" si="44"/>
        <v>2</v>
      </c>
      <c r="X76" s="184">
        <f t="shared" si="45"/>
        <v>2</v>
      </c>
    </row>
    <row r="77" spans="1:24" x14ac:dyDescent="0.25">
      <c r="A77" s="20">
        <v>8</v>
      </c>
      <c r="B77" s="8" t="s">
        <v>40</v>
      </c>
      <c r="C77" s="103">
        <f>'2020 исходные'!F77</f>
        <v>0.85333333333333339</v>
      </c>
      <c r="D77" s="29">
        <f t="shared" si="36"/>
        <v>0.85578632156005763</v>
      </c>
      <c r="E77" s="153" t="str">
        <f t="shared" si="46"/>
        <v>C</v>
      </c>
      <c r="F77" s="71">
        <f>'2020 исходные'!J77</f>
        <v>0.625</v>
      </c>
      <c r="G77" s="29">
        <f t="shared" si="37"/>
        <v>0.65461609933586384</v>
      </c>
      <c r="H77" s="153" t="str">
        <f t="shared" si="47"/>
        <v>C</v>
      </c>
      <c r="I77" s="61">
        <f>'2020 исходные'!M77</f>
        <v>0.55000000000000004</v>
      </c>
      <c r="J77" s="29">
        <f t="shared" si="38"/>
        <v>0.59621478606843026</v>
      </c>
      <c r="K77" s="152" t="str">
        <f t="shared" si="48"/>
        <v>C</v>
      </c>
      <c r="L77" s="68">
        <f>'2020 исходные'!P77</f>
        <v>0.52500000000000002</v>
      </c>
      <c r="M77" s="29">
        <f t="shared" si="50"/>
        <v>0.46558772587432562</v>
      </c>
      <c r="N77" s="152" t="str">
        <f t="shared" si="49"/>
        <v>B</v>
      </c>
      <c r="O77" s="76">
        <f>'2020 исходные'!S77</f>
        <v>20.05</v>
      </c>
      <c r="P77" s="56">
        <f t="shared" si="35"/>
        <v>14.625822521927224</v>
      </c>
      <c r="Q77" s="152" t="str">
        <f t="shared" si="51"/>
        <v>C</v>
      </c>
      <c r="R77" s="195" t="str">
        <f t="shared" si="39"/>
        <v>C</v>
      </c>
      <c r="S77" s="183">
        <f t="shared" si="40"/>
        <v>2</v>
      </c>
      <c r="T77" s="184">
        <f t="shared" si="41"/>
        <v>2</v>
      </c>
      <c r="U77" s="184">
        <f t="shared" si="42"/>
        <v>2</v>
      </c>
      <c r="V77" s="184">
        <f t="shared" si="43"/>
        <v>2.5</v>
      </c>
      <c r="W77" s="184">
        <f t="shared" si="44"/>
        <v>2</v>
      </c>
      <c r="X77" s="184">
        <f t="shared" si="45"/>
        <v>2.1</v>
      </c>
    </row>
    <row r="78" spans="1:24" x14ac:dyDescent="0.25">
      <c r="A78" s="20">
        <v>9</v>
      </c>
      <c r="B78" s="8" t="s">
        <v>21</v>
      </c>
      <c r="C78" s="103">
        <f>'2020 исходные'!F78</f>
        <v>0.91304347826086951</v>
      </c>
      <c r="D78" s="29">
        <f t="shared" si="36"/>
        <v>0.85578632156005763</v>
      </c>
      <c r="E78" s="153" t="str">
        <f t="shared" si="46"/>
        <v>A</v>
      </c>
      <c r="F78" s="71">
        <f>'2020 исходные'!J78</f>
        <v>0.66666666666666663</v>
      </c>
      <c r="G78" s="29">
        <f t="shared" si="37"/>
        <v>0.65461609933586384</v>
      </c>
      <c r="H78" s="155" t="str">
        <f t="shared" si="47"/>
        <v>B</v>
      </c>
      <c r="I78" s="61">
        <f>'2020 исходные'!M78</f>
        <v>0.63829787234042556</v>
      </c>
      <c r="J78" s="29">
        <f t="shared" si="38"/>
        <v>0.59621478606843026</v>
      </c>
      <c r="K78" s="152" t="str">
        <f t="shared" si="48"/>
        <v>B</v>
      </c>
      <c r="L78" s="68">
        <f>'2020 исходные'!P78</f>
        <v>0.38297872340425532</v>
      </c>
      <c r="M78" s="29">
        <f t="shared" si="50"/>
        <v>0.46558772587432562</v>
      </c>
      <c r="N78" s="152" t="str">
        <f t="shared" si="49"/>
        <v>C</v>
      </c>
      <c r="O78" s="76">
        <v>15</v>
      </c>
      <c r="P78" s="56">
        <f t="shared" si="35"/>
        <v>14.625822521927224</v>
      </c>
      <c r="Q78" s="152" t="str">
        <f t="shared" si="51"/>
        <v>B</v>
      </c>
      <c r="R78" s="195" t="str">
        <f t="shared" si="39"/>
        <v>B</v>
      </c>
      <c r="S78" s="183">
        <f t="shared" si="40"/>
        <v>4.2</v>
      </c>
      <c r="T78" s="184">
        <f t="shared" si="41"/>
        <v>2.5</v>
      </c>
      <c r="U78" s="184">
        <f t="shared" si="42"/>
        <v>2.5</v>
      </c>
      <c r="V78" s="184">
        <f t="shared" si="43"/>
        <v>2</v>
      </c>
      <c r="W78" s="184">
        <f t="shared" si="44"/>
        <v>2.5</v>
      </c>
      <c r="X78" s="184">
        <f t="shared" si="45"/>
        <v>2.7399999999999998</v>
      </c>
    </row>
    <row r="79" spans="1:24" x14ac:dyDescent="0.25">
      <c r="A79" s="20">
        <v>10</v>
      </c>
      <c r="B79" s="8" t="s">
        <v>41</v>
      </c>
      <c r="C79" s="103">
        <f>'2020 исходные'!F79</f>
        <v>0.7752808988764045</v>
      </c>
      <c r="D79" s="29">
        <f t="shared" si="36"/>
        <v>0.85578632156005763</v>
      </c>
      <c r="E79" s="153" t="str">
        <f t="shared" si="46"/>
        <v>C</v>
      </c>
      <c r="F79" s="71">
        <v>0.7</v>
      </c>
      <c r="G79" s="29">
        <f t="shared" si="37"/>
        <v>0.65461609933586384</v>
      </c>
      <c r="H79" s="153" t="str">
        <f t="shared" si="47"/>
        <v>A</v>
      </c>
      <c r="I79" s="61">
        <f>'2020 исходные'!M79</f>
        <v>0.65384615384615385</v>
      </c>
      <c r="J79" s="29">
        <f t="shared" si="38"/>
        <v>0.59621478606843026</v>
      </c>
      <c r="K79" s="153" t="str">
        <f t="shared" si="48"/>
        <v>B</v>
      </c>
      <c r="L79" s="68">
        <f>'2020 исходные'!P79</f>
        <v>0.38461538461538464</v>
      </c>
      <c r="M79" s="29">
        <f t="shared" si="50"/>
        <v>0.46558772587432562</v>
      </c>
      <c r="N79" s="153" t="str">
        <f t="shared" si="49"/>
        <v>C</v>
      </c>
      <c r="O79" s="76">
        <f>'2020 исходные'!S79</f>
        <v>15.679487179487179</v>
      </c>
      <c r="P79" s="56">
        <f t="shared" si="35"/>
        <v>14.625822521927224</v>
      </c>
      <c r="Q79" s="153" t="str">
        <f t="shared" si="51"/>
        <v>C</v>
      </c>
      <c r="R79" s="193" t="str">
        <f t="shared" si="39"/>
        <v>B</v>
      </c>
      <c r="S79" s="183">
        <f t="shared" si="40"/>
        <v>2</v>
      </c>
      <c r="T79" s="184">
        <f t="shared" si="41"/>
        <v>4.2</v>
      </c>
      <c r="U79" s="184">
        <f t="shared" si="42"/>
        <v>2.5</v>
      </c>
      <c r="V79" s="184">
        <f t="shared" si="43"/>
        <v>2</v>
      </c>
      <c r="W79" s="184">
        <f t="shared" si="44"/>
        <v>2</v>
      </c>
      <c r="X79" s="184">
        <f t="shared" si="45"/>
        <v>2.54</v>
      </c>
    </row>
    <row r="80" spans="1:24" x14ac:dyDescent="0.25">
      <c r="A80" s="20">
        <v>11</v>
      </c>
      <c r="B80" s="9" t="s">
        <v>42</v>
      </c>
      <c r="C80" s="104">
        <f>'2020 исходные'!F80</f>
        <v>0.88311688311688308</v>
      </c>
      <c r="D80" s="30">
        <f t="shared" si="36"/>
        <v>0.85578632156005763</v>
      </c>
      <c r="E80" s="157" t="str">
        <f t="shared" si="46"/>
        <v>B</v>
      </c>
      <c r="F80" s="87">
        <f>'2020 исходные'!J80</f>
        <v>0.51470588235294112</v>
      </c>
      <c r="G80" s="30">
        <f t="shared" si="37"/>
        <v>0.65461609933586384</v>
      </c>
      <c r="H80" s="159" t="str">
        <f t="shared" si="47"/>
        <v>C</v>
      </c>
      <c r="I80" s="62">
        <f>'2020 исходные'!M80</f>
        <v>0.48717948717948717</v>
      </c>
      <c r="J80" s="30">
        <f t="shared" si="38"/>
        <v>0.59621478606843026</v>
      </c>
      <c r="K80" s="159" t="str">
        <f t="shared" si="48"/>
        <v>C</v>
      </c>
      <c r="L80" s="69">
        <f>'2020 исходные'!P80</f>
        <v>0.46153846153846156</v>
      </c>
      <c r="M80" s="30">
        <f t="shared" si="50"/>
        <v>0.46558772587432562</v>
      </c>
      <c r="N80" s="157" t="str">
        <f t="shared" si="49"/>
        <v>C</v>
      </c>
      <c r="O80" s="78">
        <f>'2020 исходные'!S80</f>
        <v>17.128205128205128</v>
      </c>
      <c r="P80" s="57">
        <f t="shared" si="35"/>
        <v>14.625822521927224</v>
      </c>
      <c r="Q80" s="173" t="str">
        <f t="shared" si="51"/>
        <v>C</v>
      </c>
      <c r="R80" s="207" t="str">
        <f t="shared" si="39"/>
        <v>C</v>
      </c>
      <c r="S80" s="185">
        <f t="shared" si="40"/>
        <v>2.5</v>
      </c>
      <c r="T80" s="186">
        <f t="shared" si="41"/>
        <v>2</v>
      </c>
      <c r="U80" s="186">
        <f t="shared" si="42"/>
        <v>2</v>
      </c>
      <c r="V80" s="186">
        <f t="shared" si="43"/>
        <v>2</v>
      </c>
      <c r="W80" s="186">
        <f t="shared" si="44"/>
        <v>2</v>
      </c>
      <c r="X80" s="186">
        <f t="shared" si="45"/>
        <v>2.1</v>
      </c>
    </row>
    <row r="81" spans="1:24" x14ac:dyDescent="0.25">
      <c r="A81" s="20">
        <v>12</v>
      </c>
      <c r="B81" s="8" t="s">
        <v>7</v>
      </c>
      <c r="C81" s="106">
        <f>'2020 исходные'!F81</f>
        <v>0.91304347826086951</v>
      </c>
      <c r="D81" s="29">
        <f t="shared" si="36"/>
        <v>0.85578632156005763</v>
      </c>
      <c r="E81" s="153" t="str">
        <f t="shared" si="46"/>
        <v>A</v>
      </c>
      <c r="F81" s="86">
        <f>'2020 исходные'!J81</f>
        <v>0.73809523809523814</v>
      </c>
      <c r="G81" s="29">
        <f t="shared" si="37"/>
        <v>0.65461609933586384</v>
      </c>
      <c r="H81" s="153" t="str">
        <f t="shared" si="47"/>
        <v>A</v>
      </c>
      <c r="I81" s="61">
        <f>'2020 исходные'!M81</f>
        <v>0.66</v>
      </c>
      <c r="J81" s="29">
        <f t="shared" si="38"/>
        <v>0.59621478606843026</v>
      </c>
      <c r="K81" s="153" t="str">
        <f t="shared" si="48"/>
        <v>B</v>
      </c>
      <c r="L81" s="68">
        <f>'2020 исходные'!P81</f>
        <v>0.42</v>
      </c>
      <c r="M81" s="29">
        <f t="shared" si="50"/>
        <v>0.46558772587432562</v>
      </c>
      <c r="N81" s="152" t="str">
        <f t="shared" si="49"/>
        <v>C</v>
      </c>
      <c r="O81" s="76">
        <f>'2020 исходные'!S81</f>
        <v>17.28</v>
      </c>
      <c r="P81" s="56">
        <f t="shared" si="35"/>
        <v>14.625822521927224</v>
      </c>
      <c r="Q81" s="153" t="str">
        <f t="shared" si="51"/>
        <v>C</v>
      </c>
      <c r="R81" s="195" t="str">
        <f>IF(X81&gt;=3.5,"A",IF(X81&gt;=2.5,"B",IF(X81&gt;=1.5,"C","D")))</f>
        <v>B</v>
      </c>
      <c r="S81" s="183">
        <f>IF(E81="A",4.2,IF(E81="B",2.5,IF(E81="C",2,1)))</f>
        <v>4.2</v>
      </c>
      <c r="T81" s="184">
        <f>IF(H81="A",4.2,IF(H81="B",2.5,IF(H81="C",2,1)))</f>
        <v>4.2</v>
      </c>
      <c r="U81" s="184">
        <f>IF(K81="A",4.2,IF(K81="B",2.5,IF(K81="C",2,1)))</f>
        <v>2.5</v>
      </c>
      <c r="V81" s="184">
        <f>IF(N81="A",4.2,IF(N81="B",2.5,IF(N81="C",2,1)))</f>
        <v>2</v>
      </c>
      <c r="W81" s="184">
        <f>IF(Q81="A",4.2,IF(Q81="B",2.5,IF(Q81="C",2,1)))</f>
        <v>2</v>
      </c>
      <c r="X81" s="184">
        <f>AVERAGE(S81:W81)</f>
        <v>2.98</v>
      </c>
    </row>
    <row r="82" spans="1:24" x14ac:dyDescent="0.25">
      <c r="A82" s="20">
        <v>13</v>
      </c>
      <c r="B82" s="8" t="s">
        <v>174</v>
      </c>
      <c r="C82" s="103">
        <f>'2020 исходные'!F82</f>
        <v>0.88372093023255816</v>
      </c>
      <c r="D82" s="29">
        <f t="shared" si="36"/>
        <v>0.85578632156005763</v>
      </c>
      <c r="E82" s="153" t="str">
        <f t="shared" si="46"/>
        <v>B</v>
      </c>
      <c r="F82" s="71">
        <f>'2020 исходные'!J82</f>
        <v>0.55263157894736847</v>
      </c>
      <c r="G82" s="29">
        <f t="shared" si="37"/>
        <v>0.65461609933586384</v>
      </c>
      <c r="H82" s="152" t="str">
        <f t="shared" si="47"/>
        <v>C</v>
      </c>
      <c r="I82" s="61">
        <f>'2020 исходные'!M82</f>
        <v>0.48888888888888887</v>
      </c>
      <c r="J82" s="29">
        <f t="shared" si="38"/>
        <v>0.59621478606843026</v>
      </c>
      <c r="K82" s="153" t="str">
        <f t="shared" si="48"/>
        <v>C</v>
      </c>
      <c r="L82" s="68">
        <f>'2020 исходные'!P82</f>
        <v>0.44444444444444442</v>
      </c>
      <c r="M82" s="29">
        <f t="shared" si="50"/>
        <v>0.46558772587432562</v>
      </c>
      <c r="N82" s="153" t="str">
        <f t="shared" si="49"/>
        <v>C</v>
      </c>
      <c r="O82" s="76">
        <f>'2020 исходные'!S82</f>
        <v>16.666666666666668</v>
      </c>
      <c r="P82" s="56">
        <f t="shared" si="35"/>
        <v>14.625822521927224</v>
      </c>
      <c r="Q82" s="153" t="str">
        <f t="shared" si="51"/>
        <v>C</v>
      </c>
      <c r="R82" s="195" t="str">
        <f t="shared" si="39"/>
        <v>C</v>
      </c>
      <c r="S82" s="183">
        <f t="shared" si="40"/>
        <v>2.5</v>
      </c>
      <c r="T82" s="184">
        <f t="shared" si="41"/>
        <v>2</v>
      </c>
      <c r="U82" s="184">
        <f t="shared" si="42"/>
        <v>2</v>
      </c>
      <c r="V82" s="184">
        <f t="shared" si="43"/>
        <v>2</v>
      </c>
      <c r="W82" s="184">
        <f t="shared" si="44"/>
        <v>2</v>
      </c>
      <c r="X82" s="184">
        <f t="shared" si="45"/>
        <v>2.1</v>
      </c>
    </row>
    <row r="83" spans="1:24" ht="15.75" thickBot="1" x14ac:dyDescent="0.3">
      <c r="A83" s="20">
        <v>14</v>
      </c>
      <c r="B83" s="9" t="s">
        <v>92</v>
      </c>
      <c r="C83" s="104">
        <f>'2020 исходные'!F83</f>
        <v>0.89473684210526316</v>
      </c>
      <c r="D83" s="30">
        <f t="shared" si="36"/>
        <v>0.85578632156005763</v>
      </c>
      <c r="E83" s="157" t="str">
        <f t="shared" si="46"/>
        <v>B</v>
      </c>
      <c r="F83" s="87">
        <f>'2020 исходные'!J83</f>
        <v>0.73529411764705888</v>
      </c>
      <c r="G83" s="30">
        <f t="shared" si="37"/>
        <v>0.65461609933586384</v>
      </c>
      <c r="H83" s="157" t="str">
        <f t="shared" si="47"/>
        <v>A</v>
      </c>
      <c r="I83" s="62">
        <f>'2020 исходные'!M83</f>
        <v>0.66666666666666663</v>
      </c>
      <c r="J83" s="30">
        <f t="shared" si="38"/>
        <v>0.59621478606843026</v>
      </c>
      <c r="K83" s="153" t="str">
        <f t="shared" si="48"/>
        <v>B</v>
      </c>
      <c r="L83" s="69">
        <f>'2020 исходные'!P83</f>
        <v>0.4</v>
      </c>
      <c r="M83" s="30">
        <f t="shared" si="50"/>
        <v>0.46558772587432562</v>
      </c>
      <c r="N83" s="169" t="str">
        <f t="shared" si="49"/>
        <v>C</v>
      </c>
      <c r="O83" s="78">
        <f>'2020 исходные'!S83</f>
        <v>17.52</v>
      </c>
      <c r="P83" s="57">
        <f t="shared" si="35"/>
        <v>14.625822521927224</v>
      </c>
      <c r="Q83" s="152" t="str">
        <f t="shared" si="51"/>
        <v>C</v>
      </c>
      <c r="R83" s="193" t="str">
        <f t="shared" si="39"/>
        <v>B</v>
      </c>
      <c r="S83" s="185">
        <f t="shared" si="40"/>
        <v>2.5</v>
      </c>
      <c r="T83" s="186">
        <f t="shared" si="41"/>
        <v>4.2</v>
      </c>
      <c r="U83" s="186">
        <f t="shared" si="42"/>
        <v>2.5</v>
      </c>
      <c r="V83" s="186">
        <f t="shared" si="43"/>
        <v>2</v>
      </c>
      <c r="W83" s="186">
        <f t="shared" si="44"/>
        <v>2</v>
      </c>
      <c r="X83" s="186">
        <f t="shared" si="45"/>
        <v>2.6399999999999997</v>
      </c>
    </row>
    <row r="84" spans="1:24" ht="15.75" thickBot="1" x14ac:dyDescent="0.3">
      <c r="A84" s="15"/>
      <c r="B84" s="122" t="s">
        <v>136</v>
      </c>
      <c r="C84" s="105">
        <f>AVERAGE(C85:C115)</f>
        <v>0.8623126839570231</v>
      </c>
      <c r="D84" s="141">
        <f t="shared" si="36"/>
        <v>0.85578632156005763</v>
      </c>
      <c r="E84" s="154" t="str">
        <f t="shared" si="46"/>
        <v>B</v>
      </c>
      <c r="F84" s="5">
        <f>AVERAGE(F85:F115)</f>
        <v>0.63867232937769269</v>
      </c>
      <c r="G84" s="141">
        <f t="shared" si="37"/>
        <v>0.65461609933586384</v>
      </c>
      <c r="H84" s="154" t="str">
        <f t="shared" si="47"/>
        <v>C</v>
      </c>
      <c r="I84" s="5">
        <f>AVERAGE(I85:I115)</f>
        <v>0.5765911997923544</v>
      </c>
      <c r="J84" s="141">
        <f t="shared" si="38"/>
        <v>0.59621478606843026</v>
      </c>
      <c r="K84" s="154" t="str">
        <f t="shared" si="48"/>
        <v>C</v>
      </c>
      <c r="L84" s="5">
        <f>AVERAGE(L85:L115)</f>
        <v>0.47105931716388461</v>
      </c>
      <c r="M84" s="141">
        <f t="shared" si="50"/>
        <v>0.46558772587432562</v>
      </c>
      <c r="N84" s="154" t="str">
        <f t="shared" si="49"/>
        <v>B</v>
      </c>
      <c r="O84" s="171">
        <f>AVERAGE(O85:O115)</f>
        <v>15.771605377843022</v>
      </c>
      <c r="P84" s="142">
        <f t="shared" si="35"/>
        <v>14.625822521927224</v>
      </c>
      <c r="Q84" s="154" t="str">
        <f t="shared" si="51"/>
        <v>C</v>
      </c>
      <c r="R84" s="191" t="str">
        <f t="shared" si="39"/>
        <v>C</v>
      </c>
      <c r="S84" s="189">
        <f t="shared" si="40"/>
        <v>2.5</v>
      </c>
      <c r="T84" s="190">
        <f t="shared" si="41"/>
        <v>2</v>
      </c>
      <c r="U84" s="190">
        <f t="shared" si="42"/>
        <v>2</v>
      </c>
      <c r="V84" s="190">
        <f t="shared" si="43"/>
        <v>2.5</v>
      </c>
      <c r="W84" s="190">
        <f t="shared" si="44"/>
        <v>2</v>
      </c>
      <c r="X84" s="201">
        <f t="shared" si="45"/>
        <v>2.2000000000000002</v>
      </c>
    </row>
    <row r="85" spans="1:24" x14ac:dyDescent="0.25">
      <c r="A85" s="19">
        <v>1</v>
      </c>
      <c r="B85" s="8" t="s">
        <v>43</v>
      </c>
      <c r="C85" s="103">
        <f>'2020 исходные'!F85</f>
        <v>0.76470588235294112</v>
      </c>
      <c r="D85" s="29">
        <f t="shared" si="36"/>
        <v>0.85578632156005763</v>
      </c>
      <c r="E85" s="153" t="str">
        <f t="shared" si="46"/>
        <v>C</v>
      </c>
      <c r="F85" s="83">
        <f>'2020 исходные'!J85</f>
        <v>0.73076923076923073</v>
      </c>
      <c r="G85" s="29">
        <f t="shared" si="37"/>
        <v>0.65461609933586384</v>
      </c>
      <c r="H85" s="153" t="str">
        <f t="shared" si="47"/>
        <v>A</v>
      </c>
      <c r="I85" s="61">
        <f>'2020 исходные'!M85</f>
        <v>0.58461538461538465</v>
      </c>
      <c r="J85" s="29">
        <f t="shared" si="38"/>
        <v>0.59621478606843026</v>
      </c>
      <c r="K85" s="153" t="str">
        <f t="shared" si="48"/>
        <v>C</v>
      </c>
      <c r="L85" s="68">
        <f>'2020 исходные'!P85</f>
        <v>0.38461538461538464</v>
      </c>
      <c r="M85" s="29">
        <f t="shared" si="50"/>
        <v>0.46558772587432562</v>
      </c>
      <c r="N85" s="153" t="str">
        <f t="shared" si="49"/>
        <v>C</v>
      </c>
      <c r="O85" s="76">
        <f>'2020 исходные'!S85</f>
        <v>13.507692307692308</v>
      </c>
      <c r="P85" s="56">
        <f t="shared" ref="P85:P125" si="52">$O$126</f>
        <v>14.625822521927224</v>
      </c>
      <c r="Q85" s="153" t="str">
        <f t="shared" si="51"/>
        <v>B</v>
      </c>
      <c r="R85" s="195" t="str">
        <f t="shared" si="39"/>
        <v>B</v>
      </c>
      <c r="S85" s="183">
        <f t="shared" si="40"/>
        <v>2</v>
      </c>
      <c r="T85" s="184">
        <f t="shared" si="41"/>
        <v>4.2</v>
      </c>
      <c r="U85" s="184">
        <f t="shared" si="42"/>
        <v>2</v>
      </c>
      <c r="V85" s="184">
        <f t="shared" si="43"/>
        <v>2</v>
      </c>
      <c r="W85" s="184">
        <f t="shared" si="44"/>
        <v>2.5</v>
      </c>
      <c r="X85" s="184">
        <f t="shared" si="45"/>
        <v>2.54</v>
      </c>
    </row>
    <row r="86" spans="1:24" x14ac:dyDescent="0.25">
      <c r="A86" s="20">
        <v>2</v>
      </c>
      <c r="B86" s="8" t="s">
        <v>44</v>
      </c>
      <c r="C86" s="103">
        <f>'2020 исходные'!F86</f>
        <v>0.9</v>
      </c>
      <c r="D86" s="29">
        <f t="shared" si="36"/>
        <v>0.85578632156005763</v>
      </c>
      <c r="E86" s="153" t="str">
        <f t="shared" si="46"/>
        <v>A</v>
      </c>
      <c r="F86" s="83">
        <f>'2020 исходные'!J86</f>
        <v>0.51851851851851849</v>
      </c>
      <c r="G86" s="29">
        <f t="shared" si="37"/>
        <v>0.65461609933586384</v>
      </c>
      <c r="H86" s="153" t="str">
        <f t="shared" si="47"/>
        <v>C</v>
      </c>
      <c r="I86" s="61">
        <f>'2020 исходные'!M86</f>
        <v>0.41666666666666669</v>
      </c>
      <c r="J86" s="29">
        <f t="shared" si="38"/>
        <v>0.59621478606843026</v>
      </c>
      <c r="K86" s="153" t="str">
        <f t="shared" si="48"/>
        <v>C</v>
      </c>
      <c r="L86" s="68">
        <f>'2020 исходные'!P86</f>
        <v>0.47222222222222221</v>
      </c>
      <c r="M86" s="29">
        <f t="shared" si="50"/>
        <v>0.46558772587432562</v>
      </c>
      <c r="N86" s="155" t="str">
        <f t="shared" si="49"/>
        <v>B</v>
      </c>
      <c r="O86" s="76">
        <f>'2020 исходные'!S86</f>
        <v>17.138888888888889</v>
      </c>
      <c r="P86" s="56">
        <f t="shared" si="52"/>
        <v>14.625822521927224</v>
      </c>
      <c r="Q86" s="155" t="str">
        <f t="shared" si="51"/>
        <v>C</v>
      </c>
      <c r="R86" s="195" t="str">
        <f t="shared" si="39"/>
        <v>B</v>
      </c>
      <c r="S86" s="183">
        <f t="shared" si="40"/>
        <v>4.2</v>
      </c>
      <c r="T86" s="184">
        <f t="shared" si="41"/>
        <v>2</v>
      </c>
      <c r="U86" s="184">
        <f t="shared" si="42"/>
        <v>2</v>
      </c>
      <c r="V86" s="184">
        <f t="shared" si="43"/>
        <v>2.5</v>
      </c>
      <c r="W86" s="184">
        <f t="shared" si="44"/>
        <v>2</v>
      </c>
      <c r="X86" s="184">
        <f t="shared" si="45"/>
        <v>2.54</v>
      </c>
    </row>
    <row r="87" spans="1:24" x14ac:dyDescent="0.25">
      <c r="A87" s="20">
        <v>3</v>
      </c>
      <c r="B87" s="8" t="s">
        <v>46</v>
      </c>
      <c r="C87" s="103">
        <f>'2020 исходные'!F87</f>
        <v>0.8571428571428571</v>
      </c>
      <c r="D87" s="29">
        <f t="shared" si="36"/>
        <v>0.85578632156005763</v>
      </c>
      <c r="E87" s="153" t="str">
        <f t="shared" si="46"/>
        <v>B</v>
      </c>
      <c r="F87" s="83">
        <f>'2020 исходные'!J87</f>
        <v>0.78333333333333333</v>
      </c>
      <c r="G87" s="29">
        <f t="shared" si="37"/>
        <v>0.65461609933586384</v>
      </c>
      <c r="H87" s="153" t="str">
        <f t="shared" si="47"/>
        <v>A</v>
      </c>
      <c r="I87" s="61">
        <f>'2020 исходные'!M87</f>
        <v>0.75757575757575757</v>
      </c>
      <c r="J87" s="29">
        <f t="shared" si="38"/>
        <v>0.59621478606843026</v>
      </c>
      <c r="K87" s="153" t="str">
        <f t="shared" si="48"/>
        <v>A</v>
      </c>
      <c r="L87" s="68">
        <f>'2020 исходные'!P87</f>
        <v>0.33333333333333331</v>
      </c>
      <c r="M87" s="29">
        <f t="shared" si="50"/>
        <v>0.46558772587432562</v>
      </c>
      <c r="N87" s="162" t="str">
        <f t="shared" si="49"/>
        <v>C</v>
      </c>
      <c r="O87" s="76">
        <f>'2020 исходные'!S87</f>
        <v>16.530303030303031</v>
      </c>
      <c r="P87" s="56">
        <f t="shared" si="52"/>
        <v>14.625822521927224</v>
      </c>
      <c r="Q87" s="153" t="str">
        <f t="shared" si="51"/>
        <v>C</v>
      </c>
      <c r="R87" s="195" t="str">
        <f t="shared" si="39"/>
        <v>B</v>
      </c>
      <c r="S87" s="183">
        <f t="shared" si="40"/>
        <v>2.5</v>
      </c>
      <c r="T87" s="184">
        <f t="shared" si="41"/>
        <v>4.2</v>
      </c>
      <c r="U87" s="184">
        <f t="shared" si="42"/>
        <v>4.2</v>
      </c>
      <c r="V87" s="184">
        <f t="shared" si="43"/>
        <v>2</v>
      </c>
      <c r="W87" s="184">
        <f t="shared" si="44"/>
        <v>2</v>
      </c>
      <c r="X87" s="184">
        <f t="shared" si="45"/>
        <v>2.98</v>
      </c>
    </row>
    <row r="88" spans="1:24" x14ac:dyDescent="0.25">
      <c r="A88" s="20">
        <v>4</v>
      </c>
      <c r="B88" s="8" t="s">
        <v>36</v>
      </c>
      <c r="C88" s="103">
        <f>'2020 исходные'!F88</f>
        <v>0.9</v>
      </c>
      <c r="D88" s="29">
        <f t="shared" si="36"/>
        <v>0.85578632156005763</v>
      </c>
      <c r="E88" s="153" t="str">
        <f t="shared" si="46"/>
        <v>A</v>
      </c>
      <c r="F88" s="83">
        <f>'2020 исходные'!J88</f>
        <v>0.73611111111111116</v>
      </c>
      <c r="G88" s="29">
        <f t="shared" si="37"/>
        <v>0.65461609933586384</v>
      </c>
      <c r="H88" s="153" t="str">
        <f t="shared" si="47"/>
        <v>A</v>
      </c>
      <c r="I88" s="61">
        <f>'2020 исходные'!M88</f>
        <v>0.65432098765432101</v>
      </c>
      <c r="J88" s="29">
        <f t="shared" si="38"/>
        <v>0.59621478606843026</v>
      </c>
      <c r="K88" s="152" t="str">
        <f t="shared" si="48"/>
        <v>B</v>
      </c>
      <c r="L88" s="68">
        <f>'2020 исходные'!P88</f>
        <v>0.35802469135802467</v>
      </c>
      <c r="M88" s="29">
        <f t="shared" si="50"/>
        <v>0.46558772587432562</v>
      </c>
      <c r="N88" s="153" t="str">
        <f t="shared" si="49"/>
        <v>C</v>
      </c>
      <c r="O88" s="76">
        <f>'2020 исходные'!S88</f>
        <v>14.876543209876543</v>
      </c>
      <c r="P88" s="56">
        <f t="shared" si="52"/>
        <v>14.625822521927224</v>
      </c>
      <c r="Q88" s="155" t="str">
        <f t="shared" si="51"/>
        <v>B</v>
      </c>
      <c r="R88" s="195" t="str">
        <f t="shared" si="39"/>
        <v>B</v>
      </c>
      <c r="S88" s="183">
        <f t="shared" si="40"/>
        <v>4.2</v>
      </c>
      <c r="T88" s="184">
        <f t="shared" si="41"/>
        <v>4.2</v>
      </c>
      <c r="U88" s="184">
        <f t="shared" si="42"/>
        <v>2.5</v>
      </c>
      <c r="V88" s="184">
        <f t="shared" si="43"/>
        <v>2</v>
      </c>
      <c r="W88" s="184">
        <f t="shared" si="44"/>
        <v>2.5</v>
      </c>
      <c r="X88" s="184">
        <f t="shared" si="45"/>
        <v>3.08</v>
      </c>
    </row>
    <row r="89" spans="1:24" x14ac:dyDescent="0.25">
      <c r="A89" s="20">
        <v>5</v>
      </c>
      <c r="B89" s="8" t="s">
        <v>3</v>
      </c>
      <c r="C89" s="103">
        <f>'2020 исходные'!F89</f>
        <v>0.89333333333333331</v>
      </c>
      <c r="D89" s="29">
        <f t="shared" si="36"/>
        <v>0.85578632156005763</v>
      </c>
      <c r="E89" s="152" t="str">
        <f t="shared" si="46"/>
        <v>B</v>
      </c>
      <c r="F89" s="83">
        <f>'2020 исходные'!J89</f>
        <v>0.64179104477611937</v>
      </c>
      <c r="G89" s="29">
        <f t="shared" si="37"/>
        <v>0.65461609933586384</v>
      </c>
      <c r="H89" s="153" t="str">
        <f t="shared" si="47"/>
        <v>C</v>
      </c>
      <c r="I89" s="61">
        <f>'2020 исходные'!M89</f>
        <v>0.6216216216216216</v>
      </c>
      <c r="J89" s="29">
        <f t="shared" si="38"/>
        <v>0.59621478606843026</v>
      </c>
      <c r="K89" s="153" t="str">
        <f t="shared" si="48"/>
        <v>B</v>
      </c>
      <c r="L89" s="68">
        <f>'2020 исходные'!P89</f>
        <v>0.39189189189189189</v>
      </c>
      <c r="M89" s="29">
        <f t="shared" si="50"/>
        <v>0.46558772587432562</v>
      </c>
      <c r="N89" s="153" t="str">
        <f t="shared" si="49"/>
        <v>C</v>
      </c>
      <c r="O89" s="76">
        <f>'2020 исходные'!S89</f>
        <v>19.364864864864863</v>
      </c>
      <c r="P89" s="56">
        <f t="shared" si="52"/>
        <v>14.625822521927224</v>
      </c>
      <c r="Q89" s="152" t="str">
        <f t="shared" si="51"/>
        <v>C</v>
      </c>
      <c r="R89" s="195" t="str">
        <f t="shared" si="39"/>
        <v>C</v>
      </c>
      <c r="S89" s="183">
        <f t="shared" si="40"/>
        <v>2.5</v>
      </c>
      <c r="T89" s="184">
        <f t="shared" si="41"/>
        <v>2</v>
      </c>
      <c r="U89" s="184">
        <f t="shared" si="42"/>
        <v>2.5</v>
      </c>
      <c r="V89" s="184">
        <f t="shared" si="43"/>
        <v>2</v>
      </c>
      <c r="W89" s="184">
        <f t="shared" si="44"/>
        <v>2</v>
      </c>
      <c r="X89" s="184">
        <f t="shared" si="45"/>
        <v>2.2000000000000002</v>
      </c>
    </row>
    <row r="90" spans="1:24" x14ac:dyDescent="0.25">
      <c r="A90" s="20">
        <v>6</v>
      </c>
      <c r="B90" s="8" t="s">
        <v>37</v>
      </c>
      <c r="C90" s="103">
        <v>0.9</v>
      </c>
      <c r="D90" s="99">
        <f t="shared" si="36"/>
        <v>0.85578632156005763</v>
      </c>
      <c r="E90" s="153" t="str">
        <f t="shared" si="46"/>
        <v>A</v>
      </c>
      <c r="F90" s="83">
        <f>'2020 исходные'!J90</f>
        <v>0.5957446808510638</v>
      </c>
      <c r="G90" s="29">
        <f t="shared" si="37"/>
        <v>0.65461609933586384</v>
      </c>
      <c r="H90" s="153" t="str">
        <f t="shared" si="47"/>
        <v>C</v>
      </c>
      <c r="I90" s="61">
        <f>'2020 исходные'!M90</f>
        <v>0.54629629629629628</v>
      </c>
      <c r="J90" s="29">
        <f t="shared" si="38"/>
        <v>0.59621478606843026</v>
      </c>
      <c r="K90" s="152" t="str">
        <f t="shared" si="48"/>
        <v>C</v>
      </c>
      <c r="L90" s="68">
        <f>'2020 исходные'!P90</f>
        <v>0.53703703703703709</v>
      </c>
      <c r="M90" s="29">
        <f t="shared" si="50"/>
        <v>0.46558772587432562</v>
      </c>
      <c r="N90" s="153" t="str">
        <f t="shared" si="49"/>
        <v>B</v>
      </c>
      <c r="O90" s="76">
        <f>'2020 исходные'!S90</f>
        <v>16.601851851851851</v>
      </c>
      <c r="P90" s="56">
        <f t="shared" si="52"/>
        <v>14.625822521927224</v>
      </c>
      <c r="Q90" s="153" t="str">
        <f t="shared" si="51"/>
        <v>C</v>
      </c>
      <c r="R90" s="195" t="str">
        <f t="shared" si="39"/>
        <v>B</v>
      </c>
      <c r="S90" s="183">
        <f t="shared" si="40"/>
        <v>4.2</v>
      </c>
      <c r="T90" s="184">
        <f t="shared" si="41"/>
        <v>2</v>
      </c>
      <c r="U90" s="184">
        <f t="shared" si="42"/>
        <v>2</v>
      </c>
      <c r="V90" s="184">
        <f t="shared" si="43"/>
        <v>2.5</v>
      </c>
      <c r="W90" s="184">
        <f t="shared" si="44"/>
        <v>2</v>
      </c>
      <c r="X90" s="184">
        <f t="shared" si="45"/>
        <v>2.54</v>
      </c>
    </row>
    <row r="91" spans="1:24" x14ac:dyDescent="0.25">
      <c r="A91" s="20">
        <v>7</v>
      </c>
      <c r="B91" s="8" t="s">
        <v>20</v>
      </c>
      <c r="C91" s="103">
        <f>'2020 исходные'!F91</f>
        <v>0.83333333333333337</v>
      </c>
      <c r="D91" s="99">
        <f t="shared" si="36"/>
        <v>0.85578632156005763</v>
      </c>
      <c r="E91" s="152" t="str">
        <f t="shared" si="46"/>
        <v>C</v>
      </c>
      <c r="F91" s="83">
        <f>'2020 исходные'!J91</f>
        <v>0.54285714285714282</v>
      </c>
      <c r="G91" s="29">
        <f t="shared" si="37"/>
        <v>0.65461609933586384</v>
      </c>
      <c r="H91" s="153" t="str">
        <f t="shared" si="47"/>
        <v>C</v>
      </c>
      <c r="I91" s="61">
        <f>'2020 исходные'!M91</f>
        <v>0.53488372093023251</v>
      </c>
      <c r="J91" s="29">
        <f t="shared" si="38"/>
        <v>0.59621478606843026</v>
      </c>
      <c r="K91" s="153" t="str">
        <f t="shared" si="48"/>
        <v>C</v>
      </c>
      <c r="L91" s="68">
        <f>'2020 исходные'!P91</f>
        <v>0.55813953488372092</v>
      </c>
      <c r="M91" s="29">
        <f t="shared" si="50"/>
        <v>0.46558772587432562</v>
      </c>
      <c r="N91" s="153" t="str">
        <f t="shared" si="49"/>
        <v>B</v>
      </c>
      <c r="O91" s="76">
        <f>'2020 исходные'!S91</f>
        <v>11.674418604651162</v>
      </c>
      <c r="P91" s="56">
        <f t="shared" si="52"/>
        <v>14.625822521927224</v>
      </c>
      <c r="Q91" s="173" t="str">
        <f t="shared" si="51"/>
        <v>B</v>
      </c>
      <c r="R91" s="195" t="str">
        <f t="shared" si="39"/>
        <v>C</v>
      </c>
      <c r="S91" s="183">
        <f t="shared" si="40"/>
        <v>2</v>
      </c>
      <c r="T91" s="184">
        <f t="shared" si="41"/>
        <v>2</v>
      </c>
      <c r="U91" s="184">
        <f t="shared" si="42"/>
        <v>2</v>
      </c>
      <c r="V91" s="184">
        <f t="shared" si="43"/>
        <v>2.5</v>
      </c>
      <c r="W91" s="184">
        <f t="shared" si="44"/>
        <v>2.5</v>
      </c>
      <c r="X91" s="184">
        <f t="shared" si="45"/>
        <v>2.2000000000000002</v>
      </c>
    </row>
    <row r="92" spans="1:24" x14ac:dyDescent="0.25">
      <c r="A92" s="20">
        <v>8</v>
      </c>
      <c r="B92" s="9" t="s">
        <v>48</v>
      </c>
      <c r="C92" s="104">
        <f>'2020 исходные'!F92</f>
        <v>0.7857142857142857</v>
      </c>
      <c r="D92" s="100">
        <f t="shared" si="36"/>
        <v>0.85578632156005763</v>
      </c>
      <c r="E92" s="159" t="str">
        <f t="shared" si="46"/>
        <v>C</v>
      </c>
      <c r="F92" s="84">
        <f>'2020 исходные'!J92</f>
        <v>0.77272727272727271</v>
      </c>
      <c r="G92" s="30">
        <f t="shared" si="37"/>
        <v>0.65461609933586384</v>
      </c>
      <c r="H92" s="155" t="str">
        <f t="shared" si="47"/>
        <v>A</v>
      </c>
      <c r="I92" s="62">
        <f>'2020 исходные'!M92</f>
        <v>0.68</v>
      </c>
      <c r="J92" s="30">
        <f t="shared" si="38"/>
        <v>0.59621478606843026</v>
      </c>
      <c r="K92" s="159" t="str">
        <f t="shared" si="48"/>
        <v>B</v>
      </c>
      <c r="L92" s="69">
        <f>'2020 исходные'!P92</f>
        <v>0.4</v>
      </c>
      <c r="M92" s="30">
        <f t="shared" si="50"/>
        <v>0.46558772587432562</v>
      </c>
      <c r="N92" s="169" t="str">
        <f t="shared" si="49"/>
        <v>C</v>
      </c>
      <c r="O92" s="78">
        <f>'2020 исходные'!S92</f>
        <v>18.36</v>
      </c>
      <c r="P92" s="57">
        <f t="shared" si="52"/>
        <v>14.625822521927224</v>
      </c>
      <c r="Q92" s="157" t="str">
        <f t="shared" si="51"/>
        <v>C</v>
      </c>
      <c r="R92" s="193" t="str">
        <f t="shared" si="39"/>
        <v>B</v>
      </c>
      <c r="S92" s="185">
        <f t="shared" si="40"/>
        <v>2</v>
      </c>
      <c r="T92" s="186">
        <f t="shared" si="41"/>
        <v>4.2</v>
      </c>
      <c r="U92" s="186">
        <f t="shared" si="42"/>
        <v>2.5</v>
      </c>
      <c r="V92" s="186">
        <f t="shared" si="43"/>
        <v>2</v>
      </c>
      <c r="W92" s="186">
        <f t="shared" si="44"/>
        <v>2</v>
      </c>
      <c r="X92" s="186">
        <f t="shared" si="45"/>
        <v>2.54</v>
      </c>
    </row>
    <row r="93" spans="1:24" x14ac:dyDescent="0.25">
      <c r="A93" s="20">
        <v>9</v>
      </c>
      <c r="B93" s="8" t="s">
        <v>49</v>
      </c>
      <c r="C93" s="106">
        <f>'2020 исходные'!F93</f>
        <v>0.90566037735849059</v>
      </c>
      <c r="D93" s="29">
        <f t="shared" si="36"/>
        <v>0.85578632156005763</v>
      </c>
      <c r="E93" s="153" t="str">
        <f t="shared" si="46"/>
        <v>A</v>
      </c>
      <c r="F93" s="83">
        <f>'2020 исходные'!J93</f>
        <v>0.66666666666666663</v>
      </c>
      <c r="G93" s="29">
        <f t="shared" si="37"/>
        <v>0.65461609933586384</v>
      </c>
      <c r="H93" s="153" t="str">
        <f t="shared" si="47"/>
        <v>B</v>
      </c>
      <c r="I93" s="61">
        <f>'2020 исходные'!M93</f>
        <v>0.63461538461538458</v>
      </c>
      <c r="J93" s="29">
        <f t="shared" si="38"/>
        <v>0.59621478606843026</v>
      </c>
      <c r="K93" s="153" t="str">
        <f t="shared" si="48"/>
        <v>B</v>
      </c>
      <c r="L93" s="68">
        <f>'2020 исходные'!P93</f>
        <v>0.57692307692307687</v>
      </c>
      <c r="M93" s="29">
        <f t="shared" si="50"/>
        <v>0.46558772587432562</v>
      </c>
      <c r="N93" s="153" t="str">
        <f t="shared" si="49"/>
        <v>B</v>
      </c>
      <c r="O93" s="76">
        <f>'2020 исходные'!S93</f>
        <v>18.326923076923077</v>
      </c>
      <c r="P93" s="56">
        <f t="shared" si="52"/>
        <v>14.625822521927224</v>
      </c>
      <c r="Q93" s="152" t="str">
        <f t="shared" si="51"/>
        <v>C</v>
      </c>
      <c r="R93" s="195" t="str">
        <f>IF(X93&gt;=3.5,"A",IF(X93&gt;=2.5,"B",IF(X93&gt;=1.5,"C","D")))</f>
        <v>B</v>
      </c>
      <c r="S93" s="183">
        <f>IF(E93="A",4.2,IF(E93="B",2.5,IF(E93="C",2,1)))</f>
        <v>4.2</v>
      </c>
      <c r="T93" s="184">
        <f>IF(H93="A",4.2,IF(H93="B",2.5,IF(H93="C",2,1)))</f>
        <v>2.5</v>
      </c>
      <c r="U93" s="184">
        <f>IF(K93="A",4.2,IF(K93="B",2.5,IF(K93="C",2,1)))</f>
        <v>2.5</v>
      </c>
      <c r="V93" s="184">
        <f>IF(N93="A",4.2,IF(N93="B",2.5,IF(N93="C",2,1)))</f>
        <v>2.5</v>
      </c>
      <c r="W93" s="184">
        <f>IF(Q93="A",4.2,IF(Q93="B",2.5,IF(Q93="C",2,1)))</f>
        <v>2</v>
      </c>
      <c r="X93" s="184">
        <f>AVERAGE(S93:W93)</f>
        <v>2.7399999999999998</v>
      </c>
    </row>
    <row r="94" spans="1:24" x14ac:dyDescent="0.25">
      <c r="A94" s="20">
        <v>10</v>
      </c>
      <c r="B94" s="11" t="s">
        <v>50</v>
      </c>
      <c r="C94" s="103">
        <f>'2020 исходные'!F94</f>
        <v>0.76086956521739135</v>
      </c>
      <c r="D94" s="108">
        <f t="shared" si="36"/>
        <v>0.85578632156005763</v>
      </c>
      <c r="E94" s="156" t="str">
        <f t="shared" si="46"/>
        <v>C</v>
      </c>
      <c r="F94" s="82">
        <f>'2020 исходные'!J94</f>
        <v>0.37142857142857144</v>
      </c>
      <c r="G94" s="28">
        <f t="shared" si="37"/>
        <v>0.65461609933586384</v>
      </c>
      <c r="H94" s="165" t="str">
        <f t="shared" si="47"/>
        <v>C</v>
      </c>
      <c r="I94" s="65">
        <f>'2020 исходные'!M94</f>
        <v>0.28888888888888886</v>
      </c>
      <c r="J94" s="28">
        <f t="shared" si="38"/>
        <v>0.59621478606843026</v>
      </c>
      <c r="K94" s="156" t="str">
        <f t="shared" si="48"/>
        <v>D</v>
      </c>
      <c r="L94" s="67">
        <f>'2020 исходные'!P94</f>
        <v>0.53333333333333333</v>
      </c>
      <c r="M94" s="28">
        <f t="shared" si="50"/>
        <v>0.46558772587432562</v>
      </c>
      <c r="N94" s="156" t="str">
        <f t="shared" si="49"/>
        <v>B</v>
      </c>
      <c r="O94" s="77">
        <f>'2020 исходные'!S94</f>
        <v>11.066666666666666</v>
      </c>
      <c r="P94" s="55">
        <f t="shared" si="52"/>
        <v>14.625822521927224</v>
      </c>
      <c r="Q94" s="156" t="str">
        <f t="shared" si="51"/>
        <v>B</v>
      </c>
      <c r="R94" s="192" t="str">
        <f t="shared" si="39"/>
        <v>C</v>
      </c>
      <c r="S94" s="187">
        <f t="shared" si="40"/>
        <v>2</v>
      </c>
      <c r="T94" s="188">
        <f t="shared" si="41"/>
        <v>2</v>
      </c>
      <c r="U94" s="188">
        <f t="shared" si="42"/>
        <v>1</v>
      </c>
      <c r="V94" s="188">
        <f t="shared" si="43"/>
        <v>2.5</v>
      </c>
      <c r="W94" s="188">
        <f t="shared" si="44"/>
        <v>2.5</v>
      </c>
      <c r="X94" s="188">
        <f t="shared" si="45"/>
        <v>2</v>
      </c>
    </row>
    <row r="95" spans="1:24" x14ac:dyDescent="0.25">
      <c r="A95" s="20">
        <v>11</v>
      </c>
      <c r="B95" s="8" t="s">
        <v>51</v>
      </c>
      <c r="C95" s="103">
        <f>'2020 исходные'!F95</f>
        <v>0.93220338983050843</v>
      </c>
      <c r="D95" s="99">
        <f t="shared" si="36"/>
        <v>0.85578632156005763</v>
      </c>
      <c r="E95" s="153" t="str">
        <f t="shared" si="46"/>
        <v>A</v>
      </c>
      <c r="F95" s="83">
        <f>'2020 исходные'!J95</f>
        <v>0.87272727272727268</v>
      </c>
      <c r="G95" s="29">
        <f t="shared" si="37"/>
        <v>0.65461609933586384</v>
      </c>
      <c r="H95" s="153" t="str">
        <f t="shared" si="47"/>
        <v>A</v>
      </c>
      <c r="I95" s="61">
        <f>'2020 исходные'!M95</f>
        <v>0.84210526315789469</v>
      </c>
      <c r="J95" s="29">
        <f t="shared" si="38"/>
        <v>0.59621478606843026</v>
      </c>
      <c r="K95" s="152" t="str">
        <f t="shared" si="48"/>
        <v>A</v>
      </c>
      <c r="L95" s="68">
        <f>'2020 исходные'!P95</f>
        <v>0.36842105263157893</v>
      </c>
      <c r="M95" s="29">
        <f t="shared" si="50"/>
        <v>0.46558772587432562</v>
      </c>
      <c r="N95" s="162" t="str">
        <f t="shared" si="49"/>
        <v>C</v>
      </c>
      <c r="O95" s="76">
        <f>'2020 исходные'!S95</f>
        <v>18.982456140350877</v>
      </c>
      <c r="P95" s="56">
        <f t="shared" si="52"/>
        <v>14.625822521927224</v>
      </c>
      <c r="Q95" s="152" t="str">
        <f t="shared" si="51"/>
        <v>C</v>
      </c>
      <c r="R95" s="198" t="str">
        <f t="shared" si="39"/>
        <v>B</v>
      </c>
      <c r="S95" s="183">
        <f t="shared" si="40"/>
        <v>4.2</v>
      </c>
      <c r="T95" s="184">
        <f t="shared" si="41"/>
        <v>4.2</v>
      </c>
      <c r="U95" s="184">
        <f t="shared" si="42"/>
        <v>4.2</v>
      </c>
      <c r="V95" s="184">
        <f t="shared" si="43"/>
        <v>2</v>
      </c>
      <c r="W95" s="184">
        <f t="shared" si="44"/>
        <v>2</v>
      </c>
      <c r="X95" s="184">
        <f t="shared" si="45"/>
        <v>3.3200000000000003</v>
      </c>
    </row>
    <row r="96" spans="1:24" x14ac:dyDescent="0.25">
      <c r="A96" s="20">
        <v>12</v>
      </c>
      <c r="B96" s="8" t="s">
        <v>6</v>
      </c>
      <c r="C96" s="103">
        <f>'2020 исходные'!F96</f>
        <v>0.86153846153846159</v>
      </c>
      <c r="D96" s="99">
        <f t="shared" si="36"/>
        <v>0.85578632156005763</v>
      </c>
      <c r="E96" s="152" t="str">
        <f t="shared" si="46"/>
        <v>B</v>
      </c>
      <c r="F96" s="83">
        <f>'2020 исходные'!J96</f>
        <v>0.75</v>
      </c>
      <c r="G96" s="29">
        <f t="shared" si="37"/>
        <v>0.65461609933586384</v>
      </c>
      <c r="H96" s="155" t="str">
        <f t="shared" si="47"/>
        <v>A</v>
      </c>
      <c r="I96" s="61">
        <f>'2020 исходные'!M96</f>
        <v>0.72413793103448276</v>
      </c>
      <c r="J96" s="29">
        <f t="shared" si="38"/>
        <v>0.59621478606843026</v>
      </c>
      <c r="K96" s="153" t="str">
        <f t="shared" si="48"/>
        <v>A</v>
      </c>
      <c r="L96" s="68">
        <f>'2020 исходные'!P96</f>
        <v>0.44827586206896552</v>
      </c>
      <c r="M96" s="29">
        <f t="shared" si="50"/>
        <v>0.46558772587432562</v>
      </c>
      <c r="N96" s="153" t="str">
        <f t="shared" si="49"/>
        <v>C</v>
      </c>
      <c r="O96" s="76">
        <v>15</v>
      </c>
      <c r="P96" s="56">
        <f t="shared" si="52"/>
        <v>14.625822521927224</v>
      </c>
      <c r="Q96" s="153" t="str">
        <f t="shared" si="51"/>
        <v>B</v>
      </c>
      <c r="R96" s="193" t="str">
        <f t="shared" si="39"/>
        <v>B</v>
      </c>
      <c r="S96" s="183">
        <f t="shared" si="40"/>
        <v>2.5</v>
      </c>
      <c r="T96" s="184">
        <f t="shared" si="41"/>
        <v>4.2</v>
      </c>
      <c r="U96" s="184">
        <f t="shared" si="42"/>
        <v>4.2</v>
      </c>
      <c r="V96" s="184">
        <f t="shared" si="43"/>
        <v>2</v>
      </c>
      <c r="W96" s="184">
        <f t="shared" si="44"/>
        <v>2.5</v>
      </c>
      <c r="X96" s="184">
        <f t="shared" si="45"/>
        <v>3.08</v>
      </c>
    </row>
    <row r="97" spans="1:24" x14ac:dyDescent="0.25">
      <c r="A97" s="20">
        <v>13</v>
      </c>
      <c r="B97" s="8" t="s">
        <v>52</v>
      </c>
      <c r="C97" s="103">
        <f>'2020 исходные'!F97</f>
        <v>0.93220338983050843</v>
      </c>
      <c r="D97" s="99">
        <f t="shared" si="36"/>
        <v>0.85578632156005763</v>
      </c>
      <c r="E97" s="157" t="str">
        <f t="shared" si="46"/>
        <v>A</v>
      </c>
      <c r="F97" s="83">
        <f>'2020 исходные'!J97</f>
        <v>0.72727272727272729</v>
      </c>
      <c r="G97" s="29">
        <f t="shared" si="37"/>
        <v>0.65461609933586384</v>
      </c>
      <c r="H97" s="153" t="str">
        <f t="shared" si="47"/>
        <v>A</v>
      </c>
      <c r="I97" s="61">
        <f>'2020 исходные'!M97</f>
        <v>0.68333333333333335</v>
      </c>
      <c r="J97" s="29">
        <f t="shared" si="38"/>
        <v>0.59621478606843026</v>
      </c>
      <c r="K97" s="153" t="str">
        <f t="shared" si="48"/>
        <v>B</v>
      </c>
      <c r="L97" s="68">
        <f>'2020 исходные'!P97</f>
        <v>0.43333333333333335</v>
      </c>
      <c r="M97" s="29">
        <f t="shared" si="50"/>
        <v>0.46558772587432562</v>
      </c>
      <c r="N97" s="153" t="str">
        <f t="shared" si="49"/>
        <v>C</v>
      </c>
      <c r="O97" s="76">
        <f>'2020 исходные'!S97</f>
        <v>14.016666666666667</v>
      </c>
      <c r="P97" s="56">
        <f t="shared" si="52"/>
        <v>14.625822521927224</v>
      </c>
      <c r="Q97" s="173" t="str">
        <f t="shared" si="51"/>
        <v>B</v>
      </c>
      <c r="R97" s="195" t="str">
        <f t="shared" si="39"/>
        <v>B</v>
      </c>
      <c r="S97" s="183">
        <f t="shared" si="40"/>
        <v>4.2</v>
      </c>
      <c r="T97" s="184">
        <f t="shared" si="41"/>
        <v>4.2</v>
      </c>
      <c r="U97" s="184">
        <f t="shared" si="42"/>
        <v>2.5</v>
      </c>
      <c r="V97" s="184">
        <f t="shared" si="43"/>
        <v>2</v>
      </c>
      <c r="W97" s="184">
        <f t="shared" si="44"/>
        <v>2.5</v>
      </c>
      <c r="X97" s="184">
        <f t="shared" si="45"/>
        <v>3.08</v>
      </c>
    </row>
    <row r="98" spans="1:24" x14ac:dyDescent="0.25">
      <c r="A98" s="20">
        <v>14</v>
      </c>
      <c r="B98" s="8" t="s">
        <v>53</v>
      </c>
      <c r="C98" s="103">
        <f>'2020 исходные'!F98</f>
        <v>0.84761904761904761</v>
      </c>
      <c r="D98" s="99">
        <f t="shared" si="36"/>
        <v>0.85578632156005763</v>
      </c>
      <c r="E98" s="153" t="str">
        <f t="shared" si="46"/>
        <v>C</v>
      </c>
      <c r="F98" s="83">
        <f>'2020 исходные'!J98</f>
        <v>0.7191011235955056</v>
      </c>
      <c r="G98" s="29">
        <f t="shared" ref="G98:G125" si="53">$F$126</f>
        <v>0.65461609933586384</v>
      </c>
      <c r="H98" s="153" t="str">
        <f t="shared" ref="H98:H123" si="54">IF(F98&gt;=$F$127,"A",IF(F98&gt;=$F$128,"B",IF(F98&gt;=$F$129,"C","D")))</f>
        <v>A</v>
      </c>
      <c r="I98" s="61">
        <f>'2020 исходные'!M98</f>
        <v>0.65384615384615385</v>
      </c>
      <c r="J98" s="29">
        <f t="shared" ref="J98:J125" si="55">$I$126</f>
        <v>0.59621478606843026</v>
      </c>
      <c r="K98" s="153" t="str">
        <f t="shared" ref="K98:K123" si="56">IF(I98&gt;=$I$127,"A",IF(I98&gt;=$I$128,"B",IF(I98&gt;=$I$129,"C","D")))</f>
        <v>B</v>
      </c>
      <c r="L98" s="68">
        <f>'2020 исходные'!P98</f>
        <v>0.52884615384615385</v>
      </c>
      <c r="M98" s="29">
        <f t="shared" si="50"/>
        <v>0.46558772587432562</v>
      </c>
      <c r="N98" s="153" t="str">
        <f t="shared" ref="N98:N125" si="57">IF(L98&gt;=$L$127,"A",IF(L98&gt;=$L$128,"B",IF(L98&gt;=$L$129,"C","D")))</f>
        <v>B</v>
      </c>
      <c r="O98" s="76">
        <f>'2020 исходные'!S98</f>
        <v>14.740384615384615</v>
      </c>
      <c r="P98" s="56">
        <f t="shared" si="52"/>
        <v>14.625822521927224</v>
      </c>
      <c r="Q98" s="153" t="str">
        <f t="shared" ref="Q98:Q125" si="58">IF(O98&lt;=$O$127,"A",IF(O98&lt;=$O$128,"B",IF(O98&lt;=$O$129,"C","D")))</f>
        <v>B</v>
      </c>
      <c r="R98" s="195" t="str">
        <f t="shared" si="39"/>
        <v>B</v>
      </c>
      <c r="S98" s="183">
        <f t="shared" si="40"/>
        <v>2</v>
      </c>
      <c r="T98" s="184">
        <f t="shared" si="41"/>
        <v>4.2</v>
      </c>
      <c r="U98" s="184">
        <f t="shared" si="42"/>
        <v>2.5</v>
      </c>
      <c r="V98" s="184">
        <f t="shared" si="43"/>
        <v>2.5</v>
      </c>
      <c r="W98" s="184">
        <f t="shared" si="44"/>
        <v>2.5</v>
      </c>
      <c r="X98" s="184">
        <f t="shared" si="45"/>
        <v>2.7399999999999998</v>
      </c>
    </row>
    <row r="99" spans="1:24" x14ac:dyDescent="0.25">
      <c r="A99" s="20">
        <v>15</v>
      </c>
      <c r="B99" s="8" t="s">
        <v>54</v>
      </c>
      <c r="C99" s="103">
        <f>'2020 исходные'!F99</f>
        <v>0.83606557377049184</v>
      </c>
      <c r="D99" s="99">
        <f t="shared" si="36"/>
        <v>0.85578632156005763</v>
      </c>
      <c r="E99" s="152" t="str">
        <f t="shared" si="46"/>
        <v>C</v>
      </c>
      <c r="F99" s="83">
        <f>'2020 исходные'!J99</f>
        <v>0.56862745098039214</v>
      </c>
      <c r="G99" s="29">
        <f t="shared" si="53"/>
        <v>0.65461609933586384</v>
      </c>
      <c r="H99" s="153" t="str">
        <f t="shared" si="54"/>
        <v>C</v>
      </c>
      <c r="I99" s="61">
        <f>'2020 исходные'!M99</f>
        <v>0.51515151515151514</v>
      </c>
      <c r="J99" s="29">
        <f t="shared" si="55"/>
        <v>0.59621478606843026</v>
      </c>
      <c r="K99" s="153" t="str">
        <f t="shared" si="56"/>
        <v>C</v>
      </c>
      <c r="L99" s="68">
        <f>'2020 исходные'!P99</f>
        <v>0.45454545454545453</v>
      </c>
      <c r="M99" s="29">
        <f t="shared" si="50"/>
        <v>0.46558772587432562</v>
      </c>
      <c r="N99" s="162" t="str">
        <f t="shared" si="57"/>
        <v>C</v>
      </c>
      <c r="O99" s="76">
        <f>'2020 исходные'!S99</f>
        <v>14.606060606060606</v>
      </c>
      <c r="P99" s="56">
        <f t="shared" si="52"/>
        <v>14.625822521927224</v>
      </c>
      <c r="Q99" s="153" t="str">
        <f t="shared" si="58"/>
        <v>B</v>
      </c>
      <c r="R99" s="195" t="str">
        <f t="shared" si="39"/>
        <v>C</v>
      </c>
      <c r="S99" s="183">
        <f t="shared" si="40"/>
        <v>2</v>
      </c>
      <c r="T99" s="184">
        <f t="shared" si="41"/>
        <v>2</v>
      </c>
      <c r="U99" s="184">
        <f t="shared" si="42"/>
        <v>2</v>
      </c>
      <c r="V99" s="184">
        <f t="shared" si="43"/>
        <v>2</v>
      </c>
      <c r="W99" s="184">
        <f t="shared" si="44"/>
        <v>2.5</v>
      </c>
      <c r="X99" s="184">
        <f t="shared" si="45"/>
        <v>2.1</v>
      </c>
    </row>
    <row r="100" spans="1:24" x14ac:dyDescent="0.25">
      <c r="A100" s="20">
        <v>16</v>
      </c>
      <c r="B100" s="8" t="s">
        <v>55</v>
      </c>
      <c r="C100" s="103">
        <f>'2020 исходные'!F100</f>
        <v>0.83333333333333337</v>
      </c>
      <c r="D100" s="99">
        <f t="shared" ref="D100:D125" si="59">$C$126</f>
        <v>0.85578632156005763</v>
      </c>
      <c r="E100" s="153" t="str">
        <f t="shared" ref="E100:E114" si="60">IF(C100&gt;=$C$127,"A",IF(C100&gt;=$C$128,"B",IF(C100&gt;=$C$129,"C","D")))</f>
        <v>C</v>
      </c>
      <c r="F100" s="83">
        <f>'2020 исходные'!J100</f>
        <v>0.48</v>
      </c>
      <c r="G100" s="29">
        <f t="shared" si="53"/>
        <v>0.65461609933586384</v>
      </c>
      <c r="H100" s="153" t="str">
        <f t="shared" si="54"/>
        <v>C</v>
      </c>
      <c r="I100" s="61">
        <f>'2020 исходные'!M100</f>
        <v>0.34722222222222221</v>
      </c>
      <c r="J100" s="29">
        <f t="shared" si="55"/>
        <v>0.59621478606843026</v>
      </c>
      <c r="K100" s="152" t="str">
        <f t="shared" si="56"/>
        <v>C</v>
      </c>
      <c r="L100" s="68">
        <f>'2020 исходные'!P100</f>
        <v>0.40277777777777779</v>
      </c>
      <c r="M100" s="29">
        <f t="shared" ref="M100:M125" si="61">$L$126</f>
        <v>0.46558772587432562</v>
      </c>
      <c r="N100" s="153" t="str">
        <f t="shared" si="57"/>
        <v>C</v>
      </c>
      <c r="O100" s="76">
        <f>'2020 исходные'!S100</f>
        <v>11.111111111111111</v>
      </c>
      <c r="P100" s="56">
        <f t="shared" si="52"/>
        <v>14.625822521927224</v>
      </c>
      <c r="Q100" s="173" t="str">
        <f t="shared" si="58"/>
        <v>B</v>
      </c>
      <c r="R100" s="195" t="str">
        <f t="shared" si="39"/>
        <v>C</v>
      </c>
      <c r="S100" s="183">
        <f t="shared" si="40"/>
        <v>2</v>
      </c>
      <c r="T100" s="184">
        <f t="shared" si="41"/>
        <v>2</v>
      </c>
      <c r="U100" s="184">
        <f t="shared" si="42"/>
        <v>2</v>
      </c>
      <c r="V100" s="184">
        <f t="shared" si="43"/>
        <v>2</v>
      </c>
      <c r="W100" s="184">
        <f t="shared" si="44"/>
        <v>2.5</v>
      </c>
      <c r="X100" s="184">
        <f t="shared" si="45"/>
        <v>2.1</v>
      </c>
    </row>
    <row r="101" spans="1:24" x14ac:dyDescent="0.25">
      <c r="A101" s="20">
        <v>17</v>
      </c>
      <c r="B101" s="8" t="s">
        <v>56</v>
      </c>
      <c r="C101" s="103">
        <f>'2020 исходные'!F101</f>
        <v>0.93333333333333335</v>
      </c>
      <c r="D101" s="99">
        <f t="shared" si="59"/>
        <v>0.85578632156005763</v>
      </c>
      <c r="E101" s="153" t="str">
        <f t="shared" si="60"/>
        <v>A</v>
      </c>
      <c r="F101" s="83">
        <f>'2020 исходные'!J101</f>
        <v>0.6428571428571429</v>
      </c>
      <c r="G101" s="29">
        <f t="shared" si="53"/>
        <v>0.65461609933586384</v>
      </c>
      <c r="H101" s="153" t="str">
        <f t="shared" si="54"/>
        <v>C</v>
      </c>
      <c r="I101" s="61">
        <f>'2020 исходные'!M101</f>
        <v>0.65573770491803274</v>
      </c>
      <c r="J101" s="29">
        <f t="shared" si="55"/>
        <v>0.59621478606843026</v>
      </c>
      <c r="K101" s="153" t="str">
        <f t="shared" si="56"/>
        <v>B</v>
      </c>
      <c r="L101" s="68">
        <f>'2020 исходные'!P101</f>
        <v>0.55737704918032782</v>
      </c>
      <c r="M101" s="29">
        <f t="shared" si="61"/>
        <v>0.46558772587432562</v>
      </c>
      <c r="N101" s="153" t="str">
        <f t="shared" si="57"/>
        <v>B</v>
      </c>
      <c r="O101" s="76">
        <f>'2020 исходные'!S101</f>
        <v>12.426229508196721</v>
      </c>
      <c r="P101" s="56">
        <f t="shared" si="52"/>
        <v>14.625822521927224</v>
      </c>
      <c r="Q101" s="153" t="str">
        <f t="shared" si="58"/>
        <v>B</v>
      </c>
      <c r="R101" s="195" t="str">
        <f t="shared" si="39"/>
        <v>B</v>
      </c>
      <c r="S101" s="183">
        <f t="shared" si="40"/>
        <v>4.2</v>
      </c>
      <c r="T101" s="184">
        <f t="shared" si="41"/>
        <v>2</v>
      </c>
      <c r="U101" s="184">
        <f t="shared" si="42"/>
        <v>2.5</v>
      </c>
      <c r="V101" s="184">
        <f t="shared" si="43"/>
        <v>2.5</v>
      </c>
      <c r="W101" s="184">
        <f t="shared" si="44"/>
        <v>2.5</v>
      </c>
      <c r="X101" s="184">
        <f t="shared" si="45"/>
        <v>2.7399999999999998</v>
      </c>
    </row>
    <row r="102" spans="1:24" x14ac:dyDescent="0.25">
      <c r="A102" s="20">
        <v>18</v>
      </c>
      <c r="B102" s="8" t="s">
        <v>57</v>
      </c>
      <c r="C102" s="103">
        <f>'2020 исходные'!F102</f>
        <v>0.92957746478873238</v>
      </c>
      <c r="D102" s="99">
        <f t="shared" si="59"/>
        <v>0.85578632156005763</v>
      </c>
      <c r="E102" s="153" t="str">
        <f t="shared" si="60"/>
        <v>A</v>
      </c>
      <c r="F102" s="83">
        <f>'2020 исходные'!J102</f>
        <v>0.75757575757575757</v>
      </c>
      <c r="G102" s="29">
        <f t="shared" si="53"/>
        <v>0.65461609933586384</v>
      </c>
      <c r="H102" s="153" t="str">
        <f t="shared" si="54"/>
        <v>A</v>
      </c>
      <c r="I102" s="61">
        <f>'2020 исходные'!M102</f>
        <v>0.71232876712328763</v>
      </c>
      <c r="J102" s="29">
        <f t="shared" si="55"/>
        <v>0.59621478606843026</v>
      </c>
      <c r="K102" s="152" t="str">
        <f t="shared" si="56"/>
        <v>A</v>
      </c>
      <c r="L102" s="68">
        <f>'2020 исходные'!P102</f>
        <v>0.47945205479452052</v>
      </c>
      <c r="M102" s="29">
        <f t="shared" si="61"/>
        <v>0.46558772587432562</v>
      </c>
      <c r="N102" s="162" t="str">
        <f t="shared" si="57"/>
        <v>B</v>
      </c>
      <c r="O102" s="76">
        <f>'2020 исходные'!S102</f>
        <v>17.684931506849313</v>
      </c>
      <c r="P102" s="56">
        <f t="shared" si="52"/>
        <v>14.625822521927224</v>
      </c>
      <c r="Q102" s="152" t="str">
        <f t="shared" si="58"/>
        <v>C</v>
      </c>
      <c r="R102" s="198" t="str">
        <f t="shared" si="39"/>
        <v>B</v>
      </c>
      <c r="S102" s="183">
        <f t="shared" si="40"/>
        <v>4.2</v>
      </c>
      <c r="T102" s="184">
        <f t="shared" si="41"/>
        <v>4.2</v>
      </c>
      <c r="U102" s="184">
        <f t="shared" si="42"/>
        <v>4.2</v>
      </c>
      <c r="V102" s="184">
        <f t="shared" si="43"/>
        <v>2.5</v>
      </c>
      <c r="W102" s="184">
        <f t="shared" si="44"/>
        <v>2</v>
      </c>
      <c r="X102" s="184">
        <f t="shared" si="45"/>
        <v>3.4200000000000004</v>
      </c>
    </row>
    <row r="103" spans="1:24" x14ac:dyDescent="0.25">
      <c r="A103" s="20">
        <v>19</v>
      </c>
      <c r="B103" s="8" t="s">
        <v>58</v>
      </c>
      <c r="C103" s="103">
        <f>'2020 исходные'!F103</f>
        <v>0.83076923076923082</v>
      </c>
      <c r="D103" s="99">
        <f t="shared" si="59"/>
        <v>0.85578632156005763</v>
      </c>
      <c r="E103" s="152" t="str">
        <f t="shared" si="60"/>
        <v>C</v>
      </c>
      <c r="F103" s="83">
        <f>'2020 исходные'!J103</f>
        <v>0.53703703703703709</v>
      </c>
      <c r="G103" s="29">
        <f t="shared" si="53"/>
        <v>0.65461609933586384</v>
      </c>
      <c r="H103" s="155" t="str">
        <f t="shared" si="54"/>
        <v>C</v>
      </c>
      <c r="I103" s="61">
        <f>'2020 исходные'!M103</f>
        <v>0.5</v>
      </c>
      <c r="J103" s="29">
        <f t="shared" si="55"/>
        <v>0.59621478606843026</v>
      </c>
      <c r="K103" s="152" t="str">
        <f t="shared" si="56"/>
        <v>C</v>
      </c>
      <c r="L103" s="68">
        <f>'2020 исходные'!P103</f>
        <v>0.46666666666666667</v>
      </c>
      <c r="M103" s="29">
        <f t="shared" si="61"/>
        <v>0.46558772587432562</v>
      </c>
      <c r="N103" s="152" t="str">
        <f t="shared" si="57"/>
        <v>B</v>
      </c>
      <c r="O103" s="76">
        <f>'2020 исходные'!S103</f>
        <v>14.966666666666667</v>
      </c>
      <c r="P103" s="56">
        <f t="shared" si="52"/>
        <v>14.625822521927224</v>
      </c>
      <c r="Q103" s="152" t="str">
        <f t="shared" si="58"/>
        <v>B</v>
      </c>
      <c r="R103" s="195" t="str">
        <f t="shared" si="39"/>
        <v>C</v>
      </c>
      <c r="S103" s="183">
        <f t="shared" si="40"/>
        <v>2</v>
      </c>
      <c r="T103" s="184">
        <f t="shared" si="41"/>
        <v>2</v>
      </c>
      <c r="U103" s="184">
        <f t="shared" si="42"/>
        <v>2</v>
      </c>
      <c r="V103" s="184">
        <f t="shared" si="43"/>
        <v>2.5</v>
      </c>
      <c r="W103" s="184">
        <f t="shared" si="44"/>
        <v>2.5</v>
      </c>
      <c r="X103" s="184">
        <f t="shared" si="45"/>
        <v>2.2000000000000002</v>
      </c>
    </row>
    <row r="104" spans="1:24" x14ac:dyDescent="0.25">
      <c r="A104" s="20">
        <v>20</v>
      </c>
      <c r="B104" s="8" t="s">
        <v>59</v>
      </c>
      <c r="C104" s="103">
        <f>'2020 исходные'!F104</f>
        <v>0.90625</v>
      </c>
      <c r="D104" s="99">
        <f t="shared" si="59"/>
        <v>0.85578632156005763</v>
      </c>
      <c r="E104" s="153" t="str">
        <f t="shared" si="60"/>
        <v>A</v>
      </c>
      <c r="F104" s="83">
        <f>'2020 исходные'!J104</f>
        <v>0.68965517241379315</v>
      </c>
      <c r="G104" s="29">
        <f t="shared" si="53"/>
        <v>0.65461609933586384</v>
      </c>
      <c r="H104" s="153" t="str">
        <f t="shared" si="54"/>
        <v>B</v>
      </c>
      <c r="I104" s="61">
        <f>'2020 исходные'!M104</f>
        <v>0.671875</v>
      </c>
      <c r="J104" s="29">
        <f t="shared" si="55"/>
        <v>0.59621478606843026</v>
      </c>
      <c r="K104" s="152" t="str">
        <f t="shared" si="56"/>
        <v>B</v>
      </c>
      <c r="L104" s="68">
        <f>'2020 исходные'!P104</f>
        <v>0.375</v>
      </c>
      <c r="M104" s="29">
        <f t="shared" si="61"/>
        <v>0.46558772587432562</v>
      </c>
      <c r="N104" s="153" t="str">
        <f t="shared" si="57"/>
        <v>C</v>
      </c>
      <c r="O104" s="76">
        <f>'2020 исходные'!S104</f>
        <v>15.6875</v>
      </c>
      <c r="P104" s="56">
        <f t="shared" si="52"/>
        <v>14.625822521927224</v>
      </c>
      <c r="Q104" s="173" t="str">
        <f t="shared" si="58"/>
        <v>C</v>
      </c>
      <c r="R104" s="195" t="str">
        <f t="shared" si="39"/>
        <v>B</v>
      </c>
      <c r="S104" s="183">
        <f t="shared" si="40"/>
        <v>4.2</v>
      </c>
      <c r="T104" s="184">
        <f t="shared" si="41"/>
        <v>2.5</v>
      </c>
      <c r="U104" s="184">
        <f t="shared" si="42"/>
        <v>2.5</v>
      </c>
      <c r="V104" s="184">
        <f t="shared" si="43"/>
        <v>2</v>
      </c>
      <c r="W104" s="184">
        <f t="shared" si="44"/>
        <v>2</v>
      </c>
      <c r="X104" s="184">
        <f t="shared" si="45"/>
        <v>2.6399999999999997</v>
      </c>
    </row>
    <row r="105" spans="1:24" x14ac:dyDescent="0.25">
      <c r="A105" s="20">
        <v>21</v>
      </c>
      <c r="B105" s="8" t="s">
        <v>99</v>
      </c>
      <c r="C105" s="103">
        <f>'2020 исходные'!F105</f>
        <v>0.8928571428571429</v>
      </c>
      <c r="D105" s="99">
        <f t="shared" si="59"/>
        <v>0.85578632156005763</v>
      </c>
      <c r="E105" s="153" t="str">
        <f t="shared" si="60"/>
        <v>B</v>
      </c>
      <c r="F105" s="83">
        <f>'2020 исходные'!J105</f>
        <v>0.81599999999999995</v>
      </c>
      <c r="G105" s="29">
        <f t="shared" si="53"/>
        <v>0.65461609933586384</v>
      </c>
      <c r="H105" s="153" t="str">
        <f t="shared" si="54"/>
        <v>A</v>
      </c>
      <c r="I105" s="61">
        <f>'2020 исходные'!M105</f>
        <v>0.78787878787878785</v>
      </c>
      <c r="J105" s="29">
        <f t="shared" si="55"/>
        <v>0.59621478606843026</v>
      </c>
      <c r="K105" s="153" t="str">
        <f t="shared" si="56"/>
        <v>A</v>
      </c>
      <c r="L105" s="68">
        <f>'2020 исходные'!P105</f>
        <v>0.28030303030303028</v>
      </c>
      <c r="M105" s="29">
        <f t="shared" si="61"/>
        <v>0.46558772587432562</v>
      </c>
      <c r="N105" s="153" t="str">
        <f t="shared" si="57"/>
        <v>D</v>
      </c>
      <c r="O105" s="76">
        <f>'2020 исходные'!S105</f>
        <v>18.34090909090909</v>
      </c>
      <c r="P105" s="56">
        <f t="shared" si="52"/>
        <v>14.625822521927224</v>
      </c>
      <c r="Q105" s="152" t="str">
        <f t="shared" si="58"/>
        <v>C</v>
      </c>
      <c r="R105" s="195" t="str">
        <f t="shared" si="39"/>
        <v>B</v>
      </c>
      <c r="S105" s="183">
        <f t="shared" si="40"/>
        <v>2.5</v>
      </c>
      <c r="T105" s="184">
        <f t="shared" si="41"/>
        <v>4.2</v>
      </c>
      <c r="U105" s="184">
        <f t="shared" si="42"/>
        <v>4.2</v>
      </c>
      <c r="V105" s="184">
        <f t="shared" si="43"/>
        <v>1</v>
      </c>
      <c r="W105" s="184">
        <f t="shared" si="44"/>
        <v>2</v>
      </c>
      <c r="X105" s="184">
        <f t="shared" si="45"/>
        <v>2.7800000000000002</v>
      </c>
    </row>
    <row r="106" spans="1:24" x14ac:dyDescent="0.25">
      <c r="A106" s="20">
        <v>22</v>
      </c>
      <c r="B106" s="8" t="s">
        <v>60</v>
      </c>
      <c r="C106" s="103">
        <f>'2020 исходные'!F106</f>
        <v>0.87603305785123964</v>
      </c>
      <c r="D106" s="99">
        <f t="shared" si="59"/>
        <v>0.85578632156005763</v>
      </c>
      <c r="E106" s="153" t="str">
        <f t="shared" si="60"/>
        <v>B</v>
      </c>
      <c r="F106" s="83">
        <f>'2020 исходные'!J106</f>
        <v>0.5</v>
      </c>
      <c r="G106" s="29">
        <f t="shared" si="53"/>
        <v>0.65461609933586384</v>
      </c>
      <c r="H106" s="152" t="str">
        <f t="shared" si="54"/>
        <v>C</v>
      </c>
      <c r="I106" s="61">
        <f>'2020 исходные'!M106</f>
        <v>0.47933884297520662</v>
      </c>
      <c r="J106" s="29">
        <f t="shared" si="55"/>
        <v>0.59621478606843026</v>
      </c>
      <c r="K106" s="152" t="str">
        <f t="shared" si="56"/>
        <v>C</v>
      </c>
      <c r="L106" s="68">
        <f>'2020 исходные'!P106</f>
        <v>0.46280991735537191</v>
      </c>
      <c r="M106" s="29">
        <f t="shared" si="61"/>
        <v>0.46558772587432562</v>
      </c>
      <c r="N106" s="153" t="str">
        <f t="shared" si="57"/>
        <v>C</v>
      </c>
      <c r="O106" s="76">
        <f>'2020 исходные'!S106</f>
        <v>20.297520661157026</v>
      </c>
      <c r="P106" s="56">
        <f t="shared" si="52"/>
        <v>14.625822521927224</v>
      </c>
      <c r="Q106" s="152" t="str">
        <f t="shared" si="58"/>
        <v>C</v>
      </c>
      <c r="R106" s="195" t="str">
        <f t="shared" si="39"/>
        <v>C</v>
      </c>
      <c r="S106" s="183">
        <f t="shared" si="40"/>
        <v>2.5</v>
      </c>
      <c r="T106" s="184">
        <f t="shared" si="41"/>
        <v>2</v>
      </c>
      <c r="U106" s="184">
        <f t="shared" si="42"/>
        <v>2</v>
      </c>
      <c r="V106" s="184">
        <f t="shared" si="43"/>
        <v>2</v>
      </c>
      <c r="W106" s="184">
        <f t="shared" si="44"/>
        <v>2</v>
      </c>
      <c r="X106" s="184">
        <f t="shared" si="45"/>
        <v>2.1</v>
      </c>
    </row>
    <row r="107" spans="1:24" x14ac:dyDescent="0.25">
      <c r="A107" s="20">
        <v>23</v>
      </c>
      <c r="B107" s="8" t="s">
        <v>100</v>
      </c>
      <c r="C107" s="103">
        <f>'2020 исходные'!F107</f>
        <v>0.86734693877551017</v>
      </c>
      <c r="D107" s="99">
        <f t="shared" si="59"/>
        <v>0.85578632156005763</v>
      </c>
      <c r="E107" s="153" t="str">
        <f t="shared" si="60"/>
        <v>B</v>
      </c>
      <c r="F107" s="83">
        <f>'2020 исходные'!J107</f>
        <v>0.76470588235294112</v>
      </c>
      <c r="G107" s="29">
        <f t="shared" si="53"/>
        <v>0.65461609933586384</v>
      </c>
      <c r="H107" s="153" t="str">
        <f t="shared" si="54"/>
        <v>A</v>
      </c>
      <c r="I107" s="61">
        <f>'2020 исходные'!M107</f>
        <v>0.69</v>
      </c>
      <c r="J107" s="29">
        <f t="shared" si="55"/>
        <v>0.59621478606843026</v>
      </c>
      <c r="K107" s="153" t="str">
        <f t="shared" si="56"/>
        <v>B</v>
      </c>
      <c r="L107" s="68">
        <f>'2020 исходные'!P107</f>
        <v>0.44</v>
      </c>
      <c r="M107" s="29">
        <f t="shared" si="61"/>
        <v>0.46558772587432562</v>
      </c>
      <c r="N107" s="162" t="str">
        <f t="shared" si="57"/>
        <v>C</v>
      </c>
      <c r="O107" s="76">
        <f>'2020 исходные'!S107</f>
        <v>15.64</v>
      </c>
      <c r="P107" s="56">
        <f t="shared" si="52"/>
        <v>14.625822521927224</v>
      </c>
      <c r="Q107" s="153" t="str">
        <f t="shared" si="58"/>
        <v>C</v>
      </c>
      <c r="R107" s="195" t="str">
        <f t="shared" si="39"/>
        <v>B</v>
      </c>
      <c r="S107" s="183">
        <f t="shared" si="40"/>
        <v>2.5</v>
      </c>
      <c r="T107" s="184">
        <f t="shared" si="41"/>
        <v>4.2</v>
      </c>
      <c r="U107" s="184">
        <f t="shared" si="42"/>
        <v>2.5</v>
      </c>
      <c r="V107" s="184">
        <f t="shared" si="43"/>
        <v>2</v>
      </c>
      <c r="W107" s="184">
        <f t="shared" si="44"/>
        <v>2</v>
      </c>
      <c r="X107" s="184">
        <f t="shared" si="45"/>
        <v>2.6399999999999997</v>
      </c>
    </row>
    <row r="108" spans="1:24" x14ac:dyDescent="0.25">
      <c r="A108" s="20">
        <v>24</v>
      </c>
      <c r="B108" s="8" t="s">
        <v>61</v>
      </c>
      <c r="C108" s="103">
        <f>'2020 исходные'!F108</f>
        <v>0.83544303797468356</v>
      </c>
      <c r="D108" s="99">
        <f t="shared" si="59"/>
        <v>0.85578632156005763</v>
      </c>
      <c r="E108" s="153" t="str">
        <f t="shared" si="60"/>
        <v>C</v>
      </c>
      <c r="F108" s="83">
        <v>0.7</v>
      </c>
      <c r="G108" s="29">
        <f t="shared" si="53"/>
        <v>0.65461609933586384</v>
      </c>
      <c r="H108" s="153" t="str">
        <f t="shared" si="54"/>
        <v>A</v>
      </c>
      <c r="I108" s="61">
        <f>'2020 исходные'!M108</f>
        <v>0.60759493670886078</v>
      </c>
      <c r="J108" s="29">
        <f t="shared" si="55"/>
        <v>0.59621478606843026</v>
      </c>
      <c r="K108" s="153" t="str">
        <f t="shared" si="56"/>
        <v>B</v>
      </c>
      <c r="L108" s="68">
        <f>'2020 исходные'!P108</f>
        <v>0.49367088607594939</v>
      </c>
      <c r="M108" s="29">
        <f t="shared" si="61"/>
        <v>0.46558772587432562</v>
      </c>
      <c r="N108" s="152" t="str">
        <f t="shared" si="57"/>
        <v>B</v>
      </c>
      <c r="O108" s="76">
        <f>'2020 исходные'!S108</f>
        <v>15.620253164556962</v>
      </c>
      <c r="P108" s="56">
        <f t="shared" si="52"/>
        <v>14.625822521927224</v>
      </c>
      <c r="Q108" s="153" t="str">
        <f t="shared" si="58"/>
        <v>C</v>
      </c>
      <c r="R108" s="193" t="str">
        <f t="shared" si="39"/>
        <v>B</v>
      </c>
      <c r="S108" s="183">
        <f t="shared" si="40"/>
        <v>2</v>
      </c>
      <c r="T108" s="184">
        <f t="shared" si="41"/>
        <v>4.2</v>
      </c>
      <c r="U108" s="184">
        <f t="shared" si="42"/>
        <v>2.5</v>
      </c>
      <c r="V108" s="184">
        <f t="shared" si="43"/>
        <v>2.5</v>
      </c>
      <c r="W108" s="184">
        <f t="shared" si="44"/>
        <v>2</v>
      </c>
      <c r="X108" s="184">
        <f t="shared" si="45"/>
        <v>2.6399999999999997</v>
      </c>
    </row>
    <row r="109" spans="1:24" x14ac:dyDescent="0.25">
      <c r="A109" s="20">
        <v>25</v>
      </c>
      <c r="B109" s="8" t="s">
        <v>98</v>
      </c>
      <c r="C109" s="103">
        <f>'2020 исходные'!F109</f>
        <v>0.90140845070422537</v>
      </c>
      <c r="D109" s="99">
        <f t="shared" si="59"/>
        <v>0.85578632156005763</v>
      </c>
      <c r="E109" s="153" t="str">
        <f t="shared" si="60"/>
        <v>A</v>
      </c>
      <c r="F109" s="83">
        <f>'2020 исходные'!J109</f>
        <v>0.6640625</v>
      </c>
      <c r="G109" s="29">
        <f t="shared" si="53"/>
        <v>0.65461609933586384</v>
      </c>
      <c r="H109" s="153" t="str">
        <f t="shared" si="54"/>
        <v>B</v>
      </c>
      <c r="I109" s="61">
        <f>'2020 исходные'!M109</f>
        <v>0.62758620689655176</v>
      </c>
      <c r="J109" s="29">
        <f t="shared" si="55"/>
        <v>0.59621478606843026</v>
      </c>
      <c r="K109" s="155" t="str">
        <f t="shared" si="56"/>
        <v>B</v>
      </c>
      <c r="L109" s="68">
        <f>'2020 исходные'!P109</f>
        <v>0.45517241379310347</v>
      </c>
      <c r="M109" s="29">
        <f t="shared" si="61"/>
        <v>0.46558772587432562</v>
      </c>
      <c r="N109" s="153" t="str">
        <f t="shared" si="57"/>
        <v>C</v>
      </c>
      <c r="O109" s="74">
        <f>'2020 исходные'!S109</f>
        <v>17.73103448275862</v>
      </c>
      <c r="P109" s="56">
        <f t="shared" si="52"/>
        <v>14.625822521927224</v>
      </c>
      <c r="Q109" s="152" t="str">
        <f t="shared" si="58"/>
        <v>C</v>
      </c>
      <c r="R109" s="195" t="str">
        <f t="shared" si="39"/>
        <v>B</v>
      </c>
      <c r="S109" s="183">
        <f t="shared" si="40"/>
        <v>4.2</v>
      </c>
      <c r="T109" s="184">
        <f t="shared" si="41"/>
        <v>2.5</v>
      </c>
      <c r="U109" s="184">
        <f t="shared" si="42"/>
        <v>2.5</v>
      </c>
      <c r="V109" s="184">
        <f t="shared" si="43"/>
        <v>2</v>
      </c>
      <c r="W109" s="184">
        <f t="shared" si="44"/>
        <v>2</v>
      </c>
      <c r="X109" s="184">
        <f t="shared" si="45"/>
        <v>2.6399999999999997</v>
      </c>
    </row>
    <row r="110" spans="1:24" x14ac:dyDescent="0.25">
      <c r="A110" s="20">
        <v>26</v>
      </c>
      <c r="B110" s="8" t="s">
        <v>101</v>
      </c>
      <c r="C110" s="103">
        <f>'2020 исходные'!F110</f>
        <v>0.84671532846715325</v>
      </c>
      <c r="D110" s="99">
        <f t="shared" si="59"/>
        <v>0.85578632156005763</v>
      </c>
      <c r="E110" s="153" t="str">
        <f t="shared" si="60"/>
        <v>C</v>
      </c>
      <c r="F110" s="83">
        <f>'2020 исходные'!J110</f>
        <v>0.63793103448275867</v>
      </c>
      <c r="G110" s="29">
        <f t="shared" si="53"/>
        <v>0.65461609933586384</v>
      </c>
      <c r="H110" s="153" t="str">
        <f t="shared" si="54"/>
        <v>C</v>
      </c>
      <c r="I110" s="61">
        <f>'2020 исходные'!M110</f>
        <v>0.60606060606060608</v>
      </c>
      <c r="J110" s="29">
        <f t="shared" si="55"/>
        <v>0.59621478606843026</v>
      </c>
      <c r="K110" s="152" t="str">
        <f t="shared" si="56"/>
        <v>B</v>
      </c>
      <c r="L110" s="68">
        <f>'2020 исходные'!P110</f>
        <v>0.46969696969696972</v>
      </c>
      <c r="M110" s="29">
        <f t="shared" si="61"/>
        <v>0.46558772587432562</v>
      </c>
      <c r="N110" s="162" t="str">
        <f t="shared" si="57"/>
        <v>B</v>
      </c>
      <c r="O110" s="74">
        <f>'2020 исходные'!S110</f>
        <v>20.128787878787879</v>
      </c>
      <c r="P110" s="56">
        <f t="shared" si="52"/>
        <v>14.625822521927224</v>
      </c>
      <c r="Q110" s="152" t="str">
        <f t="shared" si="58"/>
        <v>C</v>
      </c>
      <c r="R110" s="195" t="str">
        <f t="shared" si="39"/>
        <v>C</v>
      </c>
      <c r="S110" s="183">
        <f t="shared" si="40"/>
        <v>2</v>
      </c>
      <c r="T110" s="184">
        <f t="shared" si="41"/>
        <v>2</v>
      </c>
      <c r="U110" s="184">
        <f t="shared" si="42"/>
        <v>2.5</v>
      </c>
      <c r="V110" s="184">
        <f t="shared" si="43"/>
        <v>2.5</v>
      </c>
      <c r="W110" s="184">
        <f t="shared" si="44"/>
        <v>2</v>
      </c>
      <c r="X110" s="184">
        <f t="shared" si="45"/>
        <v>2.2000000000000002</v>
      </c>
    </row>
    <row r="111" spans="1:24" x14ac:dyDescent="0.25">
      <c r="A111" s="20">
        <v>27</v>
      </c>
      <c r="B111" s="8" t="s">
        <v>62</v>
      </c>
      <c r="C111" s="103">
        <f>'2020 исходные'!F111</f>
        <v>0.86507936507936511</v>
      </c>
      <c r="D111" s="99">
        <f t="shared" si="59"/>
        <v>0.85578632156005763</v>
      </c>
      <c r="E111" s="155" t="str">
        <f t="shared" si="60"/>
        <v>B</v>
      </c>
      <c r="F111" s="83">
        <f>'2020 исходные'!J111</f>
        <v>0.64220183486238536</v>
      </c>
      <c r="G111" s="29">
        <f t="shared" si="53"/>
        <v>0.65461609933586384</v>
      </c>
      <c r="H111" s="153" t="str">
        <f t="shared" si="54"/>
        <v>C</v>
      </c>
      <c r="I111" s="61">
        <f>'2020 исходные'!M111</f>
        <v>0.57723577235772361</v>
      </c>
      <c r="J111" s="29">
        <f t="shared" si="55"/>
        <v>0.59621478606843026</v>
      </c>
      <c r="K111" s="152" t="str">
        <f t="shared" si="56"/>
        <v>C</v>
      </c>
      <c r="L111" s="68">
        <f>'2020 исходные'!P111</f>
        <v>0.52032520325203258</v>
      </c>
      <c r="M111" s="29">
        <f t="shared" si="61"/>
        <v>0.46558772587432562</v>
      </c>
      <c r="N111" s="162" t="str">
        <f t="shared" si="57"/>
        <v>B</v>
      </c>
      <c r="O111" s="74">
        <f>'2020 исходные'!S111</f>
        <v>13.487804878048781</v>
      </c>
      <c r="P111" s="56">
        <f t="shared" si="52"/>
        <v>14.625822521927224</v>
      </c>
      <c r="Q111" s="153" t="str">
        <f t="shared" si="58"/>
        <v>B</v>
      </c>
      <c r="R111" s="195" t="str">
        <f t="shared" si="39"/>
        <v>C</v>
      </c>
      <c r="S111" s="183">
        <f t="shared" si="40"/>
        <v>2.5</v>
      </c>
      <c r="T111" s="184">
        <f t="shared" si="41"/>
        <v>2</v>
      </c>
      <c r="U111" s="184">
        <f t="shared" si="42"/>
        <v>2</v>
      </c>
      <c r="V111" s="184">
        <f t="shared" si="43"/>
        <v>2.5</v>
      </c>
      <c r="W111" s="184">
        <f t="shared" si="44"/>
        <v>2.5</v>
      </c>
      <c r="X111" s="184">
        <f t="shared" si="45"/>
        <v>2.2999999999999998</v>
      </c>
    </row>
    <row r="112" spans="1:24" x14ac:dyDescent="0.25">
      <c r="A112" s="20">
        <v>28</v>
      </c>
      <c r="B112" s="8" t="s">
        <v>157</v>
      </c>
      <c r="C112" s="106">
        <f>'2020 исходные'!F112</f>
        <v>0.86764705882352944</v>
      </c>
      <c r="D112" s="99">
        <f t="shared" si="59"/>
        <v>0.85578632156005763</v>
      </c>
      <c r="E112" s="153" t="str">
        <f t="shared" si="60"/>
        <v>B</v>
      </c>
      <c r="F112" s="83">
        <f>'2020 исходные'!J112</f>
        <v>0.5</v>
      </c>
      <c r="G112" s="29">
        <f t="shared" si="53"/>
        <v>0.65461609933586384</v>
      </c>
      <c r="H112" s="152" t="str">
        <f t="shared" si="54"/>
        <v>C</v>
      </c>
      <c r="I112" s="61">
        <f>'2020 исходные'!M112</f>
        <v>0.48571428571428571</v>
      </c>
      <c r="J112" s="29">
        <f t="shared" si="55"/>
        <v>0.59621478606843026</v>
      </c>
      <c r="K112" s="152" t="str">
        <f t="shared" si="56"/>
        <v>C</v>
      </c>
      <c r="L112" s="68">
        <f>'2020 исходные'!P112</f>
        <v>0.6785714285714286</v>
      </c>
      <c r="M112" s="29">
        <f t="shared" si="61"/>
        <v>0.46558772587432562</v>
      </c>
      <c r="N112" s="153" t="str">
        <f t="shared" si="57"/>
        <v>B</v>
      </c>
      <c r="O112" s="74">
        <f>'2020 исходные'!S112</f>
        <v>15.571428571428571</v>
      </c>
      <c r="P112" s="56">
        <f t="shared" si="52"/>
        <v>14.625822521927224</v>
      </c>
      <c r="Q112" s="153" t="str">
        <f t="shared" si="58"/>
        <v>C</v>
      </c>
      <c r="R112" s="195" t="str">
        <f t="shared" si="39"/>
        <v>C</v>
      </c>
      <c r="S112" s="183">
        <f t="shared" si="40"/>
        <v>2.5</v>
      </c>
      <c r="T112" s="184">
        <f t="shared" si="41"/>
        <v>2</v>
      </c>
      <c r="U112" s="184">
        <f t="shared" si="42"/>
        <v>2</v>
      </c>
      <c r="V112" s="184">
        <f t="shared" si="43"/>
        <v>2.5</v>
      </c>
      <c r="W112" s="184">
        <f t="shared" si="44"/>
        <v>2</v>
      </c>
      <c r="X112" s="184">
        <f t="shared" si="45"/>
        <v>2.2000000000000002</v>
      </c>
    </row>
    <row r="113" spans="1:24" x14ac:dyDescent="0.25">
      <c r="A113" s="20">
        <v>29</v>
      </c>
      <c r="B113" s="8" t="s">
        <v>170</v>
      </c>
      <c r="C113" s="106">
        <f>'2020 исходные'!F113</f>
        <v>0.82653061224489799</v>
      </c>
      <c r="D113" s="99">
        <f t="shared" si="59"/>
        <v>0.85578632156005763</v>
      </c>
      <c r="E113" s="153" t="str">
        <f t="shared" si="60"/>
        <v>C</v>
      </c>
      <c r="F113" s="83">
        <f>'2020 исходные'!J113</f>
        <v>0.41975308641975306</v>
      </c>
      <c r="G113" s="29">
        <f t="shared" si="53"/>
        <v>0.65461609933586384</v>
      </c>
      <c r="H113" s="152" t="str">
        <f t="shared" ref="H113:H114" si="62">IF(F113&gt;=$F$127,"A",IF(F113&gt;=$F$128,"B",IF(F113&gt;=$F$129,"C","D")))</f>
        <v>C</v>
      </c>
      <c r="I113" s="61">
        <f>'2020 исходные'!M113</f>
        <v>0.33944954128440369</v>
      </c>
      <c r="J113" s="29">
        <f t="shared" si="55"/>
        <v>0.59621478606843026</v>
      </c>
      <c r="K113" s="152" t="str">
        <f t="shared" ref="K113:K115" si="63">IF(I113&gt;=$I$127,"A",IF(I113&gt;=$I$128,"B",IF(I113&gt;=$I$129,"C","D")))</f>
        <v>C</v>
      </c>
      <c r="L113" s="236">
        <f>'2020 исходные'!P113</f>
        <v>0.55963302752293576</v>
      </c>
      <c r="M113" s="29">
        <f t="shared" si="61"/>
        <v>0.46558772587432562</v>
      </c>
      <c r="N113" s="153" t="str">
        <f t="shared" ref="N113:N114" si="64">IF(L113&gt;=$L$127,"A",IF(L113&gt;=$L$128,"B",IF(L113&gt;=$L$129,"C","D")))</f>
        <v>B</v>
      </c>
      <c r="O113" s="74">
        <f>'2020 исходные'!S113</f>
        <v>14.926605504587156</v>
      </c>
      <c r="P113" s="56">
        <f t="shared" si="52"/>
        <v>14.625822521927224</v>
      </c>
      <c r="Q113" s="152" t="str">
        <f t="shared" ref="Q113:Q114" si="65">IF(O113&lt;=$O$127,"A",IF(O113&lt;=$O$128,"B",IF(O113&lt;=$O$129,"C","D")))</f>
        <v>B</v>
      </c>
      <c r="R113" s="195" t="str">
        <f t="shared" ref="R113:R114" si="66">IF(X113&gt;=3.5,"A",IF(X113&gt;=2.5,"B",IF(X113&gt;=1.5,"C","D")))</f>
        <v>C</v>
      </c>
      <c r="S113" s="183">
        <f t="shared" ref="S113" si="67">IF(E113="A",4.2,IF(E113="B",2.5,IF(E113="C",2,1)))</f>
        <v>2</v>
      </c>
      <c r="T113" s="184">
        <f t="shared" ref="T113" si="68">IF(H113="A",4.2,IF(H113="B",2.5,IF(H113="C",2,1)))</f>
        <v>2</v>
      </c>
      <c r="U113" s="184">
        <f t="shared" ref="U113" si="69">IF(K113="A",4.2,IF(K113="B",2.5,IF(K113="C",2,1)))</f>
        <v>2</v>
      </c>
      <c r="V113" s="184">
        <f t="shared" ref="V113:V114" si="70">IF(N113="A",4.2,IF(N113="B",2.5,IF(N113="C",2,1)))</f>
        <v>2.5</v>
      </c>
      <c r="W113" s="184">
        <f t="shared" ref="W113:W114" si="71">IF(Q113="A",4.2,IF(Q113="B",2.5,IF(Q113="C",2,1)))</f>
        <v>2.5</v>
      </c>
      <c r="X113" s="184">
        <f t="shared" ref="X113:X114" si="72">AVERAGE(S113:W113)</f>
        <v>2.2000000000000002</v>
      </c>
    </row>
    <row r="114" spans="1:24" x14ac:dyDescent="0.25">
      <c r="A114" s="20">
        <v>30</v>
      </c>
      <c r="B114" s="8" t="s">
        <v>173</v>
      </c>
      <c r="C114" s="106">
        <f>'2020 исходные'!F114</f>
        <v>0.7466666666666667</v>
      </c>
      <c r="D114" s="99">
        <f t="shared" si="59"/>
        <v>0.85578632156005763</v>
      </c>
      <c r="E114" s="153" t="str">
        <f t="shared" si="60"/>
        <v>C</v>
      </c>
      <c r="F114" s="83">
        <f>'2020 исходные'!J114</f>
        <v>0.4107142857142857</v>
      </c>
      <c r="G114" s="29">
        <f t="shared" si="53"/>
        <v>0.65461609933586384</v>
      </c>
      <c r="H114" s="152" t="str">
        <f t="shared" si="62"/>
        <v>C</v>
      </c>
      <c r="I114" s="172">
        <f>'2020 исходные'!M114</f>
        <v>0.2982456140350877</v>
      </c>
      <c r="J114" s="29">
        <f t="shared" si="55"/>
        <v>0.59621478606843026</v>
      </c>
      <c r="K114" s="152" t="str">
        <f t="shared" si="63"/>
        <v>D</v>
      </c>
      <c r="L114" s="236">
        <f>'2020 исходные'!P113</f>
        <v>0.55963302752293576</v>
      </c>
      <c r="M114" s="29">
        <f t="shared" si="61"/>
        <v>0.46558772587432562</v>
      </c>
      <c r="N114" s="153" t="str">
        <f t="shared" si="64"/>
        <v>B</v>
      </c>
      <c r="O114" s="74">
        <f>'2020 исходные'!S114</f>
        <v>16.771929824561404</v>
      </c>
      <c r="P114" s="56">
        <f t="shared" si="52"/>
        <v>14.625822521927224</v>
      </c>
      <c r="Q114" s="152" t="str">
        <f t="shared" si="65"/>
        <v>C</v>
      </c>
      <c r="R114" s="195" t="str">
        <f t="shared" si="66"/>
        <v>C</v>
      </c>
      <c r="S114" s="183">
        <f t="shared" ref="S114" si="73">IF(E114="A",4.2,IF(E114="B",2.5,IF(E114="C",2,1)))</f>
        <v>2</v>
      </c>
      <c r="T114" s="184">
        <f t="shared" ref="T114" si="74">IF(H114="A",4.2,IF(H114="B",2.5,IF(H114="C",2,1)))</f>
        <v>2</v>
      </c>
      <c r="U114" s="184">
        <f t="shared" ref="U114:U115" si="75">IF(K114="A",4.2,IF(K114="B",2.5,IF(K114="C",2,1)))</f>
        <v>1</v>
      </c>
      <c r="V114" s="184">
        <f t="shared" si="70"/>
        <v>2.5</v>
      </c>
      <c r="W114" s="184">
        <f t="shared" si="71"/>
        <v>2</v>
      </c>
      <c r="X114" s="184">
        <f t="shared" si="72"/>
        <v>1.9</v>
      </c>
    </row>
    <row r="115" spans="1:24" ht="15.75" thickBot="1" x14ac:dyDescent="0.3">
      <c r="A115" s="347">
        <v>31</v>
      </c>
      <c r="B115" s="11" t="s">
        <v>180</v>
      </c>
      <c r="C115" s="104"/>
      <c r="D115" s="216">
        <f t="shared" si="59"/>
        <v>0.85578632156005763</v>
      </c>
      <c r="E115" s="155"/>
      <c r="F115" s="81"/>
      <c r="G115" s="27">
        <f t="shared" si="53"/>
        <v>0.65461609933586384</v>
      </c>
      <c r="H115" s="173"/>
      <c r="I115" s="221">
        <f>'2020 исходные'!M115</f>
        <v>0.35</v>
      </c>
      <c r="J115" s="27">
        <f t="shared" si="55"/>
        <v>0.59621478606843026</v>
      </c>
      <c r="K115" s="173" t="str">
        <f t="shared" si="63"/>
        <v>C</v>
      </c>
      <c r="L115" s="217">
        <f>'2020 исходные'!P114</f>
        <v>0.6228070175438597</v>
      </c>
      <c r="M115" s="27">
        <f t="shared" si="61"/>
        <v>0.46558772587432562</v>
      </c>
      <c r="N115" s="155" t="str">
        <f t="shared" ref="N115" si="76">IF(L115&gt;=$L$127,"A",IF(L115&gt;=$L$128,"B",IF(L115&gt;=$L$129,"C","D")))</f>
        <v>B</v>
      </c>
      <c r="O115" s="72">
        <f>'2020 исходные'!S115</f>
        <v>13.733333333333333</v>
      </c>
      <c r="P115" s="218">
        <f t="shared" si="52"/>
        <v>14.625822521927224</v>
      </c>
      <c r="Q115" s="173" t="str">
        <f t="shared" ref="Q115" si="77">IF(O115&lt;=$O$127,"A",IF(O115&lt;=$O$128,"B",IF(O115&lt;=$O$129,"C","D")))</f>
        <v>B</v>
      </c>
      <c r="R115" s="193" t="str">
        <f t="shared" ref="R115" si="78">IF(X115&gt;=3.5,"A",IF(X115&gt;=2.5,"B",IF(X115&gt;=1.5,"C","D")))</f>
        <v>C</v>
      </c>
      <c r="S115" s="219"/>
      <c r="T115" s="220"/>
      <c r="U115" s="220">
        <f t="shared" si="75"/>
        <v>2</v>
      </c>
      <c r="V115" s="220">
        <f t="shared" ref="V115" si="79">IF(N115="A",4.2,IF(N115="B",2.5,IF(N115="C",2,1)))</f>
        <v>2.5</v>
      </c>
      <c r="W115" s="220">
        <f t="shared" ref="W115" si="80">IF(Q115="A",4.2,IF(Q115="B",2.5,IF(Q115="C",2,1)))</f>
        <v>2.5</v>
      </c>
      <c r="X115" s="235">
        <f t="shared" ref="X115" si="81">AVERAGE(S115:W115)</f>
        <v>2.3333333333333335</v>
      </c>
    </row>
    <row r="116" spans="1:24" ht="15.75" thickBot="1" x14ac:dyDescent="0.3">
      <c r="A116" s="18"/>
      <c r="B116" s="121" t="s">
        <v>137</v>
      </c>
      <c r="C116" s="102">
        <f>AVERAGE(C117:C123)</f>
        <v>0.87784348255469236</v>
      </c>
      <c r="D116" s="144">
        <f t="shared" si="59"/>
        <v>0.85578632156005763</v>
      </c>
      <c r="E116" s="154" t="str">
        <f t="shared" ref="E116:E123" si="82">IF(C116&gt;=$C$127,"A",IF(C116&gt;=$C$128,"B",IF(C116&gt;=$C$129,"C","D")))</f>
        <v>B</v>
      </c>
      <c r="F116" s="5">
        <f>AVERAGE(F117:F123)</f>
        <v>0.68281629668184285</v>
      </c>
      <c r="G116" s="141">
        <f t="shared" si="53"/>
        <v>0.65461609933586384</v>
      </c>
      <c r="H116" s="154" t="str">
        <f t="shared" si="54"/>
        <v>B</v>
      </c>
      <c r="I116" s="5">
        <f>AVERAGE(I117:I123)</f>
        <v>0.62064116447856765</v>
      </c>
      <c r="J116" s="141">
        <f t="shared" si="55"/>
        <v>0.59621478606843026</v>
      </c>
      <c r="K116" s="154" t="str">
        <f t="shared" si="56"/>
        <v>B</v>
      </c>
      <c r="L116" s="5">
        <f>AVERAGE(L117:L123)</f>
        <v>0.41492202920078486</v>
      </c>
      <c r="M116" s="141">
        <f t="shared" si="61"/>
        <v>0.46558772587432562</v>
      </c>
      <c r="N116" s="154" t="str">
        <f t="shared" si="57"/>
        <v>C</v>
      </c>
      <c r="O116" s="59">
        <f>AVERAGE(O117:O123)</f>
        <v>12.980724346521258</v>
      </c>
      <c r="P116" s="145">
        <f t="shared" si="52"/>
        <v>14.625822521927224</v>
      </c>
      <c r="Q116" s="174" t="str">
        <f t="shared" si="58"/>
        <v>B</v>
      </c>
      <c r="R116" s="196" t="str">
        <f t="shared" si="39"/>
        <v>C</v>
      </c>
      <c r="S116" s="189">
        <f t="shared" si="40"/>
        <v>2.5</v>
      </c>
      <c r="T116" s="190">
        <f t="shared" si="41"/>
        <v>2.5</v>
      </c>
      <c r="U116" s="190">
        <f t="shared" si="42"/>
        <v>2.5</v>
      </c>
      <c r="V116" s="190">
        <f t="shared" si="43"/>
        <v>2</v>
      </c>
      <c r="W116" s="190">
        <f t="shared" si="44"/>
        <v>2.5</v>
      </c>
      <c r="X116" s="201">
        <f t="shared" si="45"/>
        <v>2.4</v>
      </c>
    </row>
    <row r="117" spans="1:24" x14ac:dyDescent="0.25">
      <c r="A117" s="16">
        <v>1</v>
      </c>
      <c r="B117" s="11" t="s">
        <v>95</v>
      </c>
      <c r="C117" s="103">
        <f>'2020 исходные'!F117</f>
        <v>0.94285714285714284</v>
      </c>
      <c r="D117" s="108">
        <f t="shared" si="59"/>
        <v>0.85578632156005763</v>
      </c>
      <c r="E117" s="156" t="str">
        <f t="shared" si="82"/>
        <v>A</v>
      </c>
      <c r="F117" s="88">
        <f>'2020 исходные'!J117</f>
        <v>0.86363636363636365</v>
      </c>
      <c r="G117" s="51">
        <f t="shared" si="53"/>
        <v>0.65461609933586384</v>
      </c>
      <c r="H117" s="153" t="str">
        <f t="shared" si="54"/>
        <v>A</v>
      </c>
      <c r="I117" s="65">
        <f>'2020 исходные'!M117</f>
        <v>0.85507246376811596</v>
      </c>
      <c r="J117" s="28">
        <f t="shared" si="55"/>
        <v>0.59621478606843026</v>
      </c>
      <c r="K117" s="168" t="str">
        <f t="shared" si="56"/>
        <v>A</v>
      </c>
      <c r="L117" s="70">
        <f>'2020 исходные'!P117</f>
        <v>0.3188405797101449</v>
      </c>
      <c r="M117" s="51">
        <f t="shared" si="61"/>
        <v>0.46558772587432562</v>
      </c>
      <c r="N117" s="170" t="str">
        <f t="shared" si="57"/>
        <v>C</v>
      </c>
      <c r="O117" s="79">
        <f>'2020 исходные'!S117</f>
        <v>16.115942028985508</v>
      </c>
      <c r="P117" s="60">
        <f t="shared" si="52"/>
        <v>14.625822521927224</v>
      </c>
      <c r="Q117" s="175" t="str">
        <f t="shared" si="58"/>
        <v>C</v>
      </c>
      <c r="R117" s="199" t="str">
        <f t="shared" si="39"/>
        <v>B</v>
      </c>
      <c r="S117" s="187">
        <f t="shared" si="40"/>
        <v>4.2</v>
      </c>
      <c r="T117" s="188">
        <f t="shared" si="41"/>
        <v>4.2</v>
      </c>
      <c r="U117" s="188">
        <f t="shared" si="42"/>
        <v>4.2</v>
      </c>
      <c r="V117" s="188">
        <f t="shared" si="43"/>
        <v>2</v>
      </c>
      <c r="W117" s="188">
        <f t="shared" si="44"/>
        <v>2</v>
      </c>
      <c r="X117" s="188">
        <f t="shared" si="45"/>
        <v>3.3200000000000003</v>
      </c>
    </row>
    <row r="118" spans="1:24" x14ac:dyDescent="0.25">
      <c r="A118" s="16">
        <v>2</v>
      </c>
      <c r="B118" s="8" t="s">
        <v>97</v>
      </c>
      <c r="C118" s="106">
        <f>'2020 исходные'!F118</f>
        <v>0.91549295774647887</v>
      </c>
      <c r="D118" s="99">
        <f t="shared" si="59"/>
        <v>0.85578632156005763</v>
      </c>
      <c r="E118" s="152" t="str">
        <f t="shared" si="82"/>
        <v>A</v>
      </c>
      <c r="F118" s="66">
        <f>'2020 исходные'!J118</f>
        <v>0.92307692307692313</v>
      </c>
      <c r="G118" s="29">
        <f t="shared" si="53"/>
        <v>0.65461609933586384</v>
      </c>
      <c r="H118" s="153" t="str">
        <f t="shared" si="54"/>
        <v>A</v>
      </c>
      <c r="I118" s="61">
        <f>'2020 исходные'!M118</f>
        <v>0.85915492957746475</v>
      </c>
      <c r="J118" s="29">
        <f t="shared" si="55"/>
        <v>0.59621478606843026</v>
      </c>
      <c r="K118" s="162" t="str">
        <f t="shared" si="56"/>
        <v>A</v>
      </c>
      <c r="L118" s="71">
        <f>'2020 исходные'!P118</f>
        <v>0.323943661971831</v>
      </c>
      <c r="M118" s="29">
        <f t="shared" si="61"/>
        <v>0.46558772587432562</v>
      </c>
      <c r="N118" s="153" t="str">
        <f t="shared" si="57"/>
        <v>C</v>
      </c>
      <c r="O118" s="74">
        <f>'2020 исходные'!S118</f>
        <v>12.971830985915492</v>
      </c>
      <c r="P118" s="56">
        <f t="shared" si="52"/>
        <v>14.625822521927224</v>
      </c>
      <c r="Q118" s="162" t="str">
        <f t="shared" si="58"/>
        <v>B</v>
      </c>
      <c r="R118" s="192" t="str">
        <f>IF(X118&gt;=3.5,"A",IF(X118&gt;=2.5,"B",IF(X118&gt;=1.5,"C","D")))</f>
        <v>B</v>
      </c>
      <c r="S118" s="183">
        <f>IF(E118="A",4.2,IF(E118="B",2.5,IF(E118="C",2,1)))</f>
        <v>4.2</v>
      </c>
      <c r="T118" s="184">
        <f>IF(H118="A",4.2,IF(H118="B",2.5,IF(H118="C",2,1)))</f>
        <v>4.2</v>
      </c>
      <c r="U118" s="184">
        <f>IF(K118="A",4.2,IF(K118="B",2.5,IF(K118="C",2,1)))</f>
        <v>4.2</v>
      </c>
      <c r="V118" s="184">
        <f>IF(N118="A",4.2,IF(N118="B",2.5,IF(N118="C",2,1)))</f>
        <v>2</v>
      </c>
      <c r="W118" s="184">
        <f>IF(Q118="A",4.2,IF(Q118="B",2.5,IF(Q118="C",2,1)))</f>
        <v>2.5</v>
      </c>
      <c r="X118" s="184">
        <f>AVERAGE(S118:W118)</f>
        <v>3.4200000000000004</v>
      </c>
    </row>
    <row r="119" spans="1:24" x14ac:dyDescent="0.25">
      <c r="A119" s="17">
        <v>3</v>
      </c>
      <c r="B119" s="8" t="s">
        <v>96</v>
      </c>
      <c r="C119" s="106">
        <f>'2020 исходные'!F119</f>
        <v>0.97014925373134331</v>
      </c>
      <c r="D119" s="99">
        <f t="shared" si="59"/>
        <v>0.85578632156005763</v>
      </c>
      <c r="E119" s="155" t="str">
        <f t="shared" si="82"/>
        <v>A</v>
      </c>
      <c r="F119" s="66">
        <f>'2020 исходные'!J119</f>
        <v>0.63076923076923075</v>
      </c>
      <c r="G119" s="29">
        <f t="shared" si="53"/>
        <v>0.65461609933586384</v>
      </c>
      <c r="H119" s="155" t="str">
        <f t="shared" si="54"/>
        <v>C</v>
      </c>
      <c r="I119" s="61">
        <f>'2020 исходные'!M119</f>
        <v>0.61194029850746268</v>
      </c>
      <c r="J119" s="29">
        <f t="shared" si="55"/>
        <v>0.59621478606843026</v>
      </c>
      <c r="K119" s="164" t="str">
        <f t="shared" si="56"/>
        <v>B</v>
      </c>
      <c r="L119" s="71">
        <f>'2020 исходные'!P119</f>
        <v>0.40298507462686567</v>
      </c>
      <c r="M119" s="29">
        <f t="shared" si="61"/>
        <v>0.46558772587432562</v>
      </c>
      <c r="N119" s="153" t="str">
        <f t="shared" si="57"/>
        <v>C</v>
      </c>
      <c r="O119" s="74">
        <f>'2020 исходные'!S119</f>
        <v>13.044776119402986</v>
      </c>
      <c r="P119" s="56">
        <f t="shared" si="52"/>
        <v>14.625822521927224</v>
      </c>
      <c r="Q119" s="176" t="str">
        <f t="shared" si="58"/>
        <v>B</v>
      </c>
      <c r="R119" s="198" t="str">
        <f t="shared" si="39"/>
        <v>B</v>
      </c>
      <c r="S119" s="183">
        <f t="shared" si="40"/>
        <v>4.2</v>
      </c>
      <c r="T119" s="184">
        <f t="shared" si="41"/>
        <v>2</v>
      </c>
      <c r="U119" s="184">
        <f t="shared" si="42"/>
        <v>2.5</v>
      </c>
      <c r="V119" s="184">
        <f t="shared" si="43"/>
        <v>2</v>
      </c>
      <c r="W119" s="184">
        <f t="shared" si="44"/>
        <v>2.5</v>
      </c>
      <c r="X119" s="184">
        <f t="shared" si="45"/>
        <v>2.6399999999999997</v>
      </c>
    </row>
    <row r="120" spans="1:24" x14ac:dyDescent="0.25">
      <c r="A120" s="17">
        <v>4</v>
      </c>
      <c r="B120" s="8" t="s">
        <v>45</v>
      </c>
      <c r="C120" s="106">
        <f>'2020 исходные'!F120</f>
        <v>0.86538461538461542</v>
      </c>
      <c r="D120" s="99">
        <f t="shared" si="59"/>
        <v>0.85578632156005763</v>
      </c>
      <c r="E120" s="153" t="str">
        <f t="shared" si="82"/>
        <v>B</v>
      </c>
      <c r="F120" s="66">
        <f>'2020 исходные'!J120</f>
        <v>0.44444444444444442</v>
      </c>
      <c r="G120" s="29">
        <f t="shared" si="53"/>
        <v>0.65461609933586384</v>
      </c>
      <c r="H120" s="153" t="str">
        <f t="shared" si="54"/>
        <v>C</v>
      </c>
      <c r="I120" s="61">
        <f>'2020 исходные'!M120</f>
        <v>0.41176470588235292</v>
      </c>
      <c r="J120" s="29">
        <f t="shared" si="55"/>
        <v>0.59621478606843026</v>
      </c>
      <c r="K120" s="162" t="str">
        <f t="shared" si="56"/>
        <v>C</v>
      </c>
      <c r="L120" s="71">
        <f>'2020 исходные'!P120</f>
        <v>0.41176470588235292</v>
      </c>
      <c r="M120" s="29">
        <f t="shared" si="61"/>
        <v>0.46558772587432562</v>
      </c>
      <c r="N120" s="159" t="str">
        <f t="shared" si="57"/>
        <v>C</v>
      </c>
      <c r="O120" s="74">
        <f>'2020 исходные'!S120</f>
        <v>11.843137254901961</v>
      </c>
      <c r="P120" s="56">
        <f t="shared" si="52"/>
        <v>14.625822521927224</v>
      </c>
      <c r="Q120" s="162" t="str">
        <f t="shared" si="58"/>
        <v>B</v>
      </c>
      <c r="R120" s="198" t="str">
        <f t="shared" si="39"/>
        <v>C</v>
      </c>
      <c r="S120" s="183">
        <f t="shared" si="40"/>
        <v>2.5</v>
      </c>
      <c r="T120" s="184">
        <f t="shared" si="41"/>
        <v>2</v>
      </c>
      <c r="U120" s="184">
        <f t="shared" si="42"/>
        <v>2</v>
      </c>
      <c r="V120" s="184">
        <f t="shared" si="43"/>
        <v>2</v>
      </c>
      <c r="W120" s="184">
        <f t="shared" si="44"/>
        <v>2.5</v>
      </c>
      <c r="X120" s="184">
        <f t="shared" si="45"/>
        <v>2.2000000000000002</v>
      </c>
    </row>
    <row r="121" spans="1:24" x14ac:dyDescent="0.25">
      <c r="A121" s="17">
        <v>5</v>
      </c>
      <c r="B121" s="8" t="s">
        <v>111</v>
      </c>
      <c r="C121" s="106">
        <f>'2020 исходные'!F121</f>
        <v>0.8571428571428571</v>
      </c>
      <c r="D121" s="99">
        <f t="shared" si="59"/>
        <v>0.85578632156005763</v>
      </c>
      <c r="E121" s="153" t="str">
        <f t="shared" si="82"/>
        <v>B</v>
      </c>
      <c r="F121" s="66">
        <f>'2020 исходные'!J121</f>
        <v>0.78333333333333333</v>
      </c>
      <c r="G121" s="29">
        <f t="shared" si="53"/>
        <v>0.65461609933586384</v>
      </c>
      <c r="H121" s="153" t="str">
        <f t="shared" si="54"/>
        <v>A</v>
      </c>
      <c r="I121" s="61">
        <f>'2020 исходные'!M121</f>
        <v>0.70588235294117652</v>
      </c>
      <c r="J121" s="29">
        <f t="shared" si="55"/>
        <v>0.59621478606843026</v>
      </c>
      <c r="K121" s="163" t="str">
        <f t="shared" si="56"/>
        <v>A</v>
      </c>
      <c r="L121" s="71">
        <f>'2020 исходные'!P121</f>
        <v>0.52941176470588236</v>
      </c>
      <c r="M121" s="29">
        <f t="shared" si="61"/>
        <v>0.46558772587432562</v>
      </c>
      <c r="N121" s="153" t="str">
        <f t="shared" si="57"/>
        <v>B</v>
      </c>
      <c r="O121" s="74">
        <f>'2020 исходные'!S121</f>
        <v>14.455882352941176</v>
      </c>
      <c r="P121" s="56">
        <f t="shared" si="52"/>
        <v>14.625822521927224</v>
      </c>
      <c r="Q121" s="163" t="str">
        <f t="shared" si="58"/>
        <v>B</v>
      </c>
      <c r="R121" s="192" t="str">
        <f t="shared" si="39"/>
        <v>B</v>
      </c>
      <c r="S121" s="183">
        <f t="shared" si="40"/>
        <v>2.5</v>
      </c>
      <c r="T121" s="184">
        <f t="shared" si="41"/>
        <v>4.2</v>
      </c>
      <c r="U121" s="184">
        <f t="shared" si="42"/>
        <v>4.2</v>
      </c>
      <c r="V121" s="184">
        <f t="shared" si="43"/>
        <v>2.5</v>
      </c>
      <c r="W121" s="184">
        <f t="shared" si="44"/>
        <v>2.5</v>
      </c>
      <c r="X121" s="184">
        <f t="shared" si="45"/>
        <v>3.18</v>
      </c>
    </row>
    <row r="122" spans="1:24" x14ac:dyDescent="0.25">
      <c r="A122" s="17">
        <v>6</v>
      </c>
      <c r="B122" s="8" t="s">
        <v>47</v>
      </c>
      <c r="C122" s="106">
        <f>'2020 исходные'!F122</f>
        <v>0.69387755102040816</v>
      </c>
      <c r="D122" s="99">
        <f t="shared" si="59"/>
        <v>0.85578632156005763</v>
      </c>
      <c r="E122" s="152" t="str">
        <f t="shared" si="82"/>
        <v>C</v>
      </c>
      <c r="F122" s="66">
        <f>'2020 исходные'!J122</f>
        <v>0.70588235294117652</v>
      </c>
      <c r="G122" s="29">
        <f t="shared" si="53"/>
        <v>0.65461609933586384</v>
      </c>
      <c r="H122" s="152" t="str">
        <f t="shared" si="54"/>
        <v>A</v>
      </c>
      <c r="I122" s="61">
        <f>'2020 исходные'!M122</f>
        <v>0.53703703703703709</v>
      </c>
      <c r="J122" s="29">
        <f t="shared" si="55"/>
        <v>0.59621478606843026</v>
      </c>
      <c r="K122" s="164" t="str">
        <f t="shared" si="56"/>
        <v>C</v>
      </c>
      <c r="L122" s="71">
        <f>'2020 исходные'!P122</f>
        <v>0.46296296296296297</v>
      </c>
      <c r="M122" s="29">
        <f t="shared" si="61"/>
        <v>0.46558772587432562</v>
      </c>
      <c r="N122" s="153" t="str">
        <f t="shared" si="57"/>
        <v>C</v>
      </c>
      <c r="O122" s="74">
        <f>'2020 исходные'!S122</f>
        <v>12.592592592592593</v>
      </c>
      <c r="P122" s="56">
        <f t="shared" si="52"/>
        <v>14.625822521927224</v>
      </c>
      <c r="Q122" s="162" t="str">
        <f t="shared" si="58"/>
        <v>B</v>
      </c>
      <c r="R122" s="198" t="str">
        <f t="shared" si="39"/>
        <v>B</v>
      </c>
      <c r="S122" s="183">
        <f t="shared" si="40"/>
        <v>2</v>
      </c>
      <c r="T122" s="184">
        <f t="shared" si="41"/>
        <v>4.2</v>
      </c>
      <c r="U122" s="184">
        <f t="shared" si="42"/>
        <v>2</v>
      </c>
      <c r="V122" s="184">
        <f t="shared" si="43"/>
        <v>2</v>
      </c>
      <c r="W122" s="184">
        <f t="shared" si="44"/>
        <v>2.5</v>
      </c>
      <c r="X122" s="184">
        <f t="shared" si="45"/>
        <v>2.54</v>
      </c>
    </row>
    <row r="123" spans="1:24" x14ac:dyDescent="0.25">
      <c r="A123" s="14">
        <v>7</v>
      </c>
      <c r="B123" s="9" t="s">
        <v>18</v>
      </c>
      <c r="C123" s="375">
        <v>0.9</v>
      </c>
      <c r="D123" s="100">
        <f t="shared" si="59"/>
        <v>0.85578632156005763</v>
      </c>
      <c r="E123" s="157" t="str">
        <f t="shared" si="82"/>
        <v>A</v>
      </c>
      <c r="F123" s="124">
        <f>'2020 исходные'!J123</f>
        <v>0.42857142857142855</v>
      </c>
      <c r="G123" s="30">
        <f t="shared" si="53"/>
        <v>0.65461609933586384</v>
      </c>
      <c r="H123" s="159" t="str">
        <f t="shared" si="54"/>
        <v>C</v>
      </c>
      <c r="I123" s="62">
        <f>'2020 исходные'!M123</f>
        <v>0.36363636363636365</v>
      </c>
      <c r="J123" s="30">
        <f t="shared" si="55"/>
        <v>0.59621478606843026</v>
      </c>
      <c r="K123" s="166" t="str">
        <f t="shared" si="56"/>
        <v>C</v>
      </c>
      <c r="L123" s="87">
        <f>'2020 исходные'!P123</f>
        <v>0.45454545454545453</v>
      </c>
      <c r="M123" s="30">
        <f t="shared" si="61"/>
        <v>0.46558772587432562</v>
      </c>
      <c r="N123" s="157" t="str">
        <f t="shared" si="57"/>
        <v>C</v>
      </c>
      <c r="O123" s="74">
        <f>'2020 исходные'!S123</f>
        <v>9.8409090909090917</v>
      </c>
      <c r="P123" s="56">
        <f t="shared" si="52"/>
        <v>14.625822521927224</v>
      </c>
      <c r="Q123" s="162" t="str">
        <f t="shared" si="58"/>
        <v>A</v>
      </c>
      <c r="R123" s="195" t="str">
        <f t="shared" si="39"/>
        <v>B</v>
      </c>
      <c r="S123" s="183">
        <f t="shared" si="40"/>
        <v>4.2</v>
      </c>
      <c r="T123" s="184">
        <f t="shared" si="41"/>
        <v>2</v>
      </c>
      <c r="U123" s="184">
        <f t="shared" si="42"/>
        <v>2</v>
      </c>
      <c r="V123" s="184">
        <f t="shared" si="43"/>
        <v>2</v>
      </c>
      <c r="W123" s="184">
        <f t="shared" si="44"/>
        <v>4.2</v>
      </c>
      <c r="X123" s="184">
        <f t="shared" si="45"/>
        <v>2.88</v>
      </c>
    </row>
    <row r="124" spans="1:24" x14ac:dyDescent="0.25">
      <c r="A124" s="14">
        <v>8</v>
      </c>
      <c r="B124" s="9" t="s">
        <v>182</v>
      </c>
      <c r="C124" s="123">
        <v>0.86</v>
      </c>
      <c r="D124" s="100">
        <f t="shared" si="59"/>
        <v>0.85578632156005763</v>
      </c>
      <c r="E124" s="237" t="str">
        <f t="shared" ref="E124:E125" si="83">IF(C124&gt;=$C$127,"A",IF(C124&gt;=$C$128,"B",IF(C124&gt;=$C$129,"C","D")))</f>
        <v>B</v>
      </c>
      <c r="F124" s="84">
        <f>'2020 исходные'!J124</f>
        <v>0.5625</v>
      </c>
      <c r="G124" s="30">
        <f t="shared" si="53"/>
        <v>0.65461609933586384</v>
      </c>
      <c r="H124" s="241" t="str">
        <f t="shared" ref="H124:H125" si="84">IF(F124&gt;=$F$127,"A",IF(F124&gt;=$F$128,"B",IF(F124&gt;=$F$129,"C","D")))</f>
        <v>C</v>
      </c>
      <c r="I124" s="62">
        <f>'2020 исходные'!M124</f>
        <v>0.50937500000000002</v>
      </c>
      <c r="J124" s="30">
        <f t="shared" si="55"/>
        <v>0.59621478606843026</v>
      </c>
      <c r="K124" s="238" t="str">
        <f t="shared" ref="K124:K125" si="85">IF(I124&gt;=$I$127,"A",IF(I124&gt;=$I$128,"B",IF(I124&gt;=$I$129,"C","D")))</f>
        <v>C</v>
      </c>
      <c r="L124" s="87">
        <f>'2020 исходные'!P124</f>
        <v>0.62187499999999996</v>
      </c>
      <c r="M124" s="30">
        <f t="shared" si="61"/>
        <v>0.46558772587432562</v>
      </c>
      <c r="N124" s="237" t="str">
        <f t="shared" ref="N124" si="86">IF(L124&gt;=$L$127,"A",IF(L124&gt;=$L$128,"B",IF(L124&gt;=$L$129,"C","D")))</f>
        <v>B</v>
      </c>
      <c r="O124" s="72">
        <f>'2020 исходные'!S124</f>
        <v>10.584375</v>
      </c>
      <c r="P124" s="218">
        <f t="shared" si="52"/>
        <v>14.625822521927224</v>
      </c>
      <c r="Q124" s="239" t="str">
        <f t="shared" ref="Q124" si="87">IF(O124&lt;=$O$127,"A",IF(O124&lt;=$O$128,"B",IF(O124&lt;=$O$129,"C","D")))</f>
        <v>B</v>
      </c>
      <c r="R124" s="240" t="str">
        <f>IF(X124&gt;=3.5,"A",IF(X124&gt;=2.5,"B",IF(X124&gt;=1.5,"C","D")))</f>
        <v>C</v>
      </c>
      <c r="S124" s="183">
        <f t="shared" ref="S124" si="88">IF(E124="A",4.2,IF(E124="B",2.5,IF(E124="C",2,1)))</f>
        <v>2.5</v>
      </c>
      <c r="T124" s="184">
        <f t="shared" ref="T124" si="89">IF(H124="A",4.2,IF(H124="B",2.5,IF(H124="C",2,1)))</f>
        <v>2</v>
      </c>
      <c r="U124" s="184">
        <f t="shared" ref="U124" si="90">IF(K124="A",4.2,IF(K124="B",2.5,IF(K124="C",2,1)))</f>
        <v>2</v>
      </c>
      <c r="V124" s="184">
        <f t="shared" ref="V124" si="91">IF(N124="A",4.2,IF(N124="B",2.5,IF(N124="C",2,1)))</f>
        <v>2.5</v>
      </c>
      <c r="W124" s="184">
        <f t="shared" ref="W124" si="92">IF(Q124="A",4.2,IF(Q124="B",2.5,IF(Q124="C",2,1)))</f>
        <v>2.5</v>
      </c>
      <c r="X124" s="184">
        <f t="shared" ref="X124" si="93">AVERAGE(S124:W124)</f>
        <v>2.2999999999999998</v>
      </c>
    </row>
    <row r="125" spans="1:24" ht="15.75" thickBot="1" x14ac:dyDescent="0.3">
      <c r="A125" s="125">
        <v>9</v>
      </c>
      <c r="B125" s="10" t="s">
        <v>181</v>
      </c>
      <c r="C125" s="107">
        <f>'2020 исходные'!F125</f>
        <v>0.89090909090909087</v>
      </c>
      <c r="D125" s="31">
        <f t="shared" si="59"/>
        <v>0.85578632156005763</v>
      </c>
      <c r="E125" s="158" t="str">
        <f t="shared" si="83"/>
        <v>B</v>
      </c>
      <c r="F125" s="126">
        <f>'2020 исходные'!J125</f>
        <v>0.32653061224489793</v>
      </c>
      <c r="G125" s="31">
        <f t="shared" si="53"/>
        <v>0.65461609933586384</v>
      </c>
      <c r="H125" s="160" t="str">
        <f t="shared" si="84"/>
        <v>C</v>
      </c>
      <c r="I125" s="63">
        <f>'2020 исходные'!M125</f>
        <v>0.29629629629629628</v>
      </c>
      <c r="J125" s="31">
        <f t="shared" si="55"/>
        <v>0.59621478606843026</v>
      </c>
      <c r="K125" s="234" t="str">
        <f t="shared" si="85"/>
        <v>D</v>
      </c>
      <c r="L125" s="140">
        <f>'2020 исходные'!P125</f>
        <v>0.62962962962962965</v>
      </c>
      <c r="M125" s="31">
        <f t="shared" si="61"/>
        <v>0.46558772587432562</v>
      </c>
      <c r="N125" s="158" t="str">
        <f t="shared" si="57"/>
        <v>B</v>
      </c>
      <c r="O125" s="80">
        <f>'2020 исходные'!S125</f>
        <v>19.320987654320987</v>
      </c>
      <c r="P125" s="58">
        <f t="shared" si="52"/>
        <v>14.625822521927224</v>
      </c>
      <c r="Q125" s="160" t="str">
        <f t="shared" si="58"/>
        <v>C</v>
      </c>
      <c r="R125" s="200" t="str">
        <f>IF(X125&gt;=3.5,"A",IF(X125&gt;=2.5,"B",IF(X125&gt;=1.5,"C","D")))</f>
        <v>C</v>
      </c>
      <c r="S125" s="183">
        <f t="shared" ref="S125" si="94">IF(E125="A",4.2,IF(E125="B",2.5,IF(E125="C",2,1)))</f>
        <v>2.5</v>
      </c>
      <c r="T125" s="184">
        <f t="shared" ref="T125" si="95">IF(H125="A",4.2,IF(H125="B",2.5,IF(H125="C",2,1)))</f>
        <v>2</v>
      </c>
      <c r="U125" s="184">
        <f t="shared" ref="U125" si="96">IF(K125="A",4.2,IF(K125="B",2.5,IF(K125="C",2,1)))</f>
        <v>1</v>
      </c>
      <c r="V125" s="184">
        <f t="shared" si="43"/>
        <v>2.5</v>
      </c>
      <c r="W125" s="184">
        <f t="shared" si="44"/>
        <v>2</v>
      </c>
      <c r="X125" s="184">
        <f t="shared" si="45"/>
        <v>2</v>
      </c>
    </row>
    <row r="126" spans="1:24" ht="16.5" thickBot="1" x14ac:dyDescent="0.3">
      <c r="A126" s="127"/>
      <c r="B126" s="130" t="s">
        <v>112</v>
      </c>
      <c r="C126" s="146">
        <f>'2020 исходные'!$F$126</f>
        <v>0.85578632156005763</v>
      </c>
      <c r="D126" s="131"/>
      <c r="E126" s="131"/>
      <c r="F126" s="132">
        <f>'2020 исходные'!$J$126</f>
        <v>0.65461609933586384</v>
      </c>
      <c r="G126" s="133"/>
      <c r="H126" s="133"/>
      <c r="I126" s="132">
        <f>'2020 исходные'!$M$126</f>
        <v>0.59621478606843026</v>
      </c>
      <c r="J126" s="133"/>
      <c r="K126" s="133"/>
      <c r="L126" s="132">
        <f>'2020 исходные'!$P$126</f>
        <v>0.46558772587432562</v>
      </c>
      <c r="M126" s="133"/>
      <c r="N126" s="133"/>
      <c r="O126" s="134">
        <f>'2020 исходные'!$S$126</f>
        <v>14.625822521927224</v>
      </c>
      <c r="P126" s="135"/>
      <c r="Q126" s="12"/>
      <c r="R126" s="12"/>
    </row>
    <row r="127" spans="1:24" x14ac:dyDescent="0.25">
      <c r="B127" s="149" t="s">
        <v>158</v>
      </c>
      <c r="C127" s="212">
        <v>0.9</v>
      </c>
      <c r="D127" s="212"/>
      <c r="E127" s="212"/>
      <c r="F127" s="212">
        <v>0.7</v>
      </c>
      <c r="G127" s="212"/>
      <c r="H127" s="212"/>
      <c r="I127" s="212">
        <v>0.7</v>
      </c>
      <c r="J127" s="212"/>
      <c r="K127" s="212"/>
      <c r="L127" s="212">
        <v>0.7</v>
      </c>
      <c r="M127" s="148"/>
      <c r="N127" s="148"/>
      <c r="O127" s="242">
        <v>10.48</v>
      </c>
      <c r="P127" s="148"/>
      <c r="Q127" s="209"/>
    </row>
    <row r="128" spans="1:24" x14ac:dyDescent="0.25">
      <c r="B128" s="150" t="s">
        <v>159</v>
      </c>
      <c r="C128" s="212">
        <f>C126</f>
        <v>0.85578632156005763</v>
      </c>
      <c r="D128" s="213"/>
      <c r="E128" s="213"/>
      <c r="F128" s="213">
        <v>0.65</v>
      </c>
      <c r="G128" s="213"/>
      <c r="H128" s="213"/>
      <c r="I128" s="213">
        <v>0.6</v>
      </c>
      <c r="J128" s="213"/>
      <c r="K128" s="213"/>
      <c r="L128" s="213">
        <f>L126</f>
        <v>0.46558772587432562</v>
      </c>
      <c r="M128" s="210"/>
      <c r="N128" s="210"/>
      <c r="O128" s="214">
        <v>15</v>
      </c>
      <c r="P128" s="210"/>
      <c r="Q128" s="211"/>
    </row>
    <row r="129" spans="2:17" x14ac:dyDescent="0.25">
      <c r="B129" s="149" t="s">
        <v>160</v>
      </c>
      <c r="C129" s="212">
        <v>0.5</v>
      </c>
      <c r="D129" s="213"/>
      <c r="E129" s="213"/>
      <c r="F129" s="213">
        <v>0.3</v>
      </c>
      <c r="G129" s="213"/>
      <c r="H129" s="213"/>
      <c r="I129" s="213">
        <v>0.3</v>
      </c>
      <c r="J129" s="213"/>
      <c r="K129" s="213"/>
      <c r="L129" s="213">
        <v>0.3</v>
      </c>
      <c r="M129" s="210"/>
      <c r="N129" s="210"/>
      <c r="O129" s="210">
        <v>25</v>
      </c>
      <c r="P129" s="210"/>
      <c r="Q129" s="211"/>
    </row>
    <row r="130" spans="2:17" x14ac:dyDescent="0.25">
      <c r="I130" s="147"/>
    </row>
    <row r="131" spans="2:17" x14ac:dyDescent="0.25">
      <c r="C131" s="374" t="s">
        <v>102</v>
      </c>
      <c r="D131" s="13" t="s">
        <v>161</v>
      </c>
    </row>
    <row r="132" spans="2:17" x14ac:dyDescent="0.25">
      <c r="C132" s="22" t="s">
        <v>104</v>
      </c>
      <c r="D132" s="13" t="s">
        <v>176</v>
      </c>
    </row>
    <row r="133" spans="2:17" x14ac:dyDescent="0.25">
      <c r="C133" s="23" t="s">
        <v>103</v>
      </c>
      <c r="D133" s="13" t="s">
        <v>162</v>
      </c>
    </row>
    <row r="134" spans="2:17" x14ac:dyDescent="0.25">
      <c r="C134" s="24" t="s">
        <v>105</v>
      </c>
      <c r="D134" s="13" t="s">
        <v>183</v>
      </c>
    </row>
  </sheetData>
  <mergeCells count="1">
    <mergeCell ref="S4:X4"/>
  </mergeCells>
  <conditionalFormatting sqref="P7">
    <cfRule type="cellIs" dxfId="113" priority="514" operator="between">
      <formula>#REF!</formula>
      <formula>#REF!</formula>
    </cfRule>
    <cfRule type="cellIs" dxfId="112" priority="515" operator="between">
      <formula>$O$126</formula>
      <formula>#REF!</formula>
    </cfRule>
    <cfRule type="cellIs" dxfId="111" priority="516" operator="between">
      <formula>#REF!</formula>
      <formula>$O$126</formula>
    </cfRule>
    <cfRule type="cellIs" dxfId="110" priority="517" operator="between">
      <formula>#REF!</formula>
      <formula>#REF!</formula>
    </cfRule>
  </conditionalFormatting>
  <conditionalFormatting sqref="C126">
    <cfRule type="cellIs" dxfId="109" priority="72" operator="greaterThanOrEqual">
      <formula>"0.9"</formula>
    </cfRule>
  </conditionalFormatting>
  <conditionalFormatting sqref="E6:E125 H6:H125 K6:K125 N6:N125 Q6:Q125 R6:R125">
    <cfRule type="cellIs" dxfId="108" priority="64" stopIfTrue="1" operator="equal">
      <formula>"D"</formula>
    </cfRule>
  </conditionalFormatting>
  <conditionalFormatting sqref="L115:L125 L6:L113">
    <cfRule type="cellIs" dxfId="107" priority="989" stopIfTrue="1" operator="equal">
      <formula>$L$128</formula>
    </cfRule>
    <cfRule type="cellIs" dxfId="106" priority="990" stopIfTrue="1" operator="lessThan">
      <formula>$L$129</formula>
    </cfRule>
    <cfRule type="cellIs" dxfId="105" priority="991" stopIfTrue="1" operator="between">
      <formula>$L$129</formula>
      <formula>$L$128</formula>
    </cfRule>
    <cfRule type="cellIs" dxfId="104" priority="992" stopIfTrue="1" operator="between">
      <formula>$L$128</formula>
      <formula>$L$127</formula>
    </cfRule>
    <cfRule type="cellIs" dxfId="103" priority="993" stopIfTrue="1" operator="greaterThanOrEqual">
      <formula>$L$127</formula>
    </cfRule>
  </conditionalFormatting>
  <conditionalFormatting sqref="O6:O39 O115:O125 O41:O113">
    <cfRule type="cellIs" dxfId="102" priority="999" operator="equal">
      <formula>$O$127</formula>
    </cfRule>
    <cfRule type="cellIs" dxfId="101" priority="1000" operator="greaterThan">
      <formula>$O$129</formula>
    </cfRule>
    <cfRule type="cellIs" dxfId="100" priority="1001" operator="between">
      <formula>$O$128</formula>
      <formula>$O$129</formula>
    </cfRule>
    <cfRule type="cellIs" dxfId="99" priority="1002" operator="between">
      <formula>$O$127</formula>
      <formula>$O$128</formula>
    </cfRule>
    <cfRule type="cellIs" dxfId="98" priority="1003" operator="lessThan">
      <formula>$O$127</formula>
    </cfRule>
  </conditionalFormatting>
  <conditionalFormatting sqref="F6:F125">
    <cfRule type="cellIs" dxfId="97" priority="33" operator="equal">
      <formula>$F$127</formula>
    </cfRule>
    <cfRule type="cellIs" dxfId="96" priority="610" operator="greaterThanOrEqual">
      <formula>$F$127</formula>
    </cfRule>
    <cfRule type="cellIs" dxfId="95" priority="612" operator="between">
      <formula>$F$128</formula>
      <formula>$F$127</formula>
    </cfRule>
    <cfRule type="cellIs" dxfId="94" priority="613" operator="between">
      <formula>$F$129</formula>
      <formula>$F$128</formula>
    </cfRule>
    <cfRule type="cellIs" dxfId="93" priority="1009" operator="lessThan">
      <formula>$F$129</formula>
    </cfRule>
    <cfRule type="cellIs" dxfId="92" priority="611" stopIfTrue="1" operator="equal">
      <formula>$F$128</formula>
    </cfRule>
    <cfRule type="containsBlanks" dxfId="91" priority="8">
      <formula>LEN(TRIM(F6))=0</formula>
    </cfRule>
  </conditionalFormatting>
  <conditionalFormatting sqref="Q114:R114 N114 K114">
    <cfRule type="cellIs" dxfId="90" priority="10" stopIfTrue="1" operator="equal">
      <formula>"D"</formula>
    </cfRule>
    <cfRule type="cellIs" dxfId="89" priority="11" stopIfTrue="1" operator="equal">
      <formula>"C"</formula>
    </cfRule>
    <cfRule type="cellIs" dxfId="88" priority="12" stopIfTrue="1" operator="equal">
      <formula>"B"</formula>
    </cfRule>
    <cfRule type="cellIs" dxfId="87" priority="13" stopIfTrue="1" operator="equal">
      <formula>"A"</formula>
    </cfRule>
  </conditionalFormatting>
  <conditionalFormatting sqref="L114">
    <cfRule type="cellIs" dxfId="86" priority="14" stopIfTrue="1" operator="equal">
      <formula>$L$128</formula>
    </cfRule>
    <cfRule type="cellIs" dxfId="85" priority="15" stopIfTrue="1" operator="lessThan">
      <formula>$L$129</formula>
    </cfRule>
    <cfRule type="cellIs" dxfId="84" priority="16" stopIfTrue="1" operator="between">
      <formula>$L$129</formula>
      <formula>$L$128</formula>
    </cfRule>
    <cfRule type="cellIs" dxfId="83" priority="17" stopIfTrue="1" operator="between">
      <formula>$L$128</formula>
      <formula>$L$127</formula>
    </cfRule>
    <cfRule type="cellIs" dxfId="82" priority="18" stopIfTrue="1" operator="greaterThanOrEqual">
      <formula>$L$127</formula>
    </cfRule>
  </conditionalFormatting>
  <conditionalFormatting sqref="O114">
    <cfRule type="cellIs" dxfId="81" priority="19" stopIfTrue="1" operator="equal">
      <formula>$O$127</formula>
    </cfRule>
    <cfRule type="cellIs" dxfId="80" priority="20" stopIfTrue="1" operator="greaterThan">
      <formula>$O$129</formula>
    </cfRule>
    <cfRule type="cellIs" dxfId="79" priority="21" stopIfTrue="1" operator="between">
      <formula>$O$128</formula>
      <formula>$O$129</formula>
    </cfRule>
    <cfRule type="cellIs" dxfId="78" priority="22" stopIfTrue="1" operator="between">
      <formula>$O$127</formula>
      <formula>$O$128</formula>
    </cfRule>
    <cfRule type="cellIs" dxfId="77" priority="23" stopIfTrue="1" operator="lessThan">
      <formula>$O$127</formula>
    </cfRule>
  </conditionalFormatting>
  <conditionalFormatting sqref="I6:I125">
    <cfRule type="cellIs" dxfId="76" priority="621" stopIfTrue="1" operator="greaterThanOrEqual">
      <formula>$I$127</formula>
    </cfRule>
    <cfRule type="cellIs" dxfId="75" priority="620" stopIfTrue="1" operator="between">
      <formula>$I$128</formula>
      <formula>$I$127</formula>
    </cfRule>
    <cfRule type="cellIs" dxfId="74" priority="619" stopIfTrue="1" operator="between">
      <formula>$I$129</formula>
      <formula>$I$128</formula>
    </cfRule>
    <cfRule type="cellIs" dxfId="73" priority="618" stopIfTrue="1" operator="lessThan">
      <formula>$I$129</formula>
    </cfRule>
    <cfRule type="cellIs" dxfId="72" priority="32" stopIfTrue="1" operator="equal">
      <formula>$I$128</formula>
    </cfRule>
    <cfRule type="containsBlanks" dxfId="71" priority="9" stopIfTrue="1">
      <formula>LEN(TRIM(I6))=0</formula>
    </cfRule>
  </conditionalFormatting>
  <conditionalFormatting sqref="C6:C125">
    <cfRule type="cellIs" dxfId="70" priority="605" operator="greaterThanOrEqual">
      <formula>$C$127</formula>
    </cfRule>
    <cfRule type="cellIs" dxfId="69" priority="604" operator="between">
      <formula>$C$128</formula>
      <formula>$C$127</formula>
    </cfRule>
    <cfRule type="cellIs" dxfId="68" priority="603" operator="between">
      <formula>$C$129</formula>
      <formula>$C$128</formula>
    </cfRule>
    <cfRule type="cellIs" dxfId="67" priority="602" operator="lessThan">
      <formula>$C$129</formula>
    </cfRule>
    <cfRule type="cellIs" dxfId="66" priority="35" operator="equal">
      <formula>$C$128</formula>
    </cfRule>
    <cfRule type="cellIs" dxfId="65" priority="34" operator="equal">
      <formula>$C$127</formula>
    </cfRule>
    <cfRule type="containsBlanks" dxfId="64" priority="7">
      <formula>LEN(TRIM(C6))=0</formula>
    </cfRule>
  </conditionalFormatting>
  <conditionalFormatting sqref="E6:E125 H6:H125 K6:K125 N6:N125 Q6:R125">
    <cfRule type="cellIs" dxfId="63" priority="67" stopIfTrue="1" operator="equal">
      <formula>"A"</formula>
    </cfRule>
  </conditionalFormatting>
  <conditionalFormatting sqref="E6:E125 H6:H125 K6:K125 N6:N125 Q6:R125">
    <cfRule type="cellIs" dxfId="62" priority="66" stopIfTrue="1" operator="equal">
      <formula>"B"</formula>
    </cfRule>
  </conditionalFormatting>
  <conditionalFormatting sqref="E6:E125 H6:H125 K6:K125 N6:N125 Q6:R125">
    <cfRule type="cellIs" dxfId="61" priority="65" stopIfTrue="1" operator="equal">
      <formula>"C"</formula>
    </cfRule>
  </conditionalFormatting>
  <conditionalFormatting sqref="O96">
    <cfRule type="cellIs" dxfId="60" priority="4" operator="equal">
      <formula>15</formula>
    </cfRule>
  </conditionalFormatting>
  <conditionalFormatting sqref="O78">
    <cfRule type="cellIs" dxfId="59" priority="3" operator="equal">
      <formula>15</formula>
    </cfRule>
  </conditionalFormatting>
  <conditionalFormatting sqref="O75">
    <cfRule type="cellIs" dxfId="58" priority="2" operator="equal">
      <formula>15</formula>
    </cfRule>
  </conditionalFormatting>
  <conditionalFormatting sqref="O6:P65">
    <cfRule type="cellIs" dxfId="57" priority="1" operator="equal">
      <formula>15</formula>
    </cfRule>
  </conditionalFormatting>
  <pageMargins left="0.19685039370078741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H1:W2"/>
  <sheetViews>
    <sheetView zoomScale="90" zoomScaleNormal="90" workbookViewId="0">
      <pane ySplit="1" topLeftCell="A56" activePane="bottomLeft" state="frozen"/>
      <selection pane="bottomLeft" activeCell="AE121" sqref="AE121"/>
    </sheetView>
  </sheetViews>
  <sheetFormatPr defaultRowHeight="15" x14ac:dyDescent="0.25"/>
  <sheetData>
    <row r="1" spans="8:23" ht="18" customHeight="1" x14ac:dyDescent="0.25">
      <c r="H1" s="348" t="s">
        <v>119</v>
      </c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52"/>
    </row>
    <row r="2" spans="8:23" ht="15" customHeight="1" x14ac:dyDescent="0.25"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</sheetData>
  <mergeCells count="1">
    <mergeCell ref="H1:V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9"/>
  <sheetViews>
    <sheetView zoomScale="90" zoomScaleNormal="90" workbookViewId="0">
      <pane xSplit="3" ySplit="5" topLeftCell="D114" activePane="bottomRight" state="frozen"/>
      <selection pane="topRight" activeCell="D1" sqref="D1"/>
      <selection pane="bottomLeft" activeCell="A6" sqref="A6"/>
      <selection pane="bottomRight" activeCell="F124" sqref="F124"/>
    </sheetView>
  </sheetViews>
  <sheetFormatPr defaultRowHeight="15" x14ac:dyDescent="0.25"/>
  <cols>
    <col min="1" max="1" width="4.140625" customWidth="1"/>
    <col min="2" max="2" width="9.85546875" customWidth="1"/>
    <col min="3" max="3" width="29.7109375" customWidth="1"/>
    <col min="4" max="5" width="13.28515625" customWidth="1"/>
    <col min="6" max="6" width="11.7109375" customWidth="1"/>
    <col min="7" max="9" width="13.28515625" customWidth="1"/>
    <col min="10" max="10" width="11.7109375" customWidth="1"/>
    <col min="11" max="11" width="13.28515625" customWidth="1"/>
    <col min="12" max="12" width="12.7109375" customWidth="1"/>
    <col min="13" max="14" width="11.7109375" customWidth="1"/>
    <col min="15" max="15" width="12.7109375" customWidth="1"/>
    <col min="16" max="17" width="11.7109375" customWidth="1"/>
    <col min="18" max="18" width="12.7109375" customWidth="1"/>
    <col min="19" max="19" width="11.7109375" customWidth="1"/>
    <col min="20" max="20" width="27.85546875" customWidth="1"/>
  </cols>
  <sheetData>
    <row r="1" spans="1:20" ht="15.75" x14ac:dyDescent="0.25">
      <c r="A1" s="32"/>
      <c r="B1" s="365" t="s">
        <v>113</v>
      </c>
      <c r="C1" s="365"/>
      <c r="D1" s="365"/>
      <c r="E1" s="365"/>
      <c r="F1" s="365"/>
      <c r="G1" s="110"/>
      <c r="H1" s="110"/>
      <c r="I1" s="110"/>
      <c r="J1" s="110"/>
      <c r="K1" s="110"/>
      <c r="L1" s="110"/>
      <c r="M1" s="110"/>
      <c r="N1" s="32"/>
      <c r="O1" s="32"/>
      <c r="P1" s="32"/>
      <c r="Q1" s="32"/>
      <c r="R1" s="32"/>
      <c r="S1" s="32"/>
      <c r="T1" s="32"/>
    </row>
    <row r="2" spans="1:20" ht="16.5" thickBot="1" x14ac:dyDescent="0.3">
      <c r="A2" s="32"/>
      <c r="B2" s="32"/>
      <c r="C2" s="111" t="s">
        <v>177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32"/>
      <c r="O2" s="32"/>
      <c r="P2" s="32"/>
      <c r="Q2" s="32"/>
      <c r="R2" s="32"/>
      <c r="S2" s="32"/>
      <c r="T2" s="32"/>
    </row>
    <row r="3" spans="1:20" ht="30" customHeight="1" x14ac:dyDescent="0.25">
      <c r="A3" s="355" t="s">
        <v>63</v>
      </c>
      <c r="B3" s="372" t="s">
        <v>65</v>
      </c>
      <c r="C3" s="370" t="s">
        <v>64</v>
      </c>
      <c r="D3" s="358" t="s">
        <v>125</v>
      </c>
      <c r="E3" s="358"/>
      <c r="F3" s="358"/>
      <c r="G3" s="357" t="s">
        <v>126</v>
      </c>
      <c r="H3" s="358"/>
      <c r="I3" s="358"/>
      <c r="J3" s="359"/>
      <c r="K3" s="357" t="s">
        <v>114</v>
      </c>
      <c r="L3" s="358"/>
      <c r="M3" s="359"/>
      <c r="N3" s="360" t="s">
        <v>116</v>
      </c>
      <c r="O3" s="361"/>
      <c r="P3" s="362"/>
      <c r="Q3" s="350" t="s">
        <v>127</v>
      </c>
      <c r="R3" s="351"/>
      <c r="S3" s="352"/>
      <c r="T3" s="353" t="s">
        <v>124</v>
      </c>
    </row>
    <row r="4" spans="1:20" ht="96" customHeight="1" thickBot="1" x14ac:dyDescent="0.3">
      <c r="A4" s="356"/>
      <c r="B4" s="373"/>
      <c r="C4" s="371"/>
      <c r="D4" s="224" t="s">
        <v>178</v>
      </c>
      <c r="E4" s="90" t="s">
        <v>179</v>
      </c>
      <c r="F4" s="341" t="s">
        <v>156</v>
      </c>
      <c r="G4" s="91" t="s">
        <v>172</v>
      </c>
      <c r="H4" s="90" t="s">
        <v>178</v>
      </c>
      <c r="I4" s="90" t="s">
        <v>179</v>
      </c>
      <c r="J4" s="92" t="s">
        <v>155</v>
      </c>
      <c r="K4" s="91" t="s">
        <v>172</v>
      </c>
      <c r="L4" s="90" t="s">
        <v>115</v>
      </c>
      <c r="M4" s="92" t="s">
        <v>154</v>
      </c>
      <c r="N4" s="91" t="s">
        <v>117</v>
      </c>
      <c r="O4" s="90" t="s">
        <v>115</v>
      </c>
      <c r="P4" s="92" t="s">
        <v>153</v>
      </c>
      <c r="Q4" s="91" t="s">
        <v>118</v>
      </c>
      <c r="R4" s="90" t="s">
        <v>115</v>
      </c>
      <c r="S4" s="92" t="s">
        <v>152</v>
      </c>
      <c r="T4" s="354"/>
    </row>
    <row r="5" spans="1:20" ht="15" customHeight="1" thickBot="1" x14ac:dyDescent="0.3">
      <c r="A5" s="114"/>
      <c r="B5" s="115"/>
      <c r="C5" s="225" t="s">
        <v>139</v>
      </c>
      <c r="D5" s="257">
        <f>D6+D7+D17+D30+D49+D69+D84+D116</f>
        <v>8338</v>
      </c>
      <c r="E5" s="258">
        <f>E6+E7+E17+E30+E49+E69+E84+E116</f>
        <v>1156</v>
      </c>
      <c r="F5" s="342">
        <f>AVERAGE(F6,F8:F16,F18:F29,F31:F48,F50:F68,F70:F83,F85:F114,F117:F125)</f>
        <v>0.85578632156005763</v>
      </c>
      <c r="G5" s="259">
        <f>G6+G7+G17+G30+G49+G69+G84+G116</f>
        <v>4718</v>
      </c>
      <c r="H5" s="258">
        <f>H6+H7+H17+H30+H49+H69+H84+H116</f>
        <v>8338</v>
      </c>
      <c r="I5" s="258">
        <f>I6+I7+I17+I30+I49+I69+I84+I116</f>
        <v>1156</v>
      </c>
      <c r="J5" s="260">
        <f>AVERAGE(J6,J8:J16,J18:J29,J31:J48,J50:J68,J70:J83,J85:J114,J117:J125)</f>
        <v>0.65461609933586384</v>
      </c>
      <c r="K5" s="261">
        <f>K6+K7+K17+K30+K49+K69+K84+K116</f>
        <v>5099</v>
      </c>
      <c r="L5" s="258">
        <f>L6+L7+L17+L30+L49+L69+L84+L116</f>
        <v>8613</v>
      </c>
      <c r="M5" s="260">
        <f>AVERAGE(M6,M8:M16,M18:M29,M31:M48,M50:M68,M70:M83,M85:M114,M117:M125)</f>
        <v>0.59621478606843026</v>
      </c>
      <c r="N5" s="259">
        <f>N6+N7+N17+N30+N49+N69+N84+N116</f>
        <v>4062</v>
      </c>
      <c r="O5" s="258">
        <f>O6+O7+O17+O30+O49+O69+O84+O116</f>
        <v>8613</v>
      </c>
      <c r="P5" s="260">
        <f>AVERAGE(P6,P8:P16,P18:P29,P31:P48,P50:P68,P70:P83,P85:P114,P117:P125)</f>
        <v>0.46558772587432562</v>
      </c>
      <c r="Q5" s="261">
        <f>Q6+Q7+Q17+Q30+Q49+Q69+Q84+Q116</f>
        <v>123764</v>
      </c>
      <c r="R5" s="262">
        <f>R6+R7+R17+R30+R49+R69+R84+R116</f>
        <v>8613</v>
      </c>
      <c r="S5" s="263">
        <f>AVERAGE(S6,S8:S16,S18:S29,S31:S48,S50:S68,S70:S83,S85:S114,S117:S125)</f>
        <v>14.625822521927224</v>
      </c>
      <c r="T5" s="243"/>
    </row>
    <row r="6" spans="1:20" ht="16.5" customHeight="1" thickBot="1" x14ac:dyDescent="0.3">
      <c r="A6" s="112">
        <v>1</v>
      </c>
      <c r="B6" s="113">
        <v>50050</v>
      </c>
      <c r="C6" s="226" t="s">
        <v>69</v>
      </c>
      <c r="D6" s="264">
        <v>64</v>
      </c>
      <c r="E6" s="265">
        <v>10</v>
      </c>
      <c r="F6" s="343">
        <f>(D6-E6)/D6</f>
        <v>0.84375</v>
      </c>
      <c r="G6" s="266">
        <v>22</v>
      </c>
      <c r="H6" s="267">
        <v>64</v>
      </c>
      <c r="I6" s="268">
        <v>10</v>
      </c>
      <c r="J6" s="269">
        <f>G6/(H6-I6)</f>
        <v>0.40740740740740738</v>
      </c>
      <c r="K6" s="264">
        <v>26</v>
      </c>
      <c r="L6" s="270">
        <v>78</v>
      </c>
      <c r="M6" s="271">
        <f>K6/L6</f>
        <v>0.33333333333333331</v>
      </c>
      <c r="N6" s="272">
        <v>40</v>
      </c>
      <c r="O6" s="270">
        <v>78</v>
      </c>
      <c r="P6" s="271">
        <f>N6/O6</f>
        <v>0.51282051282051277</v>
      </c>
      <c r="Q6" s="273">
        <v>930</v>
      </c>
      <c r="R6" s="265">
        <v>78</v>
      </c>
      <c r="S6" s="274">
        <f>Q6/R6</f>
        <v>11.923076923076923</v>
      </c>
      <c r="T6" s="244"/>
    </row>
    <row r="7" spans="1:20" ht="16.5" customHeight="1" thickBot="1" x14ac:dyDescent="0.3">
      <c r="A7" s="34"/>
      <c r="B7" s="35" t="s">
        <v>128</v>
      </c>
      <c r="C7" s="36"/>
      <c r="D7" s="275">
        <f>SUM(D8:D16)</f>
        <v>634</v>
      </c>
      <c r="E7" s="276">
        <f>SUM(E8:E16)</f>
        <v>74</v>
      </c>
      <c r="F7" s="277">
        <f>AVERAGE(F8:F16)</f>
        <v>0.87235260750064048</v>
      </c>
      <c r="G7" s="278">
        <f>SUM(G8:G16)</f>
        <v>369</v>
      </c>
      <c r="H7" s="279">
        <f>SUM(H8:H16)</f>
        <v>634</v>
      </c>
      <c r="I7" s="280">
        <f>SUM(I8:I16)</f>
        <v>74</v>
      </c>
      <c r="J7" s="283">
        <f>AVERAGE(J8:J16)</f>
        <v>0.6400336801851928</v>
      </c>
      <c r="K7" s="281">
        <f>SUM(K8:K16)</f>
        <v>381</v>
      </c>
      <c r="L7" s="282">
        <f>SUM(L8:L16)</f>
        <v>638</v>
      </c>
      <c r="M7" s="283">
        <f>AVERAGE(M8:M16)</f>
        <v>0.58449893237578043</v>
      </c>
      <c r="N7" s="281">
        <f>SUM(N8:N16)</f>
        <v>287</v>
      </c>
      <c r="O7" s="282">
        <f>SUM(O8:O16)</f>
        <v>638</v>
      </c>
      <c r="P7" s="283">
        <f>AVERAGE(P8:P16)</f>
        <v>0.46179273127298615</v>
      </c>
      <c r="Q7" s="284">
        <f>SUM(Q8:Q16)</f>
        <v>9092</v>
      </c>
      <c r="R7" s="276">
        <f>SUM(R8:R16)</f>
        <v>638</v>
      </c>
      <c r="S7" s="285">
        <f>AVERAGE(S8:S16)</f>
        <v>13.956062740465768</v>
      </c>
      <c r="T7" s="245"/>
    </row>
    <row r="8" spans="1:20" ht="16.5" customHeight="1" x14ac:dyDescent="0.25">
      <c r="A8" s="37">
        <v>1</v>
      </c>
      <c r="B8" s="40">
        <v>10003</v>
      </c>
      <c r="C8" s="227" t="s">
        <v>70</v>
      </c>
      <c r="D8" s="286">
        <v>24</v>
      </c>
      <c r="E8" s="287">
        <v>4</v>
      </c>
      <c r="F8" s="288">
        <f t="shared" ref="F8:F16" si="0">(D8-E8)/D8</f>
        <v>0.83333333333333337</v>
      </c>
      <c r="G8" s="289">
        <v>9</v>
      </c>
      <c r="H8" s="290">
        <v>24</v>
      </c>
      <c r="I8" s="291">
        <v>4</v>
      </c>
      <c r="J8" s="294">
        <f>G8/(H8-I8)</f>
        <v>0.45</v>
      </c>
      <c r="K8" s="293">
        <v>11</v>
      </c>
      <c r="L8" s="287">
        <v>28</v>
      </c>
      <c r="M8" s="294">
        <f>K8/L8</f>
        <v>0.39285714285714285</v>
      </c>
      <c r="N8" s="293">
        <v>17</v>
      </c>
      <c r="O8" s="287">
        <v>28</v>
      </c>
      <c r="P8" s="294">
        <f>N8/O8</f>
        <v>0.6071428571428571</v>
      </c>
      <c r="Q8" s="295">
        <v>232</v>
      </c>
      <c r="R8" s="287">
        <v>28</v>
      </c>
      <c r="S8" s="296">
        <f>Q8/R8</f>
        <v>8.2857142857142865</v>
      </c>
      <c r="T8" s="244"/>
    </row>
    <row r="9" spans="1:20" ht="16.5" customHeight="1" x14ac:dyDescent="0.25">
      <c r="A9" s="39">
        <v>2</v>
      </c>
      <c r="B9" s="40">
        <v>10002</v>
      </c>
      <c r="C9" s="227" t="s">
        <v>67</v>
      </c>
      <c r="D9" s="286">
        <v>83</v>
      </c>
      <c r="E9" s="287">
        <v>2</v>
      </c>
      <c r="F9" s="288">
        <f t="shared" si="0"/>
        <v>0.97590361445783136</v>
      </c>
      <c r="G9" s="289">
        <v>56</v>
      </c>
      <c r="H9" s="290">
        <v>83</v>
      </c>
      <c r="I9" s="291">
        <v>2</v>
      </c>
      <c r="J9" s="294">
        <f t="shared" ref="J9:J66" si="1">G9/(H9-I9)</f>
        <v>0.69135802469135799</v>
      </c>
      <c r="K9" s="293">
        <v>56</v>
      </c>
      <c r="L9" s="287">
        <v>86</v>
      </c>
      <c r="M9" s="294">
        <f t="shared" ref="M9:M66" si="2">K9/L9</f>
        <v>0.65116279069767447</v>
      </c>
      <c r="N9" s="293">
        <v>25</v>
      </c>
      <c r="O9" s="287">
        <v>86</v>
      </c>
      <c r="P9" s="294">
        <f t="shared" ref="P9:P66" si="3">N9/O9</f>
        <v>0.29069767441860467</v>
      </c>
      <c r="Q9" s="295">
        <v>1192</v>
      </c>
      <c r="R9" s="287">
        <v>86</v>
      </c>
      <c r="S9" s="296">
        <f t="shared" ref="S9:S16" si="4">Q9/R9</f>
        <v>13.86046511627907</v>
      </c>
      <c r="T9" s="244"/>
    </row>
    <row r="10" spans="1:20" ht="16.5" customHeight="1" x14ac:dyDescent="0.25">
      <c r="A10" s="39">
        <v>3</v>
      </c>
      <c r="B10" s="40">
        <v>10090</v>
      </c>
      <c r="C10" s="227" t="s">
        <v>72</v>
      </c>
      <c r="D10" s="286">
        <v>103</v>
      </c>
      <c r="E10" s="287">
        <v>8</v>
      </c>
      <c r="F10" s="288">
        <f t="shared" si="0"/>
        <v>0.92233009708737868</v>
      </c>
      <c r="G10" s="289">
        <v>60</v>
      </c>
      <c r="H10" s="290">
        <v>103</v>
      </c>
      <c r="I10" s="291">
        <v>8</v>
      </c>
      <c r="J10" s="294">
        <f>G10/(H10-I10)</f>
        <v>0.63157894736842102</v>
      </c>
      <c r="K10" s="293">
        <v>61</v>
      </c>
      <c r="L10" s="287">
        <v>104</v>
      </c>
      <c r="M10" s="294">
        <f>K10/L10</f>
        <v>0.58653846153846156</v>
      </c>
      <c r="N10" s="293">
        <v>44</v>
      </c>
      <c r="O10" s="287">
        <v>104</v>
      </c>
      <c r="P10" s="294">
        <f>N10/O10</f>
        <v>0.42307692307692307</v>
      </c>
      <c r="Q10" s="295">
        <v>1679</v>
      </c>
      <c r="R10" s="287">
        <v>104</v>
      </c>
      <c r="S10" s="296">
        <f>Q10/R10</f>
        <v>16.14423076923077</v>
      </c>
      <c r="T10" s="244"/>
    </row>
    <row r="11" spans="1:20" ht="16.5" customHeight="1" x14ac:dyDescent="0.25">
      <c r="A11" s="39">
        <v>4</v>
      </c>
      <c r="B11" s="41">
        <v>10004</v>
      </c>
      <c r="C11" s="228" t="s">
        <v>71</v>
      </c>
      <c r="D11" s="297">
        <v>102</v>
      </c>
      <c r="E11" s="298">
        <v>15</v>
      </c>
      <c r="F11" s="299">
        <f t="shared" si="0"/>
        <v>0.8529411764705882</v>
      </c>
      <c r="G11" s="300">
        <v>68</v>
      </c>
      <c r="H11" s="301">
        <v>102</v>
      </c>
      <c r="I11" s="302">
        <v>15</v>
      </c>
      <c r="J11" s="304">
        <f>G11/(H11-I11)</f>
        <v>0.7816091954022989</v>
      </c>
      <c r="K11" s="303">
        <v>71</v>
      </c>
      <c r="L11" s="298">
        <v>97</v>
      </c>
      <c r="M11" s="304">
        <f>K11/L11</f>
        <v>0.73195876288659789</v>
      </c>
      <c r="N11" s="303">
        <v>46</v>
      </c>
      <c r="O11" s="298">
        <v>97</v>
      </c>
      <c r="P11" s="304">
        <f>N11/O11</f>
        <v>0.47422680412371132</v>
      </c>
      <c r="Q11" s="305">
        <v>1368</v>
      </c>
      <c r="R11" s="298">
        <v>97</v>
      </c>
      <c r="S11" s="306">
        <f>Q11/R11</f>
        <v>14.103092783505154</v>
      </c>
      <c r="T11" s="246"/>
    </row>
    <row r="12" spans="1:20" ht="16.5" customHeight="1" x14ac:dyDescent="0.25">
      <c r="A12" s="39">
        <v>5</v>
      </c>
      <c r="B12" s="40">
        <v>10001</v>
      </c>
      <c r="C12" s="227" t="s">
        <v>66</v>
      </c>
      <c r="D12" s="286">
        <v>53</v>
      </c>
      <c r="E12" s="287">
        <v>9</v>
      </c>
      <c r="F12" s="292">
        <f t="shared" si="0"/>
        <v>0.83018867924528306</v>
      </c>
      <c r="G12" s="289">
        <v>37</v>
      </c>
      <c r="H12" s="290">
        <v>53</v>
      </c>
      <c r="I12" s="291">
        <v>9</v>
      </c>
      <c r="J12" s="294">
        <f t="shared" ref="J12" si="5">G12/(H12-I12)</f>
        <v>0.84090909090909094</v>
      </c>
      <c r="K12" s="293">
        <v>40</v>
      </c>
      <c r="L12" s="287">
        <v>49</v>
      </c>
      <c r="M12" s="294">
        <f t="shared" ref="M12" si="6">K12/L12</f>
        <v>0.81632653061224492</v>
      </c>
      <c r="N12" s="293">
        <v>15</v>
      </c>
      <c r="O12" s="287">
        <v>49</v>
      </c>
      <c r="P12" s="294">
        <f t="shared" ref="P12" si="7">N12/O12</f>
        <v>0.30612244897959184</v>
      </c>
      <c r="Q12" s="295">
        <v>785</v>
      </c>
      <c r="R12" s="287">
        <v>49</v>
      </c>
      <c r="S12" s="296">
        <f>Q12/R12</f>
        <v>16.020408163265305</v>
      </c>
      <c r="T12" s="247"/>
    </row>
    <row r="13" spans="1:20" ht="16.5" customHeight="1" x14ac:dyDescent="0.25">
      <c r="A13" s="39">
        <v>6</v>
      </c>
      <c r="B13" s="40">
        <v>10120</v>
      </c>
      <c r="C13" s="227" t="s">
        <v>73</v>
      </c>
      <c r="D13" s="286">
        <v>56</v>
      </c>
      <c r="E13" s="287">
        <v>10</v>
      </c>
      <c r="F13" s="288">
        <f t="shared" si="0"/>
        <v>0.8214285714285714</v>
      </c>
      <c r="G13" s="289">
        <v>20</v>
      </c>
      <c r="H13" s="290">
        <v>56</v>
      </c>
      <c r="I13" s="291">
        <v>10</v>
      </c>
      <c r="J13" s="294">
        <f t="shared" si="1"/>
        <v>0.43478260869565216</v>
      </c>
      <c r="K13" s="293">
        <v>21</v>
      </c>
      <c r="L13" s="345">
        <v>62</v>
      </c>
      <c r="M13" s="294">
        <f t="shared" si="2"/>
        <v>0.33870967741935482</v>
      </c>
      <c r="N13" s="293">
        <v>35</v>
      </c>
      <c r="O13" s="287">
        <v>62</v>
      </c>
      <c r="P13" s="294">
        <f t="shared" si="3"/>
        <v>0.56451612903225812</v>
      </c>
      <c r="Q13" s="295">
        <v>828</v>
      </c>
      <c r="R13" s="287">
        <v>62</v>
      </c>
      <c r="S13" s="296">
        <f t="shared" si="4"/>
        <v>13.35483870967742</v>
      </c>
      <c r="T13" s="244"/>
    </row>
    <row r="14" spans="1:20" ht="16.5" customHeight="1" x14ac:dyDescent="0.25">
      <c r="A14" s="39">
        <v>7</v>
      </c>
      <c r="B14" s="40">
        <v>10190</v>
      </c>
      <c r="C14" s="227" t="s">
        <v>4</v>
      </c>
      <c r="D14" s="286">
        <v>88</v>
      </c>
      <c r="E14" s="287">
        <v>6</v>
      </c>
      <c r="F14" s="288">
        <f t="shared" si="0"/>
        <v>0.93181818181818177</v>
      </c>
      <c r="G14" s="289">
        <v>51</v>
      </c>
      <c r="H14" s="290">
        <v>88</v>
      </c>
      <c r="I14" s="291">
        <v>6</v>
      </c>
      <c r="J14" s="294">
        <f t="shared" si="1"/>
        <v>0.62195121951219512</v>
      </c>
      <c r="K14" s="293">
        <v>52</v>
      </c>
      <c r="L14" s="345">
        <v>88</v>
      </c>
      <c r="M14" s="294">
        <f t="shared" si="2"/>
        <v>0.59090909090909094</v>
      </c>
      <c r="N14" s="293">
        <v>41</v>
      </c>
      <c r="O14" s="287">
        <v>88</v>
      </c>
      <c r="P14" s="294">
        <f t="shared" si="3"/>
        <v>0.46590909090909088</v>
      </c>
      <c r="Q14" s="295">
        <v>1179</v>
      </c>
      <c r="R14" s="287">
        <v>88</v>
      </c>
      <c r="S14" s="296">
        <f t="shared" si="4"/>
        <v>13.397727272727273</v>
      </c>
      <c r="T14" s="244"/>
    </row>
    <row r="15" spans="1:20" ht="16.5" customHeight="1" x14ac:dyDescent="0.25">
      <c r="A15" s="39">
        <v>8</v>
      </c>
      <c r="B15" s="40">
        <v>10320</v>
      </c>
      <c r="C15" s="227" t="s">
        <v>68</v>
      </c>
      <c r="D15" s="286">
        <v>69</v>
      </c>
      <c r="E15" s="287">
        <v>12</v>
      </c>
      <c r="F15" s="288">
        <f t="shared" si="0"/>
        <v>0.82608695652173914</v>
      </c>
      <c r="G15" s="289">
        <v>33</v>
      </c>
      <c r="H15" s="290">
        <v>69</v>
      </c>
      <c r="I15" s="291">
        <v>12</v>
      </c>
      <c r="J15" s="294">
        <f t="shared" si="1"/>
        <v>0.57894736842105265</v>
      </c>
      <c r="K15" s="293">
        <v>34</v>
      </c>
      <c r="L15" s="345">
        <v>73</v>
      </c>
      <c r="M15" s="294">
        <f t="shared" si="2"/>
        <v>0.46575342465753422</v>
      </c>
      <c r="N15" s="293">
        <v>39</v>
      </c>
      <c r="O15" s="287">
        <v>73</v>
      </c>
      <c r="P15" s="294">
        <f t="shared" si="3"/>
        <v>0.53424657534246578</v>
      </c>
      <c r="Q15" s="295">
        <v>918</v>
      </c>
      <c r="R15" s="287">
        <v>73</v>
      </c>
      <c r="S15" s="296">
        <f t="shared" si="4"/>
        <v>12.575342465753424</v>
      </c>
      <c r="T15" s="244"/>
    </row>
    <row r="16" spans="1:20" ht="16.5" customHeight="1" thickBot="1" x14ac:dyDescent="0.3">
      <c r="A16" s="33">
        <v>9</v>
      </c>
      <c r="B16" s="41">
        <v>10860</v>
      </c>
      <c r="C16" s="228" t="s">
        <v>129</v>
      </c>
      <c r="D16" s="297">
        <v>56</v>
      </c>
      <c r="E16" s="298">
        <v>8</v>
      </c>
      <c r="F16" s="299">
        <f t="shared" si="0"/>
        <v>0.8571428571428571</v>
      </c>
      <c r="G16" s="300">
        <v>35</v>
      </c>
      <c r="H16" s="301">
        <v>56</v>
      </c>
      <c r="I16" s="302">
        <v>8</v>
      </c>
      <c r="J16" s="304">
        <f t="shared" si="1"/>
        <v>0.72916666666666663</v>
      </c>
      <c r="K16" s="303">
        <v>35</v>
      </c>
      <c r="L16" s="346">
        <v>51</v>
      </c>
      <c r="M16" s="304">
        <f t="shared" si="2"/>
        <v>0.68627450980392157</v>
      </c>
      <c r="N16" s="303">
        <v>25</v>
      </c>
      <c r="O16" s="298">
        <v>51</v>
      </c>
      <c r="P16" s="304">
        <f t="shared" si="3"/>
        <v>0.49019607843137253</v>
      </c>
      <c r="Q16" s="305">
        <v>911</v>
      </c>
      <c r="R16" s="298">
        <v>51</v>
      </c>
      <c r="S16" s="306">
        <f t="shared" si="4"/>
        <v>17.862745098039216</v>
      </c>
      <c r="T16" s="246"/>
    </row>
    <row r="17" spans="1:20" ht="16.5" customHeight="1" thickBot="1" x14ac:dyDescent="0.3">
      <c r="A17" s="42"/>
      <c r="B17" s="366" t="s">
        <v>130</v>
      </c>
      <c r="C17" s="367"/>
      <c r="D17" s="275">
        <f>SUM(D18:D29)</f>
        <v>860</v>
      </c>
      <c r="E17" s="276">
        <f>SUM(E18:E29)</f>
        <v>110</v>
      </c>
      <c r="F17" s="277">
        <f>AVERAGE(F18:F29)</f>
        <v>0.87276694037736269</v>
      </c>
      <c r="G17" s="278">
        <f>SUM(G18:G29)</f>
        <v>554</v>
      </c>
      <c r="H17" s="279">
        <f>SUM(H18:H29)</f>
        <v>860</v>
      </c>
      <c r="I17" s="280">
        <f>SUM(I18:I29)</f>
        <v>110</v>
      </c>
      <c r="J17" s="283">
        <f>AVERAGE(J18:J29)</f>
        <v>0.73275178666063612</v>
      </c>
      <c r="K17" s="281">
        <f>SUM(K18:K29)</f>
        <v>632</v>
      </c>
      <c r="L17" s="282">
        <f>SUM(L18:L29)</f>
        <v>938</v>
      </c>
      <c r="M17" s="283">
        <f>AVERAGE(M18:M29)</f>
        <v>0.67427065814180687</v>
      </c>
      <c r="N17" s="281">
        <f>SUM(N18:N29)</f>
        <v>441</v>
      </c>
      <c r="O17" s="282">
        <f>SUM(O18:O29)</f>
        <v>938</v>
      </c>
      <c r="P17" s="283">
        <f>AVERAGE(P18:P29)</f>
        <v>0.46870604165324398</v>
      </c>
      <c r="Q17" s="284">
        <f>SUM(Q18:Q29)</f>
        <v>12323</v>
      </c>
      <c r="R17" s="276">
        <f>SUM(R18:R29)</f>
        <v>938</v>
      </c>
      <c r="S17" s="285">
        <f>AVERAGE(S18:S29)</f>
        <v>13.706971623175193</v>
      </c>
      <c r="T17" s="248"/>
    </row>
    <row r="18" spans="1:20" ht="16.5" customHeight="1" x14ac:dyDescent="0.25">
      <c r="A18" s="37">
        <v>1</v>
      </c>
      <c r="B18" s="38">
        <v>20040</v>
      </c>
      <c r="C18" s="229" t="s">
        <v>74</v>
      </c>
      <c r="D18" s="307">
        <v>78</v>
      </c>
      <c r="E18" s="308">
        <v>20</v>
      </c>
      <c r="F18" s="288">
        <f>(D18-E18)/D18</f>
        <v>0.74358974358974361</v>
      </c>
      <c r="G18" s="309">
        <v>40</v>
      </c>
      <c r="H18" s="310">
        <v>78</v>
      </c>
      <c r="I18" s="311">
        <v>20</v>
      </c>
      <c r="J18" s="313">
        <f t="shared" si="1"/>
        <v>0.68965517241379315</v>
      </c>
      <c r="K18" s="312">
        <v>47</v>
      </c>
      <c r="L18" s="308">
        <v>73</v>
      </c>
      <c r="M18" s="313">
        <f t="shared" si="2"/>
        <v>0.64383561643835618</v>
      </c>
      <c r="N18" s="312">
        <v>30</v>
      </c>
      <c r="O18" s="308">
        <v>73</v>
      </c>
      <c r="P18" s="313">
        <f t="shared" si="3"/>
        <v>0.41095890410958902</v>
      </c>
      <c r="Q18" s="314">
        <v>1064</v>
      </c>
      <c r="R18" s="308">
        <v>73</v>
      </c>
      <c r="S18" s="315">
        <f t="shared" ref="S18:S29" si="8">Q18/R18</f>
        <v>14.575342465753424</v>
      </c>
      <c r="T18" s="244"/>
    </row>
    <row r="19" spans="1:20" ht="16.5" customHeight="1" x14ac:dyDescent="0.25">
      <c r="A19" s="37">
        <v>2</v>
      </c>
      <c r="B19" s="40">
        <v>20061</v>
      </c>
      <c r="C19" s="227" t="s">
        <v>75</v>
      </c>
      <c r="D19" s="286">
        <v>55</v>
      </c>
      <c r="E19" s="287">
        <v>6</v>
      </c>
      <c r="F19" s="288">
        <f>(D19-E19)/D19</f>
        <v>0.89090909090909087</v>
      </c>
      <c r="G19" s="289">
        <v>35</v>
      </c>
      <c r="H19" s="290">
        <v>55</v>
      </c>
      <c r="I19" s="291">
        <v>6</v>
      </c>
      <c r="J19" s="294">
        <f>G19/(H19-I19)</f>
        <v>0.7142857142857143</v>
      </c>
      <c r="K19" s="293">
        <v>36</v>
      </c>
      <c r="L19" s="287">
        <v>53</v>
      </c>
      <c r="M19" s="294">
        <f>K19/L19</f>
        <v>0.67924528301886788</v>
      </c>
      <c r="N19" s="293">
        <v>21</v>
      </c>
      <c r="O19" s="287">
        <v>53</v>
      </c>
      <c r="P19" s="294">
        <f>N19/O19</f>
        <v>0.39622641509433965</v>
      </c>
      <c r="Q19" s="295">
        <v>717</v>
      </c>
      <c r="R19" s="287">
        <v>53</v>
      </c>
      <c r="S19" s="296">
        <f>Q19/R19</f>
        <v>13.528301886792454</v>
      </c>
      <c r="T19" s="244"/>
    </row>
    <row r="20" spans="1:20" ht="16.5" customHeight="1" x14ac:dyDescent="0.25">
      <c r="A20" s="37">
        <v>3</v>
      </c>
      <c r="B20" s="40">
        <v>21020</v>
      </c>
      <c r="C20" s="227" t="s">
        <v>79</v>
      </c>
      <c r="D20" s="286">
        <v>75</v>
      </c>
      <c r="E20" s="287">
        <v>8</v>
      </c>
      <c r="F20" s="288">
        <f>(D20-E20)/D20</f>
        <v>0.89333333333333331</v>
      </c>
      <c r="G20" s="289">
        <v>58</v>
      </c>
      <c r="H20" s="290">
        <v>75</v>
      </c>
      <c r="I20" s="291">
        <v>8</v>
      </c>
      <c r="J20" s="294">
        <f>G20/(H20-I20)</f>
        <v>0.86567164179104472</v>
      </c>
      <c r="K20" s="293">
        <v>61</v>
      </c>
      <c r="L20" s="287">
        <v>72</v>
      </c>
      <c r="M20" s="294">
        <f>K20/L20</f>
        <v>0.84722222222222221</v>
      </c>
      <c r="N20" s="293">
        <v>34</v>
      </c>
      <c r="O20" s="287">
        <v>72</v>
      </c>
      <c r="P20" s="294">
        <f>N20/O20</f>
        <v>0.47222222222222221</v>
      </c>
      <c r="Q20" s="295">
        <v>999</v>
      </c>
      <c r="R20" s="287">
        <v>72</v>
      </c>
      <c r="S20" s="296">
        <f>Q20/R20</f>
        <v>13.875</v>
      </c>
      <c r="T20" s="244"/>
    </row>
    <row r="21" spans="1:20" ht="16.5" customHeight="1" x14ac:dyDescent="0.25">
      <c r="A21" s="39">
        <v>4</v>
      </c>
      <c r="B21" s="40">
        <v>20060</v>
      </c>
      <c r="C21" s="227" t="s">
        <v>85</v>
      </c>
      <c r="D21" s="286">
        <v>126</v>
      </c>
      <c r="E21" s="287">
        <v>8</v>
      </c>
      <c r="F21" s="288">
        <f t="shared" ref="F21:F29" si="9">(D21-E21)/D21</f>
        <v>0.93650793650793651</v>
      </c>
      <c r="G21" s="289">
        <v>92</v>
      </c>
      <c r="H21" s="290">
        <v>126</v>
      </c>
      <c r="I21" s="291">
        <v>8</v>
      </c>
      <c r="J21" s="294">
        <f t="shared" si="1"/>
        <v>0.77966101694915257</v>
      </c>
      <c r="K21" s="293">
        <v>99</v>
      </c>
      <c r="L21" s="287">
        <v>134</v>
      </c>
      <c r="M21" s="294">
        <f t="shared" si="2"/>
        <v>0.73880597014925375</v>
      </c>
      <c r="N21" s="293">
        <v>61</v>
      </c>
      <c r="O21" s="287">
        <v>134</v>
      </c>
      <c r="P21" s="294">
        <f t="shared" si="3"/>
        <v>0.45522388059701491</v>
      </c>
      <c r="Q21" s="295">
        <v>1678</v>
      </c>
      <c r="R21" s="287">
        <v>134</v>
      </c>
      <c r="S21" s="296">
        <f t="shared" si="8"/>
        <v>12.522388059701493</v>
      </c>
      <c r="T21" s="244"/>
    </row>
    <row r="22" spans="1:20" ht="16.5" customHeight="1" x14ac:dyDescent="0.25">
      <c r="A22" s="39">
        <v>5</v>
      </c>
      <c r="B22" s="40">
        <v>20400</v>
      </c>
      <c r="C22" s="227" t="s">
        <v>77</v>
      </c>
      <c r="D22" s="286">
        <v>107</v>
      </c>
      <c r="E22" s="287">
        <v>20</v>
      </c>
      <c r="F22" s="288">
        <f>(D22-E22)/D22</f>
        <v>0.81308411214953269</v>
      </c>
      <c r="G22" s="289">
        <v>69</v>
      </c>
      <c r="H22" s="290">
        <v>107</v>
      </c>
      <c r="I22" s="291">
        <v>20</v>
      </c>
      <c r="J22" s="294">
        <f>G22/(H22-I22)</f>
        <v>0.7931034482758621</v>
      </c>
      <c r="K22" s="293">
        <v>72</v>
      </c>
      <c r="L22" s="287">
        <v>105</v>
      </c>
      <c r="M22" s="294">
        <f>K22/L22</f>
        <v>0.68571428571428572</v>
      </c>
      <c r="N22" s="293">
        <v>38</v>
      </c>
      <c r="O22" s="287">
        <v>105</v>
      </c>
      <c r="P22" s="294">
        <f>N22/O22</f>
        <v>0.3619047619047619</v>
      </c>
      <c r="Q22" s="295">
        <v>1491</v>
      </c>
      <c r="R22" s="287">
        <v>105</v>
      </c>
      <c r="S22" s="296">
        <f>Q22/R22</f>
        <v>14.2</v>
      </c>
      <c r="T22" s="244"/>
    </row>
    <row r="23" spans="1:20" ht="16.5" customHeight="1" x14ac:dyDescent="0.25">
      <c r="A23" s="39">
        <v>6</v>
      </c>
      <c r="B23" s="40">
        <v>20080</v>
      </c>
      <c r="C23" s="227" t="s">
        <v>76</v>
      </c>
      <c r="D23" s="286">
        <v>57</v>
      </c>
      <c r="E23" s="287">
        <v>12</v>
      </c>
      <c r="F23" s="288">
        <f t="shared" si="9"/>
        <v>0.78947368421052633</v>
      </c>
      <c r="G23" s="289">
        <v>32</v>
      </c>
      <c r="H23" s="290">
        <v>57</v>
      </c>
      <c r="I23" s="291">
        <v>12</v>
      </c>
      <c r="J23" s="294">
        <f t="shared" si="1"/>
        <v>0.71111111111111114</v>
      </c>
      <c r="K23" s="293">
        <v>35</v>
      </c>
      <c r="L23" s="287">
        <v>60</v>
      </c>
      <c r="M23" s="294">
        <f t="shared" si="2"/>
        <v>0.58333333333333337</v>
      </c>
      <c r="N23" s="293">
        <v>28</v>
      </c>
      <c r="O23" s="287">
        <v>60</v>
      </c>
      <c r="P23" s="294">
        <f t="shared" si="3"/>
        <v>0.46666666666666667</v>
      </c>
      <c r="Q23" s="295">
        <v>942</v>
      </c>
      <c r="R23" s="287">
        <v>60</v>
      </c>
      <c r="S23" s="296">
        <f t="shared" si="8"/>
        <v>15.7</v>
      </c>
      <c r="T23" s="244"/>
    </row>
    <row r="24" spans="1:20" ht="16.5" customHeight="1" x14ac:dyDescent="0.25">
      <c r="A24" s="39">
        <v>7</v>
      </c>
      <c r="B24" s="40">
        <v>20460</v>
      </c>
      <c r="C24" s="227" t="s">
        <v>10</v>
      </c>
      <c r="D24" s="286">
        <v>57</v>
      </c>
      <c r="E24" s="287">
        <v>7</v>
      </c>
      <c r="F24" s="288">
        <f t="shared" si="9"/>
        <v>0.8771929824561403</v>
      </c>
      <c r="G24" s="289">
        <v>43</v>
      </c>
      <c r="H24" s="290">
        <v>57</v>
      </c>
      <c r="I24" s="291">
        <v>7</v>
      </c>
      <c r="J24" s="294">
        <f t="shared" si="1"/>
        <v>0.86</v>
      </c>
      <c r="K24" s="293">
        <v>47</v>
      </c>
      <c r="L24" s="287">
        <v>66</v>
      </c>
      <c r="M24" s="294">
        <f t="shared" si="2"/>
        <v>0.71212121212121215</v>
      </c>
      <c r="N24" s="293">
        <v>27</v>
      </c>
      <c r="O24" s="287">
        <v>66</v>
      </c>
      <c r="P24" s="294">
        <f t="shared" si="3"/>
        <v>0.40909090909090912</v>
      </c>
      <c r="Q24" s="295">
        <v>1020</v>
      </c>
      <c r="R24" s="287">
        <v>66</v>
      </c>
      <c r="S24" s="296">
        <f t="shared" si="8"/>
        <v>15.454545454545455</v>
      </c>
      <c r="T24" s="244"/>
    </row>
    <row r="25" spans="1:20" ht="16.5" customHeight="1" x14ac:dyDescent="0.25">
      <c r="A25" s="39">
        <v>8</v>
      </c>
      <c r="B25" s="40">
        <v>20550</v>
      </c>
      <c r="C25" s="227" t="s">
        <v>78</v>
      </c>
      <c r="D25" s="286">
        <v>66</v>
      </c>
      <c r="E25" s="287">
        <v>8</v>
      </c>
      <c r="F25" s="288">
        <f t="shared" si="9"/>
        <v>0.87878787878787878</v>
      </c>
      <c r="G25" s="289">
        <v>36</v>
      </c>
      <c r="H25" s="290">
        <v>66</v>
      </c>
      <c r="I25" s="291">
        <v>8</v>
      </c>
      <c r="J25" s="294">
        <f t="shared" si="1"/>
        <v>0.62068965517241381</v>
      </c>
      <c r="K25" s="293">
        <v>64</v>
      </c>
      <c r="L25" s="287">
        <v>108</v>
      </c>
      <c r="M25" s="294">
        <f t="shared" si="2"/>
        <v>0.59259259259259256</v>
      </c>
      <c r="N25" s="293">
        <v>65</v>
      </c>
      <c r="O25" s="287">
        <v>108</v>
      </c>
      <c r="P25" s="294">
        <f t="shared" si="3"/>
        <v>0.60185185185185186</v>
      </c>
      <c r="Q25" s="295">
        <v>664</v>
      </c>
      <c r="R25" s="287">
        <v>108</v>
      </c>
      <c r="S25" s="296">
        <f t="shared" si="8"/>
        <v>6.1481481481481479</v>
      </c>
      <c r="T25" s="244"/>
    </row>
    <row r="26" spans="1:20" ht="16.5" customHeight="1" x14ac:dyDescent="0.25">
      <c r="A26" s="39">
        <v>9</v>
      </c>
      <c r="B26" s="40">
        <v>20630</v>
      </c>
      <c r="C26" s="227" t="s">
        <v>11</v>
      </c>
      <c r="D26" s="286">
        <v>76</v>
      </c>
      <c r="E26" s="287">
        <v>5</v>
      </c>
      <c r="F26" s="288">
        <f t="shared" si="9"/>
        <v>0.93421052631578949</v>
      </c>
      <c r="G26" s="289">
        <v>45</v>
      </c>
      <c r="H26" s="290">
        <v>76</v>
      </c>
      <c r="I26" s="291">
        <v>5</v>
      </c>
      <c r="J26" s="294">
        <f t="shared" si="1"/>
        <v>0.63380281690140849</v>
      </c>
      <c r="K26" s="293">
        <v>46</v>
      </c>
      <c r="L26" s="287">
        <v>79</v>
      </c>
      <c r="M26" s="294">
        <f t="shared" si="2"/>
        <v>0.58227848101265822</v>
      </c>
      <c r="N26" s="293">
        <v>42</v>
      </c>
      <c r="O26" s="287">
        <v>79</v>
      </c>
      <c r="P26" s="294">
        <f t="shared" si="3"/>
        <v>0.53164556962025311</v>
      </c>
      <c r="Q26" s="295">
        <v>807</v>
      </c>
      <c r="R26" s="287">
        <v>79</v>
      </c>
      <c r="S26" s="296">
        <f t="shared" si="8"/>
        <v>10.215189873417721</v>
      </c>
      <c r="T26" s="244"/>
    </row>
    <row r="27" spans="1:20" ht="16.5" customHeight="1" x14ac:dyDescent="0.25">
      <c r="A27" s="39">
        <v>10</v>
      </c>
      <c r="B27" s="40">
        <v>20810</v>
      </c>
      <c r="C27" s="227" t="s">
        <v>12</v>
      </c>
      <c r="D27" s="286">
        <v>71</v>
      </c>
      <c r="E27" s="287">
        <v>8</v>
      </c>
      <c r="F27" s="288">
        <f t="shared" si="9"/>
        <v>0.88732394366197187</v>
      </c>
      <c r="G27" s="289">
        <v>45</v>
      </c>
      <c r="H27" s="290">
        <v>71</v>
      </c>
      <c r="I27" s="291">
        <v>8</v>
      </c>
      <c r="J27" s="294">
        <f t="shared" si="1"/>
        <v>0.7142857142857143</v>
      </c>
      <c r="K27" s="293">
        <v>48</v>
      </c>
      <c r="L27" s="287">
        <v>70</v>
      </c>
      <c r="M27" s="294">
        <f t="shared" si="2"/>
        <v>0.68571428571428572</v>
      </c>
      <c r="N27" s="293">
        <v>39</v>
      </c>
      <c r="O27" s="287">
        <v>70</v>
      </c>
      <c r="P27" s="294">
        <f t="shared" si="3"/>
        <v>0.55714285714285716</v>
      </c>
      <c r="Q27" s="295">
        <v>931</v>
      </c>
      <c r="R27" s="287">
        <v>70</v>
      </c>
      <c r="S27" s="296">
        <f t="shared" si="8"/>
        <v>13.3</v>
      </c>
      <c r="T27" s="244"/>
    </row>
    <row r="28" spans="1:20" ht="16.5" customHeight="1" x14ac:dyDescent="0.25">
      <c r="A28" s="39">
        <v>11</v>
      </c>
      <c r="B28" s="40">
        <v>20900</v>
      </c>
      <c r="C28" s="227" t="s">
        <v>175</v>
      </c>
      <c r="D28" s="286">
        <v>51</v>
      </c>
      <c r="E28" s="287">
        <v>5</v>
      </c>
      <c r="F28" s="288">
        <f>(D28-E28)/D28</f>
        <v>0.90196078431372551</v>
      </c>
      <c r="G28" s="289">
        <v>31</v>
      </c>
      <c r="H28" s="290">
        <v>51</v>
      </c>
      <c r="I28" s="291">
        <v>5</v>
      </c>
      <c r="J28" s="294">
        <f t="shared" si="1"/>
        <v>0.67391304347826086</v>
      </c>
      <c r="K28" s="293">
        <v>48</v>
      </c>
      <c r="L28" s="287">
        <v>78</v>
      </c>
      <c r="M28" s="294">
        <f t="shared" si="2"/>
        <v>0.61538461538461542</v>
      </c>
      <c r="N28" s="293">
        <v>36</v>
      </c>
      <c r="O28" s="287">
        <v>78</v>
      </c>
      <c r="P28" s="294">
        <f t="shared" si="3"/>
        <v>0.46153846153846156</v>
      </c>
      <c r="Q28" s="295">
        <v>1255</v>
      </c>
      <c r="R28" s="287">
        <v>78</v>
      </c>
      <c r="S28" s="296">
        <f t="shared" si="8"/>
        <v>16.089743589743591</v>
      </c>
      <c r="T28" s="244"/>
    </row>
    <row r="29" spans="1:20" ht="16.5" customHeight="1" thickBot="1" x14ac:dyDescent="0.3">
      <c r="A29" s="39">
        <v>12</v>
      </c>
      <c r="B29" s="43">
        <v>21350</v>
      </c>
      <c r="C29" s="230" t="s">
        <v>13</v>
      </c>
      <c r="D29" s="297">
        <v>41</v>
      </c>
      <c r="E29" s="298">
        <v>3</v>
      </c>
      <c r="F29" s="288">
        <f t="shared" si="9"/>
        <v>0.92682926829268297</v>
      </c>
      <c r="G29" s="300">
        <v>28</v>
      </c>
      <c r="H29" s="301">
        <v>41</v>
      </c>
      <c r="I29" s="302">
        <v>3</v>
      </c>
      <c r="J29" s="304">
        <f t="shared" si="1"/>
        <v>0.73684210526315785</v>
      </c>
      <c r="K29" s="303">
        <v>29</v>
      </c>
      <c r="L29" s="298">
        <v>40</v>
      </c>
      <c r="M29" s="304">
        <f t="shared" si="2"/>
        <v>0.72499999999999998</v>
      </c>
      <c r="N29" s="303">
        <v>20</v>
      </c>
      <c r="O29" s="298">
        <v>40</v>
      </c>
      <c r="P29" s="304">
        <f t="shared" si="3"/>
        <v>0.5</v>
      </c>
      <c r="Q29" s="305">
        <v>755</v>
      </c>
      <c r="R29" s="298">
        <v>40</v>
      </c>
      <c r="S29" s="306">
        <f t="shared" si="8"/>
        <v>18.875</v>
      </c>
      <c r="T29" s="244"/>
    </row>
    <row r="30" spans="1:20" ht="16.5" customHeight="1" thickBot="1" x14ac:dyDescent="0.3">
      <c r="A30" s="34"/>
      <c r="B30" s="366" t="s">
        <v>131</v>
      </c>
      <c r="C30" s="367"/>
      <c r="D30" s="275">
        <f>SUM(D31:D48)</f>
        <v>1154</v>
      </c>
      <c r="E30" s="276">
        <f>SUM(E31:E48)</f>
        <v>174</v>
      </c>
      <c r="F30" s="277">
        <f>AVERAGE(F31:F48)</f>
        <v>0.82759035522914159</v>
      </c>
      <c r="G30" s="278">
        <f>SUM(G31:G48)</f>
        <v>710</v>
      </c>
      <c r="H30" s="279">
        <f>SUM(H31:H48)</f>
        <v>1154</v>
      </c>
      <c r="I30" s="280">
        <f>SUM(I31:I48)</f>
        <v>174</v>
      </c>
      <c r="J30" s="283">
        <f>AVERAGE(J31:J48)</f>
        <v>0.70991188717398324</v>
      </c>
      <c r="K30" s="281">
        <f>SUM(K31:K48)</f>
        <v>739</v>
      </c>
      <c r="L30" s="282">
        <f>SUM(L31:L48)</f>
        <v>1114</v>
      </c>
      <c r="M30" s="283">
        <f>AVERAGE(M31:M48)</f>
        <v>0.65224044561245742</v>
      </c>
      <c r="N30" s="281">
        <f>SUM(N31:N48)</f>
        <v>505</v>
      </c>
      <c r="O30" s="282">
        <f>SUM(O31:O48)</f>
        <v>1114</v>
      </c>
      <c r="P30" s="283">
        <f>AVERAGE(P31:P48)</f>
        <v>0.47240602279436178</v>
      </c>
      <c r="Q30" s="284">
        <f>SUM(Q31:Q48)</f>
        <v>16387</v>
      </c>
      <c r="R30" s="276">
        <f>SUM(R31:R48)</f>
        <v>1114</v>
      </c>
      <c r="S30" s="285">
        <f>AVERAGE(S31:S48)</f>
        <v>15.049102164050598</v>
      </c>
      <c r="T30" s="248"/>
    </row>
    <row r="31" spans="1:20" ht="16.5" customHeight="1" x14ac:dyDescent="0.25">
      <c r="A31" s="39">
        <v>1</v>
      </c>
      <c r="B31" s="40">
        <v>30070</v>
      </c>
      <c r="C31" s="227" t="s">
        <v>81</v>
      </c>
      <c r="D31" s="286">
        <v>75</v>
      </c>
      <c r="E31" s="287">
        <v>9</v>
      </c>
      <c r="F31" s="288">
        <f t="shared" ref="F31:F48" si="10">(D31-E31)/D31</f>
        <v>0.88</v>
      </c>
      <c r="G31" s="289">
        <v>40</v>
      </c>
      <c r="H31" s="290">
        <v>75</v>
      </c>
      <c r="I31" s="291">
        <v>9</v>
      </c>
      <c r="J31" s="294">
        <f t="shared" si="1"/>
        <v>0.60606060606060608</v>
      </c>
      <c r="K31" s="293">
        <v>41</v>
      </c>
      <c r="L31" s="287">
        <v>86</v>
      </c>
      <c r="M31" s="294">
        <f t="shared" si="2"/>
        <v>0.47674418604651164</v>
      </c>
      <c r="N31" s="293">
        <v>29</v>
      </c>
      <c r="O31" s="287">
        <v>86</v>
      </c>
      <c r="P31" s="294">
        <f t="shared" si="3"/>
        <v>0.33720930232558138</v>
      </c>
      <c r="Q31" s="295">
        <v>1440</v>
      </c>
      <c r="R31" s="287">
        <v>86</v>
      </c>
      <c r="S31" s="296">
        <f t="shared" ref="S31:S48" si="11">Q31/R31</f>
        <v>16.744186046511629</v>
      </c>
      <c r="T31" s="249"/>
    </row>
    <row r="32" spans="1:20" ht="16.5" customHeight="1" x14ac:dyDescent="0.25">
      <c r="A32" s="39">
        <v>2</v>
      </c>
      <c r="B32" s="40">
        <v>30480</v>
      </c>
      <c r="C32" s="227" t="s">
        <v>133</v>
      </c>
      <c r="D32" s="286">
        <v>100</v>
      </c>
      <c r="E32" s="287">
        <v>14</v>
      </c>
      <c r="F32" s="288">
        <f>(D32-E32)/D32</f>
        <v>0.86</v>
      </c>
      <c r="G32" s="289">
        <v>60</v>
      </c>
      <c r="H32" s="290">
        <v>100</v>
      </c>
      <c r="I32" s="291">
        <v>14</v>
      </c>
      <c r="J32" s="294">
        <f>G32/(H32-I32)</f>
        <v>0.69767441860465118</v>
      </c>
      <c r="K32" s="293">
        <v>62</v>
      </c>
      <c r="L32" s="287">
        <v>93</v>
      </c>
      <c r="M32" s="294">
        <f>K32/L32</f>
        <v>0.66666666666666663</v>
      </c>
      <c r="N32" s="293">
        <v>36</v>
      </c>
      <c r="O32" s="287">
        <v>93</v>
      </c>
      <c r="P32" s="294">
        <f>N32/O32</f>
        <v>0.38709677419354838</v>
      </c>
      <c r="Q32" s="295">
        <v>1207</v>
      </c>
      <c r="R32" s="287">
        <v>93</v>
      </c>
      <c r="S32" s="296">
        <f>Q32/R32</f>
        <v>12.978494623655914</v>
      </c>
      <c r="T32" s="249"/>
    </row>
    <row r="33" spans="1:20" ht="16.5" customHeight="1" x14ac:dyDescent="0.25">
      <c r="A33" s="39">
        <v>3</v>
      </c>
      <c r="B33" s="40">
        <v>30460</v>
      </c>
      <c r="C33" s="227" t="s">
        <v>82</v>
      </c>
      <c r="D33" s="286">
        <v>83</v>
      </c>
      <c r="E33" s="287">
        <v>5</v>
      </c>
      <c r="F33" s="288">
        <f>(D33-E33)/D33</f>
        <v>0.93975903614457834</v>
      </c>
      <c r="G33" s="289">
        <v>72</v>
      </c>
      <c r="H33" s="290">
        <v>83</v>
      </c>
      <c r="I33" s="291">
        <v>5</v>
      </c>
      <c r="J33" s="294">
        <f>G33/(H33-I33)</f>
        <v>0.92307692307692313</v>
      </c>
      <c r="K33" s="293">
        <v>72</v>
      </c>
      <c r="L33" s="287">
        <v>82</v>
      </c>
      <c r="M33" s="294">
        <f>K33/L33</f>
        <v>0.87804878048780488</v>
      </c>
      <c r="N33" s="293">
        <v>32</v>
      </c>
      <c r="O33" s="287">
        <v>82</v>
      </c>
      <c r="P33" s="294">
        <f>N33/O33</f>
        <v>0.3902439024390244</v>
      </c>
      <c r="Q33" s="295">
        <v>1274</v>
      </c>
      <c r="R33" s="287">
        <v>82</v>
      </c>
      <c r="S33" s="296">
        <f>Q33/R33</f>
        <v>15.536585365853659</v>
      </c>
      <c r="T33" s="249"/>
    </row>
    <row r="34" spans="1:20" ht="16.5" customHeight="1" x14ac:dyDescent="0.25">
      <c r="A34" s="39">
        <v>4</v>
      </c>
      <c r="B34" s="40">
        <v>30030</v>
      </c>
      <c r="C34" s="227" t="s">
        <v>80</v>
      </c>
      <c r="D34" s="286">
        <v>73</v>
      </c>
      <c r="E34" s="287">
        <v>12</v>
      </c>
      <c r="F34" s="292">
        <f>(D34-E34)/D34</f>
        <v>0.83561643835616439</v>
      </c>
      <c r="G34" s="289">
        <v>44</v>
      </c>
      <c r="H34" s="290">
        <v>73</v>
      </c>
      <c r="I34" s="291">
        <v>12</v>
      </c>
      <c r="J34" s="294">
        <f>G34/(H34-I34)</f>
        <v>0.72131147540983609</v>
      </c>
      <c r="K34" s="293">
        <v>45</v>
      </c>
      <c r="L34" s="287">
        <v>66</v>
      </c>
      <c r="M34" s="294">
        <f>K34/L34</f>
        <v>0.68181818181818177</v>
      </c>
      <c r="N34" s="293">
        <v>22</v>
      </c>
      <c r="O34" s="287">
        <v>66</v>
      </c>
      <c r="P34" s="294">
        <f>N34/O34</f>
        <v>0.33333333333333331</v>
      </c>
      <c r="Q34" s="295">
        <v>960</v>
      </c>
      <c r="R34" s="287">
        <v>66</v>
      </c>
      <c r="S34" s="296">
        <f>Q34/R34</f>
        <v>14.545454545454545</v>
      </c>
      <c r="T34" s="250"/>
    </row>
    <row r="35" spans="1:20" ht="16.5" customHeight="1" x14ac:dyDescent="0.25">
      <c r="A35" s="39">
        <v>5</v>
      </c>
      <c r="B35" s="40">
        <v>31000</v>
      </c>
      <c r="C35" s="227" t="s">
        <v>83</v>
      </c>
      <c r="D35" s="286">
        <v>69</v>
      </c>
      <c r="E35" s="287">
        <v>9</v>
      </c>
      <c r="F35" s="288">
        <f>(D35-E35)/D35</f>
        <v>0.86956521739130432</v>
      </c>
      <c r="G35" s="289">
        <v>50</v>
      </c>
      <c r="H35" s="290">
        <v>69</v>
      </c>
      <c r="I35" s="291">
        <v>9</v>
      </c>
      <c r="J35" s="294">
        <f>G35/(H35-I35)</f>
        <v>0.83333333333333337</v>
      </c>
      <c r="K35" s="293">
        <v>51</v>
      </c>
      <c r="L35" s="287">
        <v>65</v>
      </c>
      <c r="M35" s="294">
        <f>K35/L35</f>
        <v>0.7846153846153846</v>
      </c>
      <c r="N35" s="293">
        <v>25</v>
      </c>
      <c r="O35" s="287">
        <v>65</v>
      </c>
      <c r="P35" s="294">
        <f>N35/O35</f>
        <v>0.38461538461538464</v>
      </c>
      <c r="Q35" s="295">
        <v>1024</v>
      </c>
      <c r="R35" s="287">
        <v>65</v>
      </c>
      <c r="S35" s="296">
        <f>Q35/R35</f>
        <v>15.753846153846155</v>
      </c>
      <c r="T35" s="249"/>
    </row>
    <row r="36" spans="1:20" ht="16.5" customHeight="1" x14ac:dyDescent="0.25">
      <c r="A36" s="39">
        <v>6</v>
      </c>
      <c r="B36" s="40">
        <v>30130</v>
      </c>
      <c r="C36" s="227" t="s">
        <v>0</v>
      </c>
      <c r="D36" s="286">
        <v>43</v>
      </c>
      <c r="E36" s="287">
        <v>5</v>
      </c>
      <c r="F36" s="288">
        <f t="shared" si="10"/>
        <v>0.88372093023255816</v>
      </c>
      <c r="G36" s="289">
        <v>20</v>
      </c>
      <c r="H36" s="290">
        <v>43</v>
      </c>
      <c r="I36" s="291">
        <v>5</v>
      </c>
      <c r="J36" s="294">
        <f t="shared" si="1"/>
        <v>0.52631578947368418</v>
      </c>
      <c r="K36" s="293">
        <v>21</v>
      </c>
      <c r="L36" s="287">
        <v>43</v>
      </c>
      <c r="M36" s="294">
        <f t="shared" si="2"/>
        <v>0.48837209302325579</v>
      </c>
      <c r="N36" s="293">
        <v>21</v>
      </c>
      <c r="O36" s="287">
        <v>43</v>
      </c>
      <c r="P36" s="294">
        <f t="shared" si="3"/>
        <v>0.48837209302325579</v>
      </c>
      <c r="Q36" s="295">
        <v>516</v>
      </c>
      <c r="R36" s="287">
        <v>43</v>
      </c>
      <c r="S36" s="296">
        <f t="shared" si="11"/>
        <v>12</v>
      </c>
      <c r="T36" s="249"/>
    </row>
    <row r="37" spans="1:20" ht="16.5" customHeight="1" x14ac:dyDescent="0.25">
      <c r="A37" s="39">
        <v>7</v>
      </c>
      <c r="B37" s="40">
        <v>30160</v>
      </c>
      <c r="C37" s="227" t="s">
        <v>1</v>
      </c>
      <c r="D37" s="286">
        <v>49</v>
      </c>
      <c r="E37" s="287">
        <v>8</v>
      </c>
      <c r="F37" s="288">
        <f t="shared" si="10"/>
        <v>0.83673469387755106</v>
      </c>
      <c r="G37" s="289">
        <v>31</v>
      </c>
      <c r="H37" s="291">
        <v>49</v>
      </c>
      <c r="I37" s="291">
        <v>8</v>
      </c>
      <c r="J37" s="294">
        <f t="shared" si="1"/>
        <v>0.75609756097560976</v>
      </c>
      <c r="K37" s="293">
        <v>36</v>
      </c>
      <c r="L37" s="287">
        <v>55</v>
      </c>
      <c r="M37" s="294">
        <f t="shared" si="2"/>
        <v>0.65454545454545454</v>
      </c>
      <c r="N37" s="293">
        <v>26</v>
      </c>
      <c r="O37" s="287">
        <v>55</v>
      </c>
      <c r="P37" s="294">
        <f t="shared" si="3"/>
        <v>0.47272727272727272</v>
      </c>
      <c r="Q37" s="295">
        <v>1062</v>
      </c>
      <c r="R37" s="287">
        <v>55</v>
      </c>
      <c r="S37" s="296">
        <f t="shared" si="11"/>
        <v>19.309090909090909</v>
      </c>
      <c r="T37" s="249"/>
    </row>
    <row r="38" spans="1:20" ht="16.5" customHeight="1" x14ac:dyDescent="0.25">
      <c r="A38" s="39">
        <v>8</v>
      </c>
      <c r="B38" s="40">
        <v>30310</v>
      </c>
      <c r="C38" s="227" t="s">
        <v>14</v>
      </c>
      <c r="D38" s="286">
        <v>40</v>
      </c>
      <c r="E38" s="287">
        <v>8</v>
      </c>
      <c r="F38" s="288">
        <f t="shared" si="10"/>
        <v>0.8</v>
      </c>
      <c r="G38" s="289">
        <v>21</v>
      </c>
      <c r="H38" s="290">
        <v>40</v>
      </c>
      <c r="I38" s="291">
        <v>8</v>
      </c>
      <c r="J38" s="294">
        <f t="shared" si="1"/>
        <v>0.65625</v>
      </c>
      <c r="K38" s="293">
        <v>22</v>
      </c>
      <c r="L38" s="287">
        <v>41</v>
      </c>
      <c r="M38" s="294">
        <f t="shared" si="2"/>
        <v>0.53658536585365857</v>
      </c>
      <c r="N38" s="293">
        <v>24</v>
      </c>
      <c r="O38" s="287">
        <v>41</v>
      </c>
      <c r="P38" s="294">
        <f t="shared" si="3"/>
        <v>0.58536585365853655</v>
      </c>
      <c r="Q38" s="295">
        <v>578</v>
      </c>
      <c r="R38" s="287">
        <v>41</v>
      </c>
      <c r="S38" s="296">
        <f t="shared" si="11"/>
        <v>14.097560975609756</v>
      </c>
      <c r="T38" s="249"/>
    </row>
    <row r="39" spans="1:20" ht="16.5" customHeight="1" x14ac:dyDescent="0.25">
      <c r="A39" s="39">
        <v>9</v>
      </c>
      <c r="B39" s="40">
        <v>30440</v>
      </c>
      <c r="C39" s="227" t="s">
        <v>15</v>
      </c>
      <c r="D39" s="286">
        <v>53</v>
      </c>
      <c r="E39" s="287">
        <v>7</v>
      </c>
      <c r="F39" s="288">
        <f t="shared" si="10"/>
        <v>0.86792452830188682</v>
      </c>
      <c r="G39" s="289">
        <v>37</v>
      </c>
      <c r="H39" s="290">
        <v>53</v>
      </c>
      <c r="I39" s="291">
        <v>7</v>
      </c>
      <c r="J39" s="294">
        <f t="shared" si="1"/>
        <v>0.80434782608695654</v>
      </c>
      <c r="K39" s="293">
        <v>38</v>
      </c>
      <c r="L39" s="287">
        <v>54</v>
      </c>
      <c r="M39" s="294">
        <f t="shared" si="2"/>
        <v>0.70370370370370372</v>
      </c>
      <c r="N39" s="293">
        <v>26</v>
      </c>
      <c r="O39" s="287">
        <v>54</v>
      </c>
      <c r="P39" s="294">
        <f t="shared" si="3"/>
        <v>0.48148148148148145</v>
      </c>
      <c r="Q39" s="295">
        <v>829</v>
      </c>
      <c r="R39" s="287">
        <v>54</v>
      </c>
      <c r="S39" s="296">
        <f t="shared" si="11"/>
        <v>15.351851851851851</v>
      </c>
      <c r="T39" s="249"/>
    </row>
    <row r="40" spans="1:20" ht="16.5" customHeight="1" x14ac:dyDescent="0.25">
      <c r="A40" s="39">
        <v>10</v>
      </c>
      <c r="B40" s="40">
        <v>30470</v>
      </c>
      <c r="C40" s="227" t="s">
        <v>16</v>
      </c>
      <c r="D40" s="286">
        <v>43</v>
      </c>
      <c r="E40" s="287">
        <v>38</v>
      </c>
      <c r="F40" s="288">
        <f t="shared" si="10"/>
        <v>0.11627906976744186</v>
      </c>
      <c r="G40" s="289">
        <v>2</v>
      </c>
      <c r="H40" s="290">
        <v>43</v>
      </c>
      <c r="I40" s="291">
        <v>38</v>
      </c>
      <c r="J40" s="294">
        <f t="shared" si="1"/>
        <v>0.4</v>
      </c>
      <c r="K40" s="293">
        <v>2</v>
      </c>
      <c r="L40" s="287">
        <v>5</v>
      </c>
      <c r="M40" s="294">
        <f t="shared" si="2"/>
        <v>0.4</v>
      </c>
      <c r="N40" s="293">
        <v>5</v>
      </c>
      <c r="O40" s="287">
        <v>5</v>
      </c>
      <c r="P40" s="294">
        <f t="shared" si="3"/>
        <v>1</v>
      </c>
      <c r="Q40" s="295"/>
      <c r="R40" s="287">
        <v>5</v>
      </c>
      <c r="S40" s="296"/>
      <c r="T40" s="249"/>
    </row>
    <row r="41" spans="1:20" ht="16.5" customHeight="1" x14ac:dyDescent="0.25">
      <c r="A41" s="39">
        <v>11</v>
      </c>
      <c r="B41" s="40">
        <v>30500</v>
      </c>
      <c r="C41" s="227" t="s">
        <v>17</v>
      </c>
      <c r="D41" s="286">
        <v>30</v>
      </c>
      <c r="E41" s="287">
        <v>8</v>
      </c>
      <c r="F41" s="288">
        <f t="shared" si="10"/>
        <v>0.73333333333333328</v>
      </c>
      <c r="G41" s="289">
        <v>17</v>
      </c>
      <c r="H41" s="290">
        <v>30</v>
      </c>
      <c r="I41" s="291">
        <v>8</v>
      </c>
      <c r="J41" s="294">
        <f t="shared" si="1"/>
        <v>0.77272727272727271</v>
      </c>
      <c r="K41" s="293">
        <v>17</v>
      </c>
      <c r="L41" s="287">
        <v>25</v>
      </c>
      <c r="M41" s="294">
        <f t="shared" si="2"/>
        <v>0.68</v>
      </c>
      <c r="N41" s="293">
        <v>7</v>
      </c>
      <c r="O41" s="287">
        <v>25</v>
      </c>
      <c r="P41" s="294">
        <f t="shared" si="3"/>
        <v>0.28000000000000003</v>
      </c>
      <c r="Q41" s="295">
        <v>401</v>
      </c>
      <c r="R41" s="287">
        <v>25</v>
      </c>
      <c r="S41" s="296">
        <f t="shared" si="11"/>
        <v>16.04</v>
      </c>
      <c r="T41" s="247"/>
    </row>
    <row r="42" spans="1:20" ht="16.5" customHeight="1" x14ac:dyDescent="0.25">
      <c r="A42" s="39">
        <v>12</v>
      </c>
      <c r="B42" s="40">
        <v>30530</v>
      </c>
      <c r="C42" s="227" t="s">
        <v>19</v>
      </c>
      <c r="D42" s="286">
        <v>92</v>
      </c>
      <c r="E42" s="287">
        <v>13</v>
      </c>
      <c r="F42" s="288">
        <f t="shared" si="10"/>
        <v>0.85869565217391308</v>
      </c>
      <c r="G42" s="289">
        <v>59</v>
      </c>
      <c r="H42" s="290">
        <v>92</v>
      </c>
      <c r="I42" s="291">
        <v>13</v>
      </c>
      <c r="J42" s="294">
        <f t="shared" si="1"/>
        <v>0.74683544303797467</v>
      </c>
      <c r="K42" s="293">
        <v>61</v>
      </c>
      <c r="L42" s="287">
        <v>90</v>
      </c>
      <c r="M42" s="294">
        <f t="shared" si="2"/>
        <v>0.67777777777777781</v>
      </c>
      <c r="N42" s="293">
        <v>48</v>
      </c>
      <c r="O42" s="287">
        <v>90</v>
      </c>
      <c r="P42" s="294">
        <f t="shared" si="3"/>
        <v>0.53333333333333333</v>
      </c>
      <c r="Q42" s="295">
        <v>1463</v>
      </c>
      <c r="R42" s="287">
        <v>90</v>
      </c>
      <c r="S42" s="296">
        <f t="shared" si="11"/>
        <v>16.255555555555556</v>
      </c>
      <c r="T42" s="249"/>
    </row>
    <row r="43" spans="1:20" ht="16.5" customHeight="1" x14ac:dyDescent="0.25">
      <c r="A43" s="39">
        <v>13</v>
      </c>
      <c r="B43" s="40">
        <v>30640</v>
      </c>
      <c r="C43" s="227" t="s">
        <v>22</v>
      </c>
      <c r="D43" s="286">
        <v>58</v>
      </c>
      <c r="E43" s="287">
        <v>9</v>
      </c>
      <c r="F43" s="288">
        <f t="shared" si="10"/>
        <v>0.84482758620689657</v>
      </c>
      <c r="G43" s="289">
        <v>41</v>
      </c>
      <c r="H43" s="290">
        <v>58</v>
      </c>
      <c r="I43" s="291">
        <v>9</v>
      </c>
      <c r="J43" s="294">
        <f t="shared" si="1"/>
        <v>0.83673469387755106</v>
      </c>
      <c r="K43" s="293">
        <v>42</v>
      </c>
      <c r="L43" s="287">
        <v>56</v>
      </c>
      <c r="M43" s="294">
        <f t="shared" si="2"/>
        <v>0.75</v>
      </c>
      <c r="N43" s="293">
        <v>30</v>
      </c>
      <c r="O43" s="287">
        <v>56</v>
      </c>
      <c r="P43" s="294">
        <f t="shared" si="3"/>
        <v>0.5357142857142857</v>
      </c>
      <c r="Q43" s="295">
        <v>921</v>
      </c>
      <c r="R43" s="287">
        <v>56</v>
      </c>
      <c r="S43" s="296">
        <f t="shared" si="11"/>
        <v>16.446428571428573</v>
      </c>
      <c r="T43" s="249"/>
    </row>
    <row r="44" spans="1:20" ht="16.5" customHeight="1" x14ac:dyDescent="0.25">
      <c r="A44" s="39">
        <v>14</v>
      </c>
      <c r="B44" s="40">
        <v>30650</v>
      </c>
      <c r="C44" s="227" t="s">
        <v>23</v>
      </c>
      <c r="D44" s="286">
        <v>63</v>
      </c>
      <c r="E44" s="287">
        <v>7</v>
      </c>
      <c r="F44" s="288">
        <f t="shared" si="10"/>
        <v>0.88888888888888884</v>
      </c>
      <c r="G44" s="289">
        <v>46</v>
      </c>
      <c r="H44" s="290">
        <v>63</v>
      </c>
      <c r="I44" s="291">
        <v>7</v>
      </c>
      <c r="J44" s="294">
        <f t="shared" si="1"/>
        <v>0.8214285714285714</v>
      </c>
      <c r="K44" s="293">
        <v>50</v>
      </c>
      <c r="L44" s="287">
        <v>63</v>
      </c>
      <c r="M44" s="294">
        <f t="shared" si="2"/>
        <v>0.79365079365079361</v>
      </c>
      <c r="N44" s="293">
        <v>31</v>
      </c>
      <c r="O44" s="287">
        <v>63</v>
      </c>
      <c r="P44" s="294">
        <f t="shared" si="3"/>
        <v>0.49206349206349204</v>
      </c>
      <c r="Q44" s="295">
        <v>881</v>
      </c>
      <c r="R44" s="287">
        <v>63</v>
      </c>
      <c r="S44" s="296">
        <f t="shared" si="11"/>
        <v>13.984126984126984</v>
      </c>
      <c r="T44" s="249"/>
    </row>
    <row r="45" spans="1:20" ht="16.5" customHeight="1" x14ac:dyDescent="0.25">
      <c r="A45" s="39">
        <v>15</v>
      </c>
      <c r="B45" s="40">
        <v>30790</v>
      </c>
      <c r="C45" s="227" t="s">
        <v>24</v>
      </c>
      <c r="D45" s="286">
        <v>50</v>
      </c>
      <c r="E45" s="287">
        <v>3</v>
      </c>
      <c r="F45" s="288">
        <f t="shared" si="10"/>
        <v>0.94</v>
      </c>
      <c r="G45" s="289">
        <v>30</v>
      </c>
      <c r="H45" s="290">
        <v>50</v>
      </c>
      <c r="I45" s="291">
        <v>3</v>
      </c>
      <c r="J45" s="294">
        <f t="shared" si="1"/>
        <v>0.63829787234042556</v>
      </c>
      <c r="K45" s="293">
        <v>31</v>
      </c>
      <c r="L45" s="287">
        <v>50</v>
      </c>
      <c r="M45" s="294">
        <f t="shared" si="2"/>
        <v>0.62</v>
      </c>
      <c r="N45" s="293">
        <v>23</v>
      </c>
      <c r="O45" s="287">
        <v>50</v>
      </c>
      <c r="P45" s="294">
        <f t="shared" si="3"/>
        <v>0.46</v>
      </c>
      <c r="Q45" s="295">
        <v>699</v>
      </c>
      <c r="R45" s="287">
        <v>50</v>
      </c>
      <c r="S45" s="296">
        <f t="shared" si="11"/>
        <v>13.98</v>
      </c>
      <c r="T45" s="249"/>
    </row>
    <row r="46" spans="1:20" ht="16.5" customHeight="1" x14ac:dyDescent="0.25">
      <c r="A46" s="39">
        <v>16</v>
      </c>
      <c r="B46" s="40">
        <v>30890</v>
      </c>
      <c r="C46" s="227" t="s">
        <v>5</v>
      </c>
      <c r="D46" s="286">
        <v>42</v>
      </c>
      <c r="E46" s="287">
        <v>5</v>
      </c>
      <c r="F46" s="288">
        <f t="shared" si="10"/>
        <v>0.88095238095238093</v>
      </c>
      <c r="G46" s="289">
        <v>29</v>
      </c>
      <c r="H46" s="290">
        <v>42</v>
      </c>
      <c r="I46" s="291">
        <v>5</v>
      </c>
      <c r="J46" s="294">
        <f t="shared" si="1"/>
        <v>0.78378378378378377</v>
      </c>
      <c r="K46" s="293">
        <v>32</v>
      </c>
      <c r="L46" s="287">
        <v>41</v>
      </c>
      <c r="M46" s="294">
        <f t="shared" si="2"/>
        <v>0.78048780487804881</v>
      </c>
      <c r="N46" s="293">
        <v>10</v>
      </c>
      <c r="O46" s="287">
        <v>41</v>
      </c>
      <c r="P46" s="294">
        <f t="shared" si="3"/>
        <v>0.24390243902439024</v>
      </c>
      <c r="Q46" s="295">
        <v>706</v>
      </c>
      <c r="R46" s="287">
        <v>41</v>
      </c>
      <c r="S46" s="296">
        <f t="shared" si="11"/>
        <v>17.219512195121951</v>
      </c>
      <c r="T46" s="249"/>
    </row>
    <row r="47" spans="1:20" ht="16.5" customHeight="1" x14ac:dyDescent="0.25">
      <c r="A47" s="39">
        <v>17</v>
      </c>
      <c r="B47" s="40">
        <v>30940</v>
      </c>
      <c r="C47" s="227" t="s">
        <v>8</v>
      </c>
      <c r="D47" s="286">
        <v>71</v>
      </c>
      <c r="E47" s="287">
        <v>4</v>
      </c>
      <c r="F47" s="288">
        <f t="shared" si="10"/>
        <v>0.94366197183098588</v>
      </c>
      <c r="G47" s="289">
        <v>42</v>
      </c>
      <c r="H47" s="290">
        <v>71</v>
      </c>
      <c r="I47" s="291">
        <v>4</v>
      </c>
      <c r="J47" s="294">
        <f t="shared" si="1"/>
        <v>0.62686567164179108</v>
      </c>
      <c r="K47" s="293">
        <v>44</v>
      </c>
      <c r="L47" s="287">
        <v>75</v>
      </c>
      <c r="M47" s="294">
        <f t="shared" si="2"/>
        <v>0.58666666666666667</v>
      </c>
      <c r="N47" s="293">
        <v>40</v>
      </c>
      <c r="O47" s="287">
        <v>75</v>
      </c>
      <c r="P47" s="294">
        <f t="shared" si="3"/>
        <v>0.53333333333333333</v>
      </c>
      <c r="Q47" s="295">
        <v>1144</v>
      </c>
      <c r="R47" s="287">
        <v>75</v>
      </c>
      <c r="S47" s="296">
        <f t="shared" si="11"/>
        <v>15.253333333333334</v>
      </c>
      <c r="T47" s="249"/>
    </row>
    <row r="48" spans="1:20" ht="16.5" customHeight="1" thickBot="1" x14ac:dyDescent="0.3">
      <c r="A48" s="33">
        <v>18</v>
      </c>
      <c r="B48" s="41">
        <v>31480</v>
      </c>
      <c r="C48" s="228" t="s">
        <v>84</v>
      </c>
      <c r="D48" s="297">
        <v>120</v>
      </c>
      <c r="E48" s="298">
        <v>10</v>
      </c>
      <c r="F48" s="288">
        <f t="shared" si="10"/>
        <v>0.91666666666666663</v>
      </c>
      <c r="G48" s="300">
        <v>69</v>
      </c>
      <c r="H48" s="301">
        <v>120</v>
      </c>
      <c r="I48" s="302">
        <v>10</v>
      </c>
      <c r="J48" s="304">
        <f t="shared" si="1"/>
        <v>0.62727272727272732</v>
      </c>
      <c r="K48" s="303">
        <v>72</v>
      </c>
      <c r="L48" s="298">
        <v>124</v>
      </c>
      <c r="M48" s="304">
        <f t="shared" si="2"/>
        <v>0.58064516129032262</v>
      </c>
      <c r="N48" s="303">
        <v>70</v>
      </c>
      <c r="O48" s="298">
        <v>124</v>
      </c>
      <c r="P48" s="304">
        <f t="shared" si="3"/>
        <v>0.56451612903225812</v>
      </c>
      <c r="Q48" s="305">
        <v>1282</v>
      </c>
      <c r="R48" s="298">
        <v>124</v>
      </c>
      <c r="S48" s="306">
        <f t="shared" si="11"/>
        <v>10.338709677419354</v>
      </c>
      <c r="T48" s="251"/>
    </row>
    <row r="49" spans="1:20" ht="16.5" customHeight="1" thickBot="1" x14ac:dyDescent="0.3">
      <c r="A49" s="45"/>
      <c r="B49" s="368" t="s">
        <v>132</v>
      </c>
      <c r="C49" s="369"/>
      <c r="D49" s="275">
        <f t="shared" ref="D49" si="12">SUM(D50:D68)</f>
        <v>1415</v>
      </c>
      <c r="E49" s="276">
        <f>SUM(E50:E68)</f>
        <v>189</v>
      </c>
      <c r="F49" s="277">
        <f>AVERAGE(F50:F68)</f>
        <v>0.85783364689335317</v>
      </c>
      <c r="G49" s="278">
        <f t="shared" ref="G49:H49" si="13">SUM(G50:G68)</f>
        <v>766</v>
      </c>
      <c r="H49" s="279">
        <f t="shared" si="13"/>
        <v>1415</v>
      </c>
      <c r="I49" s="280">
        <f>SUM(I50:I68)</f>
        <v>189</v>
      </c>
      <c r="J49" s="283">
        <f>AVERAGE(J50:J68)</f>
        <v>0.62638566618582703</v>
      </c>
      <c r="K49" s="281">
        <f t="shared" ref="K49" si="14">SUM(K50:K68)</f>
        <v>847</v>
      </c>
      <c r="L49" s="282">
        <f t="shared" ref="L49" si="15">SUM(L50:L68)</f>
        <v>1493</v>
      </c>
      <c r="M49" s="283">
        <f>AVERAGE(M50:M68)</f>
        <v>0.56656766057105445</v>
      </c>
      <c r="N49" s="281">
        <f t="shared" ref="N49:O49" si="16">SUM(N50:N68)</f>
        <v>701</v>
      </c>
      <c r="O49" s="282">
        <f t="shared" si="16"/>
        <v>1493</v>
      </c>
      <c r="P49" s="283">
        <f>AVERAGE(P50:P68)</f>
        <v>0.46687650011358978</v>
      </c>
      <c r="Q49" s="284">
        <f t="shared" ref="Q49:R49" si="17">SUM(Q50:Q68)</f>
        <v>18819</v>
      </c>
      <c r="R49" s="276">
        <f t="shared" si="17"/>
        <v>1493</v>
      </c>
      <c r="S49" s="285">
        <f>AVERAGE(S50:S68)</f>
        <v>13.259313541127684</v>
      </c>
      <c r="T49" s="248"/>
    </row>
    <row r="50" spans="1:20" ht="16.5" customHeight="1" x14ac:dyDescent="0.25">
      <c r="A50" s="46">
        <v>1</v>
      </c>
      <c r="B50" s="44">
        <v>40010</v>
      </c>
      <c r="C50" s="231" t="s">
        <v>86</v>
      </c>
      <c r="D50" s="307">
        <v>230</v>
      </c>
      <c r="E50" s="308">
        <v>31</v>
      </c>
      <c r="F50" s="288">
        <f t="shared" ref="F50:F56" si="18">(D50-E50)/D50</f>
        <v>0.86521739130434783</v>
      </c>
      <c r="G50" s="309">
        <v>136</v>
      </c>
      <c r="H50" s="310">
        <v>230</v>
      </c>
      <c r="I50" s="311">
        <v>31</v>
      </c>
      <c r="J50" s="313">
        <f t="shared" si="1"/>
        <v>0.68341708542713564</v>
      </c>
      <c r="K50" s="312">
        <v>139</v>
      </c>
      <c r="L50" s="308">
        <v>230</v>
      </c>
      <c r="M50" s="313">
        <f t="shared" si="2"/>
        <v>0.60434782608695647</v>
      </c>
      <c r="N50" s="312">
        <v>109</v>
      </c>
      <c r="O50" s="308">
        <v>230</v>
      </c>
      <c r="P50" s="313">
        <f t="shared" si="3"/>
        <v>0.47391304347826085</v>
      </c>
      <c r="Q50" s="314">
        <v>2291</v>
      </c>
      <c r="R50" s="308">
        <v>230</v>
      </c>
      <c r="S50" s="315">
        <f t="shared" ref="S50:S110" si="19">Q50/R50</f>
        <v>9.9608695652173918</v>
      </c>
      <c r="T50" s="244"/>
    </row>
    <row r="51" spans="1:20" ht="16.5" customHeight="1" x14ac:dyDescent="0.25">
      <c r="A51" s="46">
        <v>2</v>
      </c>
      <c r="B51" s="40">
        <v>40030</v>
      </c>
      <c r="C51" s="227" t="s">
        <v>140</v>
      </c>
      <c r="D51" s="286">
        <v>49</v>
      </c>
      <c r="E51" s="287">
        <v>6</v>
      </c>
      <c r="F51" s="288">
        <f t="shared" si="18"/>
        <v>0.87755102040816324</v>
      </c>
      <c r="G51" s="289">
        <v>33</v>
      </c>
      <c r="H51" s="290">
        <v>49</v>
      </c>
      <c r="I51" s="291">
        <v>6</v>
      </c>
      <c r="J51" s="294">
        <f t="shared" ref="J51:J56" si="20">G51/(H51-I51)</f>
        <v>0.76744186046511631</v>
      </c>
      <c r="K51" s="293">
        <v>34</v>
      </c>
      <c r="L51" s="287">
        <v>49</v>
      </c>
      <c r="M51" s="294">
        <f t="shared" ref="M51:M56" si="21">K51/L51</f>
        <v>0.69387755102040816</v>
      </c>
      <c r="N51" s="293">
        <v>17</v>
      </c>
      <c r="O51" s="287">
        <v>49</v>
      </c>
      <c r="P51" s="294">
        <f t="shared" ref="P51:P56" si="22">N51/O51</f>
        <v>0.34693877551020408</v>
      </c>
      <c r="Q51" s="295">
        <v>679</v>
      </c>
      <c r="R51" s="287">
        <v>49</v>
      </c>
      <c r="S51" s="296">
        <f t="shared" ref="S51:S56" si="23">Q51/R51</f>
        <v>13.857142857142858</v>
      </c>
      <c r="T51" s="244"/>
    </row>
    <row r="52" spans="1:20" ht="16.5" customHeight="1" x14ac:dyDescent="0.25">
      <c r="A52" s="46">
        <v>3</v>
      </c>
      <c r="B52" s="40">
        <v>40410</v>
      </c>
      <c r="C52" s="227" t="s">
        <v>90</v>
      </c>
      <c r="D52" s="286">
        <v>142</v>
      </c>
      <c r="E52" s="287">
        <v>15</v>
      </c>
      <c r="F52" s="288">
        <f t="shared" si="18"/>
        <v>0.89436619718309862</v>
      </c>
      <c r="G52" s="289">
        <v>56</v>
      </c>
      <c r="H52" s="290">
        <v>142</v>
      </c>
      <c r="I52" s="291">
        <v>15</v>
      </c>
      <c r="J52" s="294">
        <f t="shared" si="20"/>
        <v>0.44094488188976377</v>
      </c>
      <c r="K52" s="293">
        <v>58</v>
      </c>
      <c r="L52" s="287">
        <v>149</v>
      </c>
      <c r="M52" s="294">
        <f t="shared" si="21"/>
        <v>0.38926174496644295</v>
      </c>
      <c r="N52" s="293">
        <v>70</v>
      </c>
      <c r="O52" s="287">
        <v>149</v>
      </c>
      <c r="P52" s="294">
        <f t="shared" si="22"/>
        <v>0.46979865771812079</v>
      </c>
      <c r="Q52" s="295">
        <v>1900</v>
      </c>
      <c r="R52" s="287">
        <v>149</v>
      </c>
      <c r="S52" s="296">
        <f t="shared" si="23"/>
        <v>12.751677852348994</v>
      </c>
      <c r="T52" s="244"/>
    </row>
    <row r="53" spans="1:20" ht="16.5" customHeight="1" x14ac:dyDescent="0.25">
      <c r="A53" s="46">
        <v>4</v>
      </c>
      <c r="B53" s="40">
        <v>40011</v>
      </c>
      <c r="C53" s="227" t="s">
        <v>87</v>
      </c>
      <c r="D53" s="286">
        <v>147</v>
      </c>
      <c r="E53" s="287">
        <v>5</v>
      </c>
      <c r="F53" s="288">
        <f t="shared" si="18"/>
        <v>0.96598639455782309</v>
      </c>
      <c r="G53" s="289">
        <v>83</v>
      </c>
      <c r="H53" s="290">
        <v>147</v>
      </c>
      <c r="I53" s="291">
        <v>5</v>
      </c>
      <c r="J53" s="294">
        <f t="shared" si="20"/>
        <v>0.58450704225352113</v>
      </c>
      <c r="K53" s="293">
        <v>83</v>
      </c>
      <c r="L53" s="287">
        <v>150</v>
      </c>
      <c r="M53" s="294">
        <f t="shared" si="21"/>
        <v>0.55333333333333334</v>
      </c>
      <c r="N53" s="293">
        <v>66</v>
      </c>
      <c r="O53" s="287">
        <v>150</v>
      </c>
      <c r="P53" s="294">
        <f t="shared" si="22"/>
        <v>0.44</v>
      </c>
      <c r="Q53" s="295">
        <v>2314</v>
      </c>
      <c r="R53" s="287">
        <v>150</v>
      </c>
      <c r="S53" s="296">
        <f t="shared" si="23"/>
        <v>15.426666666666666</v>
      </c>
      <c r="T53" s="244"/>
    </row>
    <row r="54" spans="1:20" ht="16.5" customHeight="1" x14ac:dyDescent="0.25">
      <c r="A54" s="47">
        <v>5</v>
      </c>
      <c r="B54" s="40">
        <v>40080</v>
      </c>
      <c r="C54" s="227" t="s">
        <v>88</v>
      </c>
      <c r="D54" s="286">
        <v>72</v>
      </c>
      <c r="E54" s="287">
        <v>7</v>
      </c>
      <c r="F54" s="288">
        <f t="shared" si="18"/>
        <v>0.90277777777777779</v>
      </c>
      <c r="G54" s="289">
        <v>44</v>
      </c>
      <c r="H54" s="290">
        <v>72</v>
      </c>
      <c r="I54" s="291">
        <v>7</v>
      </c>
      <c r="J54" s="294">
        <f t="shared" si="20"/>
        <v>0.67692307692307696</v>
      </c>
      <c r="K54" s="293">
        <v>45</v>
      </c>
      <c r="L54" s="287">
        <v>74</v>
      </c>
      <c r="M54" s="294">
        <f t="shared" si="21"/>
        <v>0.60810810810810811</v>
      </c>
      <c r="N54" s="293">
        <v>32</v>
      </c>
      <c r="O54" s="287">
        <v>74</v>
      </c>
      <c r="P54" s="294">
        <f t="shared" si="22"/>
        <v>0.43243243243243246</v>
      </c>
      <c r="Q54" s="295">
        <v>1288</v>
      </c>
      <c r="R54" s="287">
        <v>74</v>
      </c>
      <c r="S54" s="296">
        <f t="shared" si="23"/>
        <v>17.405405405405407</v>
      </c>
      <c r="T54" s="244"/>
    </row>
    <row r="55" spans="1:20" ht="16.5" customHeight="1" x14ac:dyDescent="0.25">
      <c r="A55" s="47">
        <v>6</v>
      </c>
      <c r="B55" s="40">
        <v>40100</v>
      </c>
      <c r="C55" s="227" t="s">
        <v>89</v>
      </c>
      <c r="D55" s="286">
        <v>73</v>
      </c>
      <c r="E55" s="287">
        <v>8</v>
      </c>
      <c r="F55" s="288">
        <f t="shared" si="18"/>
        <v>0.8904109589041096</v>
      </c>
      <c r="G55" s="289">
        <v>52</v>
      </c>
      <c r="H55" s="290">
        <v>73</v>
      </c>
      <c r="I55" s="291">
        <v>8</v>
      </c>
      <c r="J55" s="294">
        <f t="shared" si="20"/>
        <v>0.8</v>
      </c>
      <c r="K55" s="293">
        <v>91</v>
      </c>
      <c r="L55" s="287">
        <v>129</v>
      </c>
      <c r="M55" s="294">
        <f t="shared" si="21"/>
        <v>0.70542635658914732</v>
      </c>
      <c r="N55" s="293">
        <v>72</v>
      </c>
      <c r="O55" s="287">
        <v>129</v>
      </c>
      <c r="P55" s="294">
        <f t="shared" si="22"/>
        <v>0.55813953488372092</v>
      </c>
      <c r="Q55" s="295">
        <v>1048</v>
      </c>
      <c r="R55" s="287">
        <v>129</v>
      </c>
      <c r="S55" s="296">
        <f t="shared" si="23"/>
        <v>8.1240310077519382</v>
      </c>
      <c r="T55" s="244"/>
    </row>
    <row r="56" spans="1:20" ht="16.5" customHeight="1" x14ac:dyDescent="0.25">
      <c r="A56" s="47">
        <v>7</v>
      </c>
      <c r="B56" s="40">
        <v>40020</v>
      </c>
      <c r="C56" s="227" t="s">
        <v>109</v>
      </c>
      <c r="D56" s="286">
        <v>76</v>
      </c>
      <c r="E56" s="287">
        <v>9</v>
      </c>
      <c r="F56" s="288">
        <f t="shared" si="18"/>
        <v>0.88157894736842102</v>
      </c>
      <c r="G56" s="289">
        <v>33</v>
      </c>
      <c r="H56" s="290">
        <v>76</v>
      </c>
      <c r="I56" s="291">
        <v>9</v>
      </c>
      <c r="J56" s="294">
        <f t="shared" si="20"/>
        <v>0.4925373134328358</v>
      </c>
      <c r="K56" s="293">
        <v>34</v>
      </c>
      <c r="L56" s="287">
        <v>77</v>
      </c>
      <c r="M56" s="294">
        <f t="shared" si="21"/>
        <v>0.44155844155844154</v>
      </c>
      <c r="N56" s="293">
        <v>33</v>
      </c>
      <c r="O56" s="287">
        <v>77</v>
      </c>
      <c r="P56" s="294">
        <f t="shared" si="22"/>
        <v>0.42857142857142855</v>
      </c>
      <c r="Q56" s="295">
        <v>345</v>
      </c>
      <c r="R56" s="287">
        <v>77</v>
      </c>
      <c r="S56" s="296">
        <f t="shared" si="23"/>
        <v>4.4805194805194803</v>
      </c>
      <c r="T56" s="244"/>
    </row>
    <row r="57" spans="1:20" ht="16.5" customHeight="1" x14ac:dyDescent="0.25">
      <c r="A57" s="47">
        <v>8</v>
      </c>
      <c r="B57" s="40">
        <v>40031</v>
      </c>
      <c r="C57" s="227" t="s">
        <v>25</v>
      </c>
      <c r="D57" s="286">
        <v>48</v>
      </c>
      <c r="E57" s="287">
        <v>9</v>
      </c>
      <c r="F57" s="288">
        <f t="shared" ref="F57:F66" si="24">(D57-E57)/D57</f>
        <v>0.8125</v>
      </c>
      <c r="G57" s="289">
        <v>25</v>
      </c>
      <c r="H57" s="290">
        <v>48</v>
      </c>
      <c r="I57" s="291">
        <v>9</v>
      </c>
      <c r="J57" s="294">
        <f t="shared" si="1"/>
        <v>0.64102564102564108</v>
      </c>
      <c r="K57" s="293">
        <v>26</v>
      </c>
      <c r="L57" s="287">
        <v>46</v>
      </c>
      <c r="M57" s="294">
        <f t="shared" si="2"/>
        <v>0.56521739130434778</v>
      </c>
      <c r="N57" s="293">
        <v>22</v>
      </c>
      <c r="O57" s="287">
        <v>46</v>
      </c>
      <c r="P57" s="294">
        <f t="shared" si="3"/>
        <v>0.47826086956521741</v>
      </c>
      <c r="Q57" s="295">
        <v>987</v>
      </c>
      <c r="R57" s="287">
        <v>46</v>
      </c>
      <c r="S57" s="296">
        <f t="shared" si="19"/>
        <v>21.456521739130434</v>
      </c>
      <c r="T57" s="244"/>
    </row>
    <row r="58" spans="1:20" ht="16.5" customHeight="1" x14ac:dyDescent="0.25">
      <c r="A58" s="47">
        <v>9</v>
      </c>
      <c r="B58" s="40">
        <v>40210</v>
      </c>
      <c r="C58" s="227" t="s">
        <v>26</v>
      </c>
      <c r="D58" s="286">
        <v>38</v>
      </c>
      <c r="E58" s="287">
        <v>1</v>
      </c>
      <c r="F58" s="288">
        <f>(D58-E58)/D58</f>
        <v>0.97368421052631582</v>
      </c>
      <c r="G58" s="289">
        <v>20</v>
      </c>
      <c r="H58" s="290">
        <v>38</v>
      </c>
      <c r="I58" s="291">
        <v>1</v>
      </c>
      <c r="J58" s="294">
        <f>G58/(H58-I58)</f>
        <v>0.54054054054054057</v>
      </c>
      <c r="K58" s="293">
        <v>21</v>
      </c>
      <c r="L58" s="287">
        <v>39</v>
      </c>
      <c r="M58" s="294">
        <f>K58/L58</f>
        <v>0.53846153846153844</v>
      </c>
      <c r="N58" s="293">
        <v>20</v>
      </c>
      <c r="O58" s="287">
        <v>39</v>
      </c>
      <c r="P58" s="294">
        <f>N58/O58</f>
        <v>0.51282051282051277</v>
      </c>
      <c r="Q58" s="295">
        <v>479</v>
      </c>
      <c r="R58" s="287">
        <v>39</v>
      </c>
      <c r="S58" s="296">
        <f>Q58/R58</f>
        <v>12.282051282051283</v>
      </c>
      <c r="T58" s="244"/>
    </row>
    <row r="59" spans="1:20" ht="16.5" customHeight="1" x14ac:dyDescent="0.25">
      <c r="A59" s="47">
        <v>10</v>
      </c>
      <c r="B59" s="40">
        <v>40300</v>
      </c>
      <c r="C59" s="227" t="s">
        <v>27</v>
      </c>
      <c r="D59" s="286">
        <v>23</v>
      </c>
      <c r="E59" s="287">
        <v>4</v>
      </c>
      <c r="F59" s="288">
        <f>(D59-E59)/D59</f>
        <v>0.82608695652173914</v>
      </c>
      <c r="G59" s="289">
        <v>9</v>
      </c>
      <c r="H59" s="290">
        <v>23</v>
      </c>
      <c r="I59" s="291">
        <v>4</v>
      </c>
      <c r="J59" s="294">
        <f>G59/(H59-I59)</f>
        <v>0.47368421052631576</v>
      </c>
      <c r="K59" s="293">
        <v>9</v>
      </c>
      <c r="L59" s="287">
        <v>19</v>
      </c>
      <c r="M59" s="294">
        <f>K59/L59</f>
        <v>0.47368421052631576</v>
      </c>
      <c r="N59" s="293">
        <v>11</v>
      </c>
      <c r="O59" s="287">
        <v>19</v>
      </c>
      <c r="P59" s="294">
        <f>N59/O59</f>
        <v>0.57894736842105265</v>
      </c>
      <c r="Q59" s="295">
        <v>270</v>
      </c>
      <c r="R59" s="287">
        <v>19</v>
      </c>
      <c r="S59" s="296">
        <f>Q59/R59</f>
        <v>14.210526315789474</v>
      </c>
      <c r="T59" s="244"/>
    </row>
    <row r="60" spans="1:20" ht="16.5" customHeight="1" x14ac:dyDescent="0.25">
      <c r="A60" s="202">
        <v>11</v>
      </c>
      <c r="B60" s="40">
        <v>40360</v>
      </c>
      <c r="C60" s="227" t="s">
        <v>28</v>
      </c>
      <c r="D60" s="286">
        <v>48</v>
      </c>
      <c r="E60" s="287">
        <v>10</v>
      </c>
      <c r="F60" s="288">
        <f t="shared" si="24"/>
        <v>0.79166666666666663</v>
      </c>
      <c r="G60" s="289">
        <v>20</v>
      </c>
      <c r="H60" s="290">
        <v>48</v>
      </c>
      <c r="I60" s="291">
        <v>10</v>
      </c>
      <c r="J60" s="294">
        <f t="shared" si="1"/>
        <v>0.52631578947368418</v>
      </c>
      <c r="K60" s="293">
        <v>21</v>
      </c>
      <c r="L60" s="287">
        <v>42</v>
      </c>
      <c r="M60" s="294">
        <f t="shared" si="2"/>
        <v>0.5</v>
      </c>
      <c r="N60" s="293">
        <v>17</v>
      </c>
      <c r="O60" s="287">
        <v>42</v>
      </c>
      <c r="P60" s="294">
        <f t="shared" si="3"/>
        <v>0.40476190476190477</v>
      </c>
      <c r="Q60" s="295">
        <v>473</v>
      </c>
      <c r="R60" s="287">
        <v>42</v>
      </c>
      <c r="S60" s="296">
        <f t="shared" si="19"/>
        <v>11.261904761904763</v>
      </c>
      <c r="T60" s="244"/>
    </row>
    <row r="61" spans="1:20" ht="16.5" customHeight="1" x14ac:dyDescent="0.25">
      <c r="A61" s="47">
        <v>12</v>
      </c>
      <c r="B61" s="40">
        <v>40390</v>
      </c>
      <c r="C61" s="227" t="s">
        <v>29</v>
      </c>
      <c r="D61" s="286">
        <v>51</v>
      </c>
      <c r="E61" s="287">
        <v>6</v>
      </c>
      <c r="F61" s="288">
        <f t="shared" si="24"/>
        <v>0.88235294117647056</v>
      </c>
      <c r="G61" s="289">
        <v>17</v>
      </c>
      <c r="H61" s="290">
        <v>51</v>
      </c>
      <c r="I61" s="291">
        <v>6</v>
      </c>
      <c r="J61" s="294">
        <f t="shared" si="1"/>
        <v>0.37777777777777777</v>
      </c>
      <c r="K61" s="293">
        <v>20</v>
      </c>
      <c r="L61" s="287">
        <v>55</v>
      </c>
      <c r="M61" s="294">
        <f t="shared" si="2"/>
        <v>0.36363636363636365</v>
      </c>
      <c r="N61" s="293">
        <v>28</v>
      </c>
      <c r="O61" s="287">
        <v>55</v>
      </c>
      <c r="P61" s="294">
        <f t="shared" si="3"/>
        <v>0.50909090909090904</v>
      </c>
      <c r="Q61" s="295">
        <v>797</v>
      </c>
      <c r="R61" s="287">
        <v>55</v>
      </c>
      <c r="S61" s="296">
        <f t="shared" si="19"/>
        <v>14.49090909090909</v>
      </c>
      <c r="T61" s="244"/>
    </row>
    <row r="62" spans="1:20" ht="16.5" customHeight="1" x14ac:dyDescent="0.25">
      <c r="A62" s="47">
        <v>13</v>
      </c>
      <c r="B62" s="40">
        <v>40720</v>
      </c>
      <c r="C62" s="227" t="s">
        <v>134</v>
      </c>
      <c r="D62" s="286">
        <v>63</v>
      </c>
      <c r="E62" s="287">
        <v>7</v>
      </c>
      <c r="F62" s="288">
        <f t="shared" si="24"/>
        <v>0.88888888888888884</v>
      </c>
      <c r="G62" s="289">
        <v>36</v>
      </c>
      <c r="H62" s="290">
        <v>63</v>
      </c>
      <c r="I62" s="291">
        <v>7</v>
      </c>
      <c r="J62" s="294">
        <f t="shared" si="1"/>
        <v>0.6428571428571429</v>
      </c>
      <c r="K62" s="293">
        <v>40</v>
      </c>
      <c r="L62" s="287">
        <v>67</v>
      </c>
      <c r="M62" s="294">
        <f t="shared" si="2"/>
        <v>0.59701492537313428</v>
      </c>
      <c r="N62" s="293">
        <v>26</v>
      </c>
      <c r="O62" s="287">
        <v>67</v>
      </c>
      <c r="P62" s="294">
        <f t="shared" si="3"/>
        <v>0.38805970149253732</v>
      </c>
      <c r="Q62" s="295">
        <v>1030</v>
      </c>
      <c r="R62" s="287">
        <v>67</v>
      </c>
      <c r="S62" s="296">
        <f t="shared" si="19"/>
        <v>15.373134328358208</v>
      </c>
      <c r="T62" s="244"/>
    </row>
    <row r="63" spans="1:20" ht="16.5" customHeight="1" x14ac:dyDescent="0.25">
      <c r="A63" s="47">
        <v>14</v>
      </c>
      <c r="B63" s="40">
        <v>40730</v>
      </c>
      <c r="C63" s="227" t="s">
        <v>30</v>
      </c>
      <c r="D63" s="286">
        <v>32</v>
      </c>
      <c r="E63" s="287">
        <v>7</v>
      </c>
      <c r="F63" s="288">
        <f t="shared" si="24"/>
        <v>0.78125</v>
      </c>
      <c r="G63" s="289">
        <v>18</v>
      </c>
      <c r="H63" s="290">
        <v>32</v>
      </c>
      <c r="I63" s="291">
        <v>7</v>
      </c>
      <c r="J63" s="294">
        <f t="shared" si="1"/>
        <v>0.72</v>
      </c>
      <c r="K63" s="293">
        <v>19</v>
      </c>
      <c r="L63" s="287">
        <v>28</v>
      </c>
      <c r="M63" s="294">
        <f t="shared" si="2"/>
        <v>0.6785714285714286</v>
      </c>
      <c r="N63" s="293">
        <v>14</v>
      </c>
      <c r="O63" s="287">
        <v>28</v>
      </c>
      <c r="P63" s="294">
        <f t="shared" si="3"/>
        <v>0.5</v>
      </c>
      <c r="Q63" s="295">
        <v>270</v>
      </c>
      <c r="R63" s="287">
        <v>28</v>
      </c>
      <c r="S63" s="296">
        <f t="shared" si="19"/>
        <v>9.6428571428571423</v>
      </c>
      <c r="T63" s="244"/>
    </row>
    <row r="64" spans="1:20" ht="16.5" customHeight="1" x14ac:dyDescent="0.25">
      <c r="A64" s="47">
        <v>15</v>
      </c>
      <c r="B64" s="40">
        <v>40820</v>
      </c>
      <c r="C64" s="227" t="s">
        <v>31</v>
      </c>
      <c r="D64" s="286">
        <v>47</v>
      </c>
      <c r="E64" s="287">
        <v>6</v>
      </c>
      <c r="F64" s="288">
        <f t="shared" si="24"/>
        <v>0.87234042553191493</v>
      </c>
      <c r="G64" s="289">
        <v>26</v>
      </c>
      <c r="H64" s="290">
        <v>47</v>
      </c>
      <c r="I64" s="291">
        <v>6</v>
      </c>
      <c r="J64" s="294">
        <f t="shared" si="1"/>
        <v>0.63414634146341464</v>
      </c>
      <c r="K64" s="293">
        <v>27</v>
      </c>
      <c r="L64" s="287">
        <v>49</v>
      </c>
      <c r="M64" s="294">
        <f t="shared" si="2"/>
        <v>0.55102040816326525</v>
      </c>
      <c r="N64" s="293">
        <v>23</v>
      </c>
      <c r="O64" s="287">
        <v>49</v>
      </c>
      <c r="P64" s="294">
        <f t="shared" si="3"/>
        <v>0.46938775510204084</v>
      </c>
      <c r="Q64" s="295">
        <v>846</v>
      </c>
      <c r="R64" s="287">
        <v>49</v>
      </c>
      <c r="S64" s="296">
        <f t="shared" si="19"/>
        <v>17.26530612244898</v>
      </c>
      <c r="T64" s="244"/>
    </row>
    <row r="65" spans="1:20" ht="16.5" customHeight="1" x14ac:dyDescent="0.25">
      <c r="A65" s="47">
        <v>16</v>
      </c>
      <c r="B65" s="40">
        <v>40840</v>
      </c>
      <c r="C65" s="227" t="s">
        <v>32</v>
      </c>
      <c r="D65" s="286">
        <v>55</v>
      </c>
      <c r="E65" s="287">
        <v>15</v>
      </c>
      <c r="F65" s="288">
        <f t="shared" si="24"/>
        <v>0.72727272727272729</v>
      </c>
      <c r="G65" s="289">
        <v>26</v>
      </c>
      <c r="H65" s="290">
        <v>55</v>
      </c>
      <c r="I65" s="291">
        <v>15</v>
      </c>
      <c r="J65" s="294">
        <f t="shared" si="1"/>
        <v>0.65</v>
      </c>
      <c r="K65" s="293">
        <v>31</v>
      </c>
      <c r="L65" s="287">
        <v>51</v>
      </c>
      <c r="M65" s="294">
        <f t="shared" si="2"/>
        <v>0.60784313725490191</v>
      </c>
      <c r="N65" s="293">
        <v>19</v>
      </c>
      <c r="O65" s="287">
        <v>51</v>
      </c>
      <c r="P65" s="294">
        <f t="shared" si="3"/>
        <v>0.37254901960784315</v>
      </c>
      <c r="Q65" s="295">
        <v>776</v>
      </c>
      <c r="R65" s="287">
        <v>51</v>
      </c>
      <c r="S65" s="296">
        <f t="shared" si="19"/>
        <v>15.215686274509803</v>
      </c>
      <c r="T65" s="249"/>
    </row>
    <row r="66" spans="1:20" ht="16.5" customHeight="1" x14ac:dyDescent="0.25">
      <c r="A66" s="47">
        <v>17</v>
      </c>
      <c r="B66" s="40">
        <v>40950</v>
      </c>
      <c r="C66" s="227" t="s">
        <v>9</v>
      </c>
      <c r="D66" s="286">
        <v>61</v>
      </c>
      <c r="E66" s="287">
        <v>5</v>
      </c>
      <c r="F66" s="288">
        <f t="shared" si="24"/>
        <v>0.91803278688524592</v>
      </c>
      <c r="G66" s="289">
        <v>44</v>
      </c>
      <c r="H66" s="290">
        <v>61</v>
      </c>
      <c r="I66" s="291">
        <v>5</v>
      </c>
      <c r="J66" s="294">
        <f t="shared" si="1"/>
        <v>0.7857142857142857</v>
      </c>
      <c r="K66" s="293">
        <v>45</v>
      </c>
      <c r="L66" s="287">
        <v>65</v>
      </c>
      <c r="M66" s="294">
        <f t="shared" si="2"/>
        <v>0.69230769230769229</v>
      </c>
      <c r="N66" s="293">
        <v>27</v>
      </c>
      <c r="O66" s="287">
        <v>65</v>
      </c>
      <c r="P66" s="294">
        <f t="shared" si="3"/>
        <v>0.41538461538461541</v>
      </c>
      <c r="Q66" s="295">
        <v>920</v>
      </c>
      <c r="R66" s="287">
        <v>65</v>
      </c>
      <c r="S66" s="296">
        <f t="shared" si="19"/>
        <v>14.153846153846153</v>
      </c>
      <c r="T66" s="244"/>
    </row>
    <row r="67" spans="1:20" ht="16.5" customHeight="1" x14ac:dyDescent="0.25">
      <c r="A67" s="47">
        <v>18</v>
      </c>
      <c r="B67" s="41">
        <v>40990</v>
      </c>
      <c r="C67" s="228" t="s">
        <v>33</v>
      </c>
      <c r="D67" s="297">
        <v>64</v>
      </c>
      <c r="E67" s="298">
        <v>11</v>
      </c>
      <c r="F67" s="292">
        <f>(D67-E67)/D67</f>
        <v>0.828125</v>
      </c>
      <c r="G67" s="300">
        <v>43</v>
      </c>
      <c r="H67" s="301">
        <v>64</v>
      </c>
      <c r="I67" s="302">
        <v>11</v>
      </c>
      <c r="J67" s="304">
        <f t="shared" ref="J67:J125" si="25">G67/(H67-I67)</f>
        <v>0.81132075471698117</v>
      </c>
      <c r="K67" s="303">
        <v>52</v>
      </c>
      <c r="L67" s="298">
        <v>81</v>
      </c>
      <c r="M67" s="304">
        <f t="shared" ref="M67:M125" si="26">K67/L67</f>
        <v>0.64197530864197527</v>
      </c>
      <c r="N67" s="303">
        <v>44</v>
      </c>
      <c r="O67" s="298">
        <v>81</v>
      </c>
      <c r="P67" s="304">
        <f t="shared" ref="P67:P124" si="27">N67/O67</f>
        <v>0.54320987654320985</v>
      </c>
      <c r="Q67" s="305">
        <v>1207</v>
      </c>
      <c r="R67" s="298">
        <v>81</v>
      </c>
      <c r="S67" s="306">
        <f t="shared" si="19"/>
        <v>14.901234567901234</v>
      </c>
      <c r="T67" s="244"/>
    </row>
    <row r="68" spans="1:20" ht="16.5" customHeight="1" thickBot="1" x14ac:dyDescent="0.3">
      <c r="A68" s="48">
        <v>19</v>
      </c>
      <c r="B68" s="40">
        <v>40133</v>
      </c>
      <c r="C68" s="227" t="s">
        <v>34</v>
      </c>
      <c r="D68" s="286">
        <v>96</v>
      </c>
      <c r="E68" s="287">
        <v>27</v>
      </c>
      <c r="F68" s="288">
        <f>(D68-E68)/D68</f>
        <v>0.71875</v>
      </c>
      <c r="G68" s="289">
        <v>45</v>
      </c>
      <c r="H68" s="290">
        <v>96</v>
      </c>
      <c r="I68" s="291">
        <v>27</v>
      </c>
      <c r="J68" s="294">
        <f>G68/(H68-I68)</f>
        <v>0.65217391304347827</v>
      </c>
      <c r="K68" s="293">
        <v>52</v>
      </c>
      <c r="L68" s="287">
        <v>93</v>
      </c>
      <c r="M68" s="294">
        <f>K68/L68</f>
        <v>0.55913978494623651</v>
      </c>
      <c r="N68" s="293">
        <v>51</v>
      </c>
      <c r="O68" s="287">
        <v>93</v>
      </c>
      <c r="P68" s="294">
        <f>N68/O68</f>
        <v>0.54838709677419351</v>
      </c>
      <c r="Q68" s="295">
        <v>899</v>
      </c>
      <c r="R68" s="287">
        <v>93</v>
      </c>
      <c r="S68" s="296">
        <f>Q68/R68</f>
        <v>9.6666666666666661</v>
      </c>
      <c r="T68" s="244"/>
    </row>
    <row r="69" spans="1:20" ht="16.5" customHeight="1" thickBot="1" x14ac:dyDescent="0.3">
      <c r="A69" s="42"/>
      <c r="B69" s="366" t="s">
        <v>135</v>
      </c>
      <c r="C69" s="367"/>
      <c r="D69" s="275">
        <f>SUM(D70:D83)</f>
        <v>1002</v>
      </c>
      <c r="E69" s="276">
        <f>SUM(E70:E83)</f>
        <v>173</v>
      </c>
      <c r="F69" s="277">
        <f>AVERAGE(F70:F83)</f>
        <v>0.83794726324769686</v>
      </c>
      <c r="G69" s="278">
        <f>SUM(G70:G83)</f>
        <v>519</v>
      </c>
      <c r="H69" s="279">
        <f>SUM(H70:H83)</f>
        <v>1002</v>
      </c>
      <c r="I69" s="280">
        <f>SUM(I70:I83)</f>
        <v>173</v>
      </c>
      <c r="J69" s="283">
        <f>AVERAGE(J70:J83)</f>
        <v>0.63218894733101882</v>
      </c>
      <c r="K69" s="281">
        <f>SUM(K70:K83)</f>
        <v>561</v>
      </c>
      <c r="L69" s="282">
        <f>SUM(L70:L83)</f>
        <v>1002</v>
      </c>
      <c r="M69" s="283">
        <f>AVERAGE(M70:M83)</f>
        <v>0.56509887172597228</v>
      </c>
      <c r="N69" s="281">
        <f>SUM(N70:N83)</f>
        <v>458</v>
      </c>
      <c r="O69" s="282">
        <f>SUM(O70:O83)</f>
        <v>1002</v>
      </c>
      <c r="P69" s="283">
        <f>AVERAGE(P70:P83)</f>
        <v>0.44851936805420178</v>
      </c>
      <c r="Q69" s="316">
        <f>SUM(Q70:Q83)</f>
        <v>15074</v>
      </c>
      <c r="R69" s="276">
        <f>SUM(R70:R83)</f>
        <v>1002</v>
      </c>
      <c r="S69" s="285">
        <f>AVERAGE(S70:S83)</f>
        <v>15.546445102995959</v>
      </c>
      <c r="T69" s="248"/>
    </row>
    <row r="70" spans="1:20" ht="16.5" customHeight="1" x14ac:dyDescent="0.25">
      <c r="A70" s="46">
        <v>1</v>
      </c>
      <c r="B70" s="40">
        <v>50040</v>
      </c>
      <c r="C70" s="227" t="s">
        <v>94</v>
      </c>
      <c r="D70" s="286">
        <v>82</v>
      </c>
      <c r="E70" s="287">
        <v>13</v>
      </c>
      <c r="F70" s="292">
        <f>(D70-E70)/D70</f>
        <v>0.84146341463414631</v>
      </c>
      <c r="G70" s="289">
        <v>48</v>
      </c>
      <c r="H70" s="290">
        <v>82</v>
      </c>
      <c r="I70" s="317">
        <v>13</v>
      </c>
      <c r="J70" s="294">
        <f>G70/(H70-I70)</f>
        <v>0.69565217391304346</v>
      </c>
      <c r="K70" s="293">
        <v>52</v>
      </c>
      <c r="L70" s="318">
        <v>83</v>
      </c>
      <c r="M70" s="294">
        <f>K70/L70</f>
        <v>0.62650602409638556</v>
      </c>
      <c r="N70" s="293">
        <v>46</v>
      </c>
      <c r="O70" s="287">
        <v>83</v>
      </c>
      <c r="P70" s="294">
        <f>N70/O70</f>
        <v>0.55421686746987953</v>
      </c>
      <c r="Q70" s="295">
        <v>1055</v>
      </c>
      <c r="R70" s="287">
        <v>83</v>
      </c>
      <c r="S70" s="296">
        <f>Q70/R70</f>
        <v>12.710843373493976</v>
      </c>
      <c r="T70" s="252"/>
    </row>
    <row r="71" spans="1:20" ht="16.5" customHeight="1" x14ac:dyDescent="0.25">
      <c r="A71" s="47">
        <v>2</v>
      </c>
      <c r="B71" s="40">
        <v>50003</v>
      </c>
      <c r="C71" s="227" t="s">
        <v>93</v>
      </c>
      <c r="D71" s="286">
        <v>140</v>
      </c>
      <c r="E71" s="287">
        <v>33</v>
      </c>
      <c r="F71" s="292">
        <f t="shared" ref="F71:F83" si="28">(D71-E71)/D71</f>
        <v>0.76428571428571423</v>
      </c>
      <c r="G71" s="289">
        <v>51</v>
      </c>
      <c r="H71" s="290">
        <v>140</v>
      </c>
      <c r="I71" s="317">
        <v>33</v>
      </c>
      <c r="J71" s="294">
        <f t="shared" si="25"/>
        <v>0.47663551401869159</v>
      </c>
      <c r="K71" s="293">
        <v>55</v>
      </c>
      <c r="L71" s="318">
        <v>129</v>
      </c>
      <c r="M71" s="294">
        <f t="shared" si="26"/>
        <v>0.4263565891472868</v>
      </c>
      <c r="N71" s="293">
        <v>58</v>
      </c>
      <c r="O71" s="287">
        <v>129</v>
      </c>
      <c r="P71" s="294">
        <f t="shared" si="27"/>
        <v>0.44961240310077522</v>
      </c>
      <c r="Q71" s="295">
        <v>1144</v>
      </c>
      <c r="R71" s="287">
        <v>129</v>
      </c>
      <c r="S71" s="296">
        <f t="shared" si="19"/>
        <v>8.8682170542635657</v>
      </c>
      <c r="T71" s="244"/>
    </row>
    <row r="72" spans="1:20" ht="16.5" customHeight="1" x14ac:dyDescent="0.25">
      <c r="A72" s="47">
        <v>3</v>
      </c>
      <c r="B72" s="40">
        <v>50060</v>
      </c>
      <c r="C72" s="227" t="s">
        <v>35</v>
      </c>
      <c r="D72" s="286">
        <v>99</v>
      </c>
      <c r="E72" s="287">
        <v>22</v>
      </c>
      <c r="F72" s="292">
        <f t="shared" si="28"/>
        <v>0.77777777777777779</v>
      </c>
      <c r="G72" s="289">
        <v>51</v>
      </c>
      <c r="H72" s="290">
        <v>99</v>
      </c>
      <c r="I72" s="291">
        <v>22</v>
      </c>
      <c r="J72" s="294">
        <f t="shared" si="25"/>
        <v>0.66233766233766234</v>
      </c>
      <c r="K72" s="293">
        <v>61</v>
      </c>
      <c r="L72" s="287">
        <v>106</v>
      </c>
      <c r="M72" s="294">
        <f t="shared" si="26"/>
        <v>0.57547169811320753</v>
      </c>
      <c r="N72" s="293">
        <v>57</v>
      </c>
      <c r="O72" s="287">
        <v>106</v>
      </c>
      <c r="P72" s="294">
        <f t="shared" si="27"/>
        <v>0.53773584905660377</v>
      </c>
      <c r="Q72" s="295">
        <v>1574</v>
      </c>
      <c r="R72" s="287">
        <v>106</v>
      </c>
      <c r="S72" s="296">
        <f t="shared" si="19"/>
        <v>14.849056603773585</v>
      </c>
      <c r="T72" s="253"/>
    </row>
    <row r="73" spans="1:20" ht="16.5" customHeight="1" x14ac:dyDescent="0.25">
      <c r="A73" s="47">
        <v>4</v>
      </c>
      <c r="B73" s="40">
        <v>50170</v>
      </c>
      <c r="C73" s="227" t="s">
        <v>2</v>
      </c>
      <c r="D73" s="286">
        <v>56</v>
      </c>
      <c r="E73" s="287">
        <v>8</v>
      </c>
      <c r="F73" s="292">
        <f t="shared" si="28"/>
        <v>0.8571428571428571</v>
      </c>
      <c r="G73" s="289">
        <v>35</v>
      </c>
      <c r="H73" s="290">
        <v>56</v>
      </c>
      <c r="I73" s="291">
        <v>8</v>
      </c>
      <c r="J73" s="294">
        <f t="shared" si="25"/>
        <v>0.72916666666666663</v>
      </c>
      <c r="K73" s="293">
        <v>39</v>
      </c>
      <c r="L73" s="308">
        <v>65</v>
      </c>
      <c r="M73" s="294">
        <f t="shared" si="26"/>
        <v>0.6</v>
      </c>
      <c r="N73" s="293">
        <v>28</v>
      </c>
      <c r="O73" s="308">
        <v>65</v>
      </c>
      <c r="P73" s="294">
        <f t="shared" si="27"/>
        <v>0.43076923076923079</v>
      </c>
      <c r="Q73" s="295">
        <v>794</v>
      </c>
      <c r="R73" s="287">
        <v>65</v>
      </c>
      <c r="S73" s="296">
        <f t="shared" si="19"/>
        <v>12.215384615384615</v>
      </c>
      <c r="T73" s="252"/>
    </row>
    <row r="74" spans="1:20" ht="16.5" customHeight="1" x14ac:dyDescent="0.25">
      <c r="A74" s="47">
        <v>5</v>
      </c>
      <c r="B74" s="40">
        <v>50230</v>
      </c>
      <c r="C74" s="227" t="s">
        <v>91</v>
      </c>
      <c r="D74" s="286">
        <v>64</v>
      </c>
      <c r="E74" s="287">
        <v>13</v>
      </c>
      <c r="F74" s="292">
        <f t="shared" si="28"/>
        <v>0.796875</v>
      </c>
      <c r="G74" s="289">
        <v>34</v>
      </c>
      <c r="H74" s="290">
        <v>64</v>
      </c>
      <c r="I74" s="291">
        <v>13</v>
      </c>
      <c r="J74" s="294">
        <f t="shared" si="25"/>
        <v>0.66666666666666663</v>
      </c>
      <c r="K74" s="293">
        <v>37</v>
      </c>
      <c r="L74" s="308">
        <v>63</v>
      </c>
      <c r="M74" s="294">
        <f t="shared" si="26"/>
        <v>0.58730158730158732</v>
      </c>
      <c r="N74" s="293">
        <v>32</v>
      </c>
      <c r="O74" s="308">
        <v>63</v>
      </c>
      <c r="P74" s="294">
        <f t="shared" si="27"/>
        <v>0.50793650793650791</v>
      </c>
      <c r="Q74" s="295">
        <v>910</v>
      </c>
      <c r="R74" s="287">
        <v>63</v>
      </c>
      <c r="S74" s="296">
        <f t="shared" si="19"/>
        <v>14.444444444444445</v>
      </c>
      <c r="T74" s="253"/>
    </row>
    <row r="75" spans="1:20" ht="16.5" customHeight="1" x14ac:dyDescent="0.25">
      <c r="A75" s="47">
        <v>6</v>
      </c>
      <c r="B75" s="40">
        <v>50340</v>
      </c>
      <c r="C75" s="227" t="s">
        <v>38</v>
      </c>
      <c r="D75" s="286">
        <v>55</v>
      </c>
      <c r="E75" s="287">
        <v>10</v>
      </c>
      <c r="F75" s="292">
        <f t="shared" si="28"/>
        <v>0.81818181818181823</v>
      </c>
      <c r="G75" s="289">
        <v>25</v>
      </c>
      <c r="H75" s="290">
        <v>55</v>
      </c>
      <c r="I75" s="291">
        <v>10</v>
      </c>
      <c r="J75" s="294">
        <f t="shared" si="25"/>
        <v>0.55555555555555558</v>
      </c>
      <c r="K75" s="293">
        <v>26</v>
      </c>
      <c r="L75" s="308">
        <v>54</v>
      </c>
      <c r="M75" s="294">
        <f t="shared" si="26"/>
        <v>0.48148148148148145</v>
      </c>
      <c r="N75" s="293">
        <v>19</v>
      </c>
      <c r="O75" s="308">
        <v>54</v>
      </c>
      <c r="P75" s="294">
        <f t="shared" si="27"/>
        <v>0.35185185185185186</v>
      </c>
      <c r="Q75" s="295">
        <v>813</v>
      </c>
      <c r="R75" s="287">
        <v>54</v>
      </c>
      <c r="S75" s="296">
        <f t="shared" si="19"/>
        <v>15.055555555555555</v>
      </c>
      <c r="T75" s="244"/>
    </row>
    <row r="76" spans="1:20" ht="16.5" customHeight="1" x14ac:dyDescent="0.25">
      <c r="A76" s="47">
        <v>7</v>
      </c>
      <c r="B76" s="40">
        <v>50420</v>
      </c>
      <c r="C76" s="227" t="s">
        <v>39</v>
      </c>
      <c r="D76" s="286">
        <v>54</v>
      </c>
      <c r="E76" s="287">
        <v>13</v>
      </c>
      <c r="F76" s="292">
        <f t="shared" si="28"/>
        <v>0.7592592592592593</v>
      </c>
      <c r="G76" s="289">
        <v>22</v>
      </c>
      <c r="H76" s="290">
        <v>54</v>
      </c>
      <c r="I76" s="291">
        <v>13</v>
      </c>
      <c r="J76" s="294">
        <f t="shared" si="25"/>
        <v>0.53658536585365857</v>
      </c>
      <c r="K76" s="293">
        <v>23</v>
      </c>
      <c r="L76" s="308">
        <v>49</v>
      </c>
      <c r="M76" s="294">
        <f t="shared" si="26"/>
        <v>0.46938775510204084</v>
      </c>
      <c r="N76" s="293">
        <v>21</v>
      </c>
      <c r="O76" s="308">
        <v>49</v>
      </c>
      <c r="P76" s="294">
        <f t="shared" si="27"/>
        <v>0.42857142857142855</v>
      </c>
      <c r="Q76" s="295">
        <v>966</v>
      </c>
      <c r="R76" s="287">
        <v>49</v>
      </c>
      <c r="S76" s="296">
        <f t="shared" si="19"/>
        <v>19.714285714285715</v>
      </c>
      <c r="T76" s="244"/>
    </row>
    <row r="77" spans="1:20" ht="16.5" customHeight="1" x14ac:dyDescent="0.25">
      <c r="A77" s="47">
        <v>8</v>
      </c>
      <c r="B77" s="40">
        <v>50450</v>
      </c>
      <c r="C77" s="227" t="s">
        <v>40</v>
      </c>
      <c r="D77" s="286">
        <v>75</v>
      </c>
      <c r="E77" s="287">
        <v>11</v>
      </c>
      <c r="F77" s="292">
        <f t="shared" si="28"/>
        <v>0.85333333333333339</v>
      </c>
      <c r="G77" s="289">
        <v>40</v>
      </c>
      <c r="H77" s="290">
        <v>75</v>
      </c>
      <c r="I77" s="291">
        <v>11</v>
      </c>
      <c r="J77" s="294">
        <f t="shared" si="25"/>
        <v>0.625</v>
      </c>
      <c r="K77" s="293">
        <v>44</v>
      </c>
      <c r="L77" s="308">
        <v>80</v>
      </c>
      <c r="M77" s="294">
        <f t="shared" si="26"/>
        <v>0.55000000000000004</v>
      </c>
      <c r="N77" s="293">
        <v>42</v>
      </c>
      <c r="O77" s="308">
        <v>80</v>
      </c>
      <c r="P77" s="294">
        <f t="shared" si="27"/>
        <v>0.52500000000000002</v>
      </c>
      <c r="Q77" s="295">
        <v>1604</v>
      </c>
      <c r="R77" s="287">
        <v>80</v>
      </c>
      <c r="S77" s="296">
        <f t="shared" si="19"/>
        <v>20.05</v>
      </c>
      <c r="T77" s="252"/>
    </row>
    <row r="78" spans="1:20" ht="16.5" customHeight="1" x14ac:dyDescent="0.25">
      <c r="A78" s="47">
        <v>9</v>
      </c>
      <c r="B78" s="40">
        <v>50620</v>
      </c>
      <c r="C78" s="227" t="s">
        <v>21</v>
      </c>
      <c r="D78" s="286">
        <v>46</v>
      </c>
      <c r="E78" s="287">
        <v>4</v>
      </c>
      <c r="F78" s="292">
        <f t="shared" si="28"/>
        <v>0.91304347826086951</v>
      </c>
      <c r="G78" s="289">
        <v>28</v>
      </c>
      <c r="H78" s="290">
        <v>46</v>
      </c>
      <c r="I78" s="291">
        <v>4</v>
      </c>
      <c r="J78" s="294">
        <f t="shared" si="25"/>
        <v>0.66666666666666663</v>
      </c>
      <c r="K78" s="293">
        <v>30</v>
      </c>
      <c r="L78" s="308">
        <v>47</v>
      </c>
      <c r="M78" s="294">
        <f t="shared" si="26"/>
        <v>0.63829787234042556</v>
      </c>
      <c r="N78" s="293">
        <v>18</v>
      </c>
      <c r="O78" s="308">
        <v>47</v>
      </c>
      <c r="P78" s="294">
        <f t="shared" si="27"/>
        <v>0.38297872340425532</v>
      </c>
      <c r="Q78" s="295">
        <v>727</v>
      </c>
      <c r="R78" s="287">
        <v>47</v>
      </c>
      <c r="S78" s="296">
        <f t="shared" si="19"/>
        <v>15.468085106382979</v>
      </c>
      <c r="T78" s="253"/>
    </row>
    <row r="79" spans="1:20" ht="16.5" customHeight="1" x14ac:dyDescent="0.25">
      <c r="A79" s="47">
        <v>10</v>
      </c>
      <c r="B79" s="40">
        <v>50760</v>
      </c>
      <c r="C79" s="227" t="s">
        <v>41</v>
      </c>
      <c r="D79" s="286">
        <v>89</v>
      </c>
      <c r="E79" s="287">
        <v>20</v>
      </c>
      <c r="F79" s="292">
        <f t="shared" si="28"/>
        <v>0.7752808988764045</v>
      </c>
      <c r="G79" s="289">
        <v>48</v>
      </c>
      <c r="H79" s="290">
        <v>89</v>
      </c>
      <c r="I79" s="291">
        <v>20</v>
      </c>
      <c r="J79" s="294">
        <f t="shared" si="25"/>
        <v>0.69565217391304346</v>
      </c>
      <c r="K79" s="293">
        <v>51</v>
      </c>
      <c r="L79" s="308">
        <v>78</v>
      </c>
      <c r="M79" s="294">
        <f t="shared" si="26"/>
        <v>0.65384615384615385</v>
      </c>
      <c r="N79" s="293">
        <v>30</v>
      </c>
      <c r="O79" s="308">
        <v>78</v>
      </c>
      <c r="P79" s="294">
        <f t="shared" si="27"/>
        <v>0.38461538461538464</v>
      </c>
      <c r="Q79" s="295">
        <v>1223</v>
      </c>
      <c r="R79" s="287">
        <v>78</v>
      </c>
      <c r="S79" s="296">
        <f t="shared" si="19"/>
        <v>15.679487179487179</v>
      </c>
      <c r="T79" s="244"/>
    </row>
    <row r="80" spans="1:20" ht="16.5" customHeight="1" x14ac:dyDescent="0.25">
      <c r="A80" s="47">
        <v>11</v>
      </c>
      <c r="B80" s="40">
        <v>50780</v>
      </c>
      <c r="C80" s="227" t="s">
        <v>42</v>
      </c>
      <c r="D80" s="286">
        <v>77</v>
      </c>
      <c r="E80" s="287">
        <v>9</v>
      </c>
      <c r="F80" s="292">
        <f t="shared" si="28"/>
        <v>0.88311688311688308</v>
      </c>
      <c r="G80" s="289">
        <v>35</v>
      </c>
      <c r="H80" s="290">
        <v>77</v>
      </c>
      <c r="I80" s="291">
        <v>9</v>
      </c>
      <c r="J80" s="294">
        <f t="shared" si="25"/>
        <v>0.51470588235294112</v>
      </c>
      <c r="K80" s="293">
        <v>38</v>
      </c>
      <c r="L80" s="308">
        <v>78</v>
      </c>
      <c r="M80" s="294">
        <f t="shared" si="26"/>
        <v>0.48717948717948717</v>
      </c>
      <c r="N80" s="293">
        <v>36</v>
      </c>
      <c r="O80" s="308">
        <v>78</v>
      </c>
      <c r="P80" s="294">
        <f t="shared" si="27"/>
        <v>0.46153846153846156</v>
      </c>
      <c r="Q80" s="295">
        <v>1336</v>
      </c>
      <c r="R80" s="287">
        <v>78</v>
      </c>
      <c r="S80" s="296">
        <f t="shared" si="19"/>
        <v>17.128205128205128</v>
      </c>
      <c r="T80" s="244"/>
    </row>
    <row r="81" spans="1:20" ht="16.5" customHeight="1" x14ac:dyDescent="0.25">
      <c r="A81" s="47">
        <v>12</v>
      </c>
      <c r="B81" s="44">
        <v>50001</v>
      </c>
      <c r="C81" s="231" t="s">
        <v>7</v>
      </c>
      <c r="D81" s="307">
        <v>46</v>
      </c>
      <c r="E81" s="308">
        <v>4</v>
      </c>
      <c r="F81" s="288">
        <f>(D81-E81)/D81</f>
        <v>0.91304347826086951</v>
      </c>
      <c r="G81" s="309">
        <v>31</v>
      </c>
      <c r="H81" s="310">
        <v>46</v>
      </c>
      <c r="I81" s="319">
        <v>4</v>
      </c>
      <c r="J81" s="313">
        <f>G81/(H81-I81)</f>
        <v>0.73809523809523814</v>
      </c>
      <c r="K81" s="312">
        <v>33</v>
      </c>
      <c r="L81" s="320">
        <v>50</v>
      </c>
      <c r="M81" s="313">
        <f>K81/L81</f>
        <v>0.66</v>
      </c>
      <c r="N81" s="312">
        <v>21</v>
      </c>
      <c r="O81" s="308">
        <v>50</v>
      </c>
      <c r="P81" s="313">
        <f>N81/O81</f>
        <v>0.42</v>
      </c>
      <c r="Q81" s="314">
        <v>864</v>
      </c>
      <c r="R81" s="308">
        <v>50</v>
      </c>
      <c r="S81" s="315">
        <f>Q81/R81</f>
        <v>17.28</v>
      </c>
      <c r="T81" s="244"/>
    </row>
    <row r="82" spans="1:20" ht="16.5" customHeight="1" x14ac:dyDescent="0.25">
      <c r="A82" s="47">
        <v>13</v>
      </c>
      <c r="B82" s="40">
        <v>50930</v>
      </c>
      <c r="C82" s="227" t="s">
        <v>174</v>
      </c>
      <c r="D82" s="286">
        <v>43</v>
      </c>
      <c r="E82" s="287">
        <v>5</v>
      </c>
      <c r="F82" s="292">
        <f t="shared" si="28"/>
        <v>0.88372093023255816</v>
      </c>
      <c r="G82" s="289">
        <v>21</v>
      </c>
      <c r="H82" s="290">
        <v>43</v>
      </c>
      <c r="I82" s="291">
        <v>5</v>
      </c>
      <c r="J82" s="294">
        <f t="shared" si="25"/>
        <v>0.55263157894736847</v>
      </c>
      <c r="K82" s="293">
        <v>22</v>
      </c>
      <c r="L82" s="308">
        <v>45</v>
      </c>
      <c r="M82" s="294">
        <f t="shared" si="26"/>
        <v>0.48888888888888887</v>
      </c>
      <c r="N82" s="293">
        <v>20</v>
      </c>
      <c r="O82" s="308">
        <v>45</v>
      </c>
      <c r="P82" s="294">
        <f t="shared" si="27"/>
        <v>0.44444444444444442</v>
      </c>
      <c r="Q82" s="295">
        <v>750</v>
      </c>
      <c r="R82" s="287">
        <v>45</v>
      </c>
      <c r="S82" s="296">
        <f t="shared" si="19"/>
        <v>16.666666666666668</v>
      </c>
      <c r="T82" s="253"/>
    </row>
    <row r="83" spans="1:20" ht="16.5" customHeight="1" thickBot="1" x14ac:dyDescent="0.3">
      <c r="A83" s="47">
        <v>14</v>
      </c>
      <c r="B83" s="41">
        <v>51370</v>
      </c>
      <c r="C83" s="228" t="s">
        <v>92</v>
      </c>
      <c r="D83" s="321">
        <v>76</v>
      </c>
      <c r="E83" s="322">
        <v>8</v>
      </c>
      <c r="F83" s="344">
        <f t="shared" si="28"/>
        <v>0.89473684210526316</v>
      </c>
      <c r="G83" s="300">
        <v>50</v>
      </c>
      <c r="H83" s="301">
        <v>76</v>
      </c>
      <c r="I83" s="302">
        <v>8</v>
      </c>
      <c r="J83" s="304">
        <f t="shared" si="25"/>
        <v>0.73529411764705888</v>
      </c>
      <c r="K83" s="303">
        <v>50</v>
      </c>
      <c r="L83" s="322">
        <v>75</v>
      </c>
      <c r="M83" s="304">
        <f t="shared" si="26"/>
        <v>0.66666666666666663</v>
      </c>
      <c r="N83" s="303">
        <v>30</v>
      </c>
      <c r="O83" s="322">
        <v>75</v>
      </c>
      <c r="P83" s="304">
        <f t="shared" si="27"/>
        <v>0.4</v>
      </c>
      <c r="Q83" s="305">
        <v>1314</v>
      </c>
      <c r="R83" s="298">
        <v>75</v>
      </c>
      <c r="S83" s="306">
        <f t="shared" si="19"/>
        <v>17.52</v>
      </c>
      <c r="T83" s="254"/>
    </row>
    <row r="84" spans="1:20" ht="16.5" customHeight="1" thickBot="1" x14ac:dyDescent="0.3">
      <c r="A84" s="34"/>
      <c r="B84" s="368" t="s">
        <v>136</v>
      </c>
      <c r="C84" s="369"/>
      <c r="D84" s="323">
        <f t="shared" ref="D84:E84" si="29">SUM(D85:D115)</f>
        <v>2418</v>
      </c>
      <c r="E84" s="324">
        <f t="shared" si="29"/>
        <v>326</v>
      </c>
      <c r="F84" s="325">
        <f>AVERAGE(F85:F114)</f>
        <v>0.86215395379829285</v>
      </c>
      <c r="G84" s="278">
        <f t="shared" ref="G84:I84" si="30">SUM(G85:G115)</f>
        <v>1345</v>
      </c>
      <c r="H84" s="279">
        <f t="shared" si="30"/>
        <v>2418</v>
      </c>
      <c r="I84" s="280">
        <f t="shared" si="30"/>
        <v>326</v>
      </c>
      <c r="J84" s="283">
        <f>AVERAGE(J85:J114)</f>
        <v>0.63857131927668254</v>
      </c>
      <c r="K84" s="281">
        <f>SUM(K85:K115)</f>
        <v>1451</v>
      </c>
      <c r="L84" s="276">
        <f>SUM(L85:L115)</f>
        <v>2525</v>
      </c>
      <c r="M84" s="283">
        <f>AVERAGE(M85:M114)</f>
        <v>0.58414423978543284</v>
      </c>
      <c r="N84" s="281">
        <f t="shared" ref="N84" si="31">SUM(N85:N115)</f>
        <v>1206</v>
      </c>
      <c r="O84" s="282">
        <f>SUM(O85:O115)</f>
        <v>2525</v>
      </c>
      <c r="P84" s="283">
        <f>AVERAGE(P85:P114)</f>
        <v>0.46810686015191627</v>
      </c>
      <c r="Q84" s="316">
        <f>SUM(Q85:Q115)</f>
        <v>40580</v>
      </c>
      <c r="R84" s="276">
        <f>SUM(R85:R115)</f>
        <v>2525</v>
      </c>
      <c r="S84" s="285">
        <f>AVERAGE(S85:S114)</f>
        <v>15.84242134254507</v>
      </c>
      <c r="T84" s="248"/>
    </row>
    <row r="85" spans="1:20" ht="16.5" customHeight="1" x14ac:dyDescent="0.25">
      <c r="A85" s="46">
        <v>1</v>
      </c>
      <c r="B85" s="44">
        <v>60010</v>
      </c>
      <c r="C85" s="227" t="s">
        <v>43</v>
      </c>
      <c r="D85" s="286">
        <v>68</v>
      </c>
      <c r="E85" s="287">
        <v>16</v>
      </c>
      <c r="F85" s="288">
        <f t="shared" ref="F85:F114" si="32">(D85-E85)/D85</f>
        <v>0.76470588235294112</v>
      </c>
      <c r="G85" s="289">
        <v>38</v>
      </c>
      <c r="H85" s="290">
        <v>68</v>
      </c>
      <c r="I85" s="291">
        <v>16</v>
      </c>
      <c r="J85" s="294">
        <f t="shared" si="25"/>
        <v>0.73076923076923073</v>
      </c>
      <c r="K85" s="293">
        <v>38</v>
      </c>
      <c r="L85" s="287">
        <v>65</v>
      </c>
      <c r="M85" s="294">
        <f t="shared" si="26"/>
        <v>0.58461538461538465</v>
      </c>
      <c r="N85" s="293">
        <v>25</v>
      </c>
      <c r="O85" s="287">
        <v>65</v>
      </c>
      <c r="P85" s="294">
        <f t="shared" si="27"/>
        <v>0.38461538461538464</v>
      </c>
      <c r="Q85" s="295">
        <v>878</v>
      </c>
      <c r="R85" s="287">
        <v>65</v>
      </c>
      <c r="S85" s="296">
        <f t="shared" si="19"/>
        <v>13.507692307692308</v>
      </c>
      <c r="T85" s="244"/>
    </row>
    <row r="86" spans="1:20" ht="16.5" customHeight="1" x14ac:dyDescent="0.25">
      <c r="A86" s="47">
        <v>2</v>
      </c>
      <c r="B86" s="40">
        <v>60020</v>
      </c>
      <c r="C86" s="227" t="s">
        <v>44</v>
      </c>
      <c r="D86" s="286">
        <v>30</v>
      </c>
      <c r="E86" s="287">
        <v>3</v>
      </c>
      <c r="F86" s="288">
        <f t="shared" si="32"/>
        <v>0.9</v>
      </c>
      <c r="G86" s="289">
        <v>14</v>
      </c>
      <c r="H86" s="290">
        <v>30</v>
      </c>
      <c r="I86" s="291">
        <v>3</v>
      </c>
      <c r="J86" s="294">
        <f t="shared" si="25"/>
        <v>0.51851851851851849</v>
      </c>
      <c r="K86" s="293">
        <v>15</v>
      </c>
      <c r="L86" s="287">
        <v>36</v>
      </c>
      <c r="M86" s="294">
        <f t="shared" si="26"/>
        <v>0.41666666666666669</v>
      </c>
      <c r="N86" s="293">
        <v>17</v>
      </c>
      <c r="O86" s="287">
        <v>36</v>
      </c>
      <c r="P86" s="294">
        <f t="shared" si="27"/>
        <v>0.47222222222222221</v>
      </c>
      <c r="Q86" s="295">
        <v>617</v>
      </c>
      <c r="R86" s="287">
        <v>36</v>
      </c>
      <c r="S86" s="296">
        <f t="shared" si="19"/>
        <v>17.138888888888889</v>
      </c>
      <c r="T86" s="244"/>
    </row>
    <row r="87" spans="1:20" ht="16.5" customHeight="1" x14ac:dyDescent="0.25">
      <c r="A87" s="47">
        <v>3</v>
      </c>
      <c r="B87" s="40">
        <v>60050</v>
      </c>
      <c r="C87" s="227" t="s">
        <v>46</v>
      </c>
      <c r="D87" s="286">
        <v>70</v>
      </c>
      <c r="E87" s="287">
        <v>10</v>
      </c>
      <c r="F87" s="288">
        <f t="shared" si="32"/>
        <v>0.8571428571428571</v>
      </c>
      <c r="G87" s="289">
        <v>47</v>
      </c>
      <c r="H87" s="290">
        <v>70</v>
      </c>
      <c r="I87" s="291">
        <v>10</v>
      </c>
      <c r="J87" s="294">
        <f t="shared" si="25"/>
        <v>0.78333333333333333</v>
      </c>
      <c r="K87" s="293">
        <v>50</v>
      </c>
      <c r="L87" s="287">
        <v>66</v>
      </c>
      <c r="M87" s="294">
        <f t="shared" si="26"/>
        <v>0.75757575757575757</v>
      </c>
      <c r="N87" s="293">
        <v>22</v>
      </c>
      <c r="O87" s="287">
        <v>66</v>
      </c>
      <c r="P87" s="294">
        <f t="shared" si="27"/>
        <v>0.33333333333333331</v>
      </c>
      <c r="Q87" s="295">
        <v>1091</v>
      </c>
      <c r="R87" s="287">
        <v>66</v>
      </c>
      <c r="S87" s="296">
        <f t="shared" si="19"/>
        <v>16.530303030303031</v>
      </c>
      <c r="T87" s="244"/>
    </row>
    <row r="88" spans="1:20" ht="16.5" customHeight="1" x14ac:dyDescent="0.25">
      <c r="A88" s="47">
        <v>4</v>
      </c>
      <c r="B88" s="40">
        <v>60070</v>
      </c>
      <c r="C88" s="227" t="s">
        <v>36</v>
      </c>
      <c r="D88" s="286">
        <v>80</v>
      </c>
      <c r="E88" s="287">
        <v>8</v>
      </c>
      <c r="F88" s="288">
        <f t="shared" si="32"/>
        <v>0.9</v>
      </c>
      <c r="G88" s="289">
        <v>53</v>
      </c>
      <c r="H88" s="290">
        <v>80</v>
      </c>
      <c r="I88" s="291">
        <v>8</v>
      </c>
      <c r="J88" s="294">
        <f t="shared" si="25"/>
        <v>0.73611111111111116</v>
      </c>
      <c r="K88" s="293">
        <v>53</v>
      </c>
      <c r="L88" s="287">
        <v>81</v>
      </c>
      <c r="M88" s="294">
        <f t="shared" si="26"/>
        <v>0.65432098765432101</v>
      </c>
      <c r="N88" s="293">
        <v>29</v>
      </c>
      <c r="O88" s="287">
        <v>81</v>
      </c>
      <c r="P88" s="294">
        <f t="shared" si="27"/>
        <v>0.35802469135802467</v>
      </c>
      <c r="Q88" s="295">
        <v>1205</v>
      </c>
      <c r="R88" s="287">
        <v>81</v>
      </c>
      <c r="S88" s="296">
        <f t="shared" si="19"/>
        <v>14.876543209876543</v>
      </c>
      <c r="T88" s="244"/>
    </row>
    <row r="89" spans="1:20" ht="16.5" customHeight="1" x14ac:dyDescent="0.25">
      <c r="A89" s="47">
        <v>5</v>
      </c>
      <c r="B89" s="40">
        <v>60180</v>
      </c>
      <c r="C89" s="227" t="s">
        <v>3</v>
      </c>
      <c r="D89" s="286">
        <v>75</v>
      </c>
      <c r="E89" s="287">
        <v>8</v>
      </c>
      <c r="F89" s="288">
        <f t="shared" si="32"/>
        <v>0.89333333333333331</v>
      </c>
      <c r="G89" s="289">
        <v>43</v>
      </c>
      <c r="H89" s="290">
        <v>75</v>
      </c>
      <c r="I89" s="291">
        <v>8</v>
      </c>
      <c r="J89" s="294">
        <f t="shared" si="25"/>
        <v>0.64179104477611937</v>
      </c>
      <c r="K89" s="293">
        <v>46</v>
      </c>
      <c r="L89" s="287">
        <v>74</v>
      </c>
      <c r="M89" s="294">
        <f t="shared" si="26"/>
        <v>0.6216216216216216</v>
      </c>
      <c r="N89" s="293">
        <v>29</v>
      </c>
      <c r="O89" s="287">
        <v>74</v>
      </c>
      <c r="P89" s="294">
        <f t="shared" si="27"/>
        <v>0.39189189189189189</v>
      </c>
      <c r="Q89" s="295">
        <v>1433</v>
      </c>
      <c r="R89" s="287">
        <v>74</v>
      </c>
      <c r="S89" s="296">
        <f t="shared" si="19"/>
        <v>19.364864864864863</v>
      </c>
      <c r="T89" s="244"/>
    </row>
    <row r="90" spans="1:20" ht="16.5" customHeight="1" x14ac:dyDescent="0.25">
      <c r="A90" s="47">
        <v>6</v>
      </c>
      <c r="B90" s="40">
        <v>60240</v>
      </c>
      <c r="C90" s="227" t="s">
        <v>37</v>
      </c>
      <c r="D90" s="286">
        <v>105</v>
      </c>
      <c r="E90" s="287">
        <v>11</v>
      </c>
      <c r="F90" s="288">
        <f t="shared" si="32"/>
        <v>0.89523809523809528</v>
      </c>
      <c r="G90" s="289">
        <v>56</v>
      </c>
      <c r="H90" s="290">
        <v>105</v>
      </c>
      <c r="I90" s="291">
        <v>11</v>
      </c>
      <c r="J90" s="294">
        <f t="shared" si="25"/>
        <v>0.5957446808510638</v>
      </c>
      <c r="K90" s="293">
        <v>59</v>
      </c>
      <c r="L90" s="287">
        <v>108</v>
      </c>
      <c r="M90" s="294">
        <f t="shared" si="26"/>
        <v>0.54629629629629628</v>
      </c>
      <c r="N90" s="293">
        <v>58</v>
      </c>
      <c r="O90" s="287">
        <v>108</v>
      </c>
      <c r="P90" s="294">
        <f t="shared" si="27"/>
        <v>0.53703703703703709</v>
      </c>
      <c r="Q90" s="295">
        <v>1793</v>
      </c>
      <c r="R90" s="287">
        <v>108</v>
      </c>
      <c r="S90" s="296">
        <f t="shared" si="19"/>
        <v>16.601851851851851</v>
      </c>
      <c r="T90" s="244"/>
    </row>
    <row r="91" spans="1:20" ht="16.5" customHeight="1" x14ac:dyDescent="0.25">
      <c r="A91" s="47">
        <v>7</v>
      </c>
      <c r="B91" s="40">
        <v>60560</v>
      </c>
      <c r="C91" s="227" t="s">
        <v>20</v>
      </c>
      <c r="D91" s="286">
        <v>42</v>
      </c>
      <c r="E91" s="287">
        <v>7</v>
      </c>
      <c r="F91" s="288">
        <f t="shared" si="32"/>
        <v>0.83333333333333337</v>
      </c>
      <c r="G91" s="289">
        <v>19</v>
      </c>
      <c r="H91" s="290">
        <v>42</v>
      </c>
      <c r="I91" s="291">
        <v>7</v>
      </c>
      <c r="J91" s="294">
        <f t="shared" si="25"/>
        <v>0.54285714285714282</v>
      </c>
      <c r="K91" s="293">
        <v>23</v>
      </c>
      <c r="L91" s="287">
        <v>43</v>
      </c>
      <c r="M91" s="294">
        <f t="shared" si="26"/>
        <v>0.53488372093023251</v>
      </c>
      <c r="N91" s="293">
        <v>24</v>
      </c>
      <c r="O91" s="287">
        <v>43</v>
      </c>
      <c r="P91" s="294">
        <f t="shared" si="27"/>
        <v>0.55813953488372092</v>
      </c>
      <c r="Q91" s="295">
        <v>502</v>
      </c>
      <c r="R91" s="287">
        <v>43</v>
      </c>
      <c r="S91" s="296">
        <f t="shared" si="19"/>
        <v>11.674418604651162</v>
      </c>
      <c r="T91" s="244"/>
    </row>
    <row r="92" spans="1:20" ht="16.5" customHeight="1" x14ac:dyDescent="0.25">
      <c r="A92" s="47">
        <v>8</v>
      </c>
      <c r="B92" s="40">
        <v>60660</v>
      </c>
      <c r="C92" s="227" t="s">
        <v>48</v>
      </c>
      <c r="D92" s="286">
        <v>28</v>
      </c>
      <c r="E92" s="287">
        <v>6</v>
      </c>
      <c r="F92" s="288">
        <f t="shared" si="32"/>
        <v>0.7857142857142857</v>
      </c>
      <c r="G92" s="289">
        <v>17</v>
      </c>
      <c r="H92" s="290">
        <v>28</v>
      </c>
      <c r="I92" s="291">
        <v>6</v>
      </c>
      <c r="J92" s="294">
        <f t="shared" si="25"/>
        <v>0.77272727272727271</v>
      </c>
      <c r="K92" s="293">
        <v>17</v>
      </c>
      <c r="L92" s="287">
        <v>25</v>
      </c>
      <c r="M92" s="294">
        <f t="shared" si="26"/>
        <v>0.68</v>
      </c>
      <c r="N92" s="293">
        <v>10</v>
      </c>
      <c r="O92" s="287">
        <v>25</v>
      </c>
      <c r="P92" s="294">
        <f t="shared" si="27"/>
        <v>0.4</v>
      </c>
      <c r="Q92" s="295">
        <v>459</v>
      </c>
      <c r="R92" s="287">
        <v>25</v>
      </c>
      <c r="S92" s="296">
        <f t="shared" si="19"/>
        <v>18.36</v>
      </c>
      <c r="T92" s="244"/>
    </row>
    <row r="93" spans="1:20" ht="16.5" customHeight="1" x14ac:dyDescent="0.25">
      <c r="A93" s="47">
        <v>9</v>
      </c>
      <c r="B93" s="203">
        <v>60001</v>
      </c>
      <c r="C93" s="227" t="s">
        <v>49</v>
      </c>
      <c r="D93" s="286">
        <v>53</v>
      </c>
      <c r="E93" s="287">
        <v>5</v>
      </c>
      <c r="F93" s="292">
        <f>(D93-E93)/D93</f>
        <v>0.90566037735849059</v>
      </c>
      <c r="G93" s="289">
        <v>32</v>
      </c>
      <c r="H93" s="290">
        <v>53</v>
      </c>
      <c r="I93" s="291">
        <v>5</v>
      </c>
      <c r="J93" s="294">
        <f>G93/(H93-I93)</f>
        <v>0.66666666666666663</v>
      </c>
      <c r="K93" s="293">
        <v>33</v>
      </c>
      <c r="L93" s="287">
        <v>52</v>
      </c>
      <c r="M93" s="294">
        <f>K93/L93</f>
        <v>0.63461538461538458</v>
      </c>
      <c r="N93" s="293">
        <v>30</v>
      </c>
      <c r="O93" s="287">
        <v>52</v>
      </c>
      <c r="P93" s="294">
        <f>N93/O93</f>
        <v>0.57692307692307687</v>
      </c>
      <c r="Q93" s="295">
        <v>953</v>
      </c>
      <c r="R93" s="287">
        <v>52</v>
      </c>
      <c r="S93" s="296">
        <f>Q93/R93</f>
        <v>18.326923076923077</v>
      </c>
      <c r="T93" s="247"/>
    </row>
    <row r="94" spans="1:20" ht="16.5" customHeight="1" x14ac:dyDescent="0.25">
      <c r="A94" s="47">
        <v>10</v>
      </c>
      <c r="B94" s="40">
        <v>60701</v>
      </c>
      <c r="C94" s="227" t="s">
        <v>50</v>
      </c>
      <c r="D94" s="286">
        <v>46</v>
      </c>
      <c r="E94" s="287">
        <v>11</v>
      </c>
      <c r="F94" s="288">
        <f t="shared" si="32"/>
        <v>0.76086956521739135</v>
      </c>
      <c r="G94" s="289">
        <v>13</v>
      </c>
      <c r="H94" s="290">
        <v>46</v>
      </c>
      <c r="I94" s="291">
        <v>11</v>
      </c>
      <c r="J94" s="294">
        <f t="shared" si="25"/>
        <v>0.37142857142857144</v>
      </c>
      <c r="K94" s="293">
        <v>13</v>
      </c>
      <c r="L94" s="287">
        <v>45</v>
      </c>
      <c r="M94" s="294">
        <f t="shared" si="26"/>
        <v>0.28888888888888886</v>
      </c>
      <c r="N94" s="293">
        <v>24</v>
      </c>
      <c r="O94" s="287">
        <v>45</v>
      </c>
      <c r="P94" s="294">
        <f t="shared" si="27"/>
        <v>0.53333333333333333</v>
      </c>
      <c r="Q94" s="295">
        <v>498</v>
      </c>
      <c r="R94" s="287">
        <v>45</v>
      </c>
      <c r="S94" s="296">
        <f t="shared" si="19"/>
        <v>11.066666666666666</v>
      </c>
      <c r="T94" s="244"/>
    </row>
    <row r="95" spans="1:20" ht="16.5" customHeight="1" x14ac:dyDescent="0.25">
      <c r="A95" s="47">
        <v>11</v>
      </c>
      <c r="B95" s="40">
        <v>60850</v>
      </c>
      <c r="C95" s="227" t="s">
        <v>51</v>
      </c>
      <c r="D95" s="286">
        <v>59</v>
      </c>
      <c r="E95" s="287">
        <v>4</v>
      </c>
      <c r="F95" s="288">
        <f t="shared" si="32"/>
        <v>0.93220338983050843</v>
      </c>
      <c r="G95" s="289">
        <v>48</v>
      </c>
      <c r="H95" s="290">
        <v>59</v>
      </c>
      <c r="I95" s="291">
        <v>4</v>
      </c>
      <c r="J95" s="294">
        <f t="shared" si="25"/>
        <v>0.87272727272727268</v>
      </c>
      <c r="K95" s="293">
        <v>48</v>
      </c>
      <c r="L95" s="287">
        <v>57</v>
      </c>
      <c r="M95" s="294">
        <f t="shared" si="26"/>
        <v>0.84210526315789469</v>
      </c>
      <c r="N95" s="293">
        <v>21</v>
      </c>
      <c r="O95" s="287">
        <v>57</v>
      </c>
      <c r="P95" s="294">
        <f t="shared" si="27"/>
        <v>0.36842105263157893</v>
      </c>
      <c r="Q95" s="295">
        <v>1082</v>
      </c>
      <c r="R95" s="287">
        <v>57</v>
      </c>
      <c r="S95" s="296">
        <f t="shared" si="19"/>
        <v>18.982456140350877</v>
      </c>
      <c r="T95" s="244"/>
    </row>
    <row r="96" spans="1:20" ht="16.5" customHeight="1" x14ac:dyDescent="0.25">
      <c r="A96" s="47">
        <v>12</v>
      </c>
      <c r="B96" s="40">
        <v>60910</v>
      </c>
      <c r="C96" s="227" t="s">
        <v>6</v>
      </c>
      <c r="D96" s="286">
        <v>65</v>
      </c>
      <c r="E96" s="287">
        <v>9</v>
      </c>
      <c r="F96" s="288">
        <f t="shared" si="32"/>
        <v>0.86153846153846159</v>
      </c>
      <c r="G96" s="289">
        <v>42</v>
      </c>
      <c r="H96" s="290">
        <v>65</v>
      </c>
      <c r="I96" s="291">
        <v>9</v>
      </c>
      <c r="J96" s="294">
        <f t="shared" si="25"/>
        <v>0.75</v>
      </c>
      <c r="K96" s="293">
        <v>42</v>
      </c>
      <c r="L96" s="287">
        <v>58</v>
      </c>
      <c r="M96" s="294">
        <f t="shared" si="26"/>
        <v>0.72413793103448276</v>
      </c>
      <c r="N96" s="293">
        <v>26</v>
      </c>
      <c r="O96" s="287">
        <v>58</v>
      </c>
      <c r="P96" s="294">
        <f t="shared" si="27"/>
        <v>0.44827586206896552</v>
      </c>
      <c r="Q96" s="295">
        <v>875</v>
      </c>
      <c r="R96" s="287">
        <v>58</v>
      </c>
      <c r="S96" s="296">
        <f t="shared" si="19"/>
        <v>15.086206896551724</v>
      </c>
      <c r="T96" s="255"/>
    </row>
    <row r="97" spans="1:20" ht="16.5" customHeight="1" x14ac:dyDescent="0.25">
      <c r="A97" s="47">
        <v>13</v>
      </c>
      <c r="B97" s="40">
        <v>60980</v>
      </c>
      <c r="C97" s="227" t="s">
        <v>52</v>
      </c>
      <c r="D97" s="286">
        <v>59</v>
      </c>
      <c r="E97" s="287">
        <v>4</v>
      </c>
      <c r="F97" s="288">
        <f t="shared" si="32"/>
        <v>0.93220338983050843</v>
      </c>
      <c r="G97" s="289">
        <v>40</v>
      </c>
      <c r="H97" s="290">
        <v>59</v>
      </c>
      <c r="I97" s="291">
        <v>4</v>
      </c>
      <c r="J97" s="294">
        <f t="shared" si="25"/>
        <v>0.72727272727272729</v>
      </c>
      <c r="K97" s="293">
        <v>41</v>
      </c>
      <c r="L97" s="287">
        <v>60</v>
      </c>
      <c r="M97" s="294">
        <f t="shared" si="26"/>
        <v>0.68333333333333335</v>
      </c>
      <c r="N97" s="293">
        <v>26</v>
      </c>
      <c r="O97" s="287">
        <v>60</v>
      </c>
      <c r="P97" s="294">
        <f t="shared" si="27"/>
        <v>0.43333333333333335</v>
      </c>
      <c r="Q97" s="295">
        <v>841</v>
      </c>
      <c r="R97" s="287">
        <v>60</v>
      </c>
      <c r="S97" s="296">
        <f t="shared" si="19"/>
        <v>14.016666666666667</v>
      </c>
      <c r="T97" s="244"/>
    </row>
    <row r="98" spans="1:20" ht="16.5" customHeight="1" x14ac:dyDescent="0.25">
      <c r="A98" s="47">
        <v>14</v>
      </c>
      <c r="B98" s="40">
        <v>61080</v>
      </c>
      <c r="C98" s="227" t="s">
        <v>53</v>
      </c>
      <c r="D98" s="286">
        <v>105</v>
      </c>
      <c r="E98" s="287">
        <v>16</v>
      </c>
      <c r="F98" s="288">
        <f t="shared" si="32"/>
        <v>0.84761904761904761</v>
      </c>
      <c r="G98" s="289">
        <v>64</v>
      </c>
      <c r="H98" s="290">
        <v>105</v>
      </c>
      <c r="I98" s="291">
        <v>16</v>
      </c>
      <c r="J98" s="294">
        <f t="shared" si="25"/>
        <v>0.7191011235955056</v>
      </c>
      <c r="K98" s="293">
        <v>68</v>
      </c>
      <c r="L98" s="287">
        <v>104</v>
      </c>
      <c r="M98" s="294">
        <f t="shared" si="26"/>
        <v>0.65384615384615385</v>
      </c>
      <c r="N98" s="293">
        <v>55</v>
      </c>
      <c r="O98" s="287">
        <v>104</v>
      </c>
      <c r="P98" s="294">
        <f t="shared" si="27"/>
        <v>0.52884615384615385</v>
      </c>
      <c r="Q98" s="295">
        <v>1533</v>
      </c>
      <c r="R98" s="287">
        <v>104</v>
      </c>
      <c r="S98" s="296">
        <f t="shared" si="19"/>
        <v>14.740384615384615</v>
      </c>
      <c r="T98" s="244"/>
    </row>
    <row r="99" spans="1:20" ht="16.5" customHeight="1" x14ac:dyDescent="0.25">
      <c r="A99" s="47">
        <v>15</v>
      </c>
      <c r="B99" s="40">
        <v>61150</v>
      </c>
      <c r="C99" s="227" t="s">
        <v>54</v>
      </c>
      <c r="D99" s="286">
        <v>61</v>
      </c>
      <c r="E99" s="287">
        <v>10</v>
      </c>
      <c r="F99" s="288">
        <f t="shared" si="32"/>
        <v>0.83606557377049184</v>
      </c>
      <c r="G99" s="289">
        <v>29</v>
      </c>
      <c r="H99" s="290">
        <v>61</v>
      </c>
      <c r="I99" s="291">
        <v>10</v>
      </c>
      <c r="J99" s="294">
        <f t="shared" si="25"/>
        <v>0.56862745098039214</v>
      </c>
      <c r="K99" s="293">
        <v>34</v>
      </c>
      <c r="L99" s="287">
        <v>66</v>
      </c>
      <c r="M99" s="294">
        <f t="shared" si="26"/>
        <v>0.51515151515151514</v>
      </c>
      <c r="N99" s="293">
        <v>30</v>
      </c>
      <c r="O99" s="287">
        <v>66</v>
      </c>
      <c r="P99" s="294">
        <f t="shared" si="27"/>
        <v>0.45454545454545453</v>
      </c>
      <c r="Q99" s="295">
        <v>964</v>
      </c>
      <c r="R99" s="287">
        <v>66</v>
      </c>
      <c r="S99" s="296">
        <f t="shared" si="19"/>
        <v>14.606060606060606</v>
      </c>
      <c r="T99" s="244"/>
    </row>
    <row r="100" spans="1:20" ht="16.5" customHeight="1" x14ac:dyDescent="0.25">
      <c r="A100" s="47">
        <v>16</v>
      </c>
      <c r="B100" s="40">
        <v>61210</v>
      </c>
      <c r="C100" s="227" t="s">
        <v>55</v>
      </c>
      <c r="D100" s="286">
        <v>60</v>
      </c>
      <c r="E100" s="287">
        <v>10</v>
      </c>
      <c r="F100" s="288">
        <f t="shared" si="32"/>
        <v>0.83333333333333337</v>
      </c>
      <c r="G100" s="289">
        <v>24</v>
      </c>
      <c r="H100" s="290">
        <v>60</v>
      </c>
      <c r="I100" s="291">
        <v>10</v>
      </c>
      <c r="J100" s="294">
        <f t="shared" si="25"/>
        <v>0.48</v>
      </c>
      <c r="K100" s="293">
        <v>25</v>
      </c>
      <c r="L100" s="287">
        <v>72</v>
      </c>
      <c r="M100" s="294">
        <f t="shared" si="26"/>
        <v>0.34722222222222221</v>
      </c>
      <c r="N100" s="293">
        <v>29</v>
      </c>
      <c r="O100" s="287">
        <v>72</v>
      </c>
      <c r="P100" s="294">
        <f t="shared" si="27"/>
        <v>0.40277777777777779</v>
      </c>
      <c r="Q100" s="295">
        <v>800</v>
      </c>
      <c r="R100" s="287">
        <v>72</v>
      </c>
      <c r="S100" s="296">
        <f t="shared" si="19"/>
        <v>11.111111111111111</v>
      </c>
      <c r="T100" s="244"/>
    </row>
    <row r="101" spans="1:20" ht="16.5" customHeight="1" x14ac:dyDescent="0.25">
      <c r="A101" s="47">
        <v>17</v>
      </c>
      <c r="B101" s="40">
        <v>61290</v>
      </c>
      <c r="C101" s="227" t="s">
        <v>56</v>
      </c>
      <c r="D101" s="286">
        <v>60</v>
      </c>
      <c r="E101" s="287">
        <v>4</v>
      </c>
      <c r="F101" s="288">
        <f t="shared" si="32"/>
        <v>0.93333333333333335</v>
      </c>
      <c r="G101" s="289">
        <v>36</v>
      </c>
      <c r="H101" s="290">
        <v>60</v>
      </c>
      <c r="I101" s="291">
        <v>4</v>
      </c>
      <c r="J101" s="294">
        <f t="shared" si="25"/>
        <v>0.6428571428571429</v>
      </c>
      <c r="K101" s="293">
        <v>40</v>
      </c>
      <c r="L101" s="287">
        <v>61</v>
      </c>
      <c r="M101" s="294">
        <f t="shared" si="26"/>
        <v>0.65573770491803274</v>
      </c>
      <c r="N101" s="293">
        <v>34</v>
      </c>
      <c r="O101" s="287">
        <v>61</v>
      </c>
      <c r="P101" s="294">
        <f t="shared" si="27"/>
        <v>0.55737704918032782</v>
      </c>
      <c r="Q101" s="295">
        <v>758</v>
      </c>
      <c r="R101" s="287">
        <v>61</v>
      </c>
      <c r="S101" s="296">
        <f t="shared" si="19"/>
        <v>12.426229508196721</v>
      </c>
      <c r="T101" s="244"/>
    </row>
    <row r="102" spans="1:20" ht="16.5" customHeight="1" x14ac:dyDescent="0.25">
      <c r="A102" s="47">
        <v>18</v>
      </c>
      <c r="B102" s="40">
        <v>61340</v>
      </c>
      <c r="C102" s="227" t="s">
        <v>57</v>
      </c>
      <c r="D102" s="264">
        <v>71</v>
      </c>
      <c r="E102" s="287">
        <v>5</v>
      </c>
      <c r="F102" s="288">
        <f t="shared" si="32"/>
        <v>0.92957746478873238</v>
      </c>
      <c r="G102" s="289">
        <v>50</v>
      </c>
      <c r="H102" s="290">
        <v>71</v>
      </c>
      <c r="I102" s="291">
        <v>5</v>
      </c>
      <c r="J102" s="294">
        <f t="shared" si="25"/>
        <v>0.75757575757575757</v>
      </c>
      <c r="K102" s="293">
        <v>52</v>
      </c>
      <c r="L102" s="287">
        <v>73</v>
      </c>
      <c r="M102" s="294">
        <f t="shared" si="26"/>
        <v>0.71232876712328763</v>
      </c>
      <c r="N102" s="293">
        <v>35</v>
      </c>
      <c r="O102" s="287">
        <v>73</v>
      </c>
      <c r="P102" s="294">
        <f t="shared" si="27"/>
        <v>0.47945205479452052</v>
      </c>
      <c r="Q102" s="295">
        <v>1291</v>
      </c>
      <c r="R102" s="287">
        <v>73</v>
      </c>
      <c r="S102" s="296">
        <f t="shared" si="19"/>
        <v>17.684931506849313</v>
      </c>
      <c r="T102" s="244"/>
    </row>
    <row r="103" spans="1:20" ht="16.5" customHeight="1" x14ac:dyDescent="0.25">
      <c r="A103" s="47">
        <v>19</v>
      </c>
      <c r="B103" s="40">
        <v>61390</v>
      </c>
      <c r="C103" s="227" t="s">
        <v>58</v>
      </c>
      <c r="D103" s="286">
        <v>65</v>
      </c>
      <c r="E103" s="287">
        <v>11</v>
      </c>
      <c r="F103" s="288">
        <f t="shared" si="32"/>
        <v>0.83076923076923082</v>
      </c>
      <c r="G103" s="289">
        <v>29</v>
      </c>
      <c r="H103" s="290">
        <v>65</v>
      </c>
      <c r="I103" s="291">
        <v>11</v>
      </c>
      <c r="J103" s="294">
        <f t="shared" si="25"/>
        <v>0.53703703703703709</v>
      </c>
      <c r="K103" s="293">
        <v>30</v>
      </c>
      <c r="L103" s="287">
        <v>60</v>
      </c>
      <c r="M103" s="294">
        <f t="shared" si="26"/>
        <v>0.5</v>
      </c>
      <c r="N103" s="293">
        <v>28</v>
      </c>
      <c r="O103" s="287">
        <v>60</v>
      </c>
      <c r="P103" s="294">
        <f t="shared" si="27"/>
        <v>0.46666666666666667</v>
      </c>
      <c r="Q103" s="295">
        <v>898</v>
      </c>
      <c r="R103" s="287">
        <v>60</v>
      </c>
      <c r="S103" s="296">
        <f t="shared" si="19"/>
        <v>14.966666666666667</v>
      </c>
      <c r="T103" s="244"/>
    </row>
    <row r="104" spans="1:20" ht="16.5" customHeight="1" x14ac:dyDescent="0.25">
      <c r="A104" s="47">
        <v>20</v>
      </c>
      <c r="B104" s="40">
        <v>61410</v>
      </c>
      <c r="C104" s="227" t="s">
        <v>59</v>
      </c>
      <c r="D104" s="286">
        <v>64</v>
      </c>
      <c r="E104" s="287">
        <v>6</v>
      </c>
      <c r="F104" s="288">
        <f t="shared" si="32"/>
        <v>0.90625</v>
      </c>
      <c r="G104" s="289">
        <v>40</v>
      </c>
      <c r="H104" s="290">
        <v>64</v>
      </c>
      <c r="I104" s="291">
        <v>6</v>
      </c>
      <c r="J104" s="294">
        <f t="shared" si="25"/>
        <v>0.68965517241379315</v>
      </c>
      <c r="K104" s="293">
        <v>43</v>
      </c>
      <c r="L104" s="287">
        <v>64</v>
      </c>
      <c r="M104" s="294">
        <f t="shared" si="26"/>
        <v>0.671875</v>
      </c>
      <c r="N104" s="293">
        <v>24</v>
      </c>
      <c r="O104" s="287">
        <v>64</v>
      </c>
      <c r="P104" s="294">
        <f t="shared" si="27"/>
        <v>0.375</v>
      </c>
      <c r="Q104" s="295">
        <v>1004</v>
      </c>
      <c r="R104" s="287">
        <v>64</v>
      </c>
      <c r="S104" s="296">
        <f t="shared" si="19"/>
        <v>15.6875</v>
      </c>
      <c r="T104" s="244"/>
    </row>
    <row r="105" spans="1:20" ht="16.5" customHeight="1" x14ac:dyDescent="0.25">
      <c r="A105" s="47">
        <v>21</v>
      </c>
      <c r="B105" s="40">
        <v>61430</v>
      </c>
      <c r="C105" s="227" t="s">
        <v>99</v>
      </c>
      <c r="D105" s="286">
        <v>140</v>
      </c>
      <c r="E105" s="287">
        <v>15</v>
      </c>
      <c r="F105" s="288">
        <f t="shared" si="32"/>
        <v>0.8928571428571429</v>
      </c>
      <c r="G105" s="289">
        <v>102</v>
      </c>
      <c r="H105" s="290">
        <v>140</v>
      </c>
      <c r="I105" s="291">
        <v>15</v>
      </c>
      <c r="J105" s="294">
        <f t="shared" si="25"/>
        <v>0.81599999999999995</v>
      </c>
      <c r="K105" s="293">
        <v>104</v>
      </c>
      <c r="L105" s="287">
        <v>132</v>
      </c>
      <c r="M105" s="294">
        <f t="shared" si="26"/>
        <v>0.78787878787878785</v>
      </c>
      <c r="N105" s="293">
        <v>37</v>
      </c>
      <c r="O105" s="287">
        <v>132</v>
      </c>
      <c r="P105" s="294">
        <f t="shared" si="27"/>
        <v>0.28030303030303028</v>
      </c>
      <c r="Q105" s="295">
        <v>2421</v>
      </c>
      <c r="R105" s="287">
        <v>132</v>
      </c>
      <c r="S105" s="296">
        <f t="shared" si="19"/>
        <v>18.34090909090909</v>
      </c>
      <c r="T105" s="244"/>
    </row>
    <row r="106" spans="1:20" ht="16.5" customHeight="1" x14ac:dyDescent="0.25">
      <c r="A106" s="47">
        <v>22</v>
      </c>
      <c r="B106" s="40">
        <v>61440</v>
      </c>
      <c r="C106" s="227" t="s">
        <v>60</v>
      </c>
      <c r="D106" s="286">
        <v>121</v>
      </c>
      <c r="E106" s="287">
        <v>15</v>
      </c>
      <c r="F106" s="288">
        <f t="shared" si="32"/>
        <v>0.87603305785123964</v>
      </c>
      <c r="G106" s="289">
        <v>53</v>
      </c>
      <c r="H106" s="290">
        <v>121</v>
      </c>
      <c r="I106" s="291">
        <v>15</v>
      </c>
      <c r="J106" s="294">
        <f t="shared" si="25"/>
        <v>0.5</v>
      </c>
      <c r="K106" s="293">
        <v>58</v>
      </c>
      <c r="L106" s="287">
        <v>121</v>
      </c>
      <c r="M106" s="294">
        <f t="shared" si="26"/>
        <v>0.47933884297520662</v>
      </c>
      <c r="N106" s="293">
        <v>56</v>
      </c>
      <c r="O106" s="287">
        <v>121</v>
      </c>
      <c r="P106" s="294">
        <f t="shared" si="27"/>
        <v>0.46280991735537191</v>
      </c>
      <c r="Q106" s="295">
        <v>2456</v>
      </c>
      <c r="R106" s="287">
        <v>121</v>
      </c>
      <c r="S106" s="296">
        <f t="shared" si="19"/>
        <v>20.297520661157026</v>
      </c>
      <c r="T106" s="244"/>
    </row>
    <row r="107" spans="1:20" ht="16.5" customHeight="1" x14ac:dyDescent="0.25">
      <c r="A107" s="47">
        <v>23</v>
      </c>
      <c r="B107" s="40">
        <v>61450</v>
      </c>
      <c r="C107" s="227" t="s">
        <v>100</v>
      </c>
      <c r="D107" s="286">
        <v>98</v>
      </c>
      <c r="E107" s="287">
        <v>13</v>
      </c>
      <c r="F107" s="288">
        <f t="shared" si="32"/>
        <v>0.86734693877551017</v>
      </c>
      <c r="G107" s="289">
        <v>65</v>
      </c>
      <c r="H107" s="290">
        <v>98</v>
      </c>
      <c r="I107" s="291">
        <v>13</v>
      </c>
      <c r="J107" s="294">
        <f t="shared" si="25"/>
        <v>0.76470588235294112</v>
      </c>
      <c r="K107" s="293">
        <v>69</v>
      </c>
      <c r="L107" s="287">
        <v>100</v>
      </c>
      <c r="M107" s="294">
        <f t="shared" si="26"/>
        <v>0.69</v>
      </c>
      <c r="N107" s="293">
        <v>44</v>
      </c>
      <c r="O107" s="287">
        <v>100</v>
      </c>
      <c r="P107" s="294">
        <f t="shared" si="27"/>
        <v>0.44</v>
      </c>
      <c r="Q107" s="295">
        <v>1564</v>
      </c>
      <c r="R107" s="287">
        <v>100</v>
      </c>
      <c r="S107" s="296">
        <f t="shared" si="19"/>
        <v>15.64</v>
      </c>
      <c r="T107" s="244"/>
    </row>
    <row r="108" spans="1:20" ht="16.5" customHeight="1" x14ac:dyDescent="0.25">
      <c r="A108" s="47">
        <v>24</v>
      </c>
      <c r="B108" s="40">
        <v>61470</v>
      </c>
      <c r="C108" s="227" t="s">
        <v>61</v>
      </c>
      <c r="D108" s="286">
        <v>79</v>
      </c>
      <c r="E108" s="287">
        <v>13</v>
      </c>
      <c r="F108" s="288">
        <f t="shared" si="32"/>
        <v>0.83544303797468356</v>
      </c>
      <c r="G108" s="289">
        <v>46</v>
      </c>
      <c r="H108" s="290">
        <v>79</v>
      </c>
      <c r="I108" s="291">
        <v>13</v>
      </c>
      <c r="J108" s="294">
        <f t="shared" si="25"/>
        <v>0.69696969696969702</v>
      </c>
      <c r="K108" s="293">
        <v>48</v>
      </c>
      <c r="L108" s="287">
        <v>79</v>
      </c>
      <c r="M108" s="294">
        <f t="shared" si="26"/>
        <v>0.60759493670886078</v>
      </c>
      <c r="N108" s="293">
        <v>39</v>
      </c>
      <c r="O108" s="287">
        <v>79</v>
      </c>
      <c r="P108" s="294">
        <f t="shared" si="27"/>
        <v>0.49367088607594939</v>
      </c>
      <c r="Q108" s="295">
        <v>1234</v>
      </c>
      <c r="R108" s="287">
        <v>79</v>
      </c>
      <c r="S108" s="296">
        <f t="shared" si="19"/>
        <v>15.620253164556962</v>
      </c>
      <c r="T108" s="244"/>
    </row>
    <row r="109" spans="1:20" ht="16.5" customHeight="1" x14ac:dyDescent="0.25">
      <c r="A109" s="47">
        <v>25</v>
      </c>
      <c r="B109" s="40">
        <v>61490</v>
      </c>
      <c r="C109" s="227" t="s">
        <v>98</v>
      </c>
      <c r="D109" s="286">
        <v>142</v>
      </c>
      <c r="E109" s="287">
        <v>14</v>
      </c>
      <c r="F109" s="288">
        <f t="shared" si="32"/>
        <v>0.90140845070422537</v>
      </c>
      <c r="G109" s="289">
        <v>85</v>
      </c>
      <c r="H109" s="290">
        <v>142</v>
      </c>
      <c r="I109" s="291">
        <v>14</v>
      </c>
      <c r="J109" s="294">
        <f t="shared" si="25"/>
        <v>0.6640625</v>
      </c>
      <c r="K109" s="293">
        <v>91</v>
      </c>
      <c r="L109" s="287">
        <v>145</v>
      </c>
      <c r="M109" s="294">
        <f t="shared" si="26"/>
        <v>0.62758620689655176</v>
      </c>
      <c r="N109" s="293">
        <v>66</v>
      </c>
      <c r="O109" s="287">
        <v>145</v>
      </c>
      <c r="P109" s="294">
        <f t="shared" si="27"/>
        <v>0.45517241379310347</v>
      </c>
      <c r="Q109" s="295">
        <v>2571</v>
      </c>
      <c r="R109" s="287">
        <v>145</v>
      </c>
      <c r="S109" s="296">
        <f t="shared" si="19"/>
        <v>17.73103448275862</v>
      </c>
      <c r="T109" s="244"/>
    </row>
    <row r="110" spans="1:20" ht="16.5" customHeight="1" x14ac:dyDescent="0.25">
      <c r="A110" s="47">
        <v>26</v>
      </c>
      <c r="B110" s="40">
        <v>61500</v>
      </c>
      <c r="C110" s="227" t="s">
        <v>101</v>
      </c>
      <c r="D110" s="286">
        <v>137</v>
      </c>
      <c r="E110" s="287">
        <v>21</v>
      </c>
      <c r="F110" s="288">
        <f t="shared" si="32"/>
        <v>0.84671532846715325</v>
      </c>
      <c r="G110" s="289">
        <v>74</v>
      </c>
      <c r="H110" s="290">
        <v>137</v>
      </c>
      <c r="I110" s="291">
        <v>21</v>
      </c>
      <c r="J110" s="294">
        <f t="shared" si="25"/>
        <v>0.63793103448275867</v>
      </c>
      <c r="K110" s="293">
        <v>80</v>
      </c>
      <c r="L110" s="287">
        <v>132</v>
      </c>
      <c r="M110" s="294">
        <f t="shared" si="26"/>
        <v>0.60606060606060608</v>
      </c>
      <c r="N110" s="293">
        <v>62</v>
      </c>
      <c r="O110" s="287">
        <v>132</v>
      </c>
      <c r="P110" s="294">
        <f t="shared" si="27"/>
        <v>0.46969696969696972</v>
      </c>
      <c r="Q110" s="295">
        <v>2657</v>
      </c>
      <c r="R110" s="287">
        <v>132</v>
      </c>
      <c r="S110" s="296">
        <f t="shared" si="19"/>
        <v>20.128787878787879</v>
      </c>
      <c r="T110" s="244"/>
    </row>
    <row r="111" spans="1:20" ht="16.5" customHeight="1" x14ac:dyDescent="0.25">
      <c r="A111" s="47">
        <v>27</v>
      </c>
      <c r="B111" s="40">
        <v>61510</v>
      </c>
      <c r="C111" s="227" t="s">
        <v>62</v>
      </c>
      <c r="D111" s="286">
        <v>126</v>
      </c>
      <c r="E111" s="287">
        <v>17</v>
      </c>
      <c r="F111" s="288">
        <f t="shared" si="32"/>
        <v>0.86507936507936511</v>
      </c>
      <c r="G111" s="289">
        <v>70</v>
      </c>
      <c r="H111" s="290">
        <v>126</v>
      </c>
      <c r="I111" s="291">
        <v>17</v>
      </c>
      <c r="J111" s="294">
        <f t="shared" si="25"/>
        <v>0.64220183486238536</v>
      </c>
      <c r="K111" s="293">
        <v>71</v>
      </c>
      <c r="L111" s="287">
        <v>123</v>
      </c>
      <c r="M111" s="294">
        <f t="shared" si="26"/>
        <v>0.57723577235772361</v>
      </c>
      <c r="N111" s="293">
        <v>64</v>
      </c>
      <c r="O111" s="287">
        <v>123</v>
      </c>
      <c r="P111" s="294">
        <f t="shared" si="27"/>
        <v>0.52032520325203258</v>
      </c>
      <c r="Q111" s="295">
        <v>1659</v>
      </c>
      <c r="R111" s="287">
        <v>123</v>
      </c>
      <c r="S111" s="296">
        <f t="shared" ref="S111:S115" si="33">Q111/R111</f>
        <v>13.487804878048781</v>
      </c>
      <c r="T111" s="244"/>
    </row>
    <row r="112" spans="1:20" ht="16.5" customHeight="1" x14ac:dyDescent="0.25">
      <c r="A112" s="47">
        <v>28</v>
      </c>
      <c r="B112" s="40">
        <v>61520</v>
      </c>
      <c r="C112" s="227" t="s">
        <v>141</v>
      </c>
      <c r="D112" s="286">
        <v>136</v>
      </c>
      <c r="E112" s="287">
        <v>18</v>
      </c>
      <c r="F112" s="292">
        <f t="shared" si="32"/>
        <v>0.86764705882352944</v>
      </c>
      <c r="G112" s="289">
        <v>59</v>
      </c>
      <c r="H112" s="290">
        <v>136</v>
      </c>
      <c r="I112" s="291">
        <v>18</v>
      </c>
      <c r="J112" s="294">
        <f t="shared" si="25"/>
        <v>0.5</v>
      </c>
      <c r="K112" s="293">
        <v>68</v>
      </c>
      <c r="L112" s="287">
        <v>140</v>
      </c>
      <c r="M112" s="294">
        <f t="shared" si="26"/>
        <v>0.48571428571428571</v>
      </c>
      <c r="N112" s="293">
        <v>95</v>
      </c>
      <c r="O112" s="287">
        <v>140</v>
      </c>
      <c r="P112" s="294">
        <f t="shared" si="27"/>
        <v>0.6785714285714286</v>
      </c>
      <c r="Q112" s="295">
        <v>2180</v>
      </c>
      <c r="R112" s="287">
        <v>140</v>
      </c>
      <c r="S112" s="296">
        <f t="shared" si="33"/>
        <v>15.571428571428571</v>
      </c>
      <c r="T112" s="247"/>
    </row>
    <row r="113" spans="1:20" ht="16.5" customHeight="1" x14ac:dyDescent="0.25">
      <c r="A113" s="222">
        <v>29</v>
      </c>
      <c r="B113" s="40">
        <v>61540</v>
      </c>
      <c r="C113" s="227" t="s">
        <v>170</v>
      </c>
      <c r="D113" s="286">
        <v>98</v>
      </c>
      <c r="E113" s="287">
        <v>17</v>
      </c>
      <c r="F113" s="292">
        <f t="shared" si="32"/>
        <v>0.82653061224489799</v>
      </c>
      <c r="G113" s="289">
        <v>34</v>
      </c>
      <c r="H113" s="290">
        <v>98</v>
      </c>
      <c r="I113" s="291">
        <v>17</v>
      </c>
      <c r="J113" s="294">
        <f t="shared" si="25"/>
        <v>0.41975308641975306</v>
      </c>
      <c r="K113" s="293">
        <v>37</v>
      </c>
      <c r="L113" s="287">
        <v>109</v>
      </c>
      <c r="M113" s="294">
        <f t="shared" si="26"/>
        <v>0.33944954128440369</v>
      </c>
      <c r="N113" s="293">
        <v>61</v>
      </c>
      <c r="O113" s="287">
        <v>109</v>
      </c>
      <c r="P113" s="294">
        <f t="shared" si="27"/>
        <v>0.55963302752293576</v>
      </c>
      <c r="Q113" s="295">
        <v>1627</v>
      </c>
      <c r="R113" s="287">
        <v>109</v>
      </c>
      <c r="S113" s="296">
        <f t="shared" si="33"/>
        <v>14.926605504587156</v>
      </c>
      <c r="T113" s="247"/>
    </row>
    <row r="114" spans="1:20" ht="16.5" customHeight="1" x14ac:dyDescent="0.25">
      <c r="A114" s="222">
        <v>30</v>
      </c>
      <c r="B114" s="40">
        <v>61560</v>
      </c>
      <c r="C114" s="227" t="s">
        <v>173</v>
      </c>
      <c r="D114" s="286">
        <v>75</v>
      </c>
      <c r="E114" s="287">
        <v>19</v>
      </c>
      <c r="F114" s="292">
        <f t="shared" si="32"/>
        <v>0.7466666666666667</v>
      </c>
      <c r="G114" s="289">
        <v>23</v>
      </c>
      <c r="H114" s="290">
        <v>75</v>
      </c>
      <c r="I114" s="291">
        <v>19</v>
      </c>
      <c r="J114" s="294">
        <f t="shared" si="25"/>
        <v>0.4107142857142857</v>
      </c>
      <c r="K114" s="293">
        <v>34</v>
      </c>
      <c r="L114" s="287">
        <v>114</v>
      </c>
      <c r="M114" s="294">
        <f t="shared" si="26"/>
        <v>0.2982456140350877</v>
      </c>
      <c r="N114" s="293">
        <v>71</v>
      </c>
      <c r="O114" s="287">
        <v>114</v>
      </c>
      <c r="P114" s="294">
        <f t="shared" si="27"/>
        <v>0.6228070175438597</v>
      </c>
      <c r="Q114" s="295">
        <v>1912</v>
      </c>
      <c r="R114" s="287">
        <v>114</v>
      </c>
      <c r="S114" s="296">
        <f t="shared" si="33"/>
        <v>16.771929824561404</v>
      </c>
      <c r="T114" s="247"/>
    </row>
    <row r="115" spans="1:20" ht="16.5" customHeight="1" thickBot="1" x14ac:dyDescent="0.3">
      <c r="A115" s="215">
        <v>31</v>
      </c>
      <c r="B115" s="43">
        <v>61570</v>
      </c>
      <c r="C115" s="227" t="s">
        <v>180</v>
      </c>
      <c r="D115" s="264"/>
      <c r="E115" s="265"/>
      <c r="F115" s="299"/>
      <c r="G115" s="326"/>
      <c r="H115" s="327"/>
      <c r="I115" s="328"/>
      <c r="J115" s="271"/>
      <c r="K115" s="272">
        <v>21</v>
      </c>
      <c r="L115" s="265">
        <v>60</v>
      </c>
      <c r="M115" s="271">
        <f t="shared" si="26"/>
        <v>0.35</v>
      </c>
      <c r="N115" s="272">
        <v>35</v>
      </c>
      <c r="O115" s="265">
        <v>60</v>
      </c>
      <c r="P115" s="271">
        <f t="shared" si="27"/>
        <v>0.58333333333333337</v>
      </c>
      <c r="Q115" s="273">
        <v>824</v>
      </c>
      <c r="R115" s="265">
        <v>60</v>
      </c>
      <c r="S115" s="274">
        <f t="shared" si="33"/>
        <v>13.733333333333333</v>
      </c>
      <c r="T115" s="246"/>
    </row>
    <row r="116" spans="1:20" ht="16.5" customHeight="1" thickBot="1" x14ac:dyDescent="0.3">
      <c r="A116" s="42"/>
      <c r="B116" s="366" t="s">
        <v>137</v>
      </c>
      <c r="C116" s="367"/>
      <c r="D116" s="275">
        <f>SUM(D117:D125)</f>
        <v>791</v>
      </c>
      <c r="E116" s="276">
        <f>SUM(E117:E125)</f>
        <v>100</v>
      </c>
      <c r="F116" s="277">
        <f>AVERAGE(F117:F125)</f>
        <v>0.87651058646416891</v>
      </c>
      <c r="G116" s="278">
        <f>SUM(G117:G125)</f>
        <v>433</v>
      </c>
      <c r="H116" s="279">
        <f>SUM(H117:H125)</f>
        <v>791</v>
      </c>
      <c r="I116" s="280">
        <f>SUM(I117:I125)</f>
        <v>100</v>
      </c>
      <c r="J116" s="283">
        <f>AVERAGE(J117:J125)</f>
        <v>0.62986052100197765</v>
      </c>
      <c r="K116" s="281">
        <f>SUM(K117:K125)</f>
        <v>462</v>
      </c>
      <c r="L116" s="282">
        <f>SUM(L117:L125)</f>
        <v>825</v>
      </c>
      <c r="M116" s="283">
        <f>AVERAGE(M117:M125)</f>
        <v>0.57223993862736344</v>
      </c>
      <c r="N116" s="281">
        <f>SUM(N117:N125)</f>
        <v>424</v>
      </c>
      <c r="O116" s="282">
        <f>SUM(O117:O125)</f>
        <v>825</v>
      </c>
      <c r="P116" s="283">
        <f>AVERAGE(P117:P125)</f>
        <v>0.46177320378168041</v>
      </c>
      <c r="Q116" s="284">
        <f>SUM(Q117:Q125)</f>
        <v>10559</v>
      </c>
      <c r="R116" s="276">
        <f>SUM(R117:R125)</f>
        <v>825</v>
      </c>
      <c r="S116" s="285">
        <f>AVERAGE(S117:S125)</f>
        <v>13.418937008885532</v>
      </c>
      <c r="T116" s="248"/>
    </row>
    <row r="117" spans="1:20" ht="16.5" customHeight="1" x14ac:dyDescent="0.25">
      <c r="A117" s="37">
        <v>1</v>
      </c>
      <c r="B117" s="38">
        <v>70020</v>
      </c>
      <c r="C117" s="116" t="s">
        <v>95</v>
      </c>
      <c r="D117" s="307">
        <v>70</v>
      </c>
      <c r="E117" s="308">
        <v>4</v>
      </c>
      <c r="F117" s="288">
        <f>(D117-E117)/D117</f>
        <v>0.94285714285714284</v>
      </c>
      <c r="G117" s="309">
        <v>57</v>
      </c>
      <c r="H117" s="310">
        <v>70</v>
      </c>
      <c r="I117" s="311">
        <v>4</v>
      </c>
      <c r="J117" s="313">
        <f t="shared" si="25"/>
        <v>0.86363636363636365</v>
      </c>
      <c r="K117" s="312">
        <v>59</v>
      </c>
      <c r="L117" s="308">
        <v>69</v>
      </c>
      <c r="M117" s="313">
        <f t="shared" si="26"/>
        <v>0.85507246376811596</v>
      </c>
      <c r="N117" s="312">
        <v>22</v>
      </c>
      <c r="O117" s="308">
        <v>69</v>
      </c>
      <c r="P117" s="313">
        <f t="shared" si="27"/>
        <v>0.3188405797101449</v>
      </c>
      <c r="Q117" s="314">
        <v>1112</v>
      </c>
      <c r="R117" s="308">
        <v>69</v>
      </c>
      <c r="S117" s="315">
        <f t="shared" ref="S117:S124" si="34">Q117/R117</f>
        <v>16.115942028985508</v>
      </c>
      <c r="T117" s="244"/>
    </row>
    <row r="118" spans="1:20" ht="16.5" customHeight="1" x14ac:dyDescent="0.25">
      <c r="A118" s="37">
        <v>2</v>
      </c>
      <c r="B118" s="40">
        <v>70110</v>
      </c>
      <c r="C118" s="117" t="s">
        <v>97</v>
      </c>
      <c r="D118" s="286">
        <v>71</v>
      </c>
      <c r="E118" s="287">
        <v>6</v>
      </c>
      <c r="F118" s="288">
        <f>(D118-E118)/D118</f>
        <v>0.91549295774647887</v>
      </c>
      <c r="G118" s="289">
        <v>60</v>
      </c>
      <c r="H118" s="290">
        <v>71</v>
      </c>
      <c r="I118" s="291">
        <v>6</v>
      </c>
      <c r="J118" s="294">
        <f>G118/(H118-I118)</f>
        <v>0.92307692307692313</v>
      </c>
      <c r="K118" s="293">
        <v>61</v>
      </c>
      <c r="L118" s="287">
        <v>71</v>
      </c>
      <c r="M118" s="294">
        <f>K118/L118</f>
        <v>0.85915492957746475</v>
      </c>
      <c r="N118" s="293">
        <v>23</v>
      </c>
      <c r="O118" s="287">
        <v>71</v>
      </c>
      <c r="P118" s="294">
        <f>N118/O118</f>
        <v>0.323943661971831</v>
      </c>
      <c r="Q118" s="295">
        <v>921</v>
      </c>
      <c r="R118" s="287">
        <v>71</v>
      </c>
      <c r="S118" s="296">
        <f>Q118/R118</f>
        <v>12.971830985915492</v>
      </c>
      <c r="T118" s="244"/>
    </row>
    <row r="119" spans="1:20" ht="16.5" customHeight="1" x14ac:dyDescent="0.25">
      <c r="A119" s="39">
        <v>3</v>
      </c>
      <c r="B119" s="40">
        <v>70021</v>
      </c>
      <c r="C119" s="117" t="s">
        <v>96</v>
      </c>
      <c r="D119" s="286">
        <v>67</v>
      </c>
      <c r="E119" s="287">
        <v>2</v>
      </c>
      <c r="F119" s="288">
        <f t="shared" ref="F119:F125" si="35">(D119-E119)/D119</f>
        <v>0.97014925373134331</v>
      </c>
      <c r="G119" s="289">
        <v>41</v>
      </c>
      <c r="H119" s="290">
        <v>67</v>
      </c>
      <c r="I119" s="291">
        <v>2</v>
      </c>
      <c r="J119" s="294">
        <f t="shared" si="25"/>
        <v>0.63076923076923075</v>
      </c>
      <c r="K119" s="293">
        <v>41</v>
      </c>
      <c r="L119" s="287">
        <v>67</v>
      </c>
      <c r="M119" s="294">
        <f t="shared" si="26"/>
        <v>0.61194029850746268</v>
      </c>
      <c r="N119" s="293">
        <v>27</v>
      </c>
      <c r="O119" s="287">
        <v>67</v>
      </c>
      <c r="P119" s="294">
        <f t="shared" si="27"/>
        <v>0.40298507462686567</v>
      </c>
      <c r="Q119" s="295">
        <v>874</v>
      </c>
      <c r="R119" s="287">
        <v>67</v>
      </c>
      <c r="S119" s="296">
        <f t="shared" si="34"/>
        <v>13.044776119402986</v>
      </c>
      <c r="T119" s="244"/>
    </row>
    <row r="120" spans="1:20" ht="16.5" customHeight="1" x14ac:dyDescent="0.25">
      <c r="A120" s="39">
        <v>4</v>
      </c>
      <c r="B120" s="40">
        <v>70040</v>
      </c>
      <c r="C120" s="117" t="s">
        <v>45</v>
      </c>
      <c r="D120" s="286">
        <v>52</v>
      </c>
      <c r="E120" s="287">
        <v>7</v>
      </c>
      <c r="F120" s="288">
        <f t="shared" si="35"/>
        <v>0.86538461538461542</v>
      </c>
      <c r="G120" s="289">
        <v>20</v>
      </c>
      <c r="H120" s="290">
        <v>52</v>
      </c>
      <c r="I120" s="291">
        <v>7</v>
      </c>
      <c r="J120" s="294">
        <f t="shared" si="25"/>
        <v>0.44444444444444442</v>
      </c>
      <c r="K120" s="293">
        <v>21</v>
      </c>
      <c r="L120" s="287">
        <v>51</v>
      </c>
      <c r="M120" s="294">
        <f t="shared" si="26"/>
        <v>0.41176470588235292</v>
      </c>
      <c r="N120" s="293">
        <v>21</v>
      </c>
      <c r="O120" s="287">
        <v>51</v>
      </c>
      <c r="P120" s="294">
        <f t="shared" si="27"/>
        <v>0.41176470588235292</v>
      </c>
      <c r="Q120" s="295">
        <v>604</v>
      </c>
      <c r="R120" s="287">
        <v>51</v>
      </c>
      <c r="S120" s="296">
        <f t="shared" si="34"/>
        <v>11.843137254901961</v>
      </c>
      <c r="T120" s="253"/>
    </row>
    <row r="121" spans="1:20" ht="16.5" customHeight="1" x14ac:dyDescent="0.25">
      <c r="A121" s="39">
        <v>5</v>
      </c>
      <c r="B121" s="40">
        <v>70100</v>
      </c>
      <c r="C121" s="117" t="s">
        <v>138</v>
      </c>
      <c r="D121" s="286">
        <v>70</v>
      </c>
      <c r="E121" s="287">
        <v>10</v>
      </c>
      <c r="F121" s="288">
        <f t="shared" si="35"/>
        <v>0.8571428571428571</v>
      </c>
      <c r="G121" s="289">
        <v>47</v>
      </c>
      <c r="H121" s="290">
        <v>70</v>
      </c>
      <c r="I121" s="291">
        <v>10</v>
      </c>
      <c r="J121" s="294">
        <f t="shared" si="25"/>
        <v>0.78333333333333333</v>
      </c>
      <c r="K121" s="293">
        <v>48</v>
      </c>
      <c r="L121" s="287">
        <v>68</v>
      </c>
      <c r="M121" s="294">
        <f t="shared" si="26"/>
        <v>0.70588235294117652</v>
      </c>
      <c r="N121" s="293">
        <v>36</v>
      </c>
      <c r="O121" s="287">
        <v>68</v>
      </c>
      <c r="P121" s="294">
        <f t="shared" si="27"/>
        <v>0.52941176470588236</v>
      </c>
      <c r="Q121" s="295">
        <v>983</v>
      </c>
      <c r="R121" s="287">
        <v>68</v>
      </c>
      <c r="S121" s="296">
        <f t="shared" si="34"/>
        <v>14.455882352941176</v>
      </c>
      <c r="T121" s="253"/>
    </row>
    <row r="122" spans="1:20" ht="16.5" customHeight="1" x14ac:dyDescent="0.25">
      <c r="A122" s="39">
        <v>6</v>
      </c>
      <c r="B122" s="40">
        <v>70270</v>
      </c>
      <c r="C122" s="117" t="s">
        <v>47</v>
      </c>
      <c r="D122" s="286">
        <v>49</v>
      </c>
      <c r="E122" s="287">
        <v>15</v>
      </c>
      <c r="F122" s="288">
        <f t="shared" si="35"/>
        <v>0.69387755102040816</v>
      </c>
      <c r="G122" s="289">
        <v>24</v>
      </c>
      <c r="H122" s="290">
        <v>49</v>
      </c>
      <c r="I122" s="291">
        <v>15</v>
      </c>
      <c r="J122" s="294">
        <f t="shared" si="25"/>
        <v>0.70588235294117652</v>
      </c>
      <c r="K122" s="293">
        <v>29</v>
      </c>
      <c r="L122" s="287">
        <v>54</v>
      </c>
      <c r="M122" s="294">
        <f t="shared" si="26"/>
        <v>0.53703703703703709</v>
      </c>
      <c r="N122" s="293">
        <v>25</v>
      </c>
      <c r="O122" s="287">
        <v>54</v>
      </c>
      <c r="P122" s="294">
        <f t="shared" si="27"/>
        <v>0.46296296296296297</v>
      </c>
      <c r="Q122" s="295">
        <v>680</v>
      </c>
      <c r="R122" s="287">
        <v>54</v>
      </c>
      <c r="S122" s="296">
        <f t="shared" si="34"/>
        <v>12.592592592592593</v>
      </c>
      <c r="T122" s="244"/>
    </row>
    <row r="123" spans="1:20" ht="16.5" customHeight="1" x14ac:dyDescent="0.25">
      <c r="A123" s="39">
        <v>7</v>
      </c>
      <c r="B123" s="40">
        <v>70510</v>
      </c>
      <c r="C123" s="117" t="s">
        <v>18</v>
      </c>
      <c r="D123" s="297">
        <v>39</v>
      </c>
      <c r="E123" s="298">
        <v>4</v>
      </c>
      <c r="F123" s="288">
        <f>(D123-E123)/D123</f>
        <v>0.89743589743589747</v>
      </c>
      <c r="G123" s="300">
        <v>15</v>
      </c>
      <c r="H123" s="301">
        <v>39</v>
      </c>
      <c r="I123" s="302">
        <v>4</v>
      </c>
      <c r="J123" s="304">
        <f t="shared" si="25"/>
        <v>0.42857142857142855</v>
      </c>
      <c r="K123" s="303">
        <v>16</v>
      </c>
      <c r="L123" s="298">
        <v>44</v>
      </c>
      <c r="M123" s="304">
        <f t="shared" si="26"/>
        <v>0.36363636363636365</v>
      </c>
      <c r="N123" s="303">
        <v>20</v>
      </c>
      <c r="O123" s="298">
        <v>44</v>
      </c>
      <c r="P123" s="304">
        <f t="shared" si="27"/>
        <v>0.45454545454545453</v>
      </c>
      <c r="Q123" s="305">
        <v>433</v>
      </c>
      <c r="R123" s="298">
        <v>44</v>
      </c>
      <c r="S123" s="306">
        <f t="shared" si="34"/>
        <v>9.8409090909090917</v>
      </c>
      <c r="T123" s="244"/>
    </row>
    <row r="124" spans="1:20" ht="26.25" customHeight="1" x14ac:dyDescent="0.25">
      <c r="A124" s="39">
        <v>8</v>
      </c>
      <c r="B124" s="40">
        <v>10880</v>
      </c>
      <c r="C124" s="233" t="s">
        <v>171</v>
      </c>
      <c r="D124" s="286">
        <v>318</v>
      </c>
      <c r="E124" s="287">
        <v>46</v>
      </c>
      <c r="F124" s="292">
        <f t="shared" si="35"/>
        <v>0.85534591194968557</v>
      </c>
      <c r="G124" s="289">
        <v>153</v>
      </c>
      <c r="H124" s="290">
        <v>318</v>
      </c>
      <c r="I124" s="291">
        <v>46</v>
      </c>
      <c r="J124" s="294">
        <f t="shared" si="25"/>
        <v>0.5625</v>
      </c>
      <c r="K124" s="293">
        <v>163</v>
      </c>
      <c r="L124" s="287">
        <v>320</v>
      </c>
      <c r="M124" s="294">
        <f t="shared" si="26"/>
        <v>0.50937500000000002</v>
      </c>
      <c r="N124" s="293">
        <v>199</v>
      </c>
      <c r="O124" s="287">
        <v>320</v>
      </c>
      <c r="P124" s="294">
        <f t="shared" si="27"/>
        <v>0.62187499999999996</v>
      </c>
      <c r="Q124" s="295">
        <v>3387</v>
      </c>
      <c r="R124" s="287">
        <v>320</v>
      </c>
      <c r="S124" s="296">
        <f t="shared" si="34"/>
        <v>10.584375</v>
      </c>
      <c r="T124" s="247"/>
    </row>
    <row r="125" spans="1:20" ht="15" customHeight="1" thickBot="1" x14ac:dyDescent="0.3">
      <c r="A125" s="112">
        <v>9</v>
      </c>
      <c r="B125" s="223">
        <v>10890</v>
      </c>
      <c r="C125" s="232" t="s">
        <v>181</v>
      </c>
      <c r="D125">
        <v>55</v>
      </c>
      <c r="E125" s="265">
        <v>6</v>
      </c>
      <c r="F125" s="288">
        <f t="shared" si="35"/>
        <v>0.89090909090909087</v>
      </c>
      <c r="G125" s="326">
        <v>16</v>
      </c>
      <c r="H125" s="327">
        <v>55</v>
      </c>
      <c r="I125" s="328">
        <v>6</v>
      </c>
      <c r="J125" s="271">
        <f t="shared" si="25"/>
        <v>0.32653061224489793</v>
      </c>
      <c r="K125" s="272">
        <v>24</v>
      </c>
      <c r="L125" s="265">
        <v>81</v>
      </c>
      <c r="M125" s="271">
        <f t="shared" si="26"/>
        <v>0.29629629629629628</v>
      </c>
      <c r="N125" s="272">
        <v>51</v>
      </c>
      <c r="O125" s="265">
        <v>81</v>
      </c>
      <c r="P125" s="271">
        <f>N125/O125</f>
        <v>0.62962962962962965</v>
      </c>
      <c r="Q125" s="329">
        <v>1565</v>
      </c>
      <c r="R125" s="330">
        <v>81</v>
      </c>
      <c r="S125" s="331">
        <f>Q125/R125</f>
        <v>19.320987654320987</v>
      </c>
      <c r="T125" s="252"/>
    </row>
    <row r="126" spans="1:20" ht="15.6" customHeight="1" thickBot="1" x14ac:dyDescent="0.3">
      <c r="A126" s="49">
        <f>A6+A16+A29+A48+A68+A83+A114+A125</f>
        <v>112</v>
      </c>
      <c r="B126" s="363" t="s">
        <v>142</v>
      </c>
      <c r="C126" s="364"/>
      <c r="D126" s="332"/>
      <c r="E126" s="333"/>
      <c r="F126" s="334">
        <f>$F$5</f>
        <v>0.85578632156005763</v>
      </c>
      <c r="G126" s="335"/>
      <c r="H126" s="332"/>
      <c r="I126" s="336"/>
      <c r="J126" s="339">
        <f>$J$5</f>
        <v>0.65461609933586384</v>
      </c>
      <c r="K126" s="337"/>
      <c r="L126" s="338"/>
      <c r="M126" s="339">
        <f>$M$5</f>
        <v>0.59621478606843026</v>
      </c>
      <c r="N126" s="337"/>
      <c r="O126" s="338"/>
      <c r="P126" s="339">
        <f>$P$5</f>
        <v>0.46558772587432562</v>
      </c>
      <c r="Q126" s="334"/>
      <c r="R126" s="338"/>
      <c r="S126" s="340">
        <f>$S$5</f>
        <v>14.625822521927224</v>
      </c>
      <c r="T126" s="256"/>
    </row>
    <row r="127" spans="1:20" x14ac:dyDescent="0.25">
      <c r="A127" s="1"/>
      <c r="B127" s="1"/>
    </row>
    <row r="128" spans="1:20" x14ac:dyDescent="0.25">
      <c r="A128" s="1"/>
      <c r="B128" s="1"/>
    </row>
    <row r="129" spans="1:2" x14ac:dyDescent="0.25">
      <c r="A129" s="1"/>
      <c r="B129" s="1"/>
    </row>
  </sheetData>
  <mergeCells count="17">
    <mergeCell ref="B126:C126"/>
    <mergeCell ref="B1:F1"/>
    <mergeCell ref="B116:C116"/>
    <mergeCell ref="B17:C17"/>
    <mergeCell ref="B30:C30"/>
    <mergeCell ref="B49:C49"/>
    <mergeCell ref="B69:C69"/>
    <mergeCell ref="B84:C84"/>
    <mergeCell ref="D3:F3"/>
    <mergeCell ref="C3:C4"/>
    <mergeCell ref="B3:B4"/>
    <mergeCell ref="Q3:S3"/>
    <mergeCell ref="T3:T4"/>
    <mergeCell ref="A3:A4"/>
    <mergeCell ref="G3:J3"/>
    <mergeCell ref="K3:M3"/>
    <mergeCell ref="N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 свод</vt:lpstr>
      <vt:lpstr>2020 диаграммы</vt:lpstr>
      <vt:lpstr>2020 исходные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2020-12-01T07:20:07Z</dcterms:modified>
</cp:coreProperties>
</file>