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0205" windowHeight="7905" tabRatio="670"/>
  </bookViews>
  <sheets>
    <sheet name="Биология-9 2018-2023" sheetId="13" r:id="rId1"/>
    <sheet name="Биология-9 2018 расклад" sheetId="12" r:id="rId2"/>
    <sheet name="Биология-9 2019 расклад" sheetId="11" r:id="rId3"/>
    <sheet name="Биология-9 2020 расклад" sheetId="10" r:id="rId4"/>
    <sheet name="Биология-9 2021 расклад" sheetId="9" r:id="rId5"/>
    <sheet name="Биология-9 2022 расклад" sheetId="14" r:id="rId6"/>
    <sheet name="Биология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N6" i="15"/>
  <c r="O6" i="15"/>
  <c r="M6" i="15"/>
  <c r="M7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8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7" i="15"/>
  <c r="O8" i="15"/>
  <c r="L6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122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K22" i="15"/>
  <c r="K54" i="15"/>
  <c r="K62" i="15"/>
  <c r="L7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0" i="15"/>
  <c r="K59" i="15"/>
  <c r="K58" i="15"/>
  <c r="K57" i="15"/>
  <c r="K56" i="15"/>
  <c r="K55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3" i="15"/>
  <c r="I62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I6" i="15" s="1"/>
  <c r="G6" i="15"/>
  <c r="F6" i="15"/>
  <c r="E6" i="15"/>
  <c r="D6" i="15"/>
  <c r="I123" i="14" l="1"/>
  <c r="N6" i="14" l="1"/>
  <c r="L6" i="14"/>
  <c r="A6" i="13"/>
  <c r="O9" i="14" l="1"/>
  <c r="AF9" i="13" s="1"/>
  <c r="M9" i="14"/>
  <c r="T9" i="13" s="1"/>
  <c r="K9" i="14"/>
  <c r="O8" i="14"/>
  <c r="AF8" i="13" s="1"/>
  <c r="M8" i="14"/>
  <c r="T8" i="13" s="1"/>
  <c r="K8" i="14"/>
  <c r="O13" i="14"/>
  <c r="AF13" i="13" s="1"/>
  <c r="M13" i="14"/>
  <c r="T13" i="13" s="1"/>
  <c r="K13" i="14"/>
  <c r="O12" i="14"/>
  <c r="AF12" i="13" s="1"/>
  <c r="M12" i="14"/>
  <c r="T12" i="13" s="1"/>
  <c r="K12" i="14"/>
  <c r="O28" i="14"/>
  <c r="AF28" i="13" s="1"/>
  <c r="M28" i="14"/>
  <c r="T28" i="13" s="1"/>
  <c r="K28" i="14"/>
  <c r="O27" i="14"/>
  <c r="AF27" i="13" s="1"/>
  <c r="M27" i="14"/>
  <c r="T27" i="13" s="1"/>
  <c r="K27" i="14"/>
  <c r="O26" i="14"/>
  <c r="AF26" i="13" s="1"/>
  <c r="M26" i="14"/>
  <c r="T26" i="13" s="1"/>
  <c r="K26" i="14"/>
  <c r="O25" i="14"/>
  <c r="AF25" i="13" s="1"/>
  <c r="M25" i="14"/>
  <c r="T25" i="13" s="1"/>
  <c r="K25" i="14"/>
  <c r="O24" i="14"/>
  <c r="AF24" i="13" s="1"/>
  <c r="M24" i="14"/>
  <c r="T24" i="13" s="1"/>
  <c r="K24" i="14"/>
  <c r="O23" i="14"/>
  <c r="AF23" i="13" s="1"/>
  <c r="M23" i="14"/>
  <c r="T23" i="13" s="1"/>
  <c r="K23" i="14"/>
  <c r="O21" i="14"/>
  <c r="AF21" i="13" s="1"/>
  <c r="M21" i="14"/>
  <c r="T21" i="13" s="1"/>
  <c r="K21" i="14"/>
  <c r="O20" i="14"/>
  <c r="AF20" i="13" s="1"/>
  <c r="M20" i="14"/>
  <c r="T20" i="13" s="1"/>
  <c r="K20" i="14"/>
  <c r="O19" i="14"/>
  <c r="AF19" i="13" s="1"/>
  <c r="M19" i="14"/>
  <c r="T19" i="13" s="1"/>
  <c r="K19" i="14"/>
  <c r="O18" i="14"/>
  <c r="AF18" i="13" s="1"/>
  <c r="M18" i="14"/>
  <c r="T18" i="13" s="1"/>
  <c r="K18" i="14"/>
  <c r="O17" i="14"/>
  <c r="AF17" i="13" s="1"/>
  <c r="M17" i="14"/>
  <c r="T17" i="13" s="1"/>
  <c r="K17" i="14"/>
  <c r="O46" i="14"/>
  <c r="AF46" i="13" s="1"/>
  <c r="M46" i="14"/>
  <c r="T46" i="13" s="1"/>
  <c r="K46" i="14"/>
  <c r="O45" i="14"/>
  <c r="AF45" i="13" s="1"/>
  <c r="M45" i="14"/>
  <c r="T45" i="13" s="1"/>
  <c r="K45" i="14"/>
  <c r="O44" i="14"/>
  <c r="AF44" i="13" s="1"/>
  <c r="M44" i="14"/>
  <c r="T44" i="13" s="1"/>
  <c r="K44" i="14"/>
  <c r="O43" i="14"/>
  <c r="AF43" i="13" s="1"/>
  <c r="M43" i="14"/>
  <c r="T43" i="13" s="1"/>
  <c r="K43" i="14"/>
  <c r="O42" i="14"/>
  <c r="AF42" i="13" s="1"/>
  <c r="M42" i="14"/>
  <c r="T42" i="13" s="1"/>
  <c r="K42" i="14"/>
  <c r="O41" i="14"/>
  <c r="AF41" i="13" s="1"/>
  <c r="M41" i="14"/>
  <c r="T41" i="13" s="1"/>
  <c r="K41" i="14"/>
  <c r="O40" i="14"/>
  <c r="AF40" i="13" s="1"/>
  <c r="M40" i="14"/>
  <c r="T40" i="13" s="1"/>
  <c r="K40" i="14"/>
  <c r="O39" i="14"/>
  <c r="AF39" i="13" s="1"/>
  <c r="M39" i="14"/>
  <c r="T39" i="13" s="1"/>
  <c r="K39" i="14"/>
  <c r="O38" i="14"/>
  <c r="AF38" i="13" s="1"/>
  <c r="M38" i="14"/>
  <c r="T38" i="13" s="1"/>
  <c r="K38" i="14"/>
  <c r="O37" i="14"/>
  <c r="AF37" i="13" s="1"/>
  <c r="M37" i="14"/>
  <c r="T37" i="13" s="1"/>
  <c r="K37" i="14"/>
  <c r="O36" i="14"/>
  <c r="AF36" i="13" s="1"/>
  <c r="M36" i="14"/>
  <c r="T36" i="13" s="1"/>
  <c r="K36" i="14"/>
  <c r="O35" i="14"/>
  <c r="AF35" i="13" s="1"/>
  <c r="M35" i="14"/>
  <c r="T35" i="13" s="1"/>
  <c r="K35" i="14"/>
  <c r="O34" i="14"/>
  <c r="AF34" i="13" s="1"/>
  <c r="M34" i="14"/>
  <c r="T34" i="13" s="1"/>
  <c r="K34" i="14"/>
  <c r="O33" i="14"/>
  <c r="AF33" i="13" s="1"/>
  <c r="M33" i="14"/>
  <c r="T33" i="13" s="1"/>
  <c r="K33" i="14"/>
  <c r="O32" i="14"/>
  <c r="AF32" i="13" s="1"/>
  <c r="M32" i="14"/>
  <c r="T32" i="13" s="1"/>
  <c r="K32" i="14"/>
  <c r="O31" i="14"/>
  <c r="AF31" i="13" s="1"/>
  <c r="M31" i="14"/>
  <c r="T31" i="13" s="1"/>
  <c r="K31" i="14"/>
  <c r="O30" i="14"/>
  <c r="AF30" i="13" s="1"/>
  <c r="M30" i="14"/>
  <c r="T30" i="13" s="1"/>
  <c r="K30" i="14"/>
  <c r="O55" i="14"/>
  <c r="AF55" i="13" s="1"/>
  <c r="M55" i="14"/>
  <c r="T55" i="13" s="1"/>
  <c r="K55" i="14"/>
  <c r="O53" i="14"/>
  <c r="AF53" i="13" s="1"/>
  <c r="M53" i="14"/>
  <c r="T53" i="13" s="1"/>
  <c r="K53" i="14"/>
  <c r="O52" i="14"/>
  <c r="AF52" i="13" s="1"/>
  <c r="M52" i="14"/>
  <c r="T52" i="13" s="1"/>
  <c r="K52" i="14"/>
  <c r="O51" i="14"/>
  <c r="AF51" i="13" s="1"/>
  <c r="M51" i="14"/>
  <c r="T51" i="13" s="1"/>
  <c r="K51" i="14"/>
  <c r="O50" i="14"/>
  <c r="AF50" i="13" s="1"/>
  <c r="M50" i="14"/>
  <c r="T50" i="13" s="1"/>
  <c r="K50" i="14"/>
  <c r="O49" i="14"/>
  <c r="AF49" i="13" s="1"/>
  <c r="M49" i="14"/>
  <c r="T49" i="13" s="1"/>
  <c r="K49" i="14"/>
  <c r="O48" i="14"/>
  <c r="AF48" i="13" s="1"/>
  <c r="M48" i="14"/>
  <c r="T48" i="13" s="1"/>
  <c r="K48" i="14"/>
  <c r="O64" i="14"/>
  <c r="AF64" i="13" s="1"/>
  <c r="M64" i="14"/>
  <c r="T64" i="13" s="1"/>
  <c r="K64" i="14"/>
  <c r="O63" i="14"/>
  <c r="AF63" i="13" s="1"/>
  <c r="M63" i="14"/>
  <c r="T63" i="13" s="1"/>
  <c r="K63" i="14"/>
  <c r="O62" i="14"/>
  <c r="AF62" i="13" s="1"/>
  <c r="M62" i="14"/>
  <c r="T62" i="13" s="1"/>
  <c r="K62" i="14"/>
  <c r="O60" i="14"/>
  <c r="AF60" i="13" s="1"/>
  <c r="M60" i="14"/>
  <c r="T60" i="13" s="1"/>
  <c r="K60" i="14"/>
  <c r="O59" i="14"/>
  <c r="AF59" i="13" s="1"/>
  <c r="M59" i="14"/>
  <c r="T59" i="13" s="1"/>
  <c r="K59" i="14"/>
  <c r="O58" i="14"/>
  <c r="AF58" i="13" s="1"/>
  <c r="M58" i="14"/>
  <c r="T58" i="13" s="1"/>
  <c r="K58" i="14"/>
  <c r="O81" i="14"/>
  <c r="AF81" i="13" s="1"/>
  <c r="M81" i="14"/>
  <c r="T81" i="13" s="1"/>
  <c r="K81" i="14"/>
  <c r="O80" i="14"/>
  <c r="AF80" i="13" s="1"/>
  <c r="M80" i="14"/>
  <c r="T80" i="13" s="1"/>
  <c r="K80" i="14"/>
  <c r="O79" i="14"/>
  <c r="AF79" i="13" s="1"/>
  <c r="M79" i="14"/>
  <c r="T79" i="13" s="1"/>
  <c r="K79" i="14"/>
  <c r="O78" i="14"/>
  <c r="AF78" i="13" s="1"/>
  <c r="M78" i="14"/>
  <c r="T78" i="13" s="1"/>
  <c r="K78" i="14"/>
  <c r="O77" i="14"/>
  <c r="AF77" i="13" s="1"/>
  <c r="M77" i="14"/>
  <c r="T77" i="13" s="1"/>
  <c r="K77" i="14"/>
  <c r="O76" i="14"/>
  <c r="AF76" i="13" s="1"/>
  <c r="M76" i="14"/>
  <c r="T76" i="13" s="1"/>
  <c r="K76" i="14"/>
  <c r="O75" i="14"/>
  <c r="AF75" i="13" s="1"/>
  <c r="M75" i="14"/>
  <c r="T75" i="13" s="1"/>
  <c r="K75" i="14"/>
  <c r="O74" i="14"/>
  <c r="AF74" i="13" s="1"/>
  <c r="M74" i="14"/>
  <c r="T74" i="13" s="1"/>
  <c r="K74" i="14"/>
  <c r="O73" i="14"/>
  <c r="AF73" i="13" s="1"/>
  <c r="M73" i="14"/>
  <c r="T73" i="13" s="1"/>
  <c r="K73" i="14"/>
  <c r="O72" i="14"/>
  <c r="AF72" i="13" s="1"/>
  <c r="M72" i="14"/>
  <c r="T72" i="13" s="1"/>
  <c r="K72" i="14"/>
  <c r="O71" i="14"/>
  <c r="AF71" i="13" s="1"/>
  <c r="M71" i="14"/>
  <c r="T71" i="13" s="1"/>
  <c r="K71" i="14"/>
  <c r="O70" i="14"/>
  <c r="AF70" i="13" s="1"/>
  <c r="M70" i="14"/>
  <c r="T70" i="13" s="1"/>
  <c r="K70" i="14"/>
  <c r="O69" i="14"/>
  <c r="AF69" i="13" s="1"/>
  <c r="M69" i="14"/>
  <c r="T69" i="13" s="1"/>
  <c r="K69" i="14"/>
  <c r="O68" i="14"/>
  <c r="AF68" i="13" s="1"/>
  <c r="M68" i="14"/>
  <c r="T68" i="13" s="1"/>
  <c r="K68" i="14"/>
  <c r="O91" i="14"/>
  <c r="AF91" i="13" s="1"/>
  <c r="M91" i="14"/>
  <c r="T91" i="13" s="1"/>
  <c r="K91" i="14"/>
  <c r="O90" i="14"/>
  <c r="AF90" i="13" s="1"/>
  <c r="M90" i="14"/>
  <c r="T90" i="13" s="1"/>
  <c r="K90" i="14"/>
  <c r="O89" i="14"/>
  <c r="AF89" i="13" s="1"/>
  <c r="M89" i="14"/>
  <c r="T89" i="13" s="1"/>
  <c r="K89" i="14"/>
  <c r="O88" i="14"/>
  <c r="AF88" i="13" s="1"/>
  <c r="M88" i="14"/>
  <c r="T88" i="13" s="1"/>
  <c r="K88" i="14"/>
  <c r="O87" i="14"/>
  <c r="AF87" i="13" s="1"/>
  <c r="M87" i="14"/>
  <c r="T87" i="13" s="1"/>
  <c r="K87" i="14"/>
  <c r="O86" i="14"/>
  <c r="AF86" i="13" s="1"/>
  <c r="M86" i="14"/>
  <c r="T86" i="13" s="1"/>
  <c r="K86" i="14"/>
  <c r="O85" i="14"/>
  <c r="AF85" i="13" s="1"/>
  <c r="M85" i="14"/>
  <c r="T85" i="13" s="1"/>
  <c r="K85" i="14"/>
  <c r="O84" i="14"/>
  <c r="AF84" i="13" s="1"/>
  <c r="M84" i="14"/>
  <c r="T84" i="13" s="1"/>
  <c r="K84" i="14"/>
  <c r="O93" i="14"/>
  <c r="AF93" i="13" s="1"/>
  <c r="M93" i="14"/>
  <c r="T93" i="13" s="1"/>
  <c r="K93" i="14"/>
  <c r="O107" i="14"/>
  <c r="AF107" i="13" s="1"/>
  <c r="M107" i="14"/>
  <c r="T107" i="13" s="1"/>
  <c r="K107" i="14"/>
  <c r="O106" i="14"/>
  <c r="AF106" i="13" s="1"/>
  <c r="M106" i="14"/>
  <c r="T106" i="13" s="1"/>
  <c r="K106" i="14"/>
  <c r="O105" i="14"/>
  <c r="AF105" i="13" s="1"/>
  <c r="M105" i="14"/>
  <c r="T105" i="13" s="1"/>
  <c r="K105" i="14"/>
  <c r="O104" i="14"/>
  <c r="AF104" i="13" s="1"/>
  <c r="M104" i="14"/>
  <c r="T104" i="13" s="1"/>
  <c r="K104" i="14"/>
  <c r="O103" i="14"/>
  <c r="AF103" i="13" s="1"/>
  <c r="M103" i="14"/>
  <c r="T103" i="13" s="1"/>
  <c r="K103" i="14"/>
  <c r="O102" i="14"/>
  <c r="AF102" i="13" s="1"/>
  <c r="M102" i="14"/>
  <c r="T102" i="13" s="1"/>
  <c r="K102" i="14"/>
  <c r="O101" i="14"/>
  <c r="AF101" i="13" s="1"/>
  <c r="M101" i="14"/>
  <c r="T101" i="13" s="1"/>
  <c r="K101" i="14"/>
  <c r="O100" i="14"/>
  <c r="AF100" i="13" s="1"/>
  <c r="M100" i="14"/>
  <c r="T100" i="13" s="1"/>
  <c r="K100" i="14"/>
  <c r="O99" i="14"/>
  <c r="AF99" i="13" s="1"/>
  <c r="M99" i="14"/>
  <c r="T99" i="13" s="1"/>
  <c r="K99" i="14"/>
  <c r="O98" i="14"/>
  <c r="AF98" i="13" s="1"/>
  <c r="M98" i="14"/>
  <c r="T98" i="13" s="1"/>
  <c r="K98" i="14"/>
  <c r="O97" i="14"/>
  <c r="AF97" i="13" s="1"/>
  <c r="M97" i="14"/>
  <c r="T97" i="13" s="1"/>
  <c r="K97" i="14"/>
  <c r="O96" i="14"/>
  <c r="AF96" i="13" s="1"/>
  <c r="M96" i="14"/>
  <c r="T96" i="13" s="1"/>
  <c r="K96" i="14"/>
  <c r="O111" i="14"/>
  <c r="AF111" i="13" s="1"/>
  <c r="M111" i="14"/>
  <c r="T111" i="13" s="1"/>
  <c r="K111" i="14"/>
  <c r="O110" i="14"/>
  <c r="AF110" i="13" s="1"/>
  <c r="M110" i="14"/>
  <c r="T110" i="13" s="1"/>
  <c r="K110" i="14"/>
  <c r="O120" i="14"/>
  <c r="AF120" i="13" s="1"/>
  <c r="M120" i="14"/>
  <c r="T120" i="13" s="1"/>
  <c r="K120" i="14"/>
  <c r="O119" i="14"/>
  <c r="AF119" i="13" s="1"/>
  <c r="M119" i="14"/>
  <c r="T119" i="13" s="1"/>
  <c r="K119" i="14"/>
  <c r="O118" i="14"/>
  <c r="AF118" i="13" s="1"/>
  <c r="M118" i="14"/>
  <c r="T118" i="13" s="1"/>
  <c r="K118" i="14"/>
  <c r="O117" i="14"/>
  <c r="AF117" i="13" s="1"/>
  <c r="M117" i="14"/>
  <c r="T117" i="13" s="1"/>
  <c r="K117" i="14"/>
  <c r="O116" i="14"/>
  <c r="AF116" i="13" s="1"/>
  <c r="M116" i="14"/>
  <c r="T116" i="13" s="1"/>
  <c r="K116" i="14"/>
  <c r="O115" i="14"/>
  <c r="AF115" i="13" s="1"/>
  <c r="M115" i="14"/>
  <c r="T115" i="13" s="1"/>
  <c r="K115" i="14"/>
  <c r="O114" i="14"/>
  <c r="AF114" i="13" s="1"/>
  <c r="M114" i="14"/>
  <c r="T114" i="13" s="1"/>
  <c r="K114" i="14"/>
  <c r="I120" i="14"/>
  <c r="I119" i="14"/>
  <c r="I118" i="14"/>
  <c r="I117" i="14"/>
  <c r="I116" i="14"/>
  <c r="I115" i="14"/>
  <c r="I114" i="14"/>
  <c r="I111" i="14"/>
  <c r="I110" i="14"/>
  <c r="I107" i="14"/>
  <c r="I106" i="14"/>
  <c r="I105" i="14"/>
  <c r="I104" i="14"/>
  <c r="I103" i="14"/>
  <c r="I101" i="14"/>
  <c r="I100" i="14"/>
  <c r="I99" i="14"/>
  <c r="I98" i="14"/>
  <c r="I97" i="14"/>
  <c r="I96" i="14"/>
  <c r="I93" i="14"/>
  <c r="I91" i="14"/>
  <c r="I90" i="14"/>
  <c r="I89" i="14"/>
  <c r="I88" i="14"/>
  <c r="I87" i="14"/>
  <c r="I86" i="14"/>
  <c r="I85" i="14"/>
  <c r="I84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4" i="14"/>
  <c r="I63" i="14"/>
  <c r="I62" i="14"/>
  <c r="I60" i="14"/>
  <c r="I59" i="14"/>
  <c r="I58" i="14"/>
  <c r="I55" i="14"/>
  <c r="I53" i="14"/>
  <c r="I52" i="14"/>
  <c r="I51" i="14"/>
  <c r="I50" i="14"/>
  <c r="I49" i="14"/>
  <c r="I48" i="14"/>
  <c r="I30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28" i="14"/>
  <c r="I27" i="14"/>
  <c r="I26" i="14"/>
  <c r="I25" i="14"/>
  <c r="I24" i="14"/>
  <c r="I23" i="14"/>
  <c r="I20" i="14"/>
  <c r="I19" i="14"/>
  <c r="I18" i="14"/>
  <c r="I17" i="14"/>
  <c r="I13" i="14"/>
  <c r="I12" i="14"/>
  <c r="I11" i="14"/>
  <c r="I9" i="14"/>
  <c r="I8" i="14"/>
  <c r="O122" i="14"/>
  <c r="AF122" i="13" s="1"/>
  <c r="M122" i="14"/>
  <c r="T122" i="13" s="1"/>
  <c r="K122" i="14"/>
  <c r="I122" i="14"/>
  <c r="O121" i="14"/>
  <c r="AF121" i="13" s="1"/>
  <c r="M121" i="14"/>
  <c r="T121" i="13" s="1"/>
  <c r="K121" i="14"/>
  <c r="I121" i="14"/>
  <c r="I113" i="14"/>
  <c r="M113" i="14"/>
  <c r="T113" i="13" s="1"/>
  <c r="D113" i="14"/>
  <c r="K113" i="14" s="1"/>
  <c r="H113" i="13" s="1"/>
  <c r="O112" i="14"/>
  <c r="AF112" i="13" s="1"/>
  <c r="M112" i="14"/>
  <c r="T112" i="13" s="1"/>
  <c r="K112" i="14"/>
  <c r="I112" i="14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I102" i="14"/>
  <c r="O95" i="14"/>
  <c r="AF95" i="13" s="1"/>
  <c r="M95" i="14"/>
  <c r="T95" i="13" s="1"/>
  <c r="K95" i="14"/>
  <c r="I95" i="14"/>
  <c r="O94" i="14"/>
  <c r="AF94" i="13" s="1"/>
  <c r="M94" i="14"/>
  <c r="T94" i="13" s="1"/>
  <c r="K94" i="14"/>
  <c r="I94" i="14"/>
  <c r="O92" i="14"/>
  <c r="AF92" i="13" s="1"/>
  <c r="M92" i="14"/>
  <c r="T92" i="13" s="1"/>
  <c r="K92" i="14"/>
  <c r="I92" i="14"/>
  <c r="O83" i="14"/>
  <c r="AF83" i="13" s="1"/>
  <c r="M83" i="14"/>
  <c r="T83" i="13" s="1"/>
  <c r="K83" i="14"/>
  <c r="I83" i="14"/>
  <c r="O82" i="14"/>
  <c r="AF82" i="13" s="1"/>
  <c r="M82" i="14"/>
  <c r="T82" i="13" s="1"/>
  <c r="I82" i="14"/>
  <c r="D82" i="14"/>
  <c r="K82" i="14" s="1"/>
  <c r="H82" i="13" s="1"/>
  <c r="O67" i="14"/>
  <c r="AF67" i="13" s="1"/>
  <c r="M67" i="14"/>
  <c r="T67" i="13" s="1"/>
  <c r="I67" i="14"/>
  <c r="D67" i="14"/>
  <c r="K67" i="14" s="1"/>
  <c r="H67" i="13" s="1"/>
  <c r="O66" i="14"/>
  <c r="AF66" i="13" s="1"/>
  <c r="M66" i="14"/>
  <c r="T66" i="13" s="1"/>
  <c r="K66" i="14"/>
  <c r="I66" i="14"/>
  <c r="O65" i="14"/>
  <c r="AF65" i="13" s="1"/>
  <c r="M65" i="14"/>
  <c r="T65" i="13" s="1"/>
  <c r="K65" i="14"/>
  <c r="I65" i="14"/>
  <c r="O57" i="14"/>
  <c r="AF57" i="13" s="1"/>
  <c r="M57" i="14"/>
  <c r="T57" i="13" s="1"/>
  <c r="K57" i="14"/>
  <c r="I57" i="14"/>
  <c r="O56" i="14"/>
  <c r="AF56" i="13" s="1"/>
  <c r="M56" i="14"/>
  <c r="T56" i="13" s="1"/>
  <c r="K56" i="14"/>
  <c r="I56" i="14"/>
  <c r="O47" i="14"/>
  <c r="AF47" i="13" s="1"/>
  <c r="M47" i="14"/>
  <c r="T47" i="13" s="1"/>
  <c r="I47" i="14"/>
  <c r="D47" i="14"/>
  <c r="K47" i="14" s="1"/>
  <c r="H47" i="13" s="1"/>
  <c r="O29" i="14"/>
  <c r="AF29" i="13" s="1"/>
  <c r="M29" i="14"/>
  <c r="T29" i="13" s="1"/>
  <c r="I29" i="14"/>
  <c r="D29" i="14"/>
  <c r="K29" i="14" s="1"/>
  <c r="H29" i="13" s="1"/>
  <c r="I21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I15" i="14"/>
  <c r="O14" i="14"/>
  <c r="AF14" i="13" s="1"/>
  <c r="M14" i="14"/>
  <c r="T14" i="13" s="1"/>
  <c r="K14" i="14"/>
  <c r="I14" i="14"/>
  <c r="O11" i="14"/>
  <c r="AF11" i="13" s="1"/>
  <c r="M11" i="14"/>
  <c r="T11" i="13" s="1"/>
  <c r="K11" i="14"/>
  <c r="O10" i="14"/>
  <c r="AF10" i="13" s="1"/>
  <c r="M10" i="14"/>
  <c r="T10" i="13" s="1"/>
  <c r="K10" i="14"/>
  <c r="H10" i="13" s="1"/>
  <c r="I10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11" i="14"/>
  <c r="Z11" i="13" s="1"/>
  <c r="H11" i="13"/>
  <c r="N14" i="14"/>
  <c r="Z14" i="13" s="1"/>
  <c r="H14" i="13"/>
  <c r="N15" i="14"/>
  <c r="Z15" i="13" s="1"/>
  <c r="H15" i="13"/>
  <c r="N56" i="14"/>
  <c r="Z56" i="13" s="1"/>
  <c r="H56" i="13"/>
  <c r="N57" i="14"/>
  <c r="Z57" i="13" s="1"/>
  <c r="H57" i="13"/>
  <c r="N65" i="14"/>
  <c r="Z65" i="13" s="1"/>
  <c r="H65" i="13"/>
  <c r="N66" i="14"/>
  <c r="Z66" i="13" s="1"/>
  <c r="H66" i="13"/>
  <c r="N83" i="14"/>
  <c r="Z83" i="13" s="1"/>
  <c r="H83" i="13"/>
  <c r="N92" i="14"/>
  <c r="Z92" i="13" s="1"/>
  <c r="H92" i="13"/>
  <c r="N94" i="14"/>
  <c r="Z94" i="13" s="1"/>
  <c r="H94" i="13"/>
  <c r="N95" i="14"/>
  <c r="Z95" i="13" s="1"/>
  <c r="H95" i="13"/>
  <c r="N108" i="14"/>
  <c r="Z108" i="13" s="1"/>
  <c r="H108" i="13"/>
  <c r="N109" i="14"/>
  <c r="Z109" i="13" s="1"/>
  <c r="H109" i="13"/>
  <c r="N112" i="14"/>
  <c r="Z112" i="13" s="1"/>
  <c r="H112" i="13"/>
  <c r="N121" i="14"/>
  <c r="Z121" i="13" s="1"/>
  <c r="H121" i="13"/>
  <c r="N122" i="14"/>
  <c r="Z122" i="13" s="1"/>
  <c r="H122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20" i="14"/>
  <c r="Z120" i="13" s="1"/>
  <c r="H120" i="13"/>
  <c r="N110" i="14"/>
  <c r="Z110" i="13" s="1"/>
  <c r="H110" i="13"/>
  <c r="N111" i="14"/>
  <c r="Z111" i="13" s="1"/>
  <c r="H111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93" i="14"/>
  <c r="Z93" i="13" s="1"/>
  <c r="H93" i="13"/>
  <c r="N84" i="14"/>
  <c r="Z84" i="13" s="1"/>
  <c r="H84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1" i="14"/>
  <c r="Z91" i="13" s="1"/>
  <c r="H91" i="13"/>
  <c r="N68" i="14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79" i="14"/>
  <c r="Z79" i="13" s="1"/>
  <c r="H79" i="13"/>
  <c r="N80" i="14"/>
  <c r="Z80" i="13" s="1"/>
  <c r="H80" i="13"/>
  <c r="N81" i="14"/>
  <c r="Z81" i="13" s="1"/>
  <c r="H81" i="13"/>
  <c r="N58" i="14"/>
  <c r="Z58" i="13" s="1"/>
  <c r="H58" i="13"/>
  <c r="N59" i="14"/>
  <c r="Z59" i="13" s="1"/>
  <c r="H59" i="13"/>
  <c r="N60" i="14"/>
  <c r="Z60" i="13" s="1"/>
  <c r="H60" i="13"/>
  <c r="N62" i="14"/>
  <c r="Z62" i="13" s="1"/>
  <c r="H62" i="13"/>
  <c r="N63" i="14"/>
  <c r="Z63" i="13" s="1"/>
  <c r="H63" i="13"/>
  <c r="N64" i="14"/>
  <c r="Z64" i="13" s="1"/>
  <c r="H64" i="13"/>
  <c r="N48" i="14"/>
  <c r="Z48" i="13" s="1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55" i="14"/>
  <c r="Z55" i="13" s="1"/>
  <c r="H55" i="13"/>
  <c r="N30" i="14"/>
  <c r="H30" i="13"/>
  <c r="N31" i="14"/>
  <c r="Z31" i="13" s="1"/>
  <c r="H31" i="13"/>
  <c r="N32" i="14"/>
  <c r="Z32" i="13" s="1"/>
  <c r="H32" i="13"/>
  <c r="N33" i="14"/>
  <c r="Z33" i="13" s="1"/>
  <c r="H33" i="13"/>
  <c r="N34" i="14"/>
  <c r="Z34" i="13" s="1"/>
  <c r="H34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17" i="14"/>
  <c r="H17" i="13"/>
  <c r="N18" i="14"/>
  <c r="Z18" i="13" s="1"/>
  <c r="H18" i="13"/>
  <c r="N19" i="14"/>
  <c r="Z19" i="13" s="1"/>
  <c r="H19" i="13"/>
  <c r="N20" i="14"/>
  <c r="Z20" i="13" s="1"/>
  <c r="H20" i="13"/>
  <c r="N21" i="14"/>
  <c r="Z21" i="13" s="1"/>
  <c r="H21" i="13"/>
  <c r="N23" i="14"/>
  <c r="Z23" i="13" s="1"/>
  <c r="H23" i="13"/>
  <c r="N24" i="14"/>
  <c r="Z24" i="13" s="1"/>
  <c r="H24" i="13"/>
  <c r="N25" i="14"/>
  <c r="Z25" i="13" s="1"/>
  <c r="H25" i="13"/>
  <c r="N26" i="14"/>
  <c r="Z26" i="13" s="1"/>
  <c r="H26" i="13"/>
  <c r="N27" i="14"/>
  <c r="Z27" i="13" s="1"/>
  <c r="H27" i="13"/>
  <c r="N28" i="14"/>
  <c r="Z28" i="13" s="1"/>
  <c r="H28" i="13"/>
  <c r="N12" i="14"/>
  <c r="Z12" i="13" s="1"/>
  <c r="H12" i="13"/>
  <c r="N13" i="14"/>
  <c r="Z13" i="13" s="1"/>
  <c r="H13" i="13"/>
  <c r="N8" i="14"/>
  <c r="Z8" i="13" s="1"/>
  <c r="H8" i="13"/>
  <c r="N9" i="14"/>
  <c r="Z9" i="13" s="1"/>
  <c r="H9" i="13"/>
  <c r="O113" i="14"/>
  <c r="AF113" i="13" s="1"/>
  <c r="L8" i="14"/>
  <c r="N8" i="13" s="1"/>
  <c r="L9" i="14"/>
  <c r="N9" i="13" s="1"/>
  <c r="L12" i="14"/>
  <c r="N12" i="13" s="1"/>
  <c r="L13" i="14"/>
  <c r="N13" i="13" s="1"/>
  <c r="L17" i="14"/>
  <c r="N17" i="13" s="1"/>
  <c r="L18" i="14"/>
  <c r="N18" i="13" s="1"/>
  <c r="L19" i="14"/>
  <c r="N19" i="13" s="1"/>
  <c r="L20" i="14"/>
  <c r="N20" i="13" s="1"/>
  <c r="L21" i="14"/>
  <c r="N21" i="13" s="1"/>
  <c r="L23" i="14"/>
  <c r="N23" i="13" s="1"/>
  <c r="L24" i="14"/>
  <c r="N24" i="13" s="1"/>
  <c r="L25" i="14"/>
  <c r="N25" i="13" s="1"/>
  <c r="L26" i="14"/>
  <c r="N26" i="13" s="1"/>
  <c r="L27" i="14"/>
  <c r="N27" i="13" s="1"/>
  <c r="L28" i="14"/>
  <c r="N28" i="13" s="1"/>
  <c r="L30" i="14"/>
  <c r="N30" i="13" s="1"/>
  <c r="L31" i="14"/>
  <c r="N31" i="13" s="1"/>
  <c r="L32" i="14"/>
  <c r="N32" i="13" s="1"/>
  <c r="L33" i="14"/>
  <c r="N33" i="13" s="1"/>
  <c r="L34" i="14"/>
  <c r="N34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5" i="14"/>
  <c r="N55" i="13" s="1"/>
  <c r="N47" i="14"/>
  <c r="Z47" i="13" s="1"/>
  <c r="L58" i="14"/>
  <c r="N58" i="13" s="1"/>
  <c r="L59" i="14"/>
  <c r="N59" i="13" s="1"/>
  <c r="L60" i="14"/>
  <c r="N60" i="13" s="1"/>
  <c r="L62" i="14"/>
  <c r="N62" i="13" s="1"/>
  <c r="L63" i="14"/>
  <c r="N63" i="13" s="1"/>
  <c r="L64" i="14"/>
  <c r="N64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78" i="14"/>
  <c r="N78" i="13" s="1"/>
  <c r="L79" i="14"/>
  <c r="N79" i="13" s="1"/>
  <c r="L80" i="14"/>
  <c r="N80" i="13" s="1"/>
  <c r="L81" i="14"/>
  <c r="N81" i="13" s="1"/>
  <c r="L84" i="14"/>
  <c r="N84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1" i="14"/>
  <c r="N91" i="13" s="1"/>
  <c r="L93" i="14"/>
  <c r="N93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N82" i="14"/>
  <c r="Z82" i="13" s="1"/>
  <c r="L110" i="14"/>
  <c r="N110" i="13" s="1"/>
  <c r="L111" i="14"/>
  <c r="N111" i="13" s="1"/>
  <c r="N113" i="14"/>
  <c r="Z113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120" i="14"/>
  <c r="N120" i="13" s="1"/>
  <c r="N10" i="14"/>
  <c r="L10" i="14"/>
  <c r="N10" i="13" s="1"/>
  <c r="L11" i="14"/>
  <c r="N11" i="13" s="1"/>
  <c r="L14" i="14"/>
  <c r="N14" i="13" s="1"/>
  <c r="L15" i="14"/>
  <c r="N15" i="13" s="1"/>
  <c r="L56" i="14"/>
  <c r="N56" i="13" s="1"/>
  <c r="L57" i="14"/>
  <c r="N57" i="13" s="1"/>
  <c r="L65" i="14"/>
  <c r="N65" i="13" s="1"/>
  <c r="L66" i="14"/>
  <c r="N66" i="13" s="1"/>
  <c r="L83" i="14"/>
  <c r="N83" i="13" s="1"/>
  <c r="L92" i="14"/>
  <c r="N92" i="13" s="1"/>
  <c r="L94" i="14"/>
  <c r="N94" i="13" s="1"/>
  <c r="L95" i="14"/>
  <c r="N95" i="13" s="1"/>
  <c r="L108" i="14"/>
  <c r="N108" i="13" s="1"/>
  <c r="L109" i="14"/>
  <c r="N109" i="13" s="1"/>
  <c r="L112" i="14"/>
  <c r="N112" i="13" s="1"/>
  <c r="L121" i="14"/>
  <c r="N121" i="13" s="1"/>
  <c r="L122" i="14"/>
  <c r="N122" i="13" s="1"/>
  <c r="AD122" i="13"/>
  <c r="AD121" i="13"/>
  <c r="AC121" i="13"/>
  <c r="AB121" i="13"/>
  <c r="AC120" i="13"/>
  <c r="AB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C110" i="13"/>
  <c r="AD109" i="13"/>
  <c r="AC109" i="13"/>
  <c r="AB109" i="13"/>
  <c r="AD108" i="13"/>
  <c r="AC108" i="13"/>
  <c r="AB108" i="13"/>
  <c r="AC107" i="13"/>
  <c r="AB107" i="13"/>
  <c r="AD106" i="13"/>
  <c r="AC106" i="13"/>
  <c r="AB106" i="13"/>
  <c r="AC105" i="13"/>
  <c r="AB105" i="13"/>
  <c r="AC104" i="13"/>
  <c r="AB104" i="13"/>
  <c r="AC103" i="13"/>
  <c r="AB103" i="13"/>
  <c r="AD102" i="13"/>
  <c r="AC102" i="13"/>
  <c r="AB102" i="13"/>
  <c r="AC101" i="13"/>
  <c r="AB101" i="13"/>
  <c r="AC100" i="13"/>
  <c r="AB100" i="13"/>
  <c r="AC99" i="13"/>
  <c r="AB99" i="13"/>
  <c r="AC98" i="13"/>
  <c r="AB98" i="13"/>
  <c r="AD97" i="13"/>
  <c r="AC97" i="13"/>
  <c r="AB97" i="13"/>
  <c r="AC96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C91" i="13"/>
  <c r="AB91" i="13"/>
  <c r="AC90" i="13"/>
  <c r="AB90" i="13"/>
  <c r="AD89" i="13"/>
  <c r="AC89" i="13"/>
  <c r="AB89" i="13"/>
  <c r="AC88" i="13"/>
  <c r="AB88" i="13"/>
  <c r="AC87" i="13"/>
  <c r="AB87" i="13"/>
  <c r="AC86" i="13"/>
  <c r="AB86" i="13"/>
  <c r="AD85" i="13"/>
  <c r="AC85" i="13"/>
  <c r="AB85" i="13"/>
  <c r="AC84" i="13"/>
  <c r="AB84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C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D69" i="13"/>
  <c r="AC69" i="13"/>
  <c r="AB69" i="13"/>
  <c r="AC68" i="13"/>
  <c r="AB68" i="13"/>
  <c r="AE67" i="13"/>
  <c r="AD67" i="13"/>
  <c r="AC67" i="13"/>
  <c r="AB67" i="13"/>
  <c r="AD66" i="13"/>
  <c r="AC66" i="13"/>
  <c r="AB66" i="13"/>
  <c r="AD65" i="13"/>
  <c r="AC65" i="13"/>
  <c r="AB65" i="13"/>
  <c r="AC64" i="13"/>
  <c r="AB64" i="13"/>
  <c r="AC63" i="13"/>
  <c r="AB63" i="13"/>
  <c r="AC62" i="13"/>
  <c r="AB62" i="13"/>
  <c r="AC61" i="13"/>
  <c r="AB61" i="13"/>
  <c r="AC60" i="13"/>
  <c r="AB60" i="13"/>
  <c r="AC59" i="13"/>
  <c r="AB59" i="13"/>
  <c r="AC58" i="13"/>
  <c r="AB58" i="13"/>
  <c r="AD57" i="13"/>
  <c r="AC57" i="13"/>
  <c r="AB57" i="13"/>
  <c r="AD56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C38" i="13"/>
  <c r="AB38" i="13"/>
  <c r="AC37" i="13"/>
  <c r="AB37" i="13"/>
  <c r="AD36" i="13"/>
  <c r="AC36" i="13"/>
  <c r="AB36" i="13"/>
  <c r="AC35" i="13"/>
  <c r="AB35" i="13"/>
  <c r="AD34" i="13"/>
  <c r="AC34" i="13"/>
  <c r="AB34" i="13"/>
  <c r="AC33" i="13"/>
  <c r="AB33" i="13"/>
  <c r="AD32" i="13"/>
  <c r="AC32" i="13"/>
  <c r="AB32" i="13"/>
  <c r="AC31" i="13"/>
  <c r="AB31" i="13"/>
  <c r="AC30" i="13"/>
  <c r="AB30" i="13"/>
  <c r="AE29" i="13"/>
  <c r="AD29" i="13"/>
  <c r="AC29" i="13"/>
  <c r="AB29" i="13"/>
  <c r="AC28" i="13"/>
  <c r="AB28" i="13"/>
  <c r="AC27" i="13"/>
  <c r="AB27" i="13"/>
  <c r="AC26" i="13"/>
  <c r="AB26" i="13"/>
  <c r="AD25" i="13"/>
  <c r="AC25" i="13"/>
  <c r="AB25" i="13"/>
  <c r="AC24" i="13"/>
  <c r="AB24" i="13"/>
  <c r="AC23" i="13"/>
  <c r="AB23" i="13"/>
  <c r="AD22" i="13"/>
  <c r="AC22" i="13"/>
  <c r="AB22" i="13"/>
  <c r="AD21" i="13"/>
  <c r="AC21" i="13"/>
  <c r="AB21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D15" i="13"/>
  <c r="AC15" i="13"/>
  <c r="AB15" i="13"/>
  <c r="AD14" i="13"/>
  <c r="AC14" i="13"/>
  <c r="AB14" i="13"/>
  <c r="AC13" i="13"/>
  <c r="AB13" i="13"/>
  <c r="AC12" i="13"/>
  <c r="AB12" i="13"/>
  <c r="AD11" i="13"/>
  <c r="AC11" i="13"/>
  <c r="AB11" i="13"/>
  <c r="AD10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X122" i="13"/>
  <c r="X121" i="13"/>
  <c r="W121" i="13"/>
  <c r="V121" i="13"/>
  <c r="W120" i="13"/>
  <c r="V120" i="13"/>
  <c r="W119" i="13"/>
  <c r="V119" i="13"/>
  <c r="W118" i="13"/>
  <c r="V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X112" i="13"/>
  <c r="W110" i="13"/>
  <c r="X109" i="13"/>
  <c r="W109" i="13"/>
  <c r="V109" i="13"/>
  <c r="X108" i="13"/>
  <c r="W108" i="13"/>
  <c r="V108" i="13"/>
  <c r="W107" i="13"/>
  <c r="V107" i="13"/>
  <c r="X106" i="13"/>
  <c r="W106" i="13"/>
  <c r="V106" i="13"/>
  <c r="W105" i="13"/>
  <c r="V105" i="13"/>
  <c r="W104" i="13"/>
  <c r="V104" i="13"/>
  <c r="W103" i="13"/>
  <c r="V103" i="13"/>
  <c r="X102" i="13"/>
  <c r="W102" i="13"/>
  <c r="V102" i="13"/>
  <c r="W101" i="13"/>
  <c r="V101" i="13"/>
  <c r="W100" i="13"/>
  <c r="V100" i="13"/>
  <c r="W99" i="13"/>
  <c r="V99" i="13"/>
  <c r="W98" i="13"/>
  <c r="V98" i="13"/>
  <c r="X97" i="13"/>
  <c r="W97" i="13"/>
  <c r="V97" i="13"/>
  <c r="W96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W91" i="13"/>
  <c r="V91" i="13"/>
  <c r="W90" i="13"/>
  <c r="V90" i="13"/>
  <c r="X89" i="13"/>
  <c r="W89" i="13"/>
  <c r="V89" i="13"/>
  <c r="W88" i="13"/>
  <c r="V88" i="13"/>
  <c r="W87" i="13"/>
  <c r="V87" i="13"/>
  <c r="W86" i="13"/>
  <c r="V86" i="13"/>
  <c r="X85" i="13"/>
  <c r="W85" i="13"/>
  <c r="V85" i="13"/>
  <c r="W84" i="13"/>
  <c r="V84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W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X69" i="13"/>
  <c r="W69" i="13"/>
  <c r="V69" i="13"/>
  <c r="W68" i="13"/>
  <c r="V68" i="13"/>
  <c r="Y67" i="13"/>
  <c r="X67" i="13"/>
  <c r="W67" i="13"/>
  <c r="V67" i="13"/>
  <c r="X66" i="13"/>
  <c r="W66" i="13"/>
  <c r="V66" i="13"/>
  <c r="X65" i="13"/>
  <c r="W65" i="13"/>
  <c r="V65" i="13"/>
  <c r="W64" i="13"/>
  <c r="V64" i="13"/>
  <c r="W63" i="13"/>
  <c r="V63" i="13"/>
  <c r="W62" i="13"/>
  <c r="V62" i="13"/>
  <c r="W61" i="13"/>
  <c r="V61" i="13"/>
  <c r="W60" i="13"/>
  <c r="V60" i="13"/>
  <c r="W59" i="13"/>
  <c r="V59" i="13"/>
  <c r="W58" i="13"/>
  <c r="V58" i="13"/>
  <c r="X57" i="13"/>
  <c r="W57" i="13"/>
  <c r="V57" i="13"/>
  <c r="X56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7" i="13"/>
  <c r="V37" i="13"/>
  <c r="X36" i="13"/>
  <c r="W36" i="13"/>
  <c r="V36" i="13"/>
  <c r="W35" i="13"/>
  <c r="V35" i="13"/>
  <c r="X34" i="13"/>
  <c r="W34" i="13"/>
  <c r="V34" i="13"/>
  <c r="W33" i="13"/>
  <c r="V33" i="13"/>
  <c r="X32" i="13"/>
  <c r="W32" i="13"/>
  <c r="V32" i="13"/>
  <c r="W31" i="13"/>
  <c r="V31" i="13"/>
  <c r="W30" i="13"/>
  <c r="V30" i="13"/>
  <c r="Y29" i="13"/>
  <c r="X29" i="13"/>
  <c r="W29" i="13"/>
  <c r="V29" i="13"/>
  <c r="W28" i="13"/>
  <c r="V28" i="13"/>
  <c r="W27" i="13"/>
  <c r="V27" i="13"/>
  <c r="W26" i="13"/>
  <c r="V26" i="13"/>
  <c r="X25" i="13"/>
  <c r="W25" i="13"/>
  <c r="V25" i="13"/>
  <c r="W24" i="13"/>
  <c r="V24" i="13"/>
  <c r="W23" i="13"/>
  <c r="V23" i="13"/>
  <c r="X22" i="13"/>
  <c r="W22" i="13"/>
  <c r="V22" i="13"/>
  <c r="X21" i="13"/>
  <c r="W21" i="13"/>
  <c r="V21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X15" i="13"/>
  <c r="W15" i="13"/>
  <c r="V15" i="13"/>
  <c r="X14" i="13"/>
  <c r="W14" i="13"/>
  <c r="V14" i="13"/>
  <c r="W13" i="13"/>
  <c r="V13" i="13"/>
  <c r="W12" i="13"/>
  <c r="V12" i="13"/>
  <c r="X11" i="13"/>
  <c r="W11" i="13"/>
  <c r="V11" i="13"/>
  <c r="X10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R122" i="13"/>
  <c r="R121" i="13"/>
  <c r="Q121" i="13"/>
  <c r="P121" i="13"/>
  <c r="Q120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R112" i="13"/>
  <c r="Q110" i="13"/>
  <c r="R109" i="13"/>
  <c r="Q109" i="13"/>
  <c r="P109" i="13"/>
  <c r="R108" i="13"/>
  <c r="Q108" i="13"/>
  <c r="P108" i="13"/>
  <c r="Q107" i="13"/>
  <c r="P107" i="13"/>
  <c r="R106" i="13"/>
  <c r="Q106" i="13"/>
  <c r="P106" i="13"/>
  <c r="Q105" i="13"/>
  <c r="P105" i="13"/>
  <c r="Q104" i="13"/>
  <c r="P104" i="13"/>
  <c r="Q103" i="13"/>
  <c r="P103" i="13"/>
  <c r="R102" i="13"/>
  <c r="Q102" i="13"/>
  <c r="P102" i="13"/>
  <c r="Q101" i="13"/>
  <c r="P101" i="13"/>
  <c r="Q100" i="13"/>
  <c r="P100" i="13"/>
  <c r="Q99" i="13"/>
  <c r="P99" i="13"/>
  <c r="Q98" i="13"/>
  <c r="P98" i="13"/>
  <c r="R97" i="13"/>
  <c r="Q97" i="13"/>
  <c r="P97" i="13"/>
  <c r="Q96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Q91" i="13"/>
  <c r="P91" i="13"/>
  <c r="Q90" i="13"/>
  <c r="P90" i="13"/>
  <c r="R89" i="13"/>
  <c r="Q89" i="13"/>
  <c r="P89" i="13"/>
  <c r="Q88" i="13"/>
  <c r="P88" i="13"/>
  <c r="Q87" i="13"/>
  <c r="P87" i="13"/>
  <c r="Q86" i="13"/>
  <c r="P86" i="13"/>
  <c r="R85" i="13"/>
  <c r="Q85" i="13"/>
  <c r="P85" i="13"/>
  <c r="Q84" i="13"/>
  <c r="P84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Q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R69" i="13"/>
  <c r="Q69" i="13"/>
  <c r="P69" i="13"/>
  <c r="Q68" i="13"/>
  <c r="P68" i="13"/>
  <c r="S67" i="13"/>
  <c r="R67" i="13"/>
  <c r="Q67" i="13"/>
  <c r="P67" i="13"/>
  <c r="R66" i="13"/>
  <c r="Q66" i="13"/>
  <c r="P66" i="13"/>
  <c r="R65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R57" i="13"/>
  <c r="Q57" i="13"/>
  <c r="P57" i="13"/>
  <c r="R56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R36" i="13"/>
  <c r="Q36" i="13"/>
  <c r="P36" i="13"/>
  <c r="Q35" i="13"/>
  <c r="P35" i="13"/>
  <c r="R34" i="13"/>
  <c r="Q34" i="13"/>
  <c r="P34" i="13"/>
  <c r="Q33" i="13"/>
  <c r="P33" i="13"/>
  <c r="R32" i="13"/>
  <c r="Q32" i="13"/>
  <c r="P32" i="13"/>
  <c r="Q31" i="13"/>
  <c r="P31" i="13"/>
  <c r="Q30" i="13"/>
  <c r="P30" i="13"/>
  <c r="S29" i="13"/>
  <c r="R29" i="13"/>
  <c r="Q29" i="13"/>
  <c r="P29" i="13"/>
  <c r="Q28" i="13"/>
  <c r="P28" i="13"/>
  <c r="Q27" i="13"/>
  <c r="P27" i="13"/>
  <c r="Q26" i="13"/>
  <c r="P26" i="13"/>
  <c r="R25" i="13"/>
  <c r="Q25" i="13"/>
  <c r="P25" i="13"/>
  <c r="Q24" i="13"/>
  <c r="P24" i="13"/>
  <c r="Q23" i="13"/>
  <c r="P23" i="13"/>
  <c r="R22" i="13"/>
  <c r="Q22" i="13"/>
  <c r="P22" i="13"/>
  <c r="R21" i="13"/>
  <c r="Q21" i="13"/>
  <c r="P21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R15" i="13"/>
  <c r="Q15" i="13"/>
  <c r="P15" i="13"/>
  <c r="R14" i="13"/>
  <c r="Q14" i="13"/>
  <c r="P14" i="13"/>
  <c r="Q13" i="13"/>
  <c r="P13" i="13"/>
  <c r="Q12" i="13"/>
  <c r="P12" i="13"/>
  <c r="R11" i="13"/>
  <c r="Q11" i="13"/>
  <c r="P11" i="13"/>
  <c r="R10" i="13"/>
  <c r="Q10" i="13"/>
  <c r="P10" i="13"/>
  <c r="Q9" i="13"/>
  <c r="P9" i="13"/>
  <c r="Q8" i="13"/>
  <c r="P8" i="13"/>
  <c r="S7" i="13"/>
  <c r="R7" i="13"/>
  <c r="Q7" i="13"/>
  <c r="P7" i="13"/>
  <c r="R6" i="13"/>
  <c r="Q6" i="13"/>
  <c r="P6" i="13"/>
  <c r="L122" i="13"/>
  <c r="L121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M113" i="13"/>
  <c r="L113" i="13"/>
  <c r="K113" i="13"/>
  <c r="J113" i="13"/>
  <c r="L112" i="13"/>
  <c r="K110" i="13"/>
  <c r="L109" i="13"/>
  <c r="K109" i="13"/>
  <c r="J109" i="13"/>
  <c r="L108" i="13"/>
  <c r="K108" i="13"/>
  <c r="J108" i="13"/>
  <c r="K107" i="13"/>
  <c r="J107" i="13"/>
  <c r="L106" i="13"/>
  <c r="K106" i="13"/>
  <c r="J106" i="13"/>
  <c r="K105" i="13"/>
  <c r="J105" i="13"/>
  <c r="K104" i="13"/>
  <c r="J104" i="13"/>
  <c r="K103" i="13"/>
  <c r="J103" i="13"/>
  <c r="L102" i="13"/>
  <c r="K102" i="13"/>
  <c r="J102" i="13"/>
  <c r="K101" i="13"/>
  <c r="J101" i="13"/>
  <c r="K100" i="13"/>
  <c r="J100" i="13"/>
  <c r="K99" i="13"/>
  <c r="J99" i="13"/>
  <c r="K98" i="13"/>
  <c r="J98" i="13"/>
  <c r="L97" i="13"/>
  <c r="K97" i="13"/>
  <c r="J97" i="13"/>
  <c r="K96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K91" i="13"/>
  <c r="J91" i="13"/>
  <c r="K90" i="13"/>
  <c r="J90" i="13"/>
  <c r="L89" i="13"/>
  <c r="K89" i="13"/>
  <c r="J89" i="13"/>
  <c r="K88" i="13"/>
  <c r="J88" i="13"/>
  <c r="K87" i="13"/>
  <c r="J87" i="13"/>
  <c r="K86" i="13"/>
  <c r="J86" i="13"/>
  <c r="L85" i="13"/>
  <c r="K85" i="13"/>
  <c r="J85" i="13"/>
  <c r="K84" i="13"/>
  <c r="J84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K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L69" i="13"/>
  <c r="K69" i="13"/>
  <c r="J69" i="13"/>
  <c r="K68" i="13"/>
  <c r="J68" i="13"/>
  <c r="M67" i="13"/>
  <c r="L67" i="13"/>
  <c r="K67" i="13"/>
  <c r="J67" i="13"/>
  <c r="L66" i="13"/>
  <c r="K66" i="13"/>
  <c r="J66" i="13"/>
  <c r="L65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L57" i="13"/>
  <c r="K57" i="13"/>
  <c r="J57" i="13"/>
  <c r="L56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L36" i="13"/>
  <c r="K36" i="13"/>
  <c r="J36" i="13"/>
  <c r="K35" i="13"/>
  <c r="J35" i="13"/>
  <c r="L34" i="13"/>
  <c r="K34" i="13"/>
  <c r="J34" i="13"/>
  <c r="K33" i="13"/>
  <c r="J33" i="13"/>
  <c r="L32" i="13"/>
  <c r="K32" i="13"/>
  <c r="J32" i="13"/>
  <c r="K31" i="13"/>
  <c r="J31" i="13"/>
  <c r="K30" i="13"/>
  <c r="J30" i="13"/>
  <c r="M29" i="13"/>
  <c r="L29" i="13"/>
  <c r="K29" i="13"/>
  <c r="J29" i="13"/>
  <c r="K28" i="13"/>
  <c r="J28" i="13"/>
  <c r="K27" i="13"/>
  <c r="J27" i="13"/>
  <c r="K26" i="13"/>
  <c r="J26" i="13"/>
  <c r="L25" i="13"/>
  <c r="K25" i="13"/>
  <c r="J25" i="13"/>
  <c r="K24" i="13"/>
  <c r="J24" i="13"/>
  <c r="K23" i="13"/>
  <c r="J23" i="13"/>
  <c r="L22" i="13"/>
  <c r="K22" i="13"/>
  <c r="J22" i="13"/>
  <c r="L21" i="13"/>
  <c r="K21" i="13"/>
  <c r="J21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L15" i="13"/>
  <c r="K15" i="13"/>
  <c r="J15" i="13"/>
  <c r="L14" i="13"/>
  <c r="K14" i="13"/>
  <c r="J14" i="13"/>
  <c r="K13" i="13"/>
  <c r="J13" i="13"/>
  <c r="K12" i="13"/>
  <c r="J12" i="13"/>
  <c r="L11" i="13"/>
  <c r="K11" i="13"/>
  <c r="J11" i="13"/>
  <c r="L10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J6" i="13"/>
  <c r="F122" i="13"/>
  <c r="F121" i="13"/>
  <c r="F113" i="13"/>
  <c r="F112" i="13"/>
  <c r="F109" i="13"/>
  <c r="F108" i="13"/>
  <c r="F106" i="13"/>
  <c r="F102" i="13"/>
  <c r="F97" i="13"/>
  <c r="F95" i="13"/>
  <c r="F94" i="13"/>
  <c r="F92" i="13"/>
  <c r="F89" i="13"/>
  <c r="F85" i="13"/>
  <c r="F83" i="13"/>
  <c r="F82" i="13"/>
  <c r="F75" i="13"/>
  <c r="F72" i="13"/>
  <c r="F69" i="13"/>
  <c r="F67" i="13"/>
  <c r="F66" i="13"/>
  <c r="F65" i="13"/>
  <c r="F57" i="13"/>
  <c r="F56" i="13"/>
  <c r="F47" i="13"/>
  <c r="F36" i="13"/>
  <c r="F34" i="13"/>
  <c r="F32" i="13"/>
  <c r="F29" i="13"/>
  <c r="F25" i="13"/>
  <c r="F22" i="13"/>
  <c r="F21" i="13"/>
  <c r="F16" i="13"/>
  <c r="F15" i="13"/>
  <c r="F14" i="13"/>
  <c r="F11" i="13"/>
  <c r="F10" i="13"/>
  <c r="F7" i="13"/>
  <c r="D121" i="13"/>
  <c r="D120" i="13"/>
  <c r="D119" i="13"/>
  <c r="D118" i="13"/>
  <c r="D117" i="13"/>
  <c r="D116" i="13"/>
  <c r="D115" i="13"/>
  <c r="D114" i="13"/>
  <c r="D113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E121" i="13"/>
  <c r="E120" i="13"/>
  <c r="E119" i="13"/>
  <c r="E118" i="13"/>
  <c r="E117" i="13"/>
  <c r="E116" i="13"/>
  <c r="E115" i="13"/>
  <c r="E114" i="13"/>
  <c r="E113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G113" i="13"/>
  <c r="G82" i="13"/>
  <c r="G67" i="13"/>
  <c r="G47" i="13"/>
  <c r="G29" i="13"/>
  <c r="G16" i="13"/>
  <c r="G7" i="13"/>
  <c r="G6" i="13"/>
  <c r="M6" i="11"/>
  <c r="N7" i="14" l="1"/>
  <c r="Z10" i="13"/>
  <c r="N16" i="14"/>
  <c r="Z16" i="13" s="1"/>
  <c r="Z17" i="13"/>
  <c r="N29" i="14"/>
  <c r="Z29" i="13" s="1"/>
  <c r="Z30" i="13"/>
  <c r="N67" i="14"/>
  <c r="Z67" i="13" s="1"/>
  <c r="Z6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N6" i="13" l="1"/>
  <c r="N7" i="13"/>
  <c r="Z6" i="13"/>
  <c r="Z7" i="13"/>
  <c r="O99" i="10"/>
  <c r="M99" i="10"/>
  <c r="K99" i="10"/>
  <c r="O86" i="10"/>
  <c r="M86" i="10"/>
  <c r="L86" i="10" s="1"/>
  <c r="K86" i="10"/>
  <c r="I124" i="10"/>
  <c r="I123" i="10"/>
  <c r="I114" i="10"/>
  <c r="I111" i="10"/>
  <c r="I110" i="10"/>
  <c r="I108" i="10"/>
  <c r="I104" i="10"/>
  <c r="I99" i="10"/>
  <c r="I97" i="10"/>
  <c r="I96" i="10"/>
  <c r="I94" i="10"/>
  <c r="I93" i="10"/>
  <c r="I90" i="10"/>
  <c r="I86" i="10"/>
  <c r="I84" i="10"/>
  <c r="I76" i="10"/>
  <c r="I73" i="10"/>
  <c r="I125" i="10" s="1"/>
  <c r="I70" i="10"/>
  <c r="I67" i="10"/>
  <c r="I66" i="10"/>
  <c r="I58" i="10"/>
  <c r="I57" i="10"/>
  <c r="I37" i="10"/>
  <c r="I35" i="10"/>
  <c r="I33" i="10"/>
  <c r="I26" i="10"/>
  <c r="I23" i="10"/>
  <c r="I22" i="10"/>
  <c r="I16" i="10"/>
  <c r="I15" i="10"/>
  <c r="I12" i="10"/>
  <c r="I11" i="10"/>
  <c r="I7" i="10"/>
  <c r="I116" i="11"/>
  <c r="I123" i="11"/>
  <c r="I122" i="11"/>
  <c r="I121" i="11"/>
  <c r="I120" i="11"/>
  <c r="I119" i="11"/>
  <c r="I118" i="11"/>
  <c r="I117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6" i="11"/>
  <c r="I15" i="11"/>
  <c r="I14" i="11"/>
  <c r="I13" i="11"/>
  <c r="I12" i="11"/>
  <c r="I11" i="11"/>
  <c r="I10" i="11"/>
  <c r="I9" i="11"/>
  <c r="I7" i="11"/>
  <c r="I123" i="12"/>
  <c r="I122" i="12"/>
  <c r="I121" i="12"/>
  <c r="I120" i="12"/>
  <c r="I119" i="12"/>
  <c r="I118" i="12"/>
  <c r="I117" i="12"/>
  <c r="I116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6" i="12"/>
  <c r="I15" i="12"/>
  <c r="I14" i="12"/>
  <c r="I13" i="12"/>
  <c r="I12" i="12"/>
  <c r="I11" i="12"/>
  <c r="I10" i="12"/>
  <c r="I9" i="12"/>
  <c r="I7" i="12"/>
  <c r="N86" i="10" l="1"/>
  <c r="L99" i="10"/>
  <c r="N99" i="10"/>
  <c r="O123" i="12"/>
  <c r="M123" i="12"/>
  <c r="K123" i="12"/>
  <c r="O122" i="12"/>
  <c r="M122" i="12"/>
  <c r="K122" i="12"/>
  <c r="O121" i="12"/>
  <c r="M121" i="12"/>
  <c r="K121" i="12"/>
  <c r="O120" i="12"/>
  <c r="M120" i="12"/>
  <c r="K120" i="12"/>
  <c r="O119" i="12"/>
  <c r="M119" i="12"/>
  <c r="K119" i="12"/>
  <c r="O118" i="12"/>
  <c r="M118" i="12"/>
  <c r="K118" i="12"/>
  <c r="O117" i="12"/>
  <c r="M117" i="12"/>
  <c r="K117" i="12"/>
  <c r="O116" i="12"/>
  <c r="M116" i="12"/>
  <c r="K116" i="12"/>
  <c r="O115" i="12"/>
  <c r="D115" i="12"/>
  <c r="K115" i="12" s="1"/>
  <c r="O111" i="12"/>
  <c r="M111" i="12"/>
  <c r="K111" i="12"/>
  <c r="O110" i="12"/>
  <c r="M110" i="12"/>
  <c r="K110" i="12"/>
  <c r="O109" i="12"/>
  <c r="M109" i="12"/>
  <c r="K109" i="12"/>
  <c r="O108" i="12"/>
  <c r="M108" i="12"/>
  <c r="K108" i="12"/>
  <c r="O107" i="12"/>
  <c r="M107" i="12"/>
  <c r="K107" i="12"/>
  <c r="O106" i="12"/>
  <c r="M106" i="12"/>
  <c r="K106" i="12"/>
  <c r="O105" i="12"/>
  <c r="M105" i="12"/>
  <c r="K105" i="12"/>
  <c r="O104" i="12"/>
  <c r="M104" i="12"/>
  <c r="K104" i="12"/>
  <c r="O103" i="12"/>
  <c r="M103" i="12"/>
  <c r="K103" i="12"/>
  <c r="O102" i="12"/>
  <c r="M102" i="12"/>
  <c r="K102" i="12"/>
  <c r="O101" i="12"/>
  <c r="M101" i="12"/>
  <c r="K101" i="12"/>
  <c r="O100" i="12"/>
  <c r="M100" i="12"/>
  <c r="K100" i="12"/>
  <c r="O99" i="12"/>
  <c r="M99" i="12"/>
  <c r="K99" i="12"/>
  <c r="O98" i="12"/>
  <c r="M98" i="12"/>
  <c r="K98" i="12"/>
  <c r="O97" i="12"/>
  <c r="M97" i="12"/>
  <c r="K97" i="12"/>
  <c r="O96" i="12"/>
  <c r="M96" i="12"/>
  <c r="K96" i="12"/>
  <c r="O95" i="12"/>
  <c r="M95" i="12"/>
  <c r="K95" i="12"/>
  <c r="O94" i="12"/>
  <c r="M94" i="12"/>
  <c r="K94" i="12"/>
  <c r="O93" i="12"/>
  <c r="M93" i="12"/>
  <c r="K93" i="12"/>
  <c r="O92" i="12"/>
  <c r="M92" i="12"/>
  <c r="K92" i="12"/>
  <c r="O91" i="12"/>
  <c r="M91" i="12"/>
  <c r="K91" i="12"/>
  <c r="O90" i="12"/>
  <c r="M90" i="12"/>
  <c r="K90" i="12"/>
  <c r="O89" i="12"/>
  <c r="M89" i="12"/>
  <c r="K89" i="12"/>
  <c r="O88" i="12"/>
  <c r="M88" i="12"/>
  <c r="K88" i="12"/>
  <c r="O87" i="12"/>
  <c r="M87" i="12"/>
  <c r="K87" i="12"/>
  <c r="O86" i="12"/>
  <c r="M86" i="12"/>
  <c r="K86" i="12"/>
  <c r="O85" i="12"/>
  <c r="M85" i="12"/>
  <c r="K85" i="12"/>
  <c r="O84" i="12"/>
  <c r="M84" i="12"/>
  <c r="K84" i="12"/>
  <c r="I83" i="12"/>
  <c r="O83" i="12"/>
  <c r="D83" i="12"/>
  <c r="K83" i="12" s="1"/>
  <c r="O81" i="12"/>
  <c r="M81" i="12"/>
  <c r="K81" i="12"/>
  <c r="O80" i="12"/>
  <c r="M80" i="12"/>
  <c r="K80" i="12"/>
  <c r="O79" i="12"/>
  <c r="M79" i="12"/>
  <c r="K79" i="12"/>
  <c r="O78" i="12"/>
  <c r="M78" i="12"/>
  <c r="K78" i="12"/>
  <c r="O77" i="12"/>
  <c r="M77" i="12"/>
  <c r="K77" i="12"/>
  <c r="O76" i="12"/>
  <c r="M76" i="12"/>
  <c r="K76" i="12"/>
  <c r="O75" i="12"/>
  <c r="M75" i="12"/>
  <c r="K75" i="12"/>
  <c r="O74" i="12"/>
  <c r="M74" i="12"/>
  <c r="K74" i="12"/>
  <c r="O73" i="12"/>
  <c r="M73" i="12"/>
  <c r="K73" i="12"/>
  <c r="O72" i="12"/>
  <c r="M72" i="12"/>
  <c r="K72" i="12"/>
  <c r="O71" i="12"/>
  <c r="M71" i="12"/>
  <c r="K71" i="12"/>
  <c r="O70" i="12"/>
  <c r="M70" i="12"/>
  <c r="K70" i="12"/>
  <c r="O69" i="12"/>
  <c r="M69" i="12"/>
  <c r="K69" i="12"/>
  <c r="I68" i="12"/>
  <c r="O68" i="12"/>
  <c r="D68" i="12"/>
  <c r="K68" i="12" s="1"/>
  <c r="D67" i="13" s="1"/>
  <c r="O67" i="12"/>
  <c r="M67" i="12"/>
  <c r="K67" i="12"/>
  <c r="O66" i="12"/>
  <c r="M66" i="12"/>
  <c r="K66" i="12"/>
  <c r="O65" i="12"/>
  <c r="M65" i="12"/>
  <c r="K65" i="12"/>
  <c r="O64" i="12"/>
  <c r="M64" i="12"/>
  <c r="K64" i="12"/>
  <c r="O63" i="12"/>
  <c r="M63" i="12"/>
  <c r="K63" i="12"/>
  <c r="O62" i="12"/>
  <c r="M62" i="12"/>
  <c r="K62" i="12"/>
  <c r="O61" i="12"/>
  <c r="M61" i="12"/>
  <c r="K61" i="12"/>
  <c r="O60" i="12"/>
  <c r="M60" i="12"/>
  <c r="K60" i="12"/>
  <c r="O59" i="12"/>
  <c r="M59" i="12"/>
  <c r="K59" i="12"/>
  <c r="O58" i="12"/>
  <c r="M58" i="12"/>
  <c r="K58" i="12"/>
  <c r="O57" i="12"/>
  <c r="M57" i="12"/>
  <c r="K57" i="12"/>
  <c r="O56" i="12"/>
  <c r="M56" i="12"/>
  <c r="K56" i="12"/>
  <c r="O55" i="12"/>
  <c r="M55" i="12"/>
  <c r="K55" i="12"/>
  <c r="O54" i="12"/>
  <c r="M54" i="12"/>
  <c r="K54" i="12"/>
  <c r="O53" i="12"/>
  <c r="M53" i="12"/>
  <c r="K53" i="12"/>
  <c r="O52" i="12"/>
  <c r="M52" i="12"/>
  <c r="L52" i="12" s="1"/>
  <c r="K52" i="12"/>
  <c r="O51" i="12"/>
  <c r="M51" i="12"/>
  <c r="K51" i="12"/>
  <c r="O50" i="12"/>
  <c r="M50" i="12"/>
  <c r="L50" i="12" s="1"/>
  <c r="K50" i="12"/>
  <c r="O49" i="12"/>
  <c r="M49" i="12"/>
  <c r="K49" i="12"/>
  <c r="I48" i="12"/>
  <c r="O48" i="12"/>
  <c r="D48" i="12"/>
  <c r="K48" i="12" s="1"/>
  <c r="O47" i="12"/>
  <c r="M47" i="12"/>
  <c r="K47" i="12"/>
  <c r="O46" i="12"/>
  <c r="M46" i="12"/>
  <c r="K46" i="12"/>
  <c r="O45" i="12"/>
  <c r="M45" i="12"/>
  <c r="K45" i="12"/>
  <c r="O44" i="12"/>
  <c r="M44" i="12"/>
  <c r="K44" i="12"/>
  <c r="O43" i="12"/>
  <c r="M43" i="12"/>
  <c r="K43" i="12"/>
  <c r="O42" i="12"/>
  <c r="M42" i="12"/>
  <c r="K42" i="12"/>
  <c r="O41" i="12"/>
  <c r="M41" i="12"/>
  <c r="K41" i="12"/>
  <c r="O40" i="12"/>
  <c r="M40" i="12"/>
  <c r="K40" i="12"/>
  <c r="O39" i="12"/>
  <c r="M39" i="12"/>
  <c r="K39" i="12"/>
  <c r="O38" i="12"/>
  <c r="M38" i="12"/>
  <c r="K38" i="12"/>
  <c r="O37" i="12"/>
  <c r="M37" i="12"/>
  <c r="K37" i="12"/>
  <c r="O36" i="12"/>
  <c r="M36" i="12"/>
  <c r="K36" i="12"/>
  <c r="O35" i="12"/>
  <c r="M35" i="12"/>
  <c r="K35" i="12"/>
  <c r="O34" i="12"/>
  <c r="M34" i="12"/>
  <c r="K34" i="12"/>
  <c r="O33" i="12"/>
  <c r="M33" i="12"/>
  <c r="K33" i="12"/>
  <c r="O32" i="12"/>
  <c r="M32" i="12"/>
  <c r="K32" i="12"/>
  <c r="O31" i="12"/>
  <c r="M31" i="12"/>
  <c r="K31" i="12"/>
  <c r="I30" i="12"/>
  <c r="O30" i="12"/>
  <c r="D30" i="12"/>
  <c r="K30" i="12" s="1"/>
  <c r="O29" i="12"/>
  <c r="M29" i="12"/>
  <c r="K29" i="12"/>
  <c r="O28" i="12"/>
  <c r="M28" i="12"/>
  <c r="K28" i="12"/>
  <c r="O27" i="12"/>
  <c r="M27" i="12"/>
  <c r="K27" i="12"/>
  <c r="O26" i="12"/>
  <c r="M26" i="12"/>
  <c r="K26" i="12"/>
  <c r="O25" i="12"/>
  <c r="M25" i="12"/>
  <c r="K25" i="12"/>
  <c r="O24" i="12"/>
  <c r="M24" i="12"/>
  <c r="K24" i="12"/>
  <c r="O23" i="12"/>
  <c r="M23" i="12"/>
  <c r="L23" i="12" s="1"/>
  <c r="K23" i="12"/>
  <c r="O22" i="12"/>
  <c r="M22" i="12"/>
  <c r="K22" i="12"/>
  <c r="O21" i="12"/>
  <c r="M21" i="12"/>
  <c r="L21" i="12" s="1"/>
  <c r="K21" i="12"/>
  <c r="O20" i="12"/>
  <c r="M20" i="12"/>
  <c r="K20" i="12"/>
  <c r="O19" i="12"/>
  <c r="M19" i="12"/>
  <c r="L19" i="12" s="1"/>
  <c r="K19" i="12"/>
  <c r="O18" i="12"/>
  <c r="M18" i="12"/>
  <c r="K18" i="12"/>
  <c r="I17" i="12"/>
  <c r="O17" i="12"/>
  <c r="D17" i="12"/>
  <c r="K17" i="12" s="1"/>
  <c r="O16" i="12"/>
  <c r="M16" i="12"/>
  <c r="K16" i="12"/>
  <c r="O15" i="12"/>
  <c r="M15" i="12"/>
  <c r="K15" i="12"/>
  <c r="O14" i="12"/>
  <c r="M14" i="12"/>
  <c r="K14" i="12"/>
  <c r="O13" i="12"/>
  <c r="M13" i="12"/>
  <c r="K13" i="12"/>
  <c r="O12" i="12"/>
  <c r="M12" i="12"/>
  <c r="K12" i="12"/>
  <c r="O11" i="12"/>
  <c r="M11" i="12"/>
  <c r="K11" i="12"/>
  <c r="O10" i="12"/>
  <c r="M10" i="12"/>
  <c r="K10" i="12"/>
  <c r="O9" i="12"/>
  <c r="M9" i="12"/>
  <c r="K9" i="12"/>
  <c r="I8" i="12"/>
  <c r="O8" i="12"/>
  <c r="D8" i="12"/>
  <c r="K8" i="12" s="1"/>
  <c r="O7" i="12"/>
  <c r="M7" i="12"/>
  <c r="K7" i="12"/>
  <c r="O6" i="12"/>
  <c r="O41" i="11"/>
  <c r="M41" i="11"/>
  <c r="K41" i="11"/>
  <c r="O120" i="11"/>
  <c r="M120" i="11"/>
  <c r="K120" i="11"/>
  <c r="O119" i="11"/>
  <c r="N119" i="11" s="1"/>
  <c r="M119" i="11"/>
  <c r="L119" i="11"/>
  <c r="K119" i="11"/>
  <c r="O117" i="11"/>
  <c r="M117" i="11"/>
  <c r="K117" i="11"/>
  <c r="O116" i="11"/>
  <c r="N116" i="11"/>
  <c r="M116" i="11"/>
  <c r="L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L55" i="11" s="1"/>
  <c r="K55" i="11"/>
  <c r="O52" i="11"/>
  <c r="M52" i="11"/>
  <c r="K52" i="11"/>
  <c r="O51" i="11"/>
  <c r="M51" i="11"/>
  <c r="K51" i="11"/>
  <c r="O50" i="11"/>
  <c r="M50" i="11"/>
  <c r="K50" i="11"/>
  <c r="O47" i="11"/>
  <c r="M47" i="11"/>
  <c r="K47" i="11"/>
  <c r="O45" i="11"/>
  <c r="M45" i="11"/>
  <c r="K45" i="11"/>
  <c r="O44" i="11"/>
  <c r="M44" i="11"/>
  <c r="K44" i="11"/>
  <c r="O42" i="11"/>
  <c r="M42" i="11"/>
  <c r="K42" i="11"/>
  <c r="O40" i="11"/>
  <c r="M40" i="11"/>
  <c r="K40" i="11"/>
  <c r="O39" i="11"/>
  <c r="M39" i="11"/>
  <c r="K39" i="11"/>
  <c r="O38" i="11"/>
  <c r="M38" i="11"/>
  <c r="K38" i="11"/>
  <c r="O36" i="11"/>
  <c r="M36" i="11"/>
  <c r="K36" i="11"/>
  <c r="O32" i="11"/>
  <c r="M32" i="11"/>
  <c r="K32" i="11"/>
  <c r="O29" i="11"/>
  <c r="M29" i="11"/>
  <c r="K29" i="11"/>
  <c r="O28" i="11"/>
  <c r="M28" i="11"/>
  <c r="K28" i="1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O6" i="11"/>
  <c r="O123" i="11"/>
  <c r="M123" i="11"/>
  <c r="K123" i="11"/>
  <c r="O122" i="11"/>
  <c r="M122" i="11"/>
  <c r="K122" i="11"/>
  <c r="O121" i="11"/>
  <c r="M121" i="11"/>
  <c r="K121" i="11"/>
  <c r="O118" i="11"/>
  <c r="M118" i="11"/>
  <c r="K118" i="11"/>
  <c r="O115" i="11"/>
  <c r="D115" i="11"/>
  <c r="K115" i="11" s="1"/>
  <c r="O112" i="11"/>
  <c r="M112" i="11"/>
  <c r="K112" i="11"/>
  <c r="O111" i="11"/>
  <c r="M111" i="11"/>
  <c r="K111" i="11"/>
  <c r="O110" i="11"/>
  <c r="M110" i="11"/>
  <c r="K110" i="11"/>
  <c r="O109" i="11"/>
  <c r="M109" i="11"/>
  <c r="K109" i="11"/>
  <c r="O105" i="11"/>
  <c r="M105" i="11"/>
  <c r="K105" i="11"/>
  <c r="O103" i="11"/>
  <c r="M103" i="11"/>
  <c r="K103" i="11"/>
  <c r="O98" i="11"/>
  <c r="M98" i="11"/>
  <c r="K98" i="11"/>
  <c r="O97" i="11"/>
  <c r="M97" i="11"/>
  <c r="K97" i="11"/>
  <c r="O95" i="11"/>
  <c r="M95" i="11"/>
  <c r="K95" i="11"/>
  <c r="O94" i="11"/>
  <c r="M94" i="11"/>
  <c r="K94" i="11"/>
  <c r="O93" i="11"/>
  <c r="M93" i="11"/>
  <c r="K93" i="11"/>
  <c r="O92" i="11"/>
  <c r="M92" i="11"/>
  <c r="K92" i="11"/>
  <c r="O91" i="11"/>
  <c r="M91" i="11"/>
  <c r="K91" i="11"/>
  <c r="O84" i="11"/>
  <c r="M84" i="11"/>
  <c r="K84" i="11"/>
  <c r="O83" i="11"/>
  <c r="D83" i="11"/>
  <c r="K83" i="11" s="1"/>
  <c r="O78" i="11"/>
  <c r="M78" i="11"/>
  <c r="K78" i="11"/>
  <c r="O77" i="11"/>
  <c r="M77" i="11"/>
  <c r="K77" i="11"/>
  <c r="O76" i="11"/>
  <c r="M76" i="11"/>
  <c r="K76" i="11"/>
  <c r="O73" i="11"/>
  <c r="M73" i="11"/>
  <c r="K73" i="11"/>
  <c r="O70" i="11"/>
  <c r="M70" i="11"/>
  <c r="K70" i="11"/>
  <c r="O69" i="11"/>
  <c r="M69" i="11"/>
  <c r="K69" i="11"/>
  <c r="O68" i="11"/>
  <c r="D68" i="11"/>
  <c r="K68" i="11" s="1"/>
  <c r="O67" i="11"/>
  <c r="M67" i="11"/>
  <c r="K67" i="11"/>
  <c r="O66" i="11"/>
  <c r="M66" i="11"/>
  <c r="K66" i="11"/>
  <c r="O65" i="11"/>
  <c r="M65" i="11"/>
  <c r="K65" i="11"/>
  <c r="O64" i="11"/>
  <c r="M64" i="11"/>
  <c r="K64" i="11"/>
  <c r="O62" i="11"/>
  <c r="M62" i="11"/>
  <c r="K62" i="11"/>
  <c r="O58" i="11"/>
  <c r="M58" i="11"/>
  <c r="K58" i="11"/>
  <c r="O57" i="11"/>
  <c r="M57" i="11"/>
  <c r="K57" i="11"/>
  <c r="O54" i="11"/>
  <c r="M54" i="11"/>
  <c r="K54" i="11"/>
  <c r="O53" i="11"/>
  <c r="M53" i="11"/>
  <c r="K53" i="11"/>
  <c r="O49" i="11"/>
  <c r="M49" i="11"/>
  <c r="K49" i="11"/>
  <c r="O48" i="11"/>
  <c r="D48" i="11"/>
  <c r="K48" i="11" s="1"/>
  <c r="O46" i="11"/>
  <c r="M46" i="11"/>
  <c r="K46" i="11"/>
  <c r="O43" i="11"/>
  <c r="M43" i="11"/>
  <c r="K43" i="11"/>
  <c r="O37" i="11"/>
  <c r="M37" i="11"/>
  <c r="K37" i="11"/>
  <c r="O35" i="11"/>
  <c r="M35" i="11"/>
  <c r="K35" i="11"/>
  <c r="O34" i="11"/>
  <c r="M34" i="11"/>
  <c r="K34" i="11"/>
  <c r="O33" i="11"/>
  <c r="M33" i="11"/>
  <c r="K33" i="11"/>
  <c r="O31" i="11"/>
  <c r="M31" i="11"/>
  <c r="K31" i="11"/>
  <c r="O30" i="11"/>
  <c r="D30" i="11"/>
  <c r="K30" i="11" s="1"/>
  <c r="O26" i="11"/>
  <c r="M26" i="11"/>
  <c r="K26" i="11"/>
  <c r="O25" i="11"/>
  <c r="M25" i="11"/>
  <c r="K25" i="11"/>
  <c r="O23" i="11"/>
  <c r="M23" i="11"/>
  <c r="K23" i="11"/>
  <c r="O22" i="11"/>
  <c r="M22" i="11"/>
  <c r="K22" i="11"/>
  <c r="O21" i="11"/>
  <c r="M21" i="11"/>
  <c r="K21" i="11"/>
  <c r="O17" i="11"/>
  <c r="D17" i="11"/>
  <c r="K17" i="11" s="1"/>
  <c r="O16" i="11"/>
  <c r="M16" i="11"/>
  <c r="K16" i="11"/>
  <c r="O15" i="11"/>
  <c r="M15" i="11"/>
  <c r="K15" i="11"/>
  <c r="O13" i="11"/>
  <c r="M13" i="11"/>
  <c r="K13" i="11"/>
  <c r="O12" i="11"/>
  <c r="M12" i="11"/>
  <c r="K12" i="11"/>
  <c r="O11" i="11"/>
  <c r="M11" i="11"/>
  <c r="K11" i="11"/>
  <c r="O8" i="11"/>
  <c r="D8" i="11"/>
  <c r="K8" i="11" s="1"/>
  <c r="L85" i="12" l="1"/>
  <c r="L87" i="12"/>
  <c r="L89" i="12"/>
  <c r="L91" i="12"/>
  <c r="L93" i="12"/>
  <c r="L95" i="12"/>
  <c r="L97" i="12"/>
  <c r="L99" i="12"/>
  <c r="L101" i="12"/>
  <c r="L103" i="12"/>
  <c r="L105" i="12"/>
  <c r="L107" i="12"/>
  <c r="L109" i="12"/>
  <c r="N51" i="11"/>
  <c r="L26" i="12"/>
  <c r="L28" i="12"/>
  <c r="L54" i="12"/>
  <c r="L56" i="12"/>
  <c r="L58" i="12"/>
  <c r="L60" i="12"/>
  <c r="L62" i="12"/>
  <c r="L64" i="12"/>
  <c r="L66" i="12"/>
  <c r="N85" i="12"/>
  <c r="N87" i="12"/>
  <c r="N89" i="12"/>
  <c r="L111" i="12"/>
  <c r="L9" i="11"/>
  <c r="L19" i="11"/>
  <c r="L24" i="11"/>
  <c r="L36" i="11"/>
  <c r="L39" i="11"/>
  <c r="N9" i="11"/>
  <c r="N19" i="11"/>
  <c r="L40" i="11"/>
  <c r="L44" i="11"/>
  <c r="L45" i="11"/>
  <c r="L11" i="11"/>
  <c r="L13" i="11"/>
  <c r="L16" i="11"/>
  <c r="L51" i="11"/>
  <c r="L56" i="11"/>
  <c r="L60" i="11"/>
  <c r="L72" i="11"/>
  <c r="L75" i="11"/>
  <c r="L86" i="11"/>
  <c r="L88" i="11"/>
  <c r="L99" i="11"/>
  <c r="L101" i="11"/>
  <c r="L107" i="11"/>
  <c r="N99" i="11"/>
  <c r="N101" i="11"/>
  <c r="N107" i="11"/>
  <c r="N80" i="11"/>
  <c r="L80" i="11"/>
  <c r="L90" i="11"/>
  <c r="L104" i="11"/>
  <c r="N117" i="11"/>
  <c r="N120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L63" i="11"/>
  <c r="N38" i="11"/>
  <c r="L41" i="11"/>
  <c r="L38" i="11"/>
  <c r="N41" i="11"/>
  <c r="N24" i="11"/>
  <c r="L27" i="11"/>
  <c r="N28" i="11"/>
  <c r="L29" i="11"/>
  <c r="L28" i="11"/>
  <c r="L14" i="11"/>
  <c r="L84" i="12"/>
  <c r="L86" i="12"/>
  <c r="L88" i="12"/>
  <c r="N84" i="12"/>
  <c r="N86" i="12"/>
  <c r="N88" i="12"/>
  <c r="L98" i="12"/>
  <c r="L100" i="12"/>
  <c r="L102" i="12"/>
  <c r="L104" i="12"/>
  <c r="L106" i="12"/>
  <c r="L108" i="12"/>
  <c r="L110" i="12"/>
  <c r="L90" i="12"/>
  <c r="L92" i="12"/>
  <c r="L94" i="12"/>
  <c r="L96" i="12"/>
  <c r="N66" i="12"/>
  <c r="L67" i="12"/>
  <c r="N67" i="12"/>
  <c r="L49" i="12"/>
  <c r="N50" i="12"/>
  <c r="L51" i="12"/>
  <c r="N52" i="12"/>
  <c r="L53" i="12"/>
  <c r="N54" i="12"/>
  <c r="L55" i="12"/>
  <c r="N56" i="12"/>
  <c r="L57" i="12"/>
  <c r="N58" i="12"/>
  <c r="L59" i="12"/>
  <c r="N60" i="12"/>
  <c r="L61" i="12"/>
  <c r="N62" i="12"/>
  <c r="L63" i="12"/>
  <c r="N64" i="12"/>
  <c r="L65" i="12"/>
  <c r="N49" i="12"/>
  <c r="N51" i="12"/>
  <c r="N53" i="12"/>
  <c r="N55" i="12"/>
  <c r="N57" i="12"/>
  <c r="N59" i="12"/>
  <c r="N61" i="12"/>
  <c r="N63" i="12"/>
  <c r="N65" i="12"/>
  <c r="L18" i="12"/>
  <c r="N19" i="12"/>
  <c r="L20" i="12"/>
  <c r="N21" i="12"/>
  <c r="L22" i="12"/>
  <c r="N23" i="12"/>
  <c r="L24" i="12"/>
  <c r="L25" i="12"/>
  <c r="N26" i="12"/>
  <c r="L27" i="12"/>
  <c r="N28" i="12"/>
  <c r="N18" i="12"/>
  <c r="N20" i="12"/>
  <c r="N22" i="12"/>
  <c r="N24" i="12"/>
  <c r="N25" i="12"/>
  <c r="N27" i="12"/>
  <c r="L7" i="12"/>
  <c r="L117" i="11"/>
  <c r="L120" i="11"/>
  <c r="N86" i="11"/>
  <c r="N88" i="11"/>
  <c r="N90" i="11"/>
  <c r="L96" i="11"/>
  <c r="L100" i="11"/>
  <c r="L102" i="11"/>
  <c r="N104" i="11"/>
  <c r="L106" i="11"/>
  <c r="L108" i="11"/>
  <c r="N96" i="11"/>
  <c r="N100" i="11"/>
  <c r="N102" i="11"/>
  <c r="N106" i="11"/>
  <c r="N108" i="11"/>
  <c r="N72" i="11"/>
  <c r="N75" i="11"/>
  <c r="L79" i="11"/>
  <c r="L81" i="11"/>
  <c r="N79" i="11"/>
  <c r="N81" i="11"/>
  <c r="N50" i="11"/>
  <c r="L52" i="11"/>
  <c r="N55" i="11"/>
  <c r="N56" i="11"/>
  <c r="N60" i="11"/>
  <c r="N63" i="11"/>
  <c r="N52" i="11"/>
  <c r="L32" i="11"/>
  <c r="N36" i="11"/>
  <c r="N39" i="11"/>
  <c r="N40" i="11"/>
  <c r="L42" i="11"/>
  <c r="N44" i="11"/>
  <c r="N45" i="11"/>
  <c r="L47" i="11"/>
  <c r="N32" i="11"/>
  <c r="N42" i="11"/>
  <c r="N47" i="11"/>
  <c r="L18" i="11"/>
  <c r="L20" i="11"/>
  <c r="N27" i="11"/>
  <c r="N29" i="11"/>
  <c r="N18" i="11"/>
  <c r="N20" i="11"/>
  <c r="L12" i="11"/>
  <c r="L15" i="11"/>
  <c r="D6" i="1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N7" i="12"/>
  <c r="M8" i="12"/>
  <c r="L47" i="12"/>
  <c r="D6" i="12"/>
  <c r="K6" i="12" s="1"/>
  <c r="D6" i="13" s="1"/>
  <c r="N29" i="12"/>
  <c r="L116" i="12"/>
  <c r="L117" i="12"/>
  <c r="L118" i="12"/>
  <c r="L119" i="12"/>
  <c r="L120" i="12"/>
  <c r="L121" i="12"/>
  <c r="L122" i="12"/>
  <c r="L123" i="12"/>
  <c r="N116" i="12"/>
  <c r="N117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3" i="11"/>
  <c r="L49" i="11"/>
  <c r="L53" i="11"/>
  <c r="L54" i="11"/>
  <c r="L57" i="11"/>
  <c r="L58" i="11"/>
  <c r="L62" i="11"/>
  <c r="L64" i="11"/>
  <c r="L65" i="11"/>
  <c r="L66" i="11"/>
  <c r="L67" i="11"/>
  <c r="N22" i="11"/>
  <c r="N46" i="11"/>
  <c r="N31" i="11"/>
  <c r="N33" i="11"/>
  <c r="N34" i="11"/>
  <c r="N35" i="11"/>
  <c r="N37" i="11"/>
  <c r="L43" i="11"/>
  <c r="L46" i="11"/>
  <c r="I30" i="11"/>
  <c r="I17" i="11"/>
  <c r="K6" i="11"/>
  <c r="E6" i="13" s="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48" i="12" l="1"/>
  <c r="L30" i="11"/>
  <c r="L8" i="11"/>
  <c r="L83" i="12"/>
  <c r="N17" i="12"/>
  <c r="N48" i="12"/>
  <c r="L17" i="12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K67" i="10"/>
  <c r="M67" i="10"/>
  <c r="O67" i="10"/>
  <c r="N67" i="10" s="1"/>
  <c r="O124" i="10"/>
  <c r="M124" i="10"/>
  <c r="K124" i="10"/>
  <c r="O123" i="10"/>
  <c r="M123" i="10"/>
  <c r="K123" i="10"/>
  <c r="I115" i="10"/>
  <c r="G115" i="10"/>
  <c r="F115" i="10"/>
  <c r="E115" i="10"/>
  <c r="O115" i="10" s="1"/>
  <c r="D115" i="10"/>
  <c r="K115" i="10" s="1"/>
  <c r="O114" i="10"/>
  <c r="M114" i="10"/>
  <c r="K114" i="10"/>
  <c r="O111" i="10"/>
  <c r="M111" i="10"/>
  <c r="K111" i="10"/>
  <c r="O110" i="10"/>
  <c r="M110" i="10"/>
  <c r="K110" i="10"/>
  <c r="O108" i="10"/>
  <c r="M108" i="10"/>
  <c r="K108" i="10"/>
  <c r="O104" i="10"/>
  <c r="M104" i="10"/>
  <c r="K104" i="10"/>
  <c r="O97" i="10"/>
  <c r="M97" i="10"/>
  <c r="K97" i="10"/>
  <c r="O96" i="10"/>
  <c r="M96" i="10"/>
  <c r="K96" i="10"/>
  <c r="O94" i="10"/>
  <c r="M94" i="10"/>
  <c r="K94" i="10"/>
  <c r="O93" i="10"/>
  <c r="M93" i="10"/>
  <c r="K93" i="10"/>
  <c r="O90" i="10"/>
  <c r="M90" i="10"/>
  <c r="K90" i="10"/>
  <c r="O84" i="10"/>
  <c r="M84" i="10"/>
  <c r="K84" i="10"/>
  <c r="D83" i="10"/>
  <c r="K83" i="10" s="1"/>
  <c r="O76" i="10"/>
  <c r="M76" i="10"/>
  <c r="K76" i="10"/>
  <c r="O73" i="10"/>
  <c r="M73" i="10"/>
  <c r="K73" i="10"/>
  <c r="O70" i="10"/>
  <c r="M70" i="10"/>
  <c r="K70" i="10"/>
  <c r="I68" i="10"/>
  <c r="O68" i="10"/>
  <c r="D68" i="10"/>
  <c r="K68" i="10" s="1"/>
  <c r="D48" i="10"/>
  <c r="K48" i="10" s="1"/>
  <c r="O37" i="10"/>
  <c r="M37" i="10"/>
  <c r="K37" i="10"/>
  <c r="O35" i="10"/>
  <c r="M35" i="10"/>
  <c r="K35" i="10"/>
  <c r="O33" i="10"/>
  <c r="M33" i="10"/>
  <c r="K33" i="10"/>
  <c r="I30" i="10"/>
  <c r="O30" i="10"/>
  <c r="D30" i="10"/>
  <c r="K30" i="10" s="1"/>
  <c r="O26" i="10"/>
  <c r="M26" i="10"/>
  <c r="K26" i="10"/>
  <c r="O23" i="10"/>
  <c r="M23" i="10"/>
  <c r="K23" i="10"/>
  <c r="O22" i="10"/>
  <c r="M22" i="10"/>
  <c r="K22" i="10"/>
  <c r="O17" i="10"/>
  <c r="D17" i="10"/>
  <c r="K17" i="10" s="1"/>
  <c r="O16" i="10"/>
  <c r="M16" i="10"/>
  <c r="K16" i="10"/>
  <c r="O15" i="10"/>
  <c r="M15" i="10"/>
  <c r="K15" i="10"/>
  <c r="O12" i="10"/>
  <c r="M12" i="10"/>
  <c r="K12" i="10"/>
  <c r="O11" i="10"/>
  <c r="M11" i="10"/>
  <c r="K11" i="10"/>
  <c r="I8" i="10"/>
  <c r="D8" i="10"/>
  <c r="K8" i="10" s="1"/>
  <c r="O6" i="10"/>
  <c r="M6" i="10"/>
  <c r="N11" i="10" l="1"/>
  <c r="L93" i="10"/>
  <c r="N93" i="10"/>
  <c r="O8" i="10"/>
  <c r="O48" i="10"/>
  <c r="O83" i="10"/>
  <c r="L96" i="10"/>
  <c r="N97" i="10"/>
  <c r="L97" i="10"/>
  <c r="L84" i="10"/>
  <c r="N90" i="10"/>
  <c r="L90" i="10"/>
  <c r="L94" i="10"/>
  <c r="N96" i="10"/>
  <c r="L104" i="10"/>
  <c r="L6" i="11"/>
  <c r="L123" i="10"/>
  <c r="L108" i="10"/>
  <c r="N94" i="10"/>
  <c r="N104" i="10"/>
  <c r="N84" i="10"/>
  <c r="L6" i="12"/>
  <c r="N6" i="12"/>
  <c r="N6" i="11"/>
  <c r="N123" i="10"/>
  <c r="I83" i="10"/>
  <c r="L67" i="10"/>
  <c r="I48" i="10"/>
  <c r="L57" i="10"/>
  <c r="L26" i="10"/>
  <c r="N108" i="10"/>
  <c r="N26" i="10"/>
  <c r="L11" i="10"/>
  <c r="L12" i="10"/>
  <c r="L15" i="10"/>
  <c r="M8" i="10"/>
  <c r="I17" i="10"/>
  <c r="L33" i="10"/>
  <c r="L35" i="10"/>
  <c r="L37" i="10"/>
  <c r="M48" i="10"/>
  <c r="L70" i="10"/>
  <c r="L73" i="10"/>
  <c r="L76" i="10"/>
  <c r="M115" i="10"/>
  <c r="N124" i="10"/>
  <c r="L124" i="10"/>
  <c r="N110" i="10"/>
  <c r="N111" i="10"/>
  <c r="N114" i="10"/>
  <c r="M83" i="10"/>
  <c r="L110" i="10"/>
  <c r="L111" i="10"/>
  <c r="L114" i="10"/>
  <c r="M68" i="10"/>
  <c r="N70" i="10"/>
  <c r="N73" i="10"/>
  <c r="N76" i="10"/>
  <c r="L66" i="10"/>
  <c r="L58" i="10"/>
  <c r="D6" i="10"/>
  <c r="K6" i="10" s="1"/>
  <c r="F6" i="13" s="1"/>
  <c r="M30" i="10"/>
  <c r="N33" i="10"/>
  <c r="N35" i="10"/>
  <c r="N37" i="10"/>
  <c r="N48" i="10"/>
  <c r="N22" i="10"/>
  <c r="N23" i="10"/>
  <c r="M17" i="10"/>
  <c r="L22" i="10"/>
  <c r="L23" i="10"/>
  <c r="L16" i="10"/>
  <c r="N12" i="10"/>
  <c r="N15" i="10"/>
  <c r="N16" i="10"/>
  <c r="L8" i="10" l="1"/>
  <c r="L115" i="10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<sst xmlns="http://schemas.openxmlformats.org/spreadsheetml/2006/main" count="1388" uniqueCount="199">
  <si>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</si>
  <si>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</si>
  <si>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</si>
  <si>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</si>
  <si>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</si>
  <si>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</si>
  <si>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</si>
  <si>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</si>
  <si>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</si>
  <si>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</si>
  <si>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</si>
  <si>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</si>
  <si>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</si>
  <si>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</si>
  <si>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</si>
  <si>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</si>
  <si>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</si>
  <si>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</si>
  <si>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</si>
  <si>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</si>
  <si>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</si>
  <si>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</si>
  <si>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</si>
  <si>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</si>
  <si>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</si>
  <si>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</si>
  <si>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</si>
  <si>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</si>
  <si>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</si>
  <si>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</si>
  <si>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</si>
  <si>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</si>
  <si>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</si>
  <si>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</si>
  <si>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</si>
  <si>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</si>
  <si>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</si>
  <si>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</si>
  <si>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</si>
  <si>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</si>
  <si>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</si>
  <si>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</si>
  <si>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</si>
  <si>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</si>
  <si>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</si>
  <si>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</si>
  <si>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</si>
  <si>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</si>
  <si>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</si>
  <si>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</si>
  <si>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</si>
  <si>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</si>
  <si>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</si>
  <si>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</si>
  <si>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</si>
  <si>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</si>
  <si>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</si>
  <si>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</si>
  <si>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</si>
  <si>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</si>
  <si>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</si>
  <si>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</si>
  <si>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</si>
  <si>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</si>
  <si>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</si>
  <si>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</si>
  <si>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</si>
  <si>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</si>
  <si>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</si>
  <si>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</si>
  <si>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</si>
  <si>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</si>
  <si>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</si>
  <si>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</si>
  <si>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</si>
  <si>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</si>
  <si>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</si>
  <si>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</si>
  <si>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</si>
  <si>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</si>
  <si>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</si>
  <si>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</si>
  <si>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</si>
  <si>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</si>
  <si>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</si>
  <si>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</si>
  <si>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</si>
  <si>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</si>
  <si>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</si>
  <si>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</si>
  <si>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</si>
  <si>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</si>
  <si>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</si>
  <si>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</si>
  <si>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</si>
  <si>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</si>
  <si>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</si>
  <si>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</si>
  <si>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</si>
  <si>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</si>
  <si>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</si>
  <si>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</si>
  <si>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</si>
  <si>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</si>
  <si>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</si>
  <si>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</si>
  <si>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</si>
  <si>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</si>
  <si>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</si>
  <si>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</si>
  <si>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</si>
  <si>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</si>
  <si>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</si>
  <si>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</si>
  <si>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</si>
  <si>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</si>
  <si>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</si>
  <si>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</si>
  <si>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</si>
  <si>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</si>
  <si>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</si>
  <si>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</si>
  <si>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</si>
  <si>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</si>
  <si>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</si>
  <si>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</si>
  <si>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</si>
  <si>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</si>
  <si>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</si>
  <si>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Сдали на "4+5", %</t>
  </si>
  <si>
    <t>распределение баллов в %</t>
  </si>
  <si>
    <t>БИОЛОГИЯ,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</si>
  <si>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</si>
  <si>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</si>
  <si>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</si>
  <si>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</si>
  <si>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</si>
  <si>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</si>
  <si>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</si>
  <si>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-</t>
  </si>
  <si>
    <t>МАОУ СШ № 158 "Грани"</t>
  </si>
  <si>
    <t>отлично - более 4,5 баллов</t>
  </si>
  <si>
    <t>Биология,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</si>
  <si>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</si>
  <si>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</si>
  <si>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</si>
  <si>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</si>
  <si>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</si>
  <si>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</si>
  <si>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Гимназия № 9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</si>
  <si>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</si>
  <si>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</si>
  <si>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</si>
  <si>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</si>
  <si>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</si>
  <si>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</si>
  <si>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</si>
  <si>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</si>
  <si>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Гимназия № 11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</si>
  <si>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</si>
  <si>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</si>
  <si>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</si>
  <si>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</si>
  <si>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</si>
  <si>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</si>
  <si>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№1 - Универс"</t>
  </si>
  <si>
    <t>МАОУ Школа-Интернат № 1</t>
  </si>
  <si>
    <t>МБОУ СШ № 3</t>
  </si>
  <si>
    <t xml:space="preserve">МБОУ СШ № 72 </t>
  </si>
  <si>
    <t>МАОУ СШ № 82</t>
  </si>
  <si>
    <t>МАОУ Гимназия №14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</si>
  <si>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</si>
  <si>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</si>
  <si>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</si>
  <si>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</si>
  <si>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</si>
  <si>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</si>
  <si>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</si>
  <si>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</si>
  <si>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</si>
  <si>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</si>
  <si>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</si>
  <si>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</si>
  <si>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</si>
  <si>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</si>
  <si>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</si>
  <si>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</si>
  <si>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</si>
  <si>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</si>
  <si>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</si>
  <si>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</si>
  <si>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</si>
  <si>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</si>
  <si>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</si>
  <si>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</si>
  <si>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</si>
  <si>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</si>
  <si>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</si>
  <si>
    <t xml:space="preserve">МБОУ СОШ №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</si>
</sst>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FFFF00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5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7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2" fontId="1" fillId="0" borderId="29" xfId="2" applyNumberFormat="1" applyFont="1" applyBorder="1" applyAlignment="1">
      <alignment horizontal="center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/>
    </xf>
    <xf numFmtId="2" fontId="1" fillId="0" borderId="50" xfId="2" applyNumberFormat="1" applyFont="1" applyBorder="1" applyAlignment="1">
      <alignment wrapText="1"/>
    </xf>
    <xf numFmtId="0" fontId="3" fillId="0" borderId="8" xfId="0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0" borderId="7" xfId="2" applyFont="1" applyBorder="1"/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center" vertical="center" wrapText="1"/>
    </xf>
    <xf numFmtId="2" fontId="1" fillId="0" borderId="29" xfId="2" applyNumberFormat="1" applyFont="1" applyBorder="1" applyAlignment="1">
      <alignment wrapText="1"/>
    </xf>
    <xf numFmtId="2" fontId="5" fillId="0" borderId="54" xfId="1" applyNumberFormat="1" applyFont="1" applyBorder="1" applyAlignment="1">
      <alignment horizontal="center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0" borderId="7" xfId="2" applyFont="1" applyBorder="1"/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29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3" fillId="0" borderId="45" xfId="10" applyNumberFormat="1" applyBorder="1"/>
    <xf numFmtId="2" fontId="13" fillId="0" borderId="41" xfId="10" applyNumberFormat="1" applyBorder="1"/>
    <xf numFmtId="0" fontId="4" fillId="0" borderId="62" xfId="24" applyFont="1" applyBorder="1"/>
    <xf numFmtId="2" fontId="4" fillId="0" borderId="53" xfId="24" applyNumberFormat="1" applyFont="1" applyBorder="1"/>
    <xf numFmtId="2" fontId="4" fillId="0" borderId="59" xfId="24" applyNumberFormat="1" applyFont="1" applyBorder="1"/>
    <xf numFmtId="0" fontId="10" fillId="0" borderId="64" xfId="8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6" xfId="24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2" fontId="4" fillId="0" borderId="55" xfId="24" applyNumberFormat="1" applyFont="1" applyBorder="1"/>
    <xf numFmtId="2" fontId="4" fillId="0" borderId="60" xfId="24" applyNumberFormat="1" applyFont="1" applyBorder="1"/>
    <xf numFmtId="0" fontId="4" fillId="0" borderId="57" xfId="24" applyFont="1" applyBorder="1"/>
    <xf numFmtId="0" fontId="4" fillId="0" borderId="63" xfId="24" applyFont="1" applyBorder="1"/>
    <xf numFmtId="2" fontId="1" fillId="0" borderId="52" xfId="45" applyNumberFormat="1" applyFont="1" applyBorder="1" applyAlignment="1">
      <alignment horizontal="center" vertical="center"/>
    </xf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55" xfId="24" applyNumberFormat="1" applyFont="1" applyBorder="1"/>
    <xf numFmtId="0" fontId="4" fillId="0" borderId="63" xfId="24" applyFont="1" applyBorder="1"/>
    <xf numFmtId="2" fontId="4" fillId="0" borderId="40" xfId="24" applyNumberFormat="1" applyFont="1" applyBorder="1"/>
    <xf numFmtId="0" fontId="4" fillId="0" borderId="61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2" fontId="4" fillId="0" borderId="55" xfId="24" applyNumberFormat="1" applyFont="1" applyBorder="1"/>
    <xf numFmtId="2" fontId="4" fillId="0" borderId="60" xfId="24" applyNumberFormat="1" applyFont="1" applyBorder="1"/>
    <xf numFmtId="0" fontId="4" fillId="0" borderId="57" xfId="24" applyFont="1" applyBorder="1"/>
    <xf numFmtId="0" fontId="4" fillId="0" borderId="63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0" fontId="13" fillId="0" borderId="44" xfId="10" applyBorder="1"/>
    <xf numFmtId="2" fontId="4" fillId="0" borderId="40" xfId="24" applyNumberFormat="1" applyFont="1" applyBorder="1"/>
    <xf numFmtId="0" fontId="4" fillId="0" borderId="61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1" fillId="0" borderId="7" xfId="45" applyNumberFormat="1" applyFont="1" applyBorder="1" applyAlignment="1">
      <alignment horizontal="center" vertical="center"/>
    </xf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55" xfId="24" applyNumberFormat="1" applyFont="1" applyBorder="1"/>
    <xf numFmtId="0" fontId="4" fillId="0" borderId="63" xfId="24" applyFont="1" applyBorder="1"/>
    <xf numFmtId="2" fontId="4" fillId="0" borderId="38" xfId="24" applyNumberFormat="1" applyFont="1" applyBorder="1"/>
    <xf numFmtId="2" fontId="4" fillId="0" borderId="40" xfId="24" applyNumberFormat="1" applyFont="1" applyBorder="1"/>
    <xf numFmtId="0" fontId="4" fillId="0" borderId="37" xfId="24" applyFont="1" applyBorder="1"/>
    <xf numFmtId="0" fontId="4" fillId="0" borderId="61" xfId="24" applyFont="1" applyBorder="1"/>
    <xf numFmtId="0" fontId="7" fillId="0" borderId="0" xfId="0" applyFont="1" applyFill="1"/>
    <xf numFmtId="0" fontId="7" fillId="9" borderId="0" xfId="0" applyFont="1" applyFill="1"/>
    <xf numFmtId="0" fontId="2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4" fillId="3" borderId="72" xfId="0" applyFont="1" applyFill="1" applyBorder="1" applyAlignment="1">
      <alignment wrapText="1"/>
    </xf>
    <xf numFmtId="0" fontId="4" fillId="3" borderId="73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7" fillId="10" borderId="0" xfId="0" applyFont="1" applyFill="1"/>
    <xf numFmtId="0" fontId="2" fillId="0" borderId="65" xfId="0" applyFont="1" applyBorder="1" applyAlignment="1">
      <alignment horizontal="center" vertical="center" wrapText="1"/>
    </xf>
    <xf numFmtId="0" fontId="13" fillId="0" borderId="59" xfId="10" applyBorder="1"/>
    <xf numFmtId="0" fontId="1" fillId="2" borderId="76" xfId="2" applyFont="1" applyFill="1" applyBorder="1" applyAlignment="1">
      <alignment horizontal="right" vertical="center" wrapText="1"/>
    </xf>
    <xf numFmtId="0" fontId="1" fillId="2" borderId="67" xfId="2" applyFont="1" applyFill="1" applyBorder="1" applyAlignment="1">
      <alignment horizontal="right" vertical="center" wrapText="1"/>
    </xf>
    <xf numFmtId="2" fontId="1" fillId="2" borderId="68" xfId="2" applyNumberFormat="1" applyFont="1" applyFill="1" applyBorder="1" applyAlignment="1">
      <alignment horizontal="right" vertical="center"/>
    </xf>
    <xf numFmtId="2" fontId="13" fillId="0" borderId="48" xfId="10" applyNumberFormat="1" applyBorder="1"/>
    <xf numFmtId="2" fontId="0" fillId="2" borderId="21" xfId="0" applyNumberFormat="1" applyFill="1" applyBorder="1"/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4" fontId="0" fillId="0" borderId="77" xfId="0" applyNumberForma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4" fontId="0" fillId="0" borderId="79" xfId="0" applyNumberFormat="1" applyBorder="1" applyAlignment="1">
      <alignment horizontal="center"/>
    </xf>
    <xf numFmtId="4" fontId="0" fillId="0" borderId="80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14" fillId="0" borderId="64" xfId="8" applyNumberFormat="1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15" fillId="0" borderId="0" xfId="2" applyFont="1" applyBorder="1"/>
    <xf numFmtId="0" fontId="7" fillId="11" borderId="0" xfId="1" applyFont="1" applyFill="1"/>
    <xf numFmtId="0" fontId="7" fillId="0" borderId="0" xfId="1" applyFont="1"/>
    <xf numFmtId="0" fontId="16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7" fillId="5" borderId="0" xfId="1" applyFont="1" applyFill="1"/>
    <xf numFmtId="0" fontId="7" fillId="12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15" fillId="0" borderId="0" xfId="2" applyFont="1" applyAlignment="1">
      <alignment wrapText="1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1" fontId="5" fillId="0" borderId="31" xfId="1" applyNumberFormat="1" applyFont="1" applyBorder="1" applyAlignment="1" applyProtection="1">
      <alignment horizontal="center" vertical="center"/>
      <protection locked="0"/>
    </xf>
    <xf numFmtId="1" fontId="5" fillId="0" borderId="31" xfId="1" applyNumberFormat="1" applyFont="1" applyBorder="1" applyAlignment="1">
      <alignment horizontal="center" vertical="center"/>
    </xf>
    <xf numFmtId="2" fontId="5" fillId="0" borderId="30" xfId="1" applyNumberFormat="1" applyFont="1" applyBorder="1" applyAlignment="1">
      <alignment horizontal="right" vertical="center" wrapText="1"/>
    </xf>
    <xf numFmtId="0" fontId="4" fillId="0" borderId="28" xfId="1" applyFont="1" applyBorder="1" applyAlignment="1">
      <alignment horizontal="right"/>
    </xf>
    <xf numFmtId="0" fontId="1" fillId="0" borderId="29" xfId="2" applyFont="1" applyFill="1" applyBorder="1" applyAlignment="1" applyProtection="1">
      <alignment horizontal="center" vertical="top"/>
      <protection locked="0"/>
    </xf>
    <xf numFmtId="0" fontId="3" fillId="0" borderId="32" xfId="1" applyFont="1" applyBorder="1" applyAlignment="1">
      <alignment horizontal="left" vertical="center" wrapText="1"/>
    </xf>
    <xf numFmtId="0" fontId="2" fillId="0" borderId="29" xfId="45" applyFont="1" applyBorder="1" applyAlignment="1">
      <alignment horizontal="left" vertical="center"/>
    </xf>
    <xf numFmtId="1" fontId="2" fillId="0" borderId="29" xfId="45" applyNumberFormat="1" applyFont="1" applyBorder="1" applyAlignment="1">
      <alignment horizontal="left" vertical="center"/>
    </xf>
    <xf numFmtId="1" fontId="2" fillId="0" borderId="32" xfId="45" applyNumberFormat="1" applyFont="1" applyBorder="1" applyAlignment="1">
      <alignment horizontal="left" vertical="center"/>
    </xf>
    <xf numFmtId="2" fontId="2" fillId="2" borderId="30" xfId="2" applyNumberFormat="1" applyFont="1" applyFill="1" applyBorder="1" applyAlignment="1">
      <alignment horizontal="left" vertical="center"/>
    </xf>
    <xf numFmtId="1" fontId="15" fillId="0" borderId="0" xfId="2" applyNumberFormat="1" applyFont="1"/>
    <xf numFmtId="0" fontId="4" fillId="0" borderId="1" xfId="1" applyFont="1" applyBorder="1" applyAlignment="1">
      <alignment horizontal="right"/>
    </xf>
    <xf numFmtId="0" fontId="1" fillId="0" borderId="2" xfId="2" applyFont="1" applyFill="1" applyBorder="1" applyAlignment="1" applyProtection="1">
      <alignment horizontal="center" vertical="top"/>
      <protection locked="0"/>
    </xf>
    <xf numFmtId="0" fontId="1" fillId="0" borderId="2" xfId="1" applyFont="1" applyFill="1" applyBorder="1" applyAlignment="1" applyProtection="1">
      <alignment horizontal="left" vertical="top"/>
      <protection locked="0"/>
    </xf>
    <xf numFmtId="0" fontId="1" fillId="0" borderId="84" xfId="45" applyFont="1" applyBorder="1" applyAlignment="1">
      <alignment horizontal="center" vertical="center"/>
    </xf>
    <xf numFmtId="1" fontId="1" fillId="0" borderId="3" xfId="45" applyNumberFormat="1" applyFont="1" applyBorder="1" applyAlignment="1">
      <alignment horizontal="center" vertical="center"/>
    </xf>
    <xf numFmtId="2" fontId="1" fillId="2" borderId="16" xfId="2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right"/>
    </xf>
    <xf numFmtId="0" fontId="1" fillId="0" borderId="7" xfId="2" applyFont="1" applyFill="1" applyBorder="1" applyAlignment="1" applyProtection="1">
      <alignment horizontal="center" vertical="top"/>
      <protection locked="0"/>
    </xf>
    <xf numFmtId="0" fontId="1" fillId="0" borderId="7" xfId="1" applyFont="1" applyFill="1" applyBorder="1" applyAlignment="1" applyProtection="1">
      <alignment horizontal="left" vertical="top"/>
      <protection locked="0"/>
    </xf>
    <xf numFmtId="0" fontId="1" fillId="0" borderId="52" xfId="45" applyFont="1" applyBorder="1" applyAlignment="1">
      <alignment horizontal="center" vertical="center"/>
    </xf>
    <xf numFmtId="1" fontId="1" fillId="0" borderId="7" xfId="45" applyNumberFormat="1" applyFont="1" applyBorder="1" applyAlignment="1">
      <alignment horizontal="center" vertical="center"/>
    </xf>
    <xf numFmtId="2" fontId="1" fillId="2" borderId="21" xfId="2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horizontal="right"/>
    </xf>
    <xf numFmtId="0" fontId="1" fillId="0" borderId="11" xfId="46" applyFont="1" applyFill="1" applyBorder="1" applyAlignment="1" applyProtection="1">
      <alignment horizontal="center"/>
      <protection locked="0"/>
    </xf>
    <xf numFmtId="0" fontId="1" fillId="2" borderId="67" xfId="45" applyFont="1" applyFill="1" applyBorder="1" applyAlignment="1" applyProtection="1">
      <alignment horizontal="left" vertical="center"/>
      <protection locked="0"/>
    </xf>
    <xf numFmtId="0" fontId="4" fillId="0" borderId="61" xfId="24" applyFont="1" applyBorder="1" applyAlignment="1">
      <alignment horizontal="center"/>
    </xf>
    <xf numFmtId="1" fontId="4" fillId="0" borderId="40" xfId="24" applyNumberFormat="1" applyFont="1" applyBorder="1" applyAlignment="1">
      <alignment horizontal="center"/>
    </xf>
    <xf numFmtId="1" fontId="4" fillId="0" borderId="85" xfId="24" applyNumberFormat="1" applyFont="1" applyBorder="1" applyAlignment="1">
      <alignment horizontal="center"/>
    </xf>
    <xf numFmtId="2" fontId="1" fillId="2" borderId="26" xfId="2" applyNumberFormat="1" applyFont="1" applyFill="1" applyBorder="1" applyAlignment="1">
      <alignment horizontal="right" vertical="center"/>
    </xf>
    <xf numFmtId="0" fontId="1" fillId="2" borderId="52" xfId="45" applyFont="1" applyFill="1" applyBorder="1" applyAlignment="1" applyProtection="1">
      <alignment horizontal="left" vertical="center"/>
      <protection locked="0"/>
    </xf>
    <xf numFmtId="0" fontId="4" fillId="0" borderId="57" xfId="24" applyFont="1" applyBorder="1" applyAlignment="1">
      <alignment horizontal="center"/>
    </xf>
    <xf numFmtId="1" fontId="4" fillId="0" borderId="34" xfId="24" applyNumberFormat="1" applyFont="1" applyBorder="1" applyAlignment="1">
      <alignment horizontal="center"/>
    </xf>
    <xf numFmtId="1" fontId="4" fillId="0" borderId="58" xfId="24" applyNumberFormat="1" applyFont="1" applyBorder="1" applyAlignment="1">
      <alignment horizontal="center"/>
    </xf>
    <xf numFmtId="0" fontId="1" fillId="0" borderId="52" xfId="1" applyFont="1" applyBorder="1" applyAlignment="1">
      <alignment wrapText="1"/>
    </xf>
    <xf numFmtId="0" fontId="4" fillId="0" borderId="15" xfId="1" applyFont="1" applyBorder="1" applyAlignment="1">
      <alignment horizontal="right"/>
    </xf>
    <xf numFmtId="0" fontId="1" fillId="0" borderId="10" xfId="2" applyFont="1" applyFill="1" applyBorder="1" applyAlignment="1" applyProtection="1">
      <alignment horizontal="center" vertical="top"/>
      <protection locked="0"/>
    </xf>
    <xf numFmtId="0" fontId="1" fillId="0" borderId="73" xfId="1" applyFont="1" applyBorder="1" applyAlignment="1">
      <alignment wrapText="1"/>
    </xf>
    <xf numFmtId="0" fontId="4" fillId="0" borderId="37" xfId="24" applyFont="1" applyBorder="1" applyAlignment="1">
      <alignment horizontal="center"/>
    </xf>
    <xf numFmtId="1" fontId="4" fillId="0" borderId="38" xfId="24" applyNumberFormat="1" applyFont="1" applyBorder="1" applyAlignment="1">
      <alignment horizontal="center"/>
    </xf>
    <xf numFmtId="1" fontId="4" fillId="0" borderId="86" xfId="24" applyNumberFormat="1" applyFont="1" applyBorder="1" applyAlignment="1">
      <alignment horizontal="center"/>
    </xf>
    <xf numFmtId="2" fontId="1" fillId="2" borderId="22" xfId="2" applyNumberFormat="1" applyFont="1" applyFill="1" applyBorder="1" applyAlignment="1">
      <alignment horizontal="right" vertical="center"/>
    </xf>
    <xf numFmtId="0" fontId="2" fillId="2" borderId="84" xfId="45" applyFont="1" applyFill="1" applyBorder="1" applyAlignment="1" applyProtection="1">
      <alignment horizontal="left" vertical="center"/>
      <protection locked="0"/>
    </xf>
    <xf numFmtId="0" fontId="2" fillId="0" borderId="2" xfId="45" applyFont="1" applyBorder="1" applyAlignment="1">
      <alignment horizontal="left" vertical="center"/>
    </xf>
    <xf numFmtId="1" fontId="2" fillId="0" borderId="2" xfId="45" applyNumberFormat="1" applyFont="1" applyBorder="1" applyAlignment="1">
      <alignment horizontal="left" vertical="center"/>
    </xf>
    <xf numFmtId="1" fontId="2" fillId="0" borderId="84" xfId="45" applyNumberFormat="1" applyFont="1" applyBorder="1" applyAlignment="1">
      <alignment horizontal="left" vertical="center"/>
    </xf>
    <xf numFmtId="2" fontId="2" fillId="2" borderId="16" xfId="2" applyNumberFormat="1" applyFont="1" applyFill="1" applyBorder="1" applyAlignment="1">
      <alignment horizontal="left" vertical="center"/>
    </xf>
    <xf numFmtId="0" fontId="4" fillId="0" borderId="13" xfId="1" applyFont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top"/>
      <protection locked="0"/>
    </xf>
    <xf numFmtId="0" fontId="1" fillId="2" borderId="3" xfId="45" applyFont="1" applyFill="1" applyBorder="1" applyAlignment="1" applyProtection="1">
      <alignment horizontal="left" vertical="center"/>
      <protection locked="0"/>
    </xf>
    <xf numFmtId="0" fontId="1" fillId="0" borderId="3" xfId="45" applyFont="1" applyBorder="1" applyAlignment="1">
      <alignment horizontal="center" vertical="center"/>
    </xf>
    <xf numFmtId="2" fontId="1" fillId="2" borderId="19" xfId="2" applyNumberFormat="1" applyFont="1" applyFill="1" applyBorder="1" applyAlignment="1">
      <alignment horizontal="right" vertical="center"/>
    </xf>
    <xf numFmtId="0" fontId="1" fillId="2" borderId="7" xfId="45" applyFont="1" applyFill="1" applyBorder="1" applyAlignment="1" applyProtection="1">
      <alignment horizontal="left" vertical="center"/>
      <protection locked="0"/>
    </xf>
    <xf numFmtId="0" fontId="1" fillId="0" borderId="7" xfId="45" applyFont="1" applyBorder="1" applyAlignment="1">
      <alignment horizontal="center" vertical="center"/>
    </xf>
    <xf numFmtId="0" fontId="1" fillId="2" borderId="11" xfId="45" applyFont="1" applyFill="1" applyBorder="1" applyAlignment="1" applyProtection="1">
      <alignment horizontal="center" vertical="center"/>
      <protection locked="0"/>
    </xf>
    <xf numFmtId="0" fontId="1" fillId="2" borderId="69" xfId="45" applyFont="1" applyFill="1" applyBorder="1" applyAlignment="1" applyProtection="1">
      <alignment horizontal="left" vertical="center" wrapText="1"/>
      <protection locked="0"/>
    </xf>
    <xf numFmtId="0" fontId="4" fillId="0" borderId="25" xfId="1" applyFont="1" applyBorder="1" applyAlignment="1">
      <alignment horizontal="right"/>
    </xf>
    <xf numFmtId="0" fontId="1" fillId="2" borderId="7" xfId="45" applyFont="1" applyFill="1" applyBorder="1" applyAlignment="1" applyProtection="1">
      <alignment horizontal="center" vertical="center"/>
      <protection locked="0"/>
    </xf>
    <xf numFmtId="0" fontId="1" fillId="2" borderId="73" xfId="45" applyFont="1" applyFill="1" applyBorder="1" applyAlignment="1" applyProtection="1">
      <alignment horizontal="left" vertical="center" wrapText="1"/>
      <protection locked="0"/>
    </xf>
    <xf numFmtId="1" fontId="1" fillId="0" borderId="73" xfId="45" applyNumberFormat="1" applyFont="1" applyBorder="1" applyAlignment="1">
      <alignment horizontal="center" vertical="center"/>
    </xf>
    <xf numFmtId="2" fontId="17" fillId="2" borderId="22" xfId="2" applyNumberFormat="1" applyFont="1" applyFill="1" applyBorder="1" applyAlignment="1">
      <alignment horizontal="right" vertical="center"/>
    </xf>
    <xf numFmtId="0" fontId="2" fillId="2" borderId="32" xfId="45" applyFont="1" applyFill="1" applyBorder="1" applyAlignment="1" applyProtection="1">
      <alignment horizontal="left" vertical="center" wrapText="1"/>
      <protection locked="0"/>
    </xf>
    <xf numFmtId="0" fontId="2" fillId="2" borderId="29" xfId="45" applyFont="1" applyFill="1" applyBorder="1" applyAlignment="1">
      <alignment horizontal="left" vertical="center" wrapText="1"/>
    </xf>
    <xf numFmtId="1" fontId="2" fillId="2" borderId="29" xfId="45" applyNumberFormat="1" applyFont="1" applyFill="1" applyBorder="1" applyAlignment="1">
      <alignment horizontal="left"/>
    </xf>
    <xf numFmtId="1" fontId="2" fillId="2" borderId="32" xfId="45" applyNumberFormat="1" applyFont="1" applyFill="1" applyBorder="1" applyAlignment="1">
      <alignment horizontal="left"/>
    </xf>
    <xf numFmtId="2" fontId="3" fillId="13" borderId="30" xfId="2" applyNumberFormat="1" applyFont="1" applyFill="1" applyBorder="1" applyAlignment="1">
      <alignment horizontal="left" vertical="center"/>
    </xf>
    <xf numFmtId="0" fontId="1" fillId="0" borderId="11" xfId="2" applyFont="1" applyFill="1" applyBorder="1" applyAlignment="1" applyProtection="1">
      <alignment horizontal="center" vertical="top"/>
      <protection locked="0"/>
    </xf>
    <xf numFmtId="0" fontId="1" fillId="0" borderId="69" xfId="1" applyFont="1" applyBorder="1" applyAlignment="1">
      <alignment wrapText="1"/>
    </xf>
    <xf numFmtId="1" fontId="1" fillId="0" borderId="69" xfId="45" applyNumberFormat="1" applyFont="1" applyBorder="1" applyAlignment="1">
      <alignment horizontal="center" vertical="center"/>
    </xf>
    <xf numFmtId="1" fontId="1" fillId="0" borderId="0" xfId="45" applyNumberFormat="1" applyFont="1" applyBorder="1" applyAlignment="1">
      <alignment horizontal="center" vertical="center"/>
    </xf>
    <xf numFmtId="0" fontId="1" fillId="2" borderId="52" xfId="45" applyFont="1" applyFill="1" applyBorder="1" applyAlignment="1" applyProtection="1">
      <alignment horizontal="left" vertical="center" wrapText="1"/>
      <protection locked="0"/>
    </xf>
    <xf numFmtId="2" fontId="2" fillId="2" borderId="30" xfId="19" applyNumberFormat="1" applyFont="1" applyFill="1" applyBorder="1" applyAlignment="1">
      <alignment horizontal="left" vertical="center"/>
    </xf>
    <xf numFmtId="0" fontId="1" fillId="0" borderId="20" xfId="2" applyFont="1" applyBorder="1"/>
    <xf numFmtId="2" fontId="1" fillId="0" borderId="21" xfId="2" applyNumberFormat="1" applyFont="1" applyBorder="1" applyAlignment="1">
      <alignment horizontal="right" vertical="center"/>
    </xf>
    <xf numFmtId="0" fontId="1" fillId="0" borderId="23" xfId="2" applyFont="1" applyBorder="1"/>
    <xf numFmtId="0" fontId="1" fillId="0" borderId="72" xfId="1" applyFont="1" applyBorder="1" applyAlignment="1">
      <alignment wrapText="1"/>
    </xf>
    <xf numFmtId="0" fontId="4" fillId="0" borderId="63" xfId="24" applyFont="1" applyBorder="1" applyAlignment="1">
      <alignment horizontal="center"/>
    </xf>
    <xf numFmtId="1" fontId="4" fillId="0" borderId="55" xfId="24" applyNumberFormat="1" applyFont="1" applyBorder="1" applyAlignment="1">
      <alignment horizontal="center"/>
    </xf>
    <xf numFmtId="1" fontId="4" fillId="0" borderId="60" xfId="24" applyNumberFormat="1" applyFont="1" applyBorder="1" applyAlignment="1">
      <alignment horizontal="center"/>
    </xf>
    <xf numFmtId="2" fontId="1" fillId="0" borderId="24" xfId="2" applyNumberFormat="1" applyFont="1" applyBorder="1" applyAlignment="1">
      <alignment horizontal="right" vertical="center"/>
    </xf>
    <xf numFmtId="0" fontId="1" fillId="0" borderId="28" xfId="2" applyFont="1" applyBorder="1"/>
    <xf numFmtId="0" fontId="1" fillId="0" borderId="29" xfId="2" applyFont="1" applyBorder="1" applyAlignment="1">
      <alignment horizontal="center"/>
    </xf>
    <xf numFmtId="0" fontId="2" fillId="0" borderId="32" xfId="1" applyFont="1" applyBorder="1" applyAlignment="1">
      <alignment horizontal="left" vertical="center" wrapText="1"/>
    </xf>
    <xf numFmtId="2" fontId="2" fillId="0" borderId="30" xfId="45" applyNumberFormat="1" applyFont="1" applyBorder="1" applyAlignment="1">
      <alignment horizontal="left" vertical="center"/>
    </xf>
    <xf numFmtId="1" fontId="4" fillId="0" borderId="0" xfId="24" applyNumberFormat="1" applyFont="1" applyBorder="1" applyAlignment="1">
      <alignment horizontal="center"/>
    </xf>
    <xf numFmtId="1" fontId="4" fillId="0" borderId="7" xfId="24" applyNumberFormat="1" applyFont="1" applyBorder="1" applyAlignment="1">
      <alignment horizontal="center"/>
    </xf>
    <xf numFmtId="1" fontId="4" fillId="0" borderId="52" xfId="24" applyNumberFormat="1" applyFont="1" applyBorder="1" applyAlignment="1">
      <alignment horizontal="center"/>
    </xf>
    <xf numFmtId="1" fontId="1" fillId="0" borderId="52" xfId="45" applyNumberFormat="1" applyFont="1" applyBorder="1" applyAlignment="1">
      <alignment horizontal="center" vertical="center"/>
    </xf>
    <xf numFmtId="1" fontId="2" fillId="2" borderId="29" xfId="45" applyNumberFormat="1" applyFont="1" applyFill="1" applyBorder="1" applyAlignment="1">
      <alignment horizontal="left" vertical="center"/>
    </xf>
    <xf numFmtId="1" fontId="2" fillId="2" borderId="32" xfId="45" applyNumberFormat="1" applyFont="1" applyFill="1" applyBorder="1" applyAlignment="1">
      <alignment horizontal="left" vertical="center"/>
    </xf>
    <xf numFmtId="2" fontId="2" fillId="2" borderId="29" xfId="45" applyNumberFormat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right" vertical="center"/>
    </xf>
    <xf numFmtId="1" fontId="4" fillId="0" borderId="48" xfId="24" applyNumberFormat="1" applyFont="1" applyBorder="1" applyAlignment="1">
      <alignment horizontal="center"/>
    </xf>
    <xf numFmtId="1" fontId="4" fillId="0" borderId="49" xfId="24" applyNumberFormat="1" applyFont="1" applyBorder="1" applyAlignment="1">
      <alignment horizontal="center"/>
    </xf>
    <xf numFmtId="2" fontId="1" fillId="0" borderId="26" xfId="2" applyNumberFormat="1" applyFont="1" applyBorder="1" applyAlignment="1">
      <alignment horizontal="right" vertical="center"/>
    </xf>
    <xf numFmtId="0" fontId="1" fillId="0" borderId="7" xfId="2" applyFont="1" applyBorder="1" applyAlignment="1">
      <alignment horizontal="center"/>
    </xf>
    <xf numFmtId="0" fontId="1" fillId="2" borderId="33" xfId="45" applyFont="1" applyFill="1" applyBorder="1" applyAlignment="1" applyProtection="1">
      <alignment horizontal="center" vertical="center"/>
      <protection locked="0"/>
    </xf>
    <xf numFmtId="0" fontId="1" fillId="0" borderId="67" xfId="1" applyFont="1" applyBorder="1" applyAlignment="1">
      <alignment wrapText="1"/>
    </xf>
    <xf numFmtId="1" fontId="1" fillId="0" borderId="12" xfId="45" applyNumberFormat="1" applyFont="1" applyBorder="1" applyAlignment="1">
      <alignment horizontal="center" vertical="center"/>
    </xf>
    <xf numFmtId="1" fontId="1" fillId="0" borderId="72" xfId="45" applyNumberFormat="1" applyFont="1" applyBorder="1" applyAlignment="1">
      <alignment horizontal="center" vertical="center"/>
    </xf>
    <xf numFmtId="0" fontId="1" fillId="0" borderId="1" xfId="2" applyFont="1" applyBorder="1"/>
    <xf numFmtId="0" fontId="1" fillId="0" borderId="2" xfId="2" applyFont="1" applyBorder="1" applyAlignment="1">
      <alignment horizontal="center"/>
    </xf>
    <xf numFmtId="0" fontId="2" fillId="0" borderId="84" xfId="1" applyFont="1" applyBorder="1" applyAlignment="1">
      <alignment horizontal="left" vertical="center" wrapText="1"/>
    </xf>
    <xf numFmtId="0" fontId="2" fillId="2" borderId="2" xfId="45" applyFont="1" applyFill="1" applyBorder="1" applyAlignment="1">
      <alignment horizontal="left" vertical="center" wrapText="1"/>
    </xf>
    <xf numFmtId="1" fontId="2" fillId="2" borderId="2" xfId="45" applyNumberFormat="1" applyFont="1" applyFill="1" applyBorder="1" applyAlignment="1">
      <alignment horizontal="left" vertical="center"/>
    </xf>
    <xf numFmtId="1" fontId="2" fillId="2" borderId="84" xfId="45" applyNumberFormat="1" applyFont="1" applyFill="1" applyBorder="1" applyAlignment="1">
      <alignment horizontal="left" vertical="center"/>
    </xf>
    <xf numFmtId="2" fontId="2" fillId="0" borderId="16" xfId="2" applyNumberFormat="1" applyFont="1" applyBorder="1" applyAlignment="1">
      <alignment horizontal="left" vertical="center"/>
    </xf>
    <xf numFmtId="0" fontId="1" fillId="0" borderId="3" xfId="2" applyFont="1" applyBorder="1" applyAlignment="1">
      <alignment horizontal="center"/>
    </xf>
    <xf numFmtId="0" fontId="1" fillId="0" borderId="3" xfId="1" applyFont="1" applyBorder="1" applyAlignment="1">
      <alignment horizontal="left" vertical="center" wrapText="1"/>
    </xf>
    <xf numFmtId="0" fontId="1" fillId="2" borderId="3" xfId="45" applyFont="1" applyFill="1" applyBorder="1" applyAlignment="1">
      <alignment horizontal="center" vertical="center" wrapText="1"/>
    </xf>
    <xf numFmtId="1" fontId="1" fillId="2" borderId="3" xfId="45" applyNumberFormat="1" applyFont="1" applyFill="1" applyBorder="1" applyAlignment="1">
      <alignment horizontal="center" vertical="center"/>
    </xf>
    <xf numFmtId="2" fontId="1" fillId="0" borderId="19" xfId="2" applyNumberFormat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 wrapText="1"/>
    </xf>
    <xf numFmtId="0" fontId="1" fillId="2" borderId="7" xfId="45" applyFont="1" applyFill="1" applyBorder="1" applyAlignment="1">
      <alignment horizontal="center" vertical="center" wrapText="1"/>
    </xf>
    <xf numFmtId="1" fontId="1" fillId="2" borderId="7" xfId="45" applyNumberFormat="1" applyFont="1" applyFill="1" applyBorder="1" applyAlignment="1">
      <alignment horizontal="center" vertical="center"/>
    </xf>
    <xf numFmtId="0" fontId="1" fillId="0" borderId="11" xfId="2" applyFont="1" applyBorder="1" applyAlignment="1">
      <alignment horizontal="center"/>
    </xf>
    <xf numFmtId="0" fontId="1" fillId="0" borderId="8" xfId="2" applyFont="1" applyBorder="1"/>
    <xf numFmtId="0" fontId="1" fillId="0" borderId="10" xfId="2" applyFont="1" applyBorder="1" applyAlignment="1">
      <alignment horizontal="center"/>
    </xf>
    <xf numFmtId="0" fontId="1" fillId="2" borderId="87" xfId="45" applyFont="1" applyFill="1" applyBorder="1" applyAlignment="1" applyProtection="1">
      <alignment horizontal="left" vertical="center"/>
      <protection locked="0"/>
    </xf>
    <xf numFmtId="2" fontId="1" fillId="0" borderId="22" xfId="2" applyNumberFormat="1" applyFont="1" applyBorder="1" applyAlignment="1">
      <alignment horizontal="right" vertical="center"/>
    </xf>
    <xf numFmtId="0" fontId="1" fillId="0" borderId="0" xfId="2" applyFont="1"/>
    <xf numFmtId="0" fontId="1" fillId="0" borderId="0" xfId="2" applyFont="1" applyAlignment="1">
      <alignment horizontal="center" vertical="center"/>
    </xf>
    <xf numFmtId="2" fontId="18" fillId="0" borderId="11" xfId="2" applyNumberFormat="1" applyFont="1" applyBorder="1" applyAlignment="1">
      <alignment horizontal="right" vertical="center"/>
    </xf>
    <xf numFmtId="3" fontId="2" fillId="2" borderId="29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2" fontId="0" fillId="7" borderId="21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right"/>
    </xf>
  </cellXfs>
  <cellStyles count="95">
    <cellStyle name="Excel Built-in Normal" xfId="3"/>
    <cellStyle name="Excel Built-in Normal 1" xfId="4"/>
    <cellStyle name="Excel Built-in Normal 2" xfId="5"/>
    <cellStyle name="TableStyleLight1" xfId="6"/>
    <cellStyle name="Денежный 2" xfId="15"/>
    <cellStyle name="Обычный" xfId="0" builtinId="0"/>
    <cellStyle name="Обычный 2" xfId="1"/>
    <cellStyle name="Обычный 2 2" xfId="2"/>
    <cellStyle name="Обычный 2 2 2" xfId="27"/>
    <cellStyle name="Обычный 2 2 2 2" xfId="45"/>
    <cellStyle name="Обычный 2 2 2 2 2" xfId="87"/>
    <cellStyle name="Обычный 2 2 2 3" xfId="70"/>
    <cellStyle name="Обычный 2 2 3" xfId="30"/>
    <cellStyle name="Обычный 2 2 3 2" xfId="47"/>
    <cellStyle name="Обычный 2 2 3 2 2" xfId="89"/>
    <cellStyle name="Обычный 2 2 3 3" xfId="73"/>
    <cellStyle name="Обычный 2 2 4" xfId="22"/>
    <cellStyle name="Обычный 2 2 4 2" xfId="67"/>
    <cellStyle name="Обычный 2 2 5" xfId="38"/>
    <cellStyle name="Обычный 2 2 5 2" xfId="80"/>
    <cellStyle name="Обычный 2 2 6" xfId="56"/>
    <cellStyle name="Обычный 2 3" xfId="13"/>
    <cellStyle name="Обычный 2 3 2" xfId="31"/>
    <cellStyle name="Обычный 2 3 2 2" xfId="48"/>
    <cellStyle name="Обычный 2 3 2 2 2" xfId="90"/>
    <cellStyle name="Обычный 2 3 2 3" xfId="74"/>
    <cellStyle name="Обычный 2 3 3" xfId="26"/>
    <cellStyle name="Обычный 2 3 4" xfId="36"/>
    <cellStyle name="Обычный 2 3 4 2" xfId="78"/>
    <cellStyle name="Обычный 2 3 5" xfId="59"/>
    <cellStyle name="Обычный 2 4" xfId="20"/>
    <cellStyle name="Обычный 2 4 2" xfId="65"/>
    <cellStyle name="Обычный 2 5" xfId="33"/>
    <cellStyle name="Обычный 2 5 2" xfId="76"/>
    <cellStyle name="Обычный 3" xfId="7"/>
    <cellStyle name="Обычный 3 2" xfId="8"/>
    <cellStyle name="Обычный 3 2 2" xfId="17"/>
    <cellStyle name="Обычный 3 2 2 2" xfId="50"/>
    <cellStyle name="Обычный 3 2 2 2 2" xfId="92"/>
    <cellStyle name="Обычный 3 2 2 3" xfId="62"/>
    <cellStyle name="Обычный 3 2 3" xfId="28"/>
    <cellStyle name="Обычный 3 2 3 2" xfId="71"/>
    <cellStyle name="Обычный 3 2 4" xfId="39"/>
    <cellStyle name="Обычный 3 2 4 2" xfId="81"/>
    <cellStyle name="Обычный 3 2 5" xfId="53"/>
    <cellStyle name="Обычный 3 3" xfId="9"/>
    <cellStyle name="Обычный 3 3 2" xfId="49"/>
    <cellStyle name="Обычный 3 3 2 2" xfId="91"/>
    <cellStyle name="Обычный 3 3 3" xfId="57"/>
    <cellStyle name="Обычный 3 4" xfId="21"/>
    <cellStyle name="Обычный 3 4 2" xfId="66"/>
    <cellStyle name="Обычный 3 5" xfId="34"/>
    <cellStyle name="Обычный 3 5 2" xfId="77"/>
    <cellStyle name="Обычный 4" xfId="10"/>
    <cellStyle name="Обычный 4 2" xfId="12"/>
    <cellStyle name="Обычный 4 2 2" xfId="18"/>
    <cellStyle name="Обычный 4 2 2 2" xfId="63"/>
    <cellStyle name="Обычный 4 2 3" xfId="40"/>
    <cellStyle name="Обычный 4 2 3 2" xfId="82"/>
    <cellStyle name="Обычный 4 2 4" xfId="58"/>
    <cellStyle name="Обычный 4 3" xfId="16"/>
    <cellStyle name="Обычный 4 3 2" xfId="41"/>
    <cellStyle name="Обычный 4 3 2 2" xfId="83"/>
    <cellStyle name="Обычный 4 3 3" xfId="61"/>
    <cellStyle name="Обычный 4 4" xfId="23"/>
    <cellStyle name="Обычный 4 4 2" xfId="42"/>
    <cellStyle name="Обычный 4 4 2 2" xfId="84"/>
    <cellStyle name="Обычный 4 4 3" xfId="68"/>
    <cellStyle name="Обычный 4 5" xfId="44"/>
    <cellStyle name="Обычный 4 5 2" xfId="54"/>
    <cellStyle name="Обычный 4 5 2 2" xfId="94"/>
    <cellStyle name="Обычный 4 5 3" xfId="86"/>
    <cellStyle name="Обычный 4 6" xfId="35"/>
    <cellStyle name="Обычный 4 7" xfId="52"/>
    <cellStyle name="Обычный 5" xfId="11"/>
    <cellStyle name="Обычный 5 2" xfId="14"/>
    <cellStyle name="Обычный 5 2 2" xfId="51"/>
    <cellStyle name="Обычный 5 2 2 2" xfId="93"/>
    <cellStyle name="Обычный 5 2 3" xfId="60"/>
    <cellStyle name="Обычный 5 3" xfId="24"/>
    <cellStyle name="Обычный 5 4" xfId="43"/>
    <cellStyle name="Обычный 5 4 2" xfId="85"/>
    <cellStyle name="Обычный 6" xfId="19"/>
    <cellStyle name="Обычный 6 2" xfId="25"/>
    <cellStyle name="Обычный 6 2 2" xfId="69"/>
    <cellStyle name="Обычный 6 3" xfId="37"/>
    <cellStyle name="Обычный 6 3 2" xfId="79"/>
    <cellStyle name="Обычный 6 4" xfId="64"/>
    <cellStyle name="Обычный 7" xfId="29"/>
    <cellStyle name="Обычный 7 2" xfId="46"/>
    <cellStyle name="Обычный 7 2 2" xfId="88"/>
    <cellStyle name="Обычный 7 3" xfId="72"/>
    <cellStyle name="Обычный 8" xfId="32"/>
    <cellStyle name="Обычный 8 2" xfId="75"/>
    <cellStyle name="Обычный 9" xfId="55"/>
  </cellStyles>
  <dxfs count="219"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1" width="6.7109375" customWidth="1"/>
    <col min="32" max="32" width="7.140625" customWidth="1"/>
    <col min="33" max="33" width="6.7109375" customWidth="1"/>
  </cols>
  <sheetData>
    <row r="1" spans="1:33" ht="18" customHeight="1" x14ac:dyDescent="0.25">
      <c r="D1" s="113"/>
      <c r="E1" s="17" t="s">
        <v>132</v>
      </c>
      <c r="F1" s="406"/>
      <c r="G1" s="406"/>
      <c r="H1" s="406"/>
      <c r="I1" s="406"/>
      <c r="K1" s="17"/>
      <c r="L1" s="17"/>
      <c r="P1" s="407"/>
      <c r="Q1" s="17" t="s">
        <v>133</v>
      </c>
    </row>
    <row r="2" spans="1:33" ht="18" customHeight="1" x14ac:dyDescent="0.25">
      <c r="A2" s="4"/>
      <c r="B2" s="511" t="s">
        <v>131</v>
      </c>
      <c r="C2" s="511"/>
      <c r="D2" s="27"/>
      <c r="E2" s="17" t="s">
        <v>134</v>
      </c>
      <c r="F2" s="406"/>
      <c r="G2" s="406"/>
      <c r="H2" s="406"/>
      <c r="I2" s="406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514" t="s">
        <v>0</v>
      </c>
      <c r="B4" s="516" t="s">
        <v>136</v>
      </c>
      <c r="C4" s="516" t="s">
        <v>2</v>
      </c>
      <c r="D4" s="521" t="s">
        <v>125</v>
      </c>
      <c r="E4" s="522"/>
      <c r="F4" s="522"/>
      <c r="G4" s="522"/>
      <c r="H4" s="522"/>
      <c r="I4" s="523"/>
      <c r="J4" s="521" t="s">
        <v>126</v>
      </c>
      <c r="K4" s="522"/>
      <c r="L4" s="522"/>
      <c r="M4" s="522"/>
      <c r="N4" s="522"/>
      <c r="O4" s="523"/>
      <c r="P4" s="521" t="s">
        <v>137</v>
      </c>
      <c r="Q4" s="522"/>
      <c r="R4" s="522"/>
      <c r="S4" s="522"/>
      <c r="T4" s="522"/>
      <c r="U4" s="523"/>
      <c r="V4" s="521" t="s">
        <v>127</v>
      </c>
      <c r="W4" s="522"/>
      <c r="X4" s="522"/>
      <c r="Y4" s="522"/>
      <c r="Z4" s="522"/>
      <c r="AA4" s="523"/>
      <c r="AB4" s="518" t="s">
        <v>128</v>
      </c>
      <c r="AC4" s="519"/>
      <c r="AD4" s="519"/>
      <c r="AE4" s="519"/>
      <c r="AF4" s="519"/>
      <c r="AG4" s="520"/>
    </row>
    <row r="5" spans="1:33" ht="15" customHeight="1" thickBot="1" x14ac:dyDescent="0.3">
      <c r="A5" s="515"/>
      <c r="B5" s="517"/>
      <c r="C5" s="517"/>
      <c r="D5" s="87">
        <v>2018</v>
      </c>
      <c r="E5" s="88">
        <v>2019</v>
      </c>
      <c r="F5" s="88">
        <v>2020</v>
      </c>
      <c r="G5" s="88">
        <v>2021</v>
      </c>
      <c r="H5" s="436">
        <v>2022</v>
      </c>
      <c r="I5" s="89">
        <v>2023</v>
      </c>
      <c r="J5" s="87">
        <v>2018</v>
      </c>
      <c r="K5" s="88">
        <v>2019</v>
      </c>
      <c r="L5" s="88">
        <v>2020</v>
      </c>
      <c r="M5" s="88">
        <v>2021</v>
      </c>
      <c r="N5" s="436">
        <v>2022</v>
      </c>
      <c r="O5" s="89">
        <v>2023</v>
      </c>
      <c r="P5" s="408">
        <v>2018</v>
      </c>
      <c r="Q5" s="88">
        <v>2019</v>
      </c>
      <c r="R5" s="88">
        <v>2020</v>
      </c>
      <c r="S5" s="88">
        <v>2021</v>
      </c>
      <c r="T5" s="436">
        <v>2022</v>
      </c>
      <c r="U5" s="89">
        <v>2023</v>
      </c>
      <c r="V5" s="87">
        <v>2018</v>
      </c>
      <c r="W5" s="88">
        <v>2019</v>
      </c>
      <c r="X5" s="88">
        <v>2020</v>
      </c>
      <c r="Y5" s="88">
        <v>2021</v>
      </c>
      <c r="Z5" s="436">
        <v>2022</v>
      </c>
      <c r="AA5" s="89">
        <v>2023</v>
      </c>
      <c r="AB5" s="490">
        <v>2018</v>
      </c>
      <c r="AC5" s="491">
        <v>2019</v>
      </c>
      <c r="AD5" s="491">
        <v>2020</v>
      </c>
      <c r="AE5" s="492">
        <v>2021</v>
      </c>
      <c r="AF5" s="493">
        <v>2022</v>
      </c>
      <c r="AG5" s="497">
        <v>2023</v>
      </c>
    </row>
    <row r="6" spans="1:33" ht="15" customHeight="1" thickBot="1" x14ac:dyDescent="0.3">
      <c r="A6" s="29">
        <f>A15+A28+A46+A66+A81+A112+A122</f>
        <v>109</v>
      </c>
      <c r="B6" s="512" t="s">
        <v>138</v>
      </c>
      <c r="C6" s="513"/>
      <c r="D6" s="464">
        <f>'Биология-9 2018 расклад'!K6</f>
        <v>1824</v>
      </c>
      <c r="E6" s="465">
        <f>'Биология-9 2019 расклад'!K6</f>
        <v>1830</v>
      </c>
      <c r="F6" s="465">
        <f>'Биология-9 2020 расклад'!K6</f>
        <v>1664</v>
      </c>
      <c r="G6" s="465">
        <f>'Биология-9 2021 расклад'!K6</f>
        <v>0</v>
      </c>
      <c r="H6" s="466">
        <f>'Биология-9 2022 расклад'!K6</f>
        <v>1807</v>
      </c>
      <c r="I6" s="498">
        <f>'Биология-9 2023 расклад'!K6</f>
        <v>1629</v>
      </c>
      <c r="J6" s="464">
        <f>'Биология-9 2018 расклад'!L6</f>
        <v>979.9941</v>
      </c>
      <c r="K6" s="465">
        <f>'Биология-9 2019 расклад'!L6</f>
        <v>878.99790000000007</v>
      </c>
      <c r="L6" s="465">
        <f>'Биология-9 2020 расклад'!L6</f>
        <v>493.98869999999999</v>
      </c>
      <c r="M6" s="465">
        <f>'Биология-9 2021 расклад'!L6</f>
        <v>0</v>
      </c>
      <c r="N6" s="466">
        <f>'Биология-9 2022 расклад'!L6</f>
        <v>833</v>
      </c>
      <c r="O6" s="498">
        <f>'Биология-9 2023 расклад'!L6</f>
        <v>1131</v>
      </c>
      <c r="P6" s="467">
        <f>'Биология-9 2018 расклад'!M6</f>
        <v>53.077614678899081</v>
      </c>
      <c r="Q6" s="468">
        <f>'Биология-9 2019 расклад'!M6</f>
        <v>48.917830687830694</v>
      </c>
      <c r="R6" s="468">
        <f>'Биология-9 2020 расклад'!M6</f>
        <v>33.760000000000005</v>
      </c>
      <c r="S6" s="468">
        <v>0</v>
      </c>
      <c r="T6" s="469">
        <f>'Биология-9 2022 расклад'!M6</f>
        <v>47.790575057948381</v>
      </c>
      <c r="U6" s="504">
        <f>'Биология-9 2023 расклад'!M6</f>
        <v>69.42909760589319</v>
      </c>
      <c r="V6" s="464">
        <f>'Биология-9 2018 расклад'!N6</f>
        <v>44.999400000000001</v>
      </c>
      <c r="W6" s="465">
        <f>'Биология-9 2019 расклад'!N6</f>
        <v>25.005700000000001</v>
      </c>
      <c r="X6" s="465">
        <f>'Биология-9 2020 расклад'!N6</f>
        <v>282.99520000000007</v>
      </c>
      <c r="Y6" s="465">
        <f>'Биология-9 2021 расклад'!N6</f>
        <v>0</v>
      </c>
      <c r="Z6" s="466">
        <f>'Биология-9 2022 расклад'!N6</f>
        <v>47</v>
      </c>
      <c r="AA6" s="498">
        <f>'Биология-9 2023 расклад'!N6</f>
        <v>25</v>
      </c>
      <c r="AB6" s="494">
        <f>'Биология-9 2018 расклад'!O6</f>
        <v>1.9825688073394492</v>
      </c>
      <c r="AC6" s="495">
        <f>'Биология-9 2019 расклад'!O6</f>
        <v>1.049074074074074</v>
      </c>
      <c r="AD6" s="495">
        <f>'Биология-9 2020 расклад'!O6</f>
        <v>16.53</v>
      </c>
      <c r="AE6" s="496">
        <f>'Биология-9 2021 расклад'!O6</f>
        <v>0</v>
      </c>
      <c r="AF6" s="496">
        <f>'Биология-9 2022 расклад'!O6</f>
        <v>3.2449772813645819</v>
      </c>
      <c r="AG6" s="510">
        <f>'Биология-9 2023 расклад'!O6</f>
        <v>1.5346838551258442</v>
      </c>
    </row>
    <row r="7" spans="1:33" ht="15" customHeight="1" thickBot="1" x14ac:dyDescent="0.3">
      <c r="A7" s="32"/>
      <c r="B7" s="25"/>
      <c r="C7" s="409" t="s">
        <v>101</v>
      </c>
      <c r="D7" s="471">
        <f>'Биология-9 2018 расклад'!K8</f>
        <v>145</v>
      </c>
      <c r="E7" s="472">
        <f>'Биология-9 2019 расклад'!K8</f>
        <v>131</v>
      </c>
      <c r="F7" s="472">
        <f>'Биология-9 2020 расклад'!K8</f>
        <v>164</v>
      </c>
      <c r="G7" s="472">
        <f>'Биология-9 2021 расклад'!K8</f>
        <v>0</v>
      </c>
      <c r="H7" s="473">
        <f>'Биология-9 2022 расклад'!K7</f>
        <v>172</v>
      </c>
      <c r="I7" s="499">
        <f>'Биология-9 2023 расклад'!K7</f>
        <v>93</v>
      </c>
      <c r="J7" s="471">
        <f>'Биология-9 2018 расклад'!L8</f>
        <v>93.999599999999987</v>
      </c>
      <c r="K7" s="472">
        <f>'Биология-9 2019 расклад'!L8</f>
        <v>77.9983</v>
      </c>
      <c r="L7" s="472">
        <f>'Биология-9 2020 расклад'!L8</f>
        <v>51.998900000000006</v>
      </c>
      <c r="M7" s="472">
        <f>'Биология-9 2021 расклад'!L8</f>
        <v>0</v>
      </c>
      <c r="N7" s="473">
        <f>'Биология-9 2022 расклад'!L7</f>
        <v>81</v>
      </c>
      <c r="O7" s="499">
        <f>'Биология-9 2023 расклад'!L7</f>
        <v>61</v>
      </c>
      <c r="P7" s="474">
        <f>'Биология-9 2018 расклад'!M8</f>
        <v>67.858750000000001</v>
      </c>
      <c r="Q7" s="475">
        <f>'Биология-9 2019 расклад'!M8</f>
        <v>64.506249999999994</v>
      </c>
      <c r="R7" s="475">
        <f>'Биология-9 2020 расклад'!M8</f>
        <v>34.277500000000003</v>
      </c>
      <c r="S7" s="475">
        <f>'Биология-9 2021 расклад'!M8</f>
        <v>0</v>
      </c>
      <c r="T7" s="476">
        <f>'Биология-9 2022 расклад'!M7</f>
        <v>45.418854459601491</v>
      </c>
      <c r="U7" s="505">
        <f>'Биология-9 2023 расклад'!M7</f>
        <v>65.591397849462368</v>
      </c>
      <c r="V7" s="471">
        <f>'Биология-9 2018 расклад'!N8</f>
        <v>2.0005999999999999</v>
      </c>
      <c r="W7" s="472">
        <f>'Биология-9 2019 расклад'!N8</f>
        <v>0</v>
      </c>
      <c r="X7" s="472">
        <f>'Биология-9 2020 расклад'!N8</f>
        <v>12.005100000000001</v>
      </c>
      <c r="Y7" s="472">
        <f>'Биология-9 2021 расклад'!N8</f>
        <v>0</v>
      </c>
      <c r="Z7" s="473">
        <f>'Биология-9 2022 расклад'!N7</f>
        <v>5</v>
      </c>
      <c r="AA7" s="499">
        <f>'Биология-9 2023 расклад'!N7</f>
        <v>3</v>
      </c>
      <c r="AB7" s="477">
        <f>'Биология-9 2018 расклад'!O8</f>
        <v>1.7862499999999999</v>
      </c>
      <c r="AC7" s="475">
        <f>'Биология-9 2019 расклад'!O8</f>
        <v>0</v>
      </c>
      <c r="AD7" s="475">
        <f>'Биология-9 2020 расклад'!O8</f>
        <v>5.3274999999999997</v>
      </c>
      <c r="AE7" s="478">
        <f>'Биология-9 2021 расклад'!O8</f>
        <v>0</v>
      </c>
      <c r="AF7" s="478">
        <f>'Биология-9 2022 расклад'!O7</f>
        <v>2.0773653838169963</v>
      </c>
      <c r="AG7" s="479">
        <f>'Биология-9 2023 расклад'!O7</f>
        <v>3.225806451612903</v>
      </c>
    </row>
    <row r="8" spans="1:33" s="1" customFormat="1" ht="15" customHeight="1" x14ac:dyDescent="0.25">
      <c r="A8" s="11">
        <v>1</v>
      </c>
      <c r="B8" s="48">
        <v>10002</v>
      </c>
      <c r="C8" s="415" t="s">
        <v>5</v>
      </c>
      <c r="D8" s="416">
        <f>'Биология-9 2018 расклад'!K9</f>
        <v>7</v>
      </c>
      <c r="E8" s="417">
        <f>'Биология-9 2019 расклад'!K9</f>
        <v>7</v>
      </c>
      <c r="F8" s="417" t="s">
        <v>139</v>
      </c>
      <c r="G8" s="417"/>
      <c r="H8" s="443">
        <f>'Биология-9 2022 расклад'!K8</f>
        <v>21</v>
      </c>
      <c r="I8" s="500">
        <f>'Биология-9 2023 расклад'!K8</f>
        <v>6</v>
      </c>
      <c r="J8" s="416">
        <f>'Биология-9 2018 расклад'!L9</f>
        <v>5.0001000000000007</v>
      </c>
      <c r="K8" s="417">
        <f>'Биология-9 2019 расклад'!L9</f>
        <v>5.9996999999999989</v>
      </c>
      <c r="L8" s="417" t="s">
        <v>139</v>
      </c>
      <c r="M8" s="417"/>
      <c r="N8" s="443">
        <f>'Биология-9 2022 расклад'!L8</f>
        <v>11</v>
      </c>
      <c r="O8" s="500">
        <f>'Биология-9 2023 расклад'!L8</f>
        <v>5</v>
      </c>
      <c r="P8" s="418">
        <f>'Биология-9 2018 расклад'!M9</f>
        <v>71.430000000000007</v>
      </c>
      <c r="Q8" s="419">
        <f>'Биология-9 2019 расклад'!M9</f>
        <v>85.71</v>
      </c>
      <c r="R8" s="419" t="s">
        <v>139</v>
      </c>
      <c r="S8" s="419"/>
      <c r="T8" s="447">
        <f>'Биология-9 2022 расклад'!M8</f>
        <v>52.38095238095238</v>
      </c>
      <c r="U8" s="506">
        <f>'Биология-9 2023 расклад'!M8</f>
        <v>83.333333333333329</v>
      </c>
      <c r="V8" s="416">
        <f>'Биология-9 2018 расклад'!N9</f>
        <v>0</v>
      </c>
      <c r="W8" s="417">
        <f>'Биология-9 2019 расклад'!N9</f>
        <v>0</v>
      </c>
      <c r="X8" s="417" t="s">
        <v>139</v>
      </c>
      <c r="Y8" s="417"/>
      <c r="Z8" s="443">
        <f>'Биология-9 2022 расклад'!N8</f>
        <v>1</v>
      </c>
      <c r="AA8" s="502">
        <f>'Биология-9 2023 расклад'!N8</f>
        <v>0</v>
      </c>
      <c r="AB8" s="454">
        <f>'Биология-9 2018 расклад'!O9</f>
        <v>0</v>
      </c>
      <c r="AC8" s="414">
        <f>'Биология-9 2019 расклад'!O9</f>
        <v>0</v>
      </c>
      <c r="AD8" s="414" t="s">
        <v>139</v>
      </c>
      <c r="AE8" s="456"/>
      <c r="AF8" s="456">
        <f>'Биология-9 2022 расклад'!O8</f>
        <v>4.7619047619047619</v>
      </c>
      <c r="AG8" s="460">
        <f>'Биология-9 2023 расклад'!O8</f>
        <v>0</v>
      </c>
    </row>
    <row r="9" spans="1:33" s="1" customFormat="1" ht="15" customHeight="1" x14ac:dyDescent="0.25">
      <c r="A9" s="11">
        <v>2</v>
      </c>
      <c r="B9" s="48">
        <v>10090</v>
      </c>
      <c r="C9" s="415" t="s">
        <v>7</v>
      </c>
      <c r="D9" s="416">
        <f>'Биология-9 2018 расклад'!K10</f>
        <v>29</v>
      </c>
      <c r="E9" s="417">
        <f>'Биология-9 2019 расклад'!K10</f>
        <v>27</v>
      </c>
      <c r="F9" s="417" t="s">
        <v>139</v>
      </c>
      <c r="G9" s="417"/>
      <c r="H9" s="443">
        <f>'Биология-9 2022 расклад'!K9</f>
        <v>28</v>
      </c>
      <c r="I9" s="500">
        <f>'Биология-9 2023 расклад'!K9</f>
        <v>15</v>
      </c>
      <c r="J9" s="416">
        <f>'Биология-9 2018 расклад'!L10</f>
        <v>21.999400000000001</v>
      </c>
      <c r="K9" s="417">
        <f>'Биология-9 2019 расклад'!L10</f>
        <v>18.000900000000001</v>
      </c>
      <c r="L9" s="417" t="s">
        <v>139</v>
      </c>
      <c r="M9" s="417"/>
      <c r="N9" s="443">
        <f>'Биология-9 2022 расклад'!L9</f>
        <v>13</v>
      </c>
      <c r="O9" s="500">
        <f>'Биология-9 2023 расклад'!L9</f>
        <v>9</v>
      </c>
      <c r="P9" s="418">
        <f>'Биология-9 2018 расклад'!M10</f>
        <v>75.86</v>
      </c>
      <c r="Q9" s="419">
        <f>'Биология-9 2019 расклад'!M10</f>
        <v>66.67</v>
      </c>
      <c r="R9" s="419" t="s">
        <v>139</v>
      </c>
      <c r="S9" s="419"/>
      <c r="T9" s="447">
        <f>'Биология-9 2022 расклад'!M9</f>
        <v>46.428571428571431</v>
      </c>
      <c r="U9" s="506">
        <f>'Биология-9 2023 расклад'!M9</f>
        <v>60</v>
      </c>
      <c r="V9" s="416">
        <f>'Биология-9 2018 расклад'!N10</f>
        <v>0</v>
      </c>
      <c r="W9" s="417">
        <f>'Биология-9 2019 расклад'!N10</f>
        <v>0</v>
      </c>
      <c r="X9" s="417" t="s">
        <v>139</v>
      </c>
      <c r="Y9" s="417"/>
      <c r="Z9" s="443">
        <f>'Биология-9 2022 расклад'!N9</f>
        <v>0</v>
      </c>
      <c r="AA9" s="500">
        <f>'Биология-9 2023 расклад'!N9</f>
        <v>1</v>
      </c>
      <c r="AB9" s="452">
        <f>'Биология-9 2018 расклад'!O10</f>
        <v>0</v>
      </c>
      <c r="AC9" s="419">
        <f>'Биология-9 2019 расклад'!O10</f>
        <v>0</v>
      </c>
      <c r="AD9" s="419" t="s">
        <v>139</v>
      </c>
      <c r="AE9" s="457"/>
      <c r="AF9" s="457">
        <f>'Биология-9 2022 расклад'!O9</f>
        <v>0</v>
      </c>
      <c r="AG9" s="461">
        <f>'Биология-9 2023 расклад'!O9</f>
        <v>6.666666666666667</v>
      </c>
    </row>
    <row r="10" spans="1:33" s="1" customFormat="1" ht="15" customHeight="1" x14ac:dyDescent="0.25">
      <c r="A10" s="11">
        <v>3</v>
      </c>
      <c r="B10" s="50">
        <v>10004</v>
      </c>
      <c r="C10" s="420" t="s">
        <v>6</v>
      </c>
      <c r="D10" s="416">
        <f>'Биология-9 2018 расклад'!K11</f>
        <v>26</v>
      </c>
      <c r="E10" s="417">
        <f>'Биология-9 2019 расклад'!K11</f>
        <v>24</v>
      </c>
      <c r="F10" s="417">
        <f>'Биология-9 2020 расклад'!K11</f>
        <v>65</v>
      </c>
      <c r="G10" s="417"/>
      <c r="H10" s="443">
        <f>'Биология-9 2022 расклад'!K10</f>
        <v>28</v>
      </c>
      <c r="I10" s="500">
        <f>'Биология-9 2023 расклад'!K10</f>
        <v>17</v>
      </c>
      <c r="J10" s="416">
        <f>'Биология-9 2018 расклад'!L11</f>
        <v>22.001199999999997</v>
      </c>
      <c r="K10" s="417">
        <f>'Биология-9 2019 расклад'!L11</f>
        <v>15</v>
      </c>
      <c r="L10" s="417">
        <f>'Биология-9 2020 расклад'!L11</f>
        <v>9.0025000000000013</v>
      </c>
      <c r="M10" s="417"/>
      <c r="N10" s="443">
        <f>'Биология-9 2022 расклад'!L10</f>
        <v>15</v>
      </c>
      <c r="O10" s="500">
        <f>'Биология-9 2023 расклад'!L10</f>
        <v>16</v>
      </c>
      <c r="P10" s="418">
        <f>'Биология-9 2018 расклад'!M11</f>
        <v>84.62</v>
      </c>
      <c r="Q10" s="419">
        <f>'Биология-9 2019 расклад'!M11</f>
        <v>62.5</v>
      </c>
      <c r="R10" s="419">
        <f>'Биология-9 2020 расклад'!M11</f>
        <v>13.850000000000001</v>
      </c>
      <c r="S10" s="419"/>
      <c r="T10" s="447">
        <f>'Биология-9 2022 расклад'!M10</f>
        <v>53.571428571428569</v>
      </c>
      <c r="U10" s="506">
        <f>'Биология-9 2023 расклад'!M10</f>
        <v>94.117647058823536</v>
      </c>
      <c r="V10" s="416">
        <f>'Биология-9 2018 расклад'!N11</f>
        <v>0</v>
      </c>
      <c r="W10" s="417">
        <f>'Биология-9 2019 расклад'!N11</f>
        <v>0</v>
      </c>
      <c r="X10" s="417">
        <f>'Биология-9 2020 расклад'!N11</f>
        <v>9.0024999999999995</v>
      </c>
      <c r="Y10" s="417"/>
      <c r="Z10" s="443">
        <f>'Биология-9 2022 расклад'!N10</f>
        <v>0</v>
      </c>
      <c r="AA10" s="500">
        <f>'Биология-9 2023 расклад'!N10</f>
        <v>0</v>
      </c>
      <c r="AB10" s="452">
        <f>'Биология-9 2018 расклад'!O11</f>
        <v>0</v>
      </c>
      <c r="AC10" s="419">
        <f>'Биология-9 2019 расклад'!O11</f>
        <v>0</v>
      </c>
      <c r="AD10" s="419">
        <f>'Биология-9 2020 расклад'!O11</f>
        <v>13.85</v>
      </c>
      <c r="AE10" s="457"/>
      <c r="AF10" s="457">
        <f>'Биология-9 2022 расклад'!O10</f>
        <v>0</v>
      </c>
      <c r="AG10" s="461">
        <f>'Биология-9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415" t="s">
        <v>4</v>
      </c>
      <c r="D11" s="416">
        <f>'Биология-9 2018 расклад'!K12</f>
        <v>6</v>
      </c>
      <c r="E11" s="417">
        <f>'Биология-9 2019 расклад'!K12</f>
        <v>6</v>
      </c>
      <c r="F11" s="417">
        <f>'Биология-9 2020 расклад'!K12</f>
        <v>17</v>
      </c>
      <c r="G11" s="417"/>
      <c r="H11" s="443">
        <f>'Биология-9 2022 расклад'!K11</f>
        <v>2</v>
      </c>
      <c r="I11" s="500">
        <f>'Биология-9 2023 расклад'!K11</f>
        <v>4</v>
      </c>
      <c r="J11" s="416">
        <f>'Биология-9 2018 расклад'!L12</f>
        <v>5.0004</v>
      </c>
      <c r="K11" s="417">
        <f>'Биология-9 2019 расклад'!L12</f>
        <v>6</v>
      </c>
      <c r="L11" s="417">
        <f>'Биология-9 2020 расклад'!L12</f>
        <v>4.9997000000000007</v>
      </c>
      <c r="M11" s="417"/>
      <c r="N11" s="443">
        <f>'Биология-9 2022 расклад'!L11</f>
        <v>0</v>
      </c>
      <c r="O11" s="500">
        <f>'Биология-9 2023 расклад'!L11</f>
        <v>3</v>
      </c>
      <c r="P11" s="418">
        <f>'Биология-9 2018 расклад'!M12</f>
        <v>83.34</v>
      </c>
      <c r="Q11" s="419">
        <f>'Биология-9 2019 расклад'!M12</f>
        <v>100</v>
      </c>
      <c r="R11" s="419">
        <f>'Биология-9 2020 расклад'!M12</f>
        <v>29.41</v>
      </c>
      <c r="S11" s="419"/>
      <c r="T11" s="447">
        <f>'Биология-9 2022 расклад'!M11</f>
        <v>0</v>
      </c>
      <c r="U11" s="506">
        <f>'Биология-9 2023 расклад'!M11</f>
        <v>75</v>
      </c>
      <c r="V11" s="416">
        <f>'Биология-9 2018 расклад'!N12</f>
        <v>0</v>
      </c>
      <c r="W11" s="417">
        <f>'Биология-9 2019 расклад'!N12</f>
        <v>0</v>
      </c>
      <c r="X11" s="417">
        <f>'Биология-9 2020 расклад'!N12</f>
        <v>0</v>
      </c>
      <c r="Y11" s="417"/>
      <c r="Z11" s="443">
        <f>'Биология-9 2022 расклад'!N11</f>
        <v>0</v>
      </c>
      <c r="AA11" s="500">
        <f>'Биология-9 2023 расклад'!N11</f>
        <v>0</v>
      </c>
      <c r="AB11" s="452">
        <f>'Биология-9 2018 расклад'!O12</f>
        <v>0</v>
      </c>
      <c r="AC11" s="419">
        <f>'Биология-9 2019 расклад'!O12</f>
        <v>0</v>
      </c>
      <c r="AD11" s="419">
        <f>'Биология-9 2020 расклад'!O12</f>
        <v>0</v>
      </c>
      <c r="AE11" s="457"/>
      <c r="AF11" s="457">
        <f>'Биология-9 2022 расклад'!O11</f>
        <v>0</v>
      </c>
      <c r="AG11" s="461">
        <f>'Биология-9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415" t="s">
        <v>8</v>
      </c>
      <c r="D12" s="416">
        <f>'Биология-9 2018 расклад'!K13</f>
        <v>8</v>
      </c>
      <c r="E12" s="417">
        <f>'Биология-9 2019 расклад'!K13</f>
        <v>9</v>
      </c>
      <c r="F12" s="417" t="s">
        <v>139</v>
      </c>
      <c r="G12" s="417"/>
      <c r="H12" s="443">
        <f>'Биология-9 2022 расклад'!K12</f>
        <v>6</v>
      </c>
      <c r="I12" s="500">
        <f>'Биология-9 2023 расклад'!K12</f>
        <v>14</v>
      </c>
      <c r="J12" s="416">
        <f>'Биология-9 2018 расклад'!L13</f>
        <v>5</v>
      </c>
      <c r="K12" s="417">
        <f>'Биология-9 2019 расклад'!L13</f>
        <v>4.9995000000000003</v>
      </c>
      <c r="L12" s="417" t="s">
        <v>139</v>
      </c>
      <c r="M12" s="417"/>
      <c r="N12" s="443">
        <f>'Биология-9 2022 расклад'!L12</f>
        <v>4</v>
      </c>
      <c r="O12" s="500">
        <f>'Биология-9 2023 расклад'!L12</f>
        <v>10</v>
      </c>
      <c r="P12" s="418">
        <f>'Биология-9 2018 расклад'!M13</f>
        <v>62.5</v>
      </c>
      <c r="Q12" s="419">
        <f>'Биология-9 2019 расклад'!M13</f>
        <v>55.55</v>
      </c>
      <c r="R12" s="419" t="s">
        <v>139</v>
      </c>
      <c r="S12" s="419"/>
      <c r="T12" s="447">
        <f>'Биология-9 2022 расклад'!M12</f>
        <v>66.666666666666671</v>
      </c>
      <c r="U12" s="506">
        <f>'Биология-9 2023 расклад'!M12</f>
        <v>71.428571428571431</v>
      </c>
      <c r="V12" s="416">
        <f>'Биология-9 2018 расклад'!N13</f>
        <v>0</v>
      </c>
      <c r="W12" s="417">
        <f>'Биология-9 2019 расклад'!N13</f>
        <v>0</v>
      </c>
      <c r="X12" s="417" t="s">
        <v>139</v>
      </c>
      <c r="Y12" s="417"/>
      <c r="Z12" s="443">
        <f>'Биология-9 2022 расклад'!N12</f>
        <v>0</v>
      </c>
      <c r="AA12" s="500">
        <f>'Биология-9 2023 расклад'!N12</f>
        <v>0</v>
      </c>
      <c r="AB12" s="452">
        <f>'Биология-9 2018 расклад'!O13</f>
        <v>0</v>
      </c>
      <c r="AC12" s="419">
        <f>'Биология-9 2019 расклад'!O13</f>
        <v>0</v>
      </c>
      <c r="AD12" s="419" t="s">
        <v>139</v>
      </c>
      <c r="AE12" s="457"/>
      <c r="AF12" s="457">
        <f>'Биология-9 2022 расклад'!O12</f>
        <v>0</v>
      </c>
      <c r="AG12" s="461">
        <f>'Биология-9 2023 расклад'!O12</f>
        <v>0</v>
      </c>
    </row>
    <row r="13" spans="1:33" s="1" customFormat="1" ht="15" customHeight="1" x14ac:dyDescent="0.25">
      <c r="A13" s="11">
        <v>6</v>
      </c>
      <c r="B13" s="48">
        <v>10190</v>
      </c>
      <c r="C13" s="415" t="s">
        <v>9</v>
      </c>
      <c r="D13" s="416">
        <f>'Биология-9 2018 расклад'!K14</f>
        <v>34</v>
      </c>
      <c r="E13" s="417">
        <f>'Биология-9 2019 расклад'!K14</f>
        <v>20</v>
      </c>
      <c r="F13" s="417" t="s">
        <v>139</v>
      </c>
      <c r="G13" s="417"/>
      <c r="H13" s="443">
        <f>'Биология-9 2022 расклад'!K13</f>
        <v>31</v>
      </c>
      <c r="I13" s="500">
        <f>'Биология-9 2023 расклад'!K13</f>
        <v>18</v>
      </c>
      <c r="J13" s="416">
        <f>'Биология-9 2018 расклад'!L14</f>
        <v>9.9994000000000014</v>
      </c>
      <c r="K13" s="417">
        <f>'Биология-9 2019 расклад'!L14</f>
        <v>14</v>
      </c>
      <c r="L13" s="417" t="s">
        <v>139</v>
      </c>
      <c r="M13" s="417"/>
      <c r="N13" s="443">
        <f>'Биология-9 2022 расклад'!L13</f>
        <v>11</v>
      </c>
      <c r="O13" s="500">
        <f>'Биология-9 2023 расклад'!L13</f>
        <v>10</v>
      </c>
      <c r="P13" s="418">
        <f>'Биология-9 2018 расклад'!M14</f>
        <v>29.41</v>
      </c>
      <c r="Q13" s="419">
        <f>'Биология-9 2019 расклад'!M14</f>
        <v>70</v>
      </c>
      <c r="R13" s="419" t="s">
        <v>139</v>
      </c>
      <c r="S13" s="419"/>
      <c r="T13" s="447">
        <f>'Биология-9 2022 расклад'!M13</f>
        <v>35.483870967741936</v>
      </c>
      <c r="U13" s="506">
        <f>'Биология-9 2023 расклад'!M13</f>
        <v>55.555555555555557</v>
      </c>
      <c r="V13" s="416">
        <f>'Биология-9 2018 расклад'!N14</f>
        <v>0</v>
      </c>
      <c r="W13" s="417">
        <f>'Биология-9 2019 расклад'!N14</f>
        <v>0</v>
      </c>
      <c r="X13" s="417" t="s">
        <v>139</v>
      </c>
      <c r="Y13" s="417"/>
      <c r="Z13" s="443">
        <f>'Биология-9 2022 расклад'!N13</f>
        <v>2</v>
      </c>
      <c r="AA13" s="500">
        <f>'Биология-9 2023 расклад'!N13</f>
        <v>0</v>
      </c>
      <c r="AB13" s="452">
        <f>'Биология-9 2018 расклад'!O14</f>
        <v>0</v>
      </c>
      <c r="AC13" s="419">
        <f>'Биология-9 2019 расклад'!O14</f>
        <v>0</v>
      </c>
      <c r="AD13" s="419" t="s">
        <v>139</v>
      </c>
      <c r="AE13" s="457"/>
      <c r="AF13" s="457">
        <f>'Биология-9 2022 расклад'!O13</f>
        <v>6.4516129032258061</v>
      </c>
      <c r="AG13" s="461">
        <f>'Биология-9 2023 расклад'!O13</f>
        <v>0</v>
      </c>
    </row>
    <row r="14" spans="1:33" s="1" customFormat="1" ht="15" customHeight="1" x14ac:dyDescent="0.25">
      <c r="A14" s="11">
        <v>7</v>
      </c>
      <c r="B14" s="48">
        <v>10320</v>
      </c>
      <c r="C14" s="415" t="s">
        <v>10</v>
      </c>
      <c r="D14" s="416">
        <f>'Биология-9 2018 расклад'!K15</f>
        <v>21</v>
      </c>
      <c r="E14" s="417">
        <f>'Биология-9 2019 расклад'!K15</f>
        <v>17</v>
      </c>
      <c r="F14" s="417">
        <f>'Биология-9 2020 расклад'!K15</f>
        <v>43</v>
      </c>
      <c r="G14" s="417"/>
      <c r="H14" s="443">
        <f>'Биология-9 2022 расклад'!K14</f>
        <v>19</v>
      </c>
      <c r="I14" s="500">
        <f>'Биология-9 2023 расклад'!K14</f>
        <v>9</v>
      </c>
      <c r="J14" s="416">
        <f>'Биология-9 2018 расклад'!L15</f>
        <v>17.999099999999999</v>
      </c>
      <c r="K14" s="417">
        <f>'Биология-9 2019 расклад'!L15</f>
        <v>7.9984999999999991</v>
      </c>
      <c r="L14" s="417">
        <f>'Биология-9 2020 расклад'!L15</f>
        <v>14.998400000000002</v>
      </c>
      <c r="M14" s="417"/>
      <c r="N14" s="443">
        <f>'Биология-9 2022 расклад'!L14</f>
        <v>14</v>
      </c>
      <c r="O14" s="500">
        <f>'Биология-9 2023 расклад'!L14</f>
        <v>4</v>
      </c>
      <c r="P14" s="418">
        <f>'Биология-9 2018 расклад'!M15</f>
        <v>85.71</v>
      </c>
      <c r="Q14" s="419">
        <f>'Биология-9 2019 расклад'!M15</f>
        <v>47.05</v>
      </c>
      <c r="R14" s="419">
        <f>'Биология-9 2020 расклад'!M15</f>
        <v>34.880000000000003</v>
      </c>
      <c r="S14" s="419"/>
      <c r="T14" s="447">
        <f>'Биология-9 2022 расклад'!M14</f>
        <v>73.684210526315795</v>
      </c>
      <c r="U14" s="506">
        <f>'Биология-9 2023 расклад'!M14</f>
        <v>44.444444444444443</v>
      </c>
      <c r="V14" s="416">
        <f>'Биология-9 2018 расклад'!N15</f>
        <v>0</v>
      </c>
      <c r="W14" s="417">
        <f>'Биология-9 2019 расклад'!N15</f>
        <v>0</v>
      </c>
      <c r="X14" s="417">
        <f>'Биология-9 2020 расклад'!N15</f>
        <v>1.0019</v>
      </c>
      <c r="Y14" s="417"/>
      <c r="Z14" s="443">
        <f>'Биология-9 2022 расклад'!N14</f>
        <v>0</v>
      </c>
      <c r="AA14" s="500">
        <f>'Биология-9 2023 расклад'!N14</f>
        <v>1</v>
      </c>
      <c r="AB14" s="452">
        <f>'Биология-9 2018 расклад'!O15</f>
        <v>0</v>
      </c>
      <c r="AC14" s="419">
        <f>'Биология-9 2019 расклад'!O15</f>
        <v>0</v>
      </c>
      <c r="AD14" s="419">
        <f>'Биология-9 2020 расклад'!O15</f>
        <v>2.33</v>
      </c>
      <c r="AE14" s="457"/>
      <c r="AF14" s="457">
        <f>'Биология-9 2022 расклад'!O14</f>
        <v>0</v>
      </c>
      <c r="AG14" s="461">
        <f>'Биология-9 2023 расклад'!O14</f>
        <v>11.111111111111111</v>
      </c>
    </row>
    <row r="15" spans="1:33" s="1" customFormat="1" ht="15" customHeight="1" thickBot="1" x14ac:dyDescent="0.3">
      <c r="A15" s="12">
        <v>8</v>
      </c>
      <c r="B15" s="52">
        <v>10860</v>
      </c>
      <c r="C15" s="421" t="s">
        <v>112</v>
      </c>
      <c r="D15" s="422">
        <f>'Биология-9 2018 расклад'!K16</f>
        <v>14</v>
      </c>
      <c r="E15" s="423">
        <f>'Биология-9 2019 расклад'!K16</f>
        <v>21</v>
      </c>
      <c r="F15" s="423">
        <f>'Биология-9 2020 расклад'!K16</f>
        <v>39</v>
      </c>
      <c r="G15" s="423"/>
      <c r="H15" s="444">
        <f>'Биология-9 2022 расклад'!K15</f>
        <v>37</v>
      </c>
      <c r="I15" s="501">
        <f>'Биология-9 2023 расклад'!K15</f>
        <v>10</v>
      </c>
      <c r="J15" s="422">
        <f>'Биология-9 2018 расклад'!L16</f>
        <v>7</v>
      </c>
      <c r="K15" s="423">
        <f>'Биология-9 2019 расклад'!L16</f>
        <v>5.9997000000000007</v>
      </c>
      <c r="L15" s="423">
        <f>'Биология-9 2020 расклад'!L16</f>
        <v>22.998300000000004</v>
      </c>
      <c r="M15" s="423"/>
      <c r="N15" s="444">
        <f>'Биология-9 2022 расклад'!L15</f>
        <v>13</v>
      </c>
      <c r="O15" s="501">
        <f>'Биология-9 2023 расклад'!L15</f>
        <v>4</v>
      </c>
      <c r="P15" s="424">
        <f>'Биология-9 2018 расклад'!M16</f>
        <v>50</v>
      </c>
      <c r="Q15" s="425">
        <f>'Биология-9 2019 расклад'!M16</f>
        <v>28.57</v>
      </c>
      <c r="R15" s="425">
        <f>'Биология-9 2020 расклад'!M16</f>
        <v>58.970000000000006</v>
      </c>
      <c r="S15" s="425"/>
      <c r="T15" s="448">
        <f>'Биология-9 2022 расклад'!M15</f>
        <v>35.135135135135137</v>
      </c>
      <c r="U15" s="507">
        <f>'Биология-9 2023 расклад'!M15</f>
        <v>40</v>
      </c>
      <c r="V15" s="422">
        <f>'Биология-9 2018 расклад'!N16</f>
        <v>2.0005999999999999</v>
      </c>
      <c r="W15" s="423">
        <f>'Биология-9 2019 расклад'!N16</f>
        <v>0</v>
      </c>
      <c r="X15" s="423">
        <f>'Биология-9 2020 расклад'!N16</f>
        <v>2.0007000000000001</v>
      </c>
      <c r="Y15" s="423"/>
      <c r="Z15" s="444">
        <f>'Биология-9 2022 расклад'!N15</f>
        <v>2</v>
      </c>
      <c r="AA15" s="501">
        <f>'Биология-9 2023 расклад'!N15</f>
        <v>1</v>
      </c>
      <c r="AB15" s="453">
        <f>'Биология-9 2018 расклад'!O16</f>
        <v>14.29</v>
      </c>
      <c r="AC15" s="425">
        <f>'Биология-9 2019 расклад'!O16</f>
        <v>0</v>
      </c>
      <c r="AD15" s="425">
        <f>'Биология-9 2020 расклад'!O16</f>
        <v>5.13</v>
      </c>
      <c r="AE15" s="458"/>
      <c r="AF15" s="458">
        <f>'Биология-9 2022 расклад'!O15</f>
        <v>5.4054054054054053</v>
      </c>
      <c r="AG15" s="462">
        <f>'Биология-9 2023 расклад'!O15</f>
        <v>10</v>
      </c>
    </row>
    <row r="16" spans="1:33" s="1" customFormat="1" ht="15" customHeight="1" thickBot="1" x14ac:dyDescent="0.3">
      <c r="A16" s="35"/>
      <c r="B16" s="51"/>
      <c r="C16" s="426" t="s">
        <v>102</v>
      </c>
      <c r="D16" s="471">
        <f>'Биология-9 2018 расклад'!K17</f>
        <v>190</v>
      </c>
      <c r="E16" s="472">
        <f>'Биология-9 2019 расклад'!K17</f>
        <v>227</v>
      </c>
      <c r="F16" s="472">
        <f>'Биология-9 2020 расклад'!K17</f>
        <v>81</v>
      </c>
      <c r="G16" s="472">
        <f>'Биология-9 2021 расклад'!K17</f>
        <v>0</v>
      </c>
      <c r="H16" s="473">
        <f>'Биология-9 2022 расклад'!K16</f>
        <v>126</v>
      </c>
      <c r="I16" s="499">
        <f>'Биология-9 2023 расклад'!K16</f>
        <v>100</v>
      </c>
      <c r="J16" s="471">
        <f>'Биология-9 2018 расклад'!L17</f>
        <v>94.003600000000006</v>
      </c>
      <c r="K16" s="472">
        <f>'Биология-9 2019 расклад'!L17</f>
        <v>88.003199999999993</v>
      </c>
      <c r="L16" s="472">
        <f>'Биология-9 2020 расклад'!L17</f>
        <v>25.997400000000003</v>
      </c>
      <c r="M16" s="472">
        <f>'Биология-9 2021 расклад'!L17</f>
        <v>0</v>
      </c>
      <c r="N16" s="473">
        <f>'Биология-9 2022 расклад'!L16</f>
        <v>58</v>
      </c>
      <c r="O16" s="499">
        <f>'Биология-9 2023 расклад'!L16</f>
        <v>75</v>
      </c>
      <c r="P16" s="474">
        <f>'Биология-9 2018 расклад'!M17</f>
        <v>41.741666666666674</v>
      </c>
      <c r="Q16" s="475">
        <f>'Биология-9 2019 расклад'!M17</f>
        <v>35.903846153846153</v>
      </c>
      <c r="R16" s="475">
        <f>'Биология-9 2020 расклад'!M17</f>
        <v>31.810000000000002</v>
      </c>
      <c r="S16" s="475">
        <f>'Биология-9 2021 расклад'!M17</f>
        <v>0</v>
      </c>
      <c r="T16" s="476">
        <f>'Биология-9 2022 расклад'!M16</f>
        <v>50.234512961785683</v>
      </c>
      <c r="U16" s="505">
        <f>'Биология-9 2023 расклад'!M16</f>
        <v>75</v>
      </c>
      <c r="V16" s="471">
        <f>'Биология-9 2018 расклад'!N17</f>
        <v>2.9991999999999996</v>
      </c>
      <c r="W16" s="472">
        <f>'Биология-9 2019 расклад'!N17</f>
        <v>1.9996</v>
      </c>
      <c r="X16" s="472">
        <f>'Биология-9 2020 расклад'!N17</f>
        <v>16.999000000000002</v>
      </c>
      <c r="Y16" s="472">
        <f>'Биология-9 2021 расклад'!N17</f>
        <v>0</v>
      </c>
      <c r="Z16" s="473">
        <f>'Биология-9 2022 расклад'!N16</f>
        <v>4</v>
      </c>
      <c r="AA16" s="499">
        <f>'Биология-9 2023 расклад'!N16</f>
        <v>0</v>
      </c>
      <c r="AB16" s="477">
        <f>'Биология-9 2018 расклад'!O17</f>
        <v>1.0866666666666667</v>
      </c>
      <c r="AC16" s="475">
        <f>'Биология-9 2019 расклад'!O17</f>
        <v>0.7599999999999999</v>
      </c>
      <c r="AD16" s="475">
        <f>'Биология-9 2020 расклад'!O17</f>
        <v>24.766666666666666</v>
      </c>
      <c r="AE16" s="478">
        <f>'Биология-9 2021 расклад'!O17</f>
        <v>0</v>
      </c>
      <c r="AF16" s="478">
        <f>'Биология-9 2022 расклад'!O16</f>
        <v>3.2612841703750792</v>
      </c>
      <c r="AG16" s="479">
        <f>'Биология-9 2023 расклад'!O16</f>
        <v>0</v>
      </c>
    </row>
    <row r="17" spans="1:33" s="1" customFormat="1" ht="15" customHeight="1" x14ac:dyDescent="0.25">
      <c r="A17" s="10">
        <v>1</v>
      </c>
      <c r="B17" s="49">
        <v>20040</v>
      </c>
      <c r="C17" s="410" t="s">
        <v>11</v>
      </c>
      <c r="D17" s="411">
        <f>'Биология-9 2018 расклад'!K18</f>
        <v>17</v>
      </c>
      <c r="E17" s="412">
        <f>'Биология-9 2019 расклад'!K18</f>
        <v>12</v>
      </c>
      <c r="F17" s="412" t="s">
        <v>139</v>
      </c>
      <c r="G17" s="412"/>
      <c r="H17" s="445">
        <f>'Биология-9 2022 расклад'!K17</f>
        <v>13</v>
      </c>
      <c r="I17" s="502">
        <f>'Биология-9 2023 расклад'!K17</f>
        <v>14</v>
      </c>
      <c r="J17" s="411">
        <f>'Биология-9 2018 расклад'!L18</f>
        <v>12.000299999999999</v>
      </c>
      <c r="K17" s="412">
        <f>'Биология-9 2019 расклад'!L18</f>
        <v>3.9995999999999996</v>
      </c>
      <c r="L17" s="412" t="s">
        <v>139</v>
      </c>
      <c r="M17" s="412"/>
      <c r="N17" s="445">
        <f>'Биология-9 2022 расклад'!L17</f>
        <v>8</v>
      </c>
      <c r="O17" s="502">
        <f>'Биология-9 2023 расклад'!L17</f>
        <v>10</v>
      </c>
      <c r="P17" s="413">
        <f>'Биология-9 2018 расклад'!M18</f>
        <v>70.59</v>
      </c>
      <c r="Q17" s="414">
        <f>'Биология-9 2019 расклад'!M18</f>
        <v>33.33</v>
      </c>
      <c r="R17" s="414" t="s">
        <v>139</v>
      </c>
      <c r="S17" s="414"/>
      <c r="T17" s="449">
        <f>'Биология-9 2022 расклад'!M17</f>
        <v>61.53846153846154</v>
      </c>
      <c r="U17" s="508">
        <f>'Биология-9 2023 расклад'!M17</f>
        <v>71.428571428571431</v>
      </c>
      <c r="V17" s="411">
        <f>'Биология-9 2018 расклад'!N18</f>
        <v>0</v>
      </c>
      <c r="W17" s="412">
        <f>'Биология-9 2019 расклад'!N18</f>
        <v>0</v>
      </c>
      <c r="X17" s="412" t="s">
        <v>139</v>
      </c>
      <c r="Y17" s="412"/>
      <c r="Z17" s="445">
        <f>'Биология-9 2022 расклад'!N17</f>
        <v>0</v>
      </c>
      <c r="AA17" s="502">
        <f>'Биология-9 2023 расклад'!N17</f>
        <v>0</v>
      </c>
      <c r="AB17" s="454">
        <f>'Биология-9 2018 расклад'!O18</f>
        <v>0</v>
      </c>
      <c r="AC17" s="414">
        <f>'Биология-9 2019 расклад'!O18</f>
        <v>0</v>
      </c>
      <c r="AD17" s="414" t="s">
        <v>139</v>
      </c>
      <c r="AE17" s="456"/>
      <c r="AF17" s="456">
        <f>'Биология-9 2022 расклад'!O17</f>
        <v>0</v>
      </c>
      <c r="AG17" s="460">
        <f>'Биология-9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415" t="s">
        <v>13</v>
      </c>
      <c r="D18" s="416">
        <f>'Биология-9 2018 расклад'!K19</f>
        <v>32</v>
      </c>
      <c r="E18" s="417">
        <f>'Биология-9 2019 расклад'!K19</f>
        <v>6</v>
      </c>
      <c r="F18" s="417" t="s">
        <v>139</v>
      </c>
      <c r="G18" s="417"/>
      <c r="H18" s="443">
        <f>'Биология-9 2022 расклад'!K18</f>
        <v>7</v>
      </c>
      <c r="I18" s="500">
        <f>'Биология-9 2023 расклад'!K18</f>
        <v>8</v>
      </c>
      <c r="J18" s="416">
        <f>'Биология-9 2018 расклад'!L19</f>
        <v>17.0016</v>
      </c>
      <c r="K18" s="417">
        <f>'Биология-9 2019 расклад'!L19</f>
        <v>3</v>
      </c>
      <c r="L18" s="417" t="s">
        <v>139</v>
      </c>
      <c r="M18" s="417"/>
      <c r="N18" s="443">
        <f>'Биология-9 2022 расклад'!L18</f>
        <v>4</v>
      </c>
      <c r="O18" s="500">
        <f>'Биология-9 2023 расклад'!L18</f>
        <v>6</v>
      </c>
      <c r="P18" s="418">
        <f>'Биология-9 2018 расклад'!M19</f>
        <v>53.13</v>
      </c>
      <c r="Q18" s="419">
        <f>'Биология-9 2019 расклад'!M19</f>
        <v>50</v>
      </c>
      <c r="R18" s="419" t="s">
        <v>139</v>
      </c>
      <c r="S18" s="419"/>
      <c r="T18" s="447">
        <f>'Биология-9 2022 расклад'!M18</f>
        <v>57.142857142857146</v>
      </c>
      <c r="U18" s="506">
        <f>'Биология-9 2023 расклад'!M18</f>
        <v>75</v>
      </c>
      <c r="V18" s="416">
        <f>'Биология-9 2018 расклад'!N19</f>
        <v>0</v>
      </c>
      <c r="W18" s="417">
        <f>'Биология-9 2019 расклад'!N19</f>
        <v>0</v>
      </c>
      <c r="X18" s="417" t="s">
        <v>139</v>
      </c>
      <c r="Y18" s="417"/>
      <c r="Z18" s="443">
        <f>'Биология-9 2022 расклад'!N18</f>
        <v>0</v>
      </c>
      <c r="AA18" s="500">
        <f>'Биология-9 2023 расклад'!N18</f>
        <v>0</v>
      </c>
      <c r="AB18" s="452">
        <f>'Биология-9 2018 расклад'!O19</f>
        <v>0</v>
      </c>
      <c r="AC18" s="419">
        <f>'Биология-9 2019 расклад'!O19</f>
        <v>0</v>
      </c>
      <c r="AD18" s="419" t="s">
        <v>139</v>
      </c>
      <c r="AE18" s="457"/>
      <c r="AF18" s="457">
        <f>'Биология-9 2022 расклад'!O18</f>
        <v>0</v>
      </c>
      <c r="AG18" s="461">
        <f>'Биология-9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415" t="s">
        <v>21</v>
      </c>
      <c r="D19" s="416">
        <f>'Биология-9 2018 расклад'!K20</f>
        <v>1</v>
      </c>
      <c r="E19" s="417">
        <f>'Биология-9 2019 расклад'!K20</f>
        <v>23</v>
      </c>
      <c r="F19" s="417" t="s">
        <v>139</v>
      </c>
      <c r="G19" s="417"/>
      <c r="H19" s="443">
        <f>'Биология-9 2022 расклад'!K19</f>
        <v>14</v>
      </c>
      <c r="I19" s="500">
        <f>'Биология-9 2023 расклад'!K19</f>
        <v>10</v>
      </c>
      <c r="J19" s="416">
        <f>'Биология-9 2018 расклад'!L20</f>
        <v>0</v>
      </c>
      <c r="K19" s="417">
        <f>'Биология-9 2019 расклад'!L20</f>
        <v>18.002099999999999</v>
      </c>
      <c r="L19" s="417" t="s">
        <v>139</v>
      </c>
      <c r="M19" s="417"/>
      <c r="N19" s="443">
        <f>'Биология-9 2022 расклад'!L19</f>
        <v>8</v>
      </c>
      <c r="O19" s="500">
        <f>'Биология-9 2023 расклад'!L19</f>
        <v>9</v>
      </c>
      <c r="P19" s="418">
        <f>'Биология-9 2018 расклад'!M20</f>
        <v>0</v>
      </c>
      <c r="Q19" s="419">
        <f>'Биология-9 2019 расклад'!M20</f>
        <v>78.27</v>
      </c>
      <c r="R19" s="419" t="s">
        <v>139</v>
      </c>
      <c r="S19" s="419"/>
      <c r="T19" s="447">
        <f>'Биология-9 2022 расклад'!M19</f>
        <v>57.142857142857139</v>
      </c>
      <c r="U19" s="506">
        <f>'Биология-9 2023 расклад'!M19</f>
        <v>90</v>
      </c>
      <c r="V19" s="416">
        <f>'Биология-9 2018 расклад'!N20</f>
        <v>0</v>
      </c>
      <c r="W19" s="417">
        <f>'Биология-9 2019 расклад'!N20</f>
        <v>0</v>
      </c>
      <c r="X19" s="417" t="s">
        <v>139</v>
      </c>
      <c r="Y19" s="417"/>
      <c r="Z19" s="443">
        <f>'Биология-9 2022 расклад'!N19</f>
        <v>0</v>
      </c>
      <c r="AA19" s="500">
        <f>'Биология-9 2023 расклад'!N19</f>
        <v>0</v>
      </c>
      <c r="AB19" s="452">
        <f>'Биология-9 2018 расклад'!O20</f>
        <v>0</v>
      </c>
      <c r="AC19" s="419">
        <f>'Биология-9 2019 расклад'!O20</f>
        <v>0</v>
      </c>
      <c r="AD19" s="419" t="s">
        <v>139</v>
      </c>
      <c r="AE19" s="457"/>
      <c r="AF19" s="457">
        <f>'Биология-9 2022 расклад'!O19</f>
        <v>0</v>
      </c>
      <c r="AG19" s="461">
        <f>'Биология-9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415" t="s">
        <v>12</v>
      </c>
      <c r="D20" s="416">
        <f>'Биология-9 2018 расклад'!K21</f>
        <v>6</v>
      </c>
      <c r="E20" s="417">
        <f>'Биология-9 2019 расклад'!K21</f>
        <v>29</v>
      </c>
      <c r="F20" s="417" t="s">
        <v>139</v>
      </c>
      <c r="G20" s="417"/>
      <c r="H20" s="443">
        <f>'Биология-9 2022 расклад'!K20</f>
        <v>8</v>
      </c>
      <c r="I20" s="500">
        <f>'Биология-9 2023 расклад'!K20</f>
        <v>15</v>
      </c>
      <c r="J20" s="416">
        <f>'Биология-9 2018 расклад'!L21</f>
        <v>2.0004000000000004</v>
      </c>
      <c r="K20" s="417">
        <f>'Биология-9 2019 расклад'!L21</f>
        <v>16.9998</v>
      </c>
      <c r="L20" s="417" t="s">
        <v>139</v>
      </c>
      <c r="M20" s="417"/>
      <c r="N20" s="443">
        <f>'Биология-9 2022 расклад'!L20</f>
        <v>8</v>
      </c>
      <c r="O20" s="500">
        <f>'Биология-9 2023 расклад'!L20</f>
        <v>11</v>
      </c>
      <c r="P20" s="418">
        <f>'Биология-9 2018 расклад'!M21</f>
        <v>33.340000000000003</v>
      </c>
      <c r="Q20" s="419">
        <f>'Биология-9 2019 расклад'!M21</f>
        <v>58.620000000000005</v>
      </c>
      <c r="R20" s="419" t="s">
        <v>139</v>
      </c>
      <c r="S20" s="419"/>
      <c r="T20" s="447">
        <f>'Биология-9 2022 расклад'!M20</f>
        <v>100</v>
      </c>
      <c r="U20" s="506">
        <f>'Биология-9 2023 расклад'!M20</f>
        <v>73.333333333333329</v>
      </c>
      <c r="V20" s="416">
        <f>'Биология-9 2018 расклад'!N21</f>
        <v>0</v>
      </c>
      <c r="W20" s="417">
        <f>'Биология-9 2019 расклад'!N21</f>
        <v>0</v>
      </c>
      <c r="X20" s="417" t="s">
        <v>139</v>
      </c>
      <c r="Y20" s="417"/>
      <c r="Z20" s="443">
        <f>'Биология-9 2022 расклад'!N20</f>
        <v>0</v>
      </c>
      <c r="AA20" s="500">
        <f>'Биология-9 2023 расклад'!N20</f>
        <v>0</v>
      </c>
      <c r="AB20" s="452">
        <f>'Биология-9 2018 расклад'!O21</f>
        <v>0</v>
      </c>
      <c r="AC20" s="419">
        <f>'Биология-9 2019 расклад'!O21</f>
        <v>0</v>
      </c>
      <c r="AD20" s="419" t="s">
        <v>139</v>
      </c>
      <c r="AE20" s="457"/>
      <c r="AF20" s="457">
        <f>'Биология-9 2022 расклад'!O20</f>
        <v>0</v>
      </c>
      <c r="AG20" s="461">
        <f>'Биология-9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415" t="s">
        <v>15</v>
      </c>
      <c r="D21" s="416">
        <f>'Биология-9 2018 расклад'!K22</f>
        <v>27</v>
      </c>
      <c r="E21" s="417">
        <f>'Биология-9 2019 расклад'!K22</f>
        <v>27</v>
      </c>
      <c r="F21" s="417">
        <f>'Биология-9 2020 расклад'!K22</f>
        <v>18</v>
      </c>
      <c r="G21" s="417"/>
      <c r="H21" s="443">
        <f>'Биология-9 2022 расклад'!K21</f>
        <v>21</v>
      </c>
      <c r="I21" s="500">
        <f>'Биология-9 2023 расклад'!K21</f>
        <v>17</v>
      </c>
      <c r="J21" s="416">
        <f>'Биология-9 2018 расклад'!L22</f>
        <v>17.001899999999999</v>
      </c>
      <c r="K21" s="417">
        <f>'Биология-9 2019 расклад'!L22</f>
        <v>13.000500000000002</v>
      </c>
      <c r="L21" s="417">
        <f>'Биология-9 2020 расклад'!L22</f>
        <v>9.9990000000000006</v>
      </c>
      <c r="M21" s="417"/>
      <c r="N21" s="443">
        <f>'Биология-9 2022 расклад'!L21</f>
        <v>4</v>
      </c>
      <c r="O21" s="500">
        <f>'Биология-9 2023 расклад'!L21</f>
        <v>14</v>
      </c>
      <c r="P21" s="418">
        <f>'Биология-9 2018 расклад'!M22</f>
        <v>62.97</v>
      </c>
      <c r="Q21" s="419">
        <f>'Биология-9 2019 расклад'!M22</f>
        <v>48.150000000000006</v>
      </c>
      <c r="R21" s="419">
        <f>'Биология-9 2020 расклад'!M22</f>
        <v>55.55</v>
      </c>
      <c r="S21" s="419"/>
      <c r="T21" s="447">
        <f>'Биология-9 2022 расклад'!M21</f>
        <v>19.047619047619047</v>
      </c>
      <c r="U21" s="506">
        <f>'Биология-9 2023 расклад'!M21</f>
        <v>82.352941176470594</v>
      </c>
      <c r="V21" s="416">
        <f>'Биология-9 2018 расклад'!N22</f>
        <v>0</v>
      </c>
      <c r="W21" s="417">
        <f>'Биология-9 2019 расклад'!N22</f>
        <v>0</v>
      </c>
      <c r="X21" s="417">
        <f>'Биология-9 2020 расклад'!N22</f>
        <v>0</v>
      </c>
      <c r="Y21" s="417"/>
      <c r="Z21" s="443">
        <f>'Биология-9 2022 расклад'!N21</f>
        <v>0</v>
      </c>
      <c r="AA21" s="500">
        <f>'Биология-9 2023 расклад'!N21</f>
        <v>0</v>
      </c>
      <c r="AB21" s="452">
        <f>'Биология-9 2018 расклад'!O22</f>
        <v>0</v>
      </c>
      <c r="AC21" s="419">
        <f>'Биология-9 2019 расклад'!O22</f>
        <v>0</v>
      </c>
      <c r="AD21" s="419">
        <f>'Биология-9 2020 расклад'!O22</f>
        <v>0</v>
      </c>
      <c r="AE21" s="457"/>
      <c r="AF21" s="457">
        <f>'Биология-9 2022 расклад'!O21</f>
        <v>0</v>
      </c>
      <c r="AG21" s="461">
        <f>'Биология-9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415" t="s">
        <v>14</v>
      </c>
      <c r="D22" s="416">
        <f>'Биология-9 2018 расклад'!K23</f>
        <v>23</v>
      </c>
      <c r="E22" s="417">
        <f>'Биология-9 2019 расклад'!K23</f>
        <v>17</v>
      </c>
      <c r="F22" s="417">
        <f>'Биология-9 2020 расклад'!K23</f>
        <v>43</v>
      </c>
      <c r="G22" s="417"/>
      <c r="H22" s="443"/>
      <c r="I22" s="500">
        <f>'Биология-9 2023 расклад'!K22</f>
        <v>10</v>
      </c>
      <c r="J22" s="416">
        <f>'Биология-9 2018 расклад'!L23</f>
        <v>2.9991999999999996</v>
      </c>
      <c r="K22" s="417">
        <f>'Биология-9 2019 расклад'!L23</f>
        <v>3.0004999999999997</v>
      </c>
      <c r="L22" s="417">
        <f>'Биология-9 2020 расклад'!L23</f>
        <v>14.998400000000002</v>
      </c>
      <c r="M22" s="417"/>
      <c r="N22" s="443"/>
      <c r="O22" s="500">
        <f>'Биология-9 2023 расклад'!L22</f>
        <v>7</v>
      </c>
      <c r="P22" s="418">
        <f>'Биология-9 2018 расклад'!M23</f>
        <v>13.04</v>
      </c>
      <c r="Q22" s="419">
        <f>'Биология-9 2019 расклад'!M23</f>
        <v>17.649999999999999</v>
      </c>
      <c r="R22" s="419">
        <f>'Биология-9 2020 расклад'!M23</f>
        <v>34.880000000000003</v>
      </c>
      <c r="S22" s="419"/>
      <c r="T22" s="447" t="s">
        <v>139</v>
      </c>
      <c r="U22" s="506">
        <f>'Биология-9 2023 расклад'!M22</f>
        <v>70</v>
      </c>
      <c r="V22" s="416">
        <f>'Биология-9 2018 расклад'!N23</f>
        <v>2.9991999999999996</v>
      </c>
      <c r="W22" s="417">
        <f>'Биология-9 2019 расклад'!N23</f>
        <v>0.99959999999999993</v>
      </c>
      <c r="X22" s="417">
        <f>'Биология-9 2020 расклад'!N23</f>
        <v>3.9990000000000006</v>
      </c>
      <c r="Y22" s="417"/>
      <c r="Z22" s="443"/>
      <c r="AA22" s="500">
        <f>'Биология-9 2023 расклад'!N22</f>
        <v>0</v>
      </c>
      <c r="AB22" s="452">
        <f>'Биология-9 2018 расклад'!O23</f>
        <v>13.04</v>
      </c>
      <c r="AC22" s="419">
        <f>'Биология-9 2019 расклад'!O23</f>
        <v>5.88</v>
      </c>
      <c r="AD22" s="419">
        <f>'Биология-9 2020 расклад'!O23</f>
        <v>9.3000000000000007</v>
      </c>
      <c r="AE22" s="457"/>
      <c r="AF22" s="457"/>
      <c r="AG22" s="461">
        <f>'Биология-9 2023 расклад'!O22</f>
        <v>0</v>
      </c>
    </row>
    <row r="23" spans="1:33" s="1" customFormat="1" ht="15" customHeight="1" x14ac:dyDescent="0.25">
      <c r="A23" s="11">
        <v>7</v>
      </c>
      <c r="B23" s="48">
        <v>20460</v>
      </c>
      <c r="C23" s="415" t="s">
        <v>16</v>
      </c>
      <c r="D23" s="416">
        <f>'Биология-9 2018 расклад'!K24</f>
        <v>8</v>
      </c>
      <c r="E23" s="417">
        <f>'Биология-9 2019 расклад'!K24</f>
        <v>25</v>
      </c>
      <c r="F23" s="417" t="s">
        <v>139</v>
      </c>
      <c r="G23" s="417"/>
      <c r="H23" s="443">
        <f>'Биология-9 2022 расклад'!K23</f>
        <v>10</v>
      </c>
      <c r="I23" s="500">
        <f>'Биология-9 2023 расклад'!K23</f>
        <v>8</v>
      </c>
      <c r="J23" s="416">
        <f>'Биология-9 2018 расклад'!L24</f>
        <v>5</v>
      </c>
      <c r="K23" s="417">
        <f>'Биология-9 2019 расклад'!L24</f>
        <v>9</v>
      </c>
      <c r="L23" s="417" t="s">
        <v>139</v>
      </c>
      <c r="M23" s="417"/>
      <c r="N23" s="443">
        <f>'Биология-9 2022 расклад'!L23</f>
        <v>2</v>
      </c>
      <c r="O23" s="500">
        <f>'Биология-9 2023 расклад'!L23</f>
        <v>4</v>
      </c>
      <c r="P23" s="418">
        <f>'Биология-9 2018 расклад'!M24</f>
        <v>62.5</v>
      </c>
      <c r="Q23" s="419">
        <f>'Биология-9 2019 расклад'!M24</f>
        <v>36</v>
      </c>
      <c r="R23" s="419" t="s">
        <v>139</v>
      </c>
      <c r="S23" s="419"/>
      <c r="T23" s="447">
        <f>'Биология-9 2022 расклад'!M23</f>
        <v>20</v>
      </c>
      <c r="U23" s="506">
        <f>'Биология-9 2023 расклад'!M23</f>
        <v>50</v>
      </c>
      <c r="V23" s="416">
        <f>'Биология-9 2018 расклад'!N24</f>
        <v>0</v>
      </c>
      <c r="W23" s="417">
        <f>'Биология-9 2019 расклад'!N24</f>
        <v>1</v>
      </c>
      <c r="X23" s="417" t="s">
        <v>139</v>
      </c>
      <c r="Y23" s="417"/>
      <c r="Z23" s="443">
        <f>'Биология-9 2022 расклад'!N23</f>
        <v>0</v>
      </c>
      <c r="AA23" s="500">
        <f>'Биология-9 2023 расклад'!N23</f>
        <v>0</v>
      </c>
      <c r="AB23" s="452">
        <f>'Биология-9 2018 расклад'!O24</f>
        <v>0</v>
      </c>
      <c r="AC23" s="419">
        <f>'Биология-9 2019 расклад'!O24</f>
        <v>4</v>
      </c>
      <c r="AD23" s="419" t="s">
        <v>139</v>
      </c>
      <c r="AE23" s="457"/>
      <c r="AF23" s="457">
        <f>'Биология-9 2022 расклад'!O23</f>
        <v>0</v>
      </c>
      <c r="AG23" s="461">
        <f>'Биология-9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415" t="s">
        <v>17</v>
      </c>
      <c r="D24" s="416">
        <f>'Биология-9 2018 расклад'!K25</f>
        <v>4</v>
      </c>
      <c r="E24" s="417">
        <f>'Биология-9 2019 расклад'!K25</f>
        <v>15</v>
      </c>
      <c r="F24" s="417" t="s">
        <v>139</v>
      </c>
      <c r="G24" s="417"/>
      <c r="H24" s="443">
        <f>'Биология-9 2022 расклад'!K24</f>
        <v>10</v>
      </c>
      <c r="I24" s="500">
        <f>'Биология-9 2023 расклад'!K24</f>
        <v>6</v>
      </c>
      <c r="J24" s="416">
        <f>'Биология-9 2018 расклад'!L25</f>
        <v>1</v>
      </c>
      <c r="K24" s="417">
        <f>'Биология-9 2019 расклад'!L25</f>
        <v>7.0005000000000006</v>
      </c>
      <c r="L24" s="417" t="s">
        <v>139</v>
      </c>
      <c r="M24" s="417"/>
      <c r="N24" s="443">
        <f>'Биология-9 2022 расклад'!L24</f>
        <v>6</v>
      </c>
      <c r="O24" s="500">
        <f>'Биология-9 2023 расклад'!L24</f>
        <v>5</v>
      </c>
      <c r="P24" s="418">
        <f>'Биология-9 2018 расклад'!M25</f>
        <v>25</v>
      </c>
      <c r="Q24" s="419">
        <f>'Биология-9 2019 расклад'!M25</f>
        <v>46.67</v>
      </c>
      <c r="R24" s="419" t="s">
        <v>139</v>
      </c>
      <c r="S24" s="419"/>
      <c r="T24" s="447">
        <f>'Биология-9 2022 расклад'!M24</f>
        <v>60</v>
      </c>
      <c r="U24" s="506">
        <f>'Биология-9 2023 расклад'!M24</f>
        <v>83.333333333333329</v>
      </c>
      <c r="V24" s="416">
        <f>'Биология-9 2018 расклад'!N25</f>
        <v>0</v>
      </c>
      <c r="W24" s="417">
        <f>'Биология-9 2019 расклад'!N25</f>
        <v>0</v>
      </c>
      <c r="X24" s="417" t="s">
        <v>139</v>
      </c>
      <c r="Y24" s="417"/>
      <c r="Z24" s="443">
        <f>'Биология-9 2022 расклад'!N24</f>
        <v>0</v>
      </c>
      <c r="AA24" s="500">
        <f>'Биология-9 2023 расклад'!N24</f>
        <v>0</v>
      </c>
      <c r="AB24" s="452">
        <f>'Биология-9 2018 расклад'!O25</f>
        <v>0</v>
      </c>
      <c r="AC24" s="419">
        <f>'Биология-9 2019 расклад'!O25</f>
        <v>0</v>
      </c>
      <c r="AD24" s="419" t="s">
        <v>139</v>
      </c>
      <c r="AE24" s="457"/>
      <c r="AF24" s="457">
        <f>'Биология-9 2022 расклад'!O24</f>
        <v>0</v>
      </c>
      <c r="AG24" s="461">
        <f>'Биология-9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415" t="s">
        <v>18</v>
      </c>
      <c r="D25" s="416">
        <f>'Биология-9 2018 расклад'!K26</f>
        <v>8</v>
      </c>
      <c r="E25" s="417">
        <f>'Биология-9 2019 расклад'!K26</f>
        <v>7</v>
      </c>
      <c r="F25" s="417">
        <f>'Биология-9 2020 расклад'!K26</f>
        <v>20</v>
      </c>
      <c r="G25" s="417"/>
      <c r="H25" s="443">
        <f>'Биология-9 2022 расклад'!K25</f>
        <v>11</v>
      </c>
      <c r="I25" s="500">
        <f>'Биология-9 2023 расклад'!K25</f>
        <v>3</v>
      </c>
      <c r="J25" s="416">
        <f>'Биология-9 2018 расклад'!L26</f>
        <v>2</v>
      </c>
      <c r="K25" s="417">
        <f>'Биология-9 2019 расклад'!L26</f>
        <v>3.9998</v>
      </c>
      <c r="L25" s="417">
        <f>'Биология-9 2020 расклад'!L26</f>
        <v>1</v>
      </c>
      <c r="M25" s="417"/>
      <c r="N25" s="443">
        <f>'Биология-9 2022 расклад'!L25</f>
        <v>6</v>
      </c>
      <c r="O25" s="500">
        <f>'Биология-9 2023 расклад'!L25</f>
        <v>1</v>
      </c>
      <c r="P25" s="418">
        <f>'Биология-9 2018 расклад'!M26</f>
        <v>25</v>
      </c>
      <c r="Q25" s="419">
        <f>'Биология-9 2019 расклад'!M26</f>
        <v>57.14</v>
      </c>
      <c r="R25" s="419">
        <f>'Биология-9 2020 расклад'!M26</f>
        <v>5</v>
      </c>
      <c r="S25" s="419"/>
      <c r="T25" s="447">
        <f>'Биология-9 2022 расклад'!M25</f>
        <v>54.545454545454547</v>
      </c>
      <c r="U25" s="506">
        <f>'Биология-9 2023 расклад'!M25</f>
        <v>33.333333333333336</v>
      </c>
      <c r="V25" s="416">
        <f>'Биология-9 2018 расклад'!N26</f>
        <v>0</v>
      </c>
      <c r="W25" s="417">
        <f>'Биология-9 2019 расклад'!N26</f>
        <v>0</v>
      </c>
      <c r="X25" s="417">
        <f>'Биология-9 2020 расклад'!N26</f>
        <v>13</v>
      </c>
      <c r="Y25" s="417"/>
      <c r="Z25" s="443">
        <f>'Биология-9 2022 расклад'!N25</f>
        <v>2.0000000000000004</v>
      </c>
      <c r="AA25" s="500">
        <f>'Биология-9 2023 расклад'!N25</f>
        <v>0</v>
      </c>
      <c r="AB25" s="452">
        <f>'Биология-9 2018 расклад'!O26</f>
        <v>0</v>
      </c>
      <c r="AC25" s="419">
        <f>'Биология-9 2019 расклад'!O26</f>
        <v>0</v>
      </c>
      <c r="AD25" s="419">
        <f>'Биология-9 2020 расклад'!O26</f>
        <v>65</v>
      </c>
      <c r="AE25" s="457"/>
      <c r="AF25" s="457">
        <f>'Биология-9 2022 расклад'!O25</f>
        <v>18.181818181818183</v>
      </c>
      <c r="AG25" s="461">
        <f>'Биология-9 2023 расклад'!O25</f>
        <v>0</v>
      </c>
    </row>
    <row r="26" spans="1:33" s="1" customFormat="1" ht="15" customHeight="1" x14ac:dyDescent="0.25">
      <c r="A26" s="11">
        <v>10</v>
      </c>
      <c r="B26" s="48">
        <v>20810</v>
      </c>
      <c r="C26" s="415" t="s">
        <v>19</v>
      </c>
      <c r="D26" s="416">
        <f>'Биология-9 2018 расклад'!K27</f>
        <v>19</v>
      </c>
      <c r="E26" s="417">
        <f>'Биология-9 2019 расклад'!K27</f>
        <v>25</v>
      </c>
      <c r="F26" s="417" t="s">
        <v>139</v>
      </c>
      <c r="G26" s="417"/>
      <c r="H26" s="443">
        <f>'Биология-9 2022 расклад'!K26</f>
        <v>10</v>
      </c>
      <c r="I26" s="500">
        <f>'Биология-9 2023 расклад'!K26</f>
        <v>1</v>
      </c>
      <c r="J26" s="416">
        <f>'Биология-9 2018 расклад'!L27</f>
        <v>6.9996</v>
      </c>
      <c r="K26" s="417">
        <f>'Биология-9 2019 расклад'!L27</f>
        <v>3</v>
      </c>
      <c r="L26" s="417" t="s">
        <v>139</v>
      </c>
      <c r="M26" s="417"/>
      <c r="N26" s="443">
        <f>'Биология-9 2022 расклад'!L26</f>
        <v>3</v>
      </c>
      <c r="O26" s="500">
        <f>'Биология-9 2023 расклад'!L26</f>
        <v>1</v>
      </c>
      <c r="P26" s="418">
        <f>'Биология-9 2018 расклад'!M27</f>
        <v>36.840000000000003</v>
      </c>
      <c r="Q26" s="419">
        <f>'Биология-9 2019 расклад'!M27</f>
        <v>12</v>
      </c>
      <c r="R26" s="419" t="s">
        <v>139</v>
      </c>
      <c r="S26" s="419"/>
      <c r="T26" s="447">
        <f>'Биология-9 2022 расклад'!M26</f>
        <v>30</v>
      </c>
      <c r="U26" s="506">
        <f>'Биология-9 2023 расклад'!M26</f>
        <v>100</v>
      </c>
      <c r="V26" s="416">
        <f>'Биология-9 2018 расклад'!N27</f>
        <v>0</v>
      </c>
      <c r="W26" s="417">
        <f>'Биология-9 2019 расклад'!N27</f>
        <v>0</v>
      </c>
      <c r="X26" s="417" t="s">
        <v>139</v>
      </c>
      <c r="Y26" s="417"/>
      <c r="Z26" s="443">
        <f>'Биология-9 2022 расклад'!N26</f>
        <v>1</v>
      </c>
      <c r="AA26" s="500">
        <f>'Биология-9 2023 расклад'!N26</f>
        <v>0</v>
      </c>
      <c r="AB26" s="452">
        <f>'Биология-9 2018 расклад'!O27</f>
        <v>0</v>
      </c>
      <c r="AC26" s="419">
        <f>'Биология-9 2019 расклад'!O27</f>
        <v>0</v>
      </c>
      <c r="AD26" s="419" t="s">
        <v>139</v>
      </c>
      <c r="AE26" s="457"/>
      <c r="AF26" s="457">
        <f>'Биология-9 2022 расклад'!O26</f>
        <v>10</v>
      </c>
      <c r="AG26" s="461">
        <f>'Биология-9 2023 расклад'!O26</f>
        <v>0</v>
      </c>
    </row>
    <row r="27" spans="1:33" s="1" customFormat="1" ht="15" customHeight="1" x14ac:dyDescent="0.25">
      <c r="A27" s="11">
        <v>11</v>
      </c>
      <c r="B27" s="48">
        <v>20900</v>
      </c>
      <c r="C27" s="415" t="s">
        <v>20</v>
      </c>
      <c r="D27" s="416">
        <f>'Биология-9 2018 расклад'!K28</f>
        <v>28</v>
      </c>
      <c r="E27" s="417">
        <f>'Биология-9 2019 расклад'!K28</f>
        <v>37</v>
      </c>
      <c r="F27" s="417" t="s">
        <v>139</v>
      </c>
      <c r="G27" s="417"/>
      <c r="H27" s="443">
        <f>'Биология-9 2022 расклад'!K27</f>
        <v>13</v>
      </c>
      <c r="I27" s="500">
        <f>'Биология-9 2023 расклад'!K27</f>
        <v>7</v>
      </c>
      <c r="J27" s="416">
        <f>'Биология-9 2018 расклад'!L28</f>
        <v>20.000400000000003</v>
      </c>
      <c r="K27" s="417">
        <f>'Биология-9 2019 расклад'!L28</f>
        <v>7.0004000000000008</v>
      </c>
      <c r="L27" s="417" t="s">
        <v>139</v>
      </c>
      <c r="M27" s="417"/>
      <c r="N27" s="443">
        <f>'Биология-9 2022 расклад'!L27</f>
        <v>2</v>
      </c>
      <c r="O27" s="500">
        <f>'Биология-9 2023 расклад'!L27</f>
        <v>6</v>
      </c>
      <c r="P27" s="418">
        <f>'Биология-9 2018 расклад'!M28</f>
        <v>71.430000000000007</v>
      </c>
      <c r="Q27" s="419">
        <f>'Биология-9 2019 расклад'!M28</f>
        <v>18.920000000000002</v>
      </c>
      <c r="R27" s="419" t="s">
        <v>139</v>
      </c>
      <c r="S27" s="419"/>
      <c r="T27" s="447">
        <f>'Биология-9 2022 расклад'!M27</f>
        <v>15.384615384615385</v>
      </c>
      <c r="U27" s="506">
        <f>'Биология-9 2023 расклад'!M27</f>
        <v>85.714285714285708</v>
      </c>
      <c r="V27" s="416">
        <f>'Биология-9 2018 расклад'!N28</f>
        <v>0</v>
      </c>
      <c r="W27" s="417">
        <f>'Биология-9 2019 расклад'!N28</f>
        <v>0</v>
      </c>
      <c r="X27" s="417" t="s">
        <v>139</v>
      </c>
      <c r="Y27" s="417"/>
      <c r="Z27" s="443">
        <f>'Биология-9 2022 расклад'!N27</f>
        <v>1</v>
      </c>
      <c r="AA27" s="500">
        <f>'Биология-9 2023 расклад'!N27</f>
        <v>0</v>
      </c>
      <c r="AB27" s="452">
        <f>'Биология-9 2018 расклад'!O28</f>
        <v>0</v>
      </c>
      <c r="AC27" s="419">
        <f>'Биология-9 2019 расклад'!O28</f>
        <v>0</v>
      </c>
      <c r="AD27" s="419" t="s">
        <v>139</v>
      </c>
      <c r="AE27" s="457"/>
      <c r="AF27" s="457">
        <f>'Биология-9 2022 расклад'!O27</f>
        <v>7.6923076923076925</v>
      </c>
      <c r="AG27" s="461">
        <f>'Биология-9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421" t="s">
        <v>22</v>
      </c>
      <c r="D28" s="422">
        <f>'Биология-9 2018 расклад'!K29</f>
        <v>17</v>
      </c>
      <c r="E28" s="423">
        <f>'Биология-9 2019 расклад'!K29</f>
        <v>4</v>
      </c>
      <c r="F28" s="423" t="s">
        <v>139</v>
      </c>
      <c r="G28" s="423"/>
      <c r="H28" s="444">
        <f>'Биология-9 2022 расклад'!K28</f>
        <v>9</v>
      </c>
      <c r="I28" s="501">
        <f>'Биология-9 2023 расклад'!K28</f>
        <v>1</v>
      </c>
      <c r="J28" s="422">
        <f>'Биология-9 2018 расклад'!L29</f>
        <v>8.0001999999999995</v>
      </c>
      <c r="K28" s="423">
        <f>'Биология-9 2019 расклад'!L29</f>
        <v>0</v>
      </c>
      <c r="L28" s="423" t="s">
        <v>139</v>
      </c>
      <c r="M28" s="423"/>
      <c r="N28" s="444">
        <f>'Биология-9 2022 расклад'!L28</f>
        <v>7</v>
      </c>
      <c r="O28" s="501">
        <f>'Биология-9 2023 расклад'!L28</f>
        <v>1</v>
      </c>
      <c r="P28" s="424">
        <f>'Биология-9 2018 расклад'!M29</f>
        <v>47.06</v>
      </c>
      <c r="Q28" s="425">
        <f>'Биология-9 2019 расклад'!M29</f>
        <v>0</v>
      </c>
      <c r="R28" s="425" t="s">
        <v>139</v>
      </c>
      <c r="S28" s="425"/>
      <c r="T28" s="448">
        <f>'Биология-9 2022 расклад'!M28</f>
        <v>77.777777777777771</v>
      </c>
      <c r="U28" s="507">
        <f>'Биология-9 2023 расклад'!M28</f>
        <v>100</v>
      </c>
      <c r="V28" s="422">
        <f>'Биология-9 2018 расклад'!N29</f>
        <v>0</v>
      </c>
      <c r="W28" s="423">
        <f>'Биология-9 2019 расклад'!N29</f>
        <v>0</v>
      </c>
      <c r="X28" s="423" t="s">
        <v>139</v>
      </c>
      <c r="Y28" s="423"/>
      <c r="Z28" s="444">
        <f>'Биология-9 2022 расклад'!N28</f>
        <v>0</v>
      </c>
      <c r="AA28" s="501">
        <f>'Биология-9 2023 расклад'!N28</f>
        <v>0</v>
      </c>
      <c r="AB28" s="453">
        <f>'Биология-9 2018 расклад'!O29</f>
        <v>0</v>
      </c>
      <c r="AC28" s="425">
        <f>'Биология-9 2019 расклад'!O29</f>
        <v>0</v>
      </c>
      <c r="AD28" s="425" t="s">
        <v>139</v>
      </c>
      <c r="AE28" s="458"/>
      <c r="AF28" s="458">
        <f>'Биология-9 2022 расклад'!O28</f>
        <v>0</v>
      </c>
      <c r="AG28" s="462">
        <f>'Биология-9 2023 расклад'!O28</f>
        <v>0</v>
      </c>
    </row>
    <row r="29" spans="1:33" s="1" customFormat="1" ht="15" customHeight="1" thickBot="1" x14ac:dyDescent="0.3">
      <c r="A29" s="35"/>
      <c r="B29" s="51"/>
      <c r="C29" s="426" t="s">
        <v>103</v>
      </c>
      <c r="D29" s="471">
        <f>'Биология-9 2018 расклад'!K30</f>
        <v>263</v>
      </c>
      <c r="E29" s="472">
        <f>'Биология-9 2019 расклад'!K30</f>
        <v>288</v>
      </c>
      <c r="F29" s="472">
        <f>'Биология-9 2020 расклад'!K30</f>
        <v>159</v>
      </c>
      <c r="G29" s="472">
        <f>'Биология-9 2021 расклад'!K30</f>
        <v>0</v>
      </c>
      <c r="H29" s="473">
        <f>'Биология-9 2022 расклад'!K29</f>
        <v>326</v>
      </c>
      <c r="I29" s="499">
        <f>'Биология-9 2023 расклад'!K29</f>
        <v>338</v>
      </c>
      <c r="J29" s="471">
        <f>'Биология-9 2018 расклад'!L30</f>
        <v>116.99890000000001</v>
      </c>
      <c r="K29" s="472">
        <f>'Биология-9 2019 расклад'!L30</f>
        <v>88.001499999999979</v>
      </c>
      <c r="L29" s="472">
        <f>'Биология-9 2020 расклад'!L30</f>
        <v>37.995800000000003</v>
      </c>
      <c r="M29" s="472">
        <f>'Биология-9 2021 расклад'!L30</f>
        <v>0</v>
      </c>
      <c r="N29" s="473">
        <f>'Биология-9 2022 расклад'!L29</f>
        <v>123</v>
      </c>
      <c r="O29" s="499">
        <f>'Биология-9 2023 расклад'!L29</f>
        <v>192</v>
      </c>
      <c r="P29" s="474">
        <f>'Биология-9 2018 расклад'!M30</f>
        <v>48.905789473684202</v>
      </c>
      <c r="Q29" s="475">
        <f>'Биология-9 2019 расклад'!M30</f>
        <v>32.459999999999994</v>
      </c>
      <c r="R29" s="475">
        <f>'Биология-9 2020 расклад'!M30</f>
        <v>18.123333333333335</v>
      </c>
      <c r="S29" s="475">
        <f>'Биология-9 2021 расклад'!M30</f>
        <v>0</v>
      </c>
      <c r="T29" s="476">
        <f>'Биология-9 2022 расклад'!M29</f>
        <v>42.885071957053377</v>
      </c>
      <c r="U29" s="505">
        <f>'Биология-9 2023 расклад'!M29</f>
        <v>56.80473372781065</v>
      </c>
      <c r="V29" s="471">
        <f>'Биология-9 2018 расклад'!N30</f>
        <v>2.0004</v>
      </c>
      <c r="W29" s="472">
        <f>'Биология-9 2019 расклад'!N30</f>
        <v>7.9984000000000002</v>
      </c>
      <c r="X29" s="472">
        <f>'Биология-9 2020 расклад'!N30</f>
        <v>24.997900000000001</v>
      </c>
      <c r="Y29" s="472">
        <f>'Биология-9 2021 расклад'!N30</f>
        <v>0</v>
      </c>
      <c r="Z29" s="473">
        <f>'Биология-9 2022 расклад'!N29</f>
        <v>10</v>
      </c>
      <c r="AA29" s="499">
        <f>'Биология-9 2023 расклад'!N29</f>
        <v>6</v>
      </c>
      <c r="AB29" s="477">
        <f>'Биология-9 2018 расклад'!O30</f>
        <v>0.37789473684210523</v>
      </c>
      <c r="AC29" s="475">
        <f>'Биология-9 2019 расклад'!O30</f>
        <v>1.6952941176470588</v>
      </c>
      <c r="AD29" s="475">
        <f>'Биология-9 2020 расклад'!O30</f>
        <v>20.58666666666667</v>
      </c>
      <c r="AE29" s="478">
        <f>'Биология-9 2021 расклад'!O30</f>
        <v>0</v>
      </c>
      <c r="AF29" s="478">
        <f>'Биология-9 2022 расклад'!O29</f>
        <v>2.3109526638938402</v>
      </c>
      <c r="AG29" s="479">
        <f>'Биология-9 2023 расклад'!O29</f>
        <v>1.7751479289940828</v>
      </c>
    </row>
    <row r="30" spans="1:33" s="1" customFormat="1" ht="15" customHeight="1" x14ac:dyDescent="0.25">
      <c r="A30" s="10">
        <v>1</v>
      </c>
      <c r="B30" s="49">
        <v>30070</v>
      </c>
      <c r="C30" s="410" t="s">
        <v>24</v>
      </c>
      <c r="D30" s="411">
        <f>'Биология-9 2018 расклад'!K31</f>
        <v>22</v>
      </c>
      <c r="E30" s="412">
        <f>'Биология-9 2019 расклад'!K31</f>
        <v>16</v>
      </c>
      <c r="F30" s="412" t="s">
        <v>139</v>
      </c>
      <c r="G30" s="412"/>
      <c r="H30" s="445">
        <f>'Биология-9 2022 расклад'!K30</f>
        <v>25</v>
      </c>
      <c r="I30" s="502">
        <f>'Биология-9 2023 расклад'!K30</f>
        <v>36</v>
      </c>
      <c r="J30" s="411">
        <f>'Биология-9 2018 расклад'!L31</f>
        <v>16.000600000000002</v>
      </c>
      <c r="K30" s="412">
        <f>'Биология-9 2019 расклад'!L31</f>
        <v>14</v>
      </c>
      <c r="L30" s="412" t="s">
        <v>139</v>
      </c>
      <c r="M30" s="412"/>
      <c r="N30" s="445">
        <f>'Биология-9 2022 расклад'!L30</f>
        <v>17</v>
      </c>
      <c r="O30" s="502">
        <f>'Биология-9 2023 расклад'!L30</f>
        <v>29</v>
      </c>
      <c r="P30" s="413">
        <f>'Биология-9 2018 расклад'!M31</f>
        <v>72.73</v>
      </c>
      <c r="Q30" s="414">
        <f>'Биология-9 2019 расклад'!M31</f>
        <v>87.5</v>
      </c>
      <c r="R30" s="414" t="s">
        <v>139</v>
      </c>
      <c r="S30" s="414"/>
      <c r="T30" s="449">
        <f>'Биология-9 2022 расклад'!M30</f>
        <v>68</v>
      </c>
      <c r="U30" s="508">
        <f>'Биология-9 2023 расклад'!M30</f>
        <v>80.555555555555557</v>
      </c>
      <c r="V30" s="411">
        <f>'Биология-9 2018 расклад'!N31</f>
        <v>0</v>
      </c>
      <c r="W30" s="412">
        <f>'Биология-9 2019 расклад'!N31</f>
        <v>0</v>
      </c>
      <c r="X30" s="412" t="s">
        <v>139</v>
      </c>
      <c r="Y30" s="412"/>
      <c r="Z30" s="445">
        <f>'Биология-9 2022 расклад'!N30</f>
        <v>0</v>
      </c>
      <c r="AA30" s="502">
        <f>'Биология-9 2023 расклад'!N30</f>
        <v>0</v>
      </c>
      <c r="AB30" s="454">
        <f>'Биология-9 2018 расклад'!O31</f>
        <v>0</v>
      </c>
      <c r="AC30" s="414">
        <f>'Биология-9 2019 расклад'!O31</f>
        <v>0</v>
      </c>
      <c r="AD30" s="414" t="s">
        <v>139</v>
      </c>
      <c r="AE30" s="456"/>
      <c r="AF30" s="456">
        <f>'Биология-9 2022 расклад'!O30</f>
        <v>0</v>
      </c>
      <c r="AG30" s="460">
        <f>'Биология-9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415" t="s">
        <v>111</v>
      </c>
      <c r="D31" s="416">
        <f>'Биология-9 2018 расклад'!K32</f>
        <v>18</v>
      </c>
      <c r="E31" s="417">
        <f>'Биология-9 2019 расклад'!K32</f>
        <v>12</v>
      </c>
      <c r="F31" s="417" t="s">
        <v>139</v>
      </c>
      <c r="G31" s="417"/>
      <c r="H31" s="443">
        <f>'Биология-9 2022 расклад'!K31</f>
        <v>16</v>
      </c>
      <c r="I31" s="500">
        <f>'Биология-9 2023 расклад'!K31</f>
        <v>13</v>
      </c>
      <c r="J31" s="416">
        <f>'Биология-9 2018 расклад'!L32</f>
        <v>10.9998</v>
      </c>
      <c r="K31" s="417">
        <f>'Биология-9 2019 расклад'!L32</f>
        <v>6</v>
      </c>
      <c r="L31" s="417" t="s">
        <v>139</v>
      </c>
      <c r="M31" s="417"/>
      <c r="N31" s="443">
        <f>'Биология-9 2022 расклад'!L31</f>
        <v>9</v>
      </c>
      <c r="O31" s="500">
        <f>'Биология-9 2023 расклад'!L31</f>
        <v>11</v>
      </c>
      <c r="P31" s="418">
        <f>'Биология-9 2018 расклад'!M32</f>
        <v>61.11</v>
      </c>
      <c r="Q31" s="419">
        <f>'Биология-9 2019 расклад'!M32</f>
        <v>50</v>
      </c>
      <c r="R31" s="419" t="s">
        <v>139</v>
      </c>
      <c r="S31" s="419"/>
      <c r="T31" s="447">
        <f>'Биология-9 2022 расклад'!M31</f>
        <v>56.25</v>
      </c>
      <c r="U31" s="506">
        <f>'Биология-9 2023 расклад'!M31</f>
        <v>84.615384615384613</v>
      </c>
      <c r="V31" s="416">
        <f>'Биология-9 2018 расклад'!N32</f>
        <v>0</v>
      </c>
      <c r="W31" s="417">
        <f>'Биология-9 2019 расклад'!N32</f>
        <v>0</v>
      </c>
      <c r="X31" s="417" t="s">
        <v>139</v>
      </c>
      <c r="Y31" s="417"/>
      <c r="Z31" s="443">
        <f>'Биология-9 2022 расклад'!N31</f>
        <v>0</v>
      </c>
      <c r="AA31" s="500">
        <f>'Биология-9 2023 расклад'!N31</f>
        <v>0</v>
      </c>
      <c r="AB31" s="452">
        <f>'Биология-9 2018 расклад'!O32</f>
        <v>0</v>
      </c>
      <c r="AC31" s="419">
        <f>'Биология-9 2019 расклад'!O32</f>
        <v>0</v>
      </c>
      <c r="AD31" s="419" t="s">
        <v>139</v>
      </c>
      <c r="AE31" s="457"/>
      <c r="AF31" s="457">
        <f>'Биология-9 2022 расклад'!O31</f>
        <v>0</v>
      </c>
      <c r="AG31" s="461">
        <f>'Биология-9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420" t="s">
        <v>29</v>
      </c>
      <c r="D32" s="416">
        <f>'Биология-9 2018 расклад'!K33</f>
        <v>38</v>
      </c>
      <c r="E32" s="417">
        <f>'Биология-9 2019 расклад'!K33</f>
        <v>30</v>
      </c>
      <c r="F32" s="417">
        <f>'Биология-9 2020 расклад'!K33</f>
        <v>16</v>
      </c>
      <c r="G32" s="417"/>
      <c r="H32" s="443">
        <f>'Биология-9 2022 расклад'!K32</f>
        <v>21</v>
      </c>
      <c r="I32" s="500">
        <f>'Биология-9 2023 расклад'!K32</f>
        <v>27</v>
      </c>
      <c r="J32" s="416">
        <f>'Биология-9 2018 расклад'!L33</f>
        <v>13.9992</v>
      </c>
      <c r="K32" s="417">
        <f>'Биология-9 2019 расклад'!L33</f>
        <v>9.9990000000000006</v>
      </c>
      <c r="L32" s="417">
        <f>'Биология-9 2020 расклад'!L33</f>
        <v>1</v>
      </c>
      <c r="M32" s="417"/>
      <c r="N32" s="443">
        <f>'Биология-9 2022 расклад'!L32</f>
        <v>12</v>
      </c>
      <c r="O32" s="500">
        <f>'Биология-9 2023 расклад'!L32</f>
        <v>19</v>
      </c>
      <c r="P32" s="418">
        <f>'Биология-9 2018 расклад'!M33</f>
        <v>36.840000000000003</v>
      </c>
      <c r="Q32" s="419">
        <f>'Биология-9 2019 расклад'!M33</f>
        <v>33.33</v>
      </c>
      <c r="R32" s="419">
        <f>'Биология-9 2020 расклад'!M33</f>
        <v>6.25</v>
      </c>
      <c r="S32" s="419"/>
      <c r="T32" s="447">
        <f>'Биология-9 2022 расклад'!M32</f>
        <v>57.142857142857139</v>
      </c>
      <c r="U32" s="506">
        <f>'Биология-9 2023 расклад'!M32</f>
        <v>70.370370370370367</v>
      </c>
      <c r="V32" s="416">
        <f>'Биология-9 2018 расклад'!N33</f>
        <v>0.99939999999999996</v>
      </c>
      <c r="W32" s="417">
        <f>'Биология-9 2019 расклад'!N33</f>
        <v>0</v>
      </c>
      <c r="X32" s="417">
        <f>'Биология-9 2020 расклад'!N33</f>
        <v>6</v>
      </c>
      <c r="Y32" s="417"/>
      <c r="Z32" s="443">
        <f>'Биология-9 2022 расклад'!N32</f>
        <v>0</v>
      </c>
      <c r="AA32" s="500">
        <f>'Биология-9 2023 расклад'!N32</f>
        <v>0</v>
      </c>
      <c r="AB32" s="452">
        <f>'Биология-9 2018 расклад'!O33</f>
        <v>2.63</v>
      </c>
      <c r="AC32" s="419">
        <f>'Биология-9 2019 расклад'!O33</f>
        <v>0</v>
      </c>
      <c r="AD32" s="419">
        <f>'Биология-9 2020 расклад'!O33</f>
        <v>37.5</v>
      </c>
      <c r="AE32" s="457"/>
      <c r="AF32" s="457">
        <f>'Биология-9 2022 расклад'!O32</f>
        <v>0</v>
      </c>
      <c r="AG32" s="461">
        <f>'Биология-9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415" t="s">
        <v>23</v>
      </c>
      <c r="D33" s="416">
        <f>'Биология-9 2018 расклад'!K34</f>
        <v>7</v>
      </c>
      <c r="E33" s="417">
        <f>'Биология-9 2019 расклад'!K34</f>
        <v>10</v>
      </c>
      <c r="F33" s="417" t="s">
        <v>139</v>
      </c>
      <c r="G33" s="417"/>
      <c r="H33" s="443">
        <f>'Биология-9 2022 расклад'!K33</f>
        <v>10</v>
      </c>
      <c r="I33" s="500">
        <f>'Биология-9 2023 расклад'!K33</f>
        <v>8</v>
      </c>
      <c r="J33" s="416">
        <f>'Биология-9 2018 расклад'!L34</f>
        <v>5.9996999999999989</v>
      </c>
      <c r="K33" s="417">
        <f>'Биология-9 2019 расклад'!L34</f>
        <v>5</v>
      </c>
      <c r="L33" s="417" t="s">
        <v>139</v>
      </c>
      <c r="M33" s="417"/>
      <c r="N33" s="443">
        <f>'Биология-9 2022 расклад'!L33</f>
        <v>7</v>
      </c>
      <c r="O33" s="500">
        <f>'Биология-9 2023 расклад'!L33</f>
        <v>6</v>
      </c>
      <c r="P33" s="418">
        <f>'Биология-9 2018 расклад'!M34</f>
        <v>85.71</v>
      </c>
      <c r="Q33" s="419">
        <f>'Биология-9 2019 расклад'!M34</f>
        <v>50</v>
      </c>
      <c r="R33" s="419" t="s">
        <v>139</v>
      </c>
      <c r="S33" s="419"/>
      <c r="T33" s="447">
        <f>'Биология-9 2022 расклад'!M33</f>
        <v>70</v>
      </c>
      <c r="U33" s="506">
        <f>'Биология-9 2023 расклад'!M33</f>
        <v>75</v>
      </c>
      <c r="V33" s="416">
        <f>'Биология-9 2018 расклад'!N34</f>
        <v>0</v>
      </c>
      <c r="W33" s="417">
        <f>'Биология-9 2019 расклад'!N34</f>
        <v>0</v>
      </c>
      <c r="X33" s="417" t="s">
        <v>139</v>
      </c>
      <c r="Y33" s="417"/>
      <c r="Z33" s="443">
        <f>'Биология-9 2022 расклад'!N33</f>
        <v>0</v>
      </c>
      <c r="AA33" s="500">
        <f>'Биология-9 2023 расклад'!N33</f>
        <v>0</v>
      </c>
      <c r="AB33" s="452">
        <f>'Биология-9 2018 расклад'!O34</f>
        <v>0</v>
      </c>
      <c r="AC33" s="419">
        <f>'Биология-9 2019 расклад'!O34</f>
        <v>0</v>
      </c>
      <c r="AD33" s="419" t="s">
        <v>139</v>
      </c>
      <c r="AE33" s="457"/>
      <c r="AF33" s="457">
        <f>'Биология-9 2022 расклад'!O33</f>
        <v>0</v>
      </c>
      <c r="AG33" s="461">
        <f>'Биология-9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415" t="s">
        <v>37</v>
      </c>
      <c r="D34" s="416">
        <f>'Биология-9 2018 расклад'!K35</f>
        <v>28</v>
      </c>
      <c r="E34" s="417">
        <f>'Биология-9 2019 расклад'!K35</f>
        <v>26</v>
      </c>
      <c r="F34" s="417">
        <f>'Биология-9 2020 расклад'!K35</f>
        <v>89</v>
      </c>
      <c r="G34" s="417"/>
      <c r="H34" s="443">
        <f>'Биология-9 2022 расклад'!K34</f>
        <v>19</v>
      </c>
      <c r="I34" s="500">
        <f>'Биология-9 2023 расклад'!K34</f>
        <v>14</v>
      </c>
      <c r="J34" s="416">
        <f>'Биология-9 2018 расклад'!L35</f>
        <v>15.9992</v>
      </c>
      <c r="K34" s="417">
        <f>'Биология-9 2019 расклад'!L35</f>
        <v>13</v>
      </c>
      <c r="L34" s="417">
        <f>'Биология-9 2020 расклад'!L35</f>
        <v>27.999400000000001</v>
      </c>
      <c r="M34" s="417"/>
      <c r="N34" s="443">
        <f>'Биология-9 2022 расклад'!L34</f>
        <v>15</v>
      </c>
      <c r="O34" s="500">
        <f>'Биология-9 2023 расклад'!L34</f>
        <v>10</v>
      </c>
      <c r="P34" s="418">
        <f>'Биология-9 2018 расклад'!M35</f>
        <v>57.14</v>
      </c>
      <c r="Q34" s="419">
        <f>'Биология-9 2019 расклад'!M35</f>
        <v>50</v>
      </c>
      <c r="R34" s="419">
        <f>'Биология-9 2020 расклад'!M35</f>
        <v>31.46</v>
      </c>
      <c r="S34" s="419"/>
      <c r="T34" s="447">
        <f>'Биология-9 2022 расклад'!M34</f>
        <v>78.94736842105263</v>
      </c>
      <c r="U34" s="506">
        <f>'Биология-9 2023 расклад'!M34</f>
        <v>71.428571428571431</v>
      </c>
      <c r="V34" s="416">
        <f>'Биология-9 2018 расклад'!N35</f>
        <v>0</v>
      </c>
      <c r="W34" s="417">
        <f>'Биология-9 2019 расклад'!N35</f>
        <v>0</v>
      </c>
      <c r="X34" s="417">
        <f>'Биология-9 2020 расклад'!N35</f>
        <v>14.996500000000001</v>
      </c>
      <c r="Y34" s="417"/>
      <c r="Z34" s="443">
        <f>'Биология-9 2022 расклад'!N34</f>
        <v>0</v>
      </c>
      <c r="AA34" s="500">
        <f>'Биология-9 2023 расклад'!N34</f>
        <v>0</v>
      </c>
      <c r="AB34" s="452">
        <f>'Биология-9 2018 расклад'!O35</f>
        <v>0</v>
      </c>
      <c r="AC34" s="419">
        <f>'Биология-9 2019 расклад'!O35</f>
        <v>0</v>
      </c>
      <c r="AD34" s="419">
        <f>'Биология-9 2020 расклад'!O35</f>
        <v>16.850000000000001</v>
      </c>
      <c r="AE34" s="457"/>
      <c r="AF34" s="457">
        <f>'Биология-9 2022 расклад'!O34</f>
        <v>0</v>
      </c>
      <c r="AG34" s="461">
        <f>'Биология-9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415" t="s">
        <v>25</v>
      </c>
      <c r="D35" s="416">
        <f>'Биология-9 2018 расклад'!K36</f>
        <v>5</v>
      </c>
      <c r="E35" s="417">
        <f>'Биология-9 2019 расклад'!K36</f>
        <v>6</v>
      </c>
      <c r="F35" s="417" t="s">
        <v>139</v>
      </c>
      <c r="G35" s="417"/>
      <c r="H35" s="443">
        <f>'Биология-9 2022 расклад'!K35</f>
        <v>12</v>
      </c>
      <c r="I35" s="500">
        <f>'Биология-9 2023 расклад'!K35</f>
        <v>1</v>
      </c>
      <c r="J35" s="416">
        <f>'Биология-9 2018 расклад'!L36</f>
        <v>2</v>
      </c>
      <c r="K35" s="417">
        <f>'Биология-9 2019 расклад'!L36</f>
        <v>1.0002000000000002</v>
      </c>
      <c r="L35" s="417" t="s">
        <v>139</v>
      </c>
      <c r="M35" s="417"/>
      <c r="N35" s="443">
        <f>'Биология-9 2022 расклад'!L35</f>
        <v>4</v>
      </c>
      <c r="O35" s="500">
        <f>'Биология-9 2023 расклад'!L35</f>
        <v>1</v>
      </c>
      <c r="P35" s="418">
        <f>'Биология-9 2018 расклад'!M36</f>
        <v>40</v>
      </c>
      <c r="Q35" s="419">
        <f>'Биология-9 2019 расклад'!M36</f>
        <v>16.670000000000002</v>
      </c>
      <c r="R35" s="419" t="s">
        <v>139</v>
      </c>
      <c r="S35" s="419"/>
      <c r="T35" s="447">
        <f>'Биология-9 2022 расклад'!M35</f>
        <v>33.333333333333336</v>
      </c>
      <c r="U35" s="506">
        <f>'Биология-9 2023 расклад'!M35</f>
        <v>100</v>
      </c>
      <c r="V35" s="416">
        <f>'Биология-9 2018 расклад'!N36</f>
        <v>0</v>
      </c>
      <c r="W35" s="417">
        <f>'Биология-9 2019 расклад'!N36</f>
        <v>0</v>
      </c>
      <c r="X35" s="417" t="s">
        <v>139</v>
      </c>
      <c r="Y35" s="417"/>
      <c r="Z35" s="443">
        <f>'Биология-9 2022 расклад'!N35</f>
        <v>1</v>
      </c>
      <c r="AA35" s="500">
        <f>'Биология-9 2023 расклад'!N35</f>
        <v>0</v>
      </c>
      <c r="AB35" s="452">
        <f>'Биология-9 2018 расклад'!O36</f>
        <v>0</v>
      </c>
      <c r="AC35" s="419">
        <f>'Биология-9 2019 расклад'!O36</f>
        <v>0</v>
      </c>
      <c r="AD35" s="419" t="s">
        <v>139</v>
      </c>
      <c r="AE35" s="457"/>
      <c r="AF35" s="457">
        <f>'Биология-9 2022 расклад'!O35</f>
        <v>8.3333333333333339</v>
      </c>
      <c r="AG35" s="461">
        <f>'Биология-9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415" t="s">
        <v>26</v>
      </c>
      <c r="D36" s="416">
        <f>'Биология-9 2018 расклад'!K37</f>
        <v>31</v>
      </c>
      <c r="E36" s="417">
        <f>'Биология-9 2019 расклад'!K37</f>
        <v>32</v>
      </c>
      <c r="F36" s="417">
        <f>'Биология-9 2020 расклад'!K37</f>
        <v>54</v>
      </c>
      <c r="G36" s="417"/>
      <c r="H36" s="443">
        <f>'Биология-9 2022 расклад'!K36</f>
        <v>55</v>
      </c>
      <c r="I36" s="500">
        <f>'Биология-9 2023 расклад'!K36</f>
        <v>57</v>
      </c>
      <c r="J36" s="416">
        <f>'Биология-9 2018 расклад'!L37</f>
        <v>6.9997999999999987</v>
      </c>
      <c r="K36" s="417">
        <f>'Биология-9 2019 расклад'!L37</f>
        <v>5.0015999999999998</v>
      </c>
      <c r="L36" s="417">
        <f>'Биология-9 2020 расклад'!L37</f>
        <v>8.9963999999999995</v>
      </c>
      <c r="M36" s="417"/>
      <c r="N36" s="443">
        <f>'Биология-9 2022 расклад'!L36</f>
        <v>8</v>
      </c>
      <c r="O36" s="500">
        <f>'Биология-9 2023 расклад'!L36</f>
        <v>21</v>
      </c>
      <c r="P36" s="418">
        <f>'Биология-9 2018 расклад'!M37</f>
        <v>22.58</v>
      </c>
      <c r="Q36" s="419">
        <f>'Биология-9 2019 расклад'!M37</f>
        <v>15.63</v>
      </c>
      <c r="R36" s="419">
        <f>'Биология-9 2020 расклад'!M37</f>
        <v>16.66</v>
      </c>
      <c r="S36" s="419"/>
      <c r="T36" s="447">
        <f>'Биология-9 2022 расклад'!M36</f>
        <v>14.545454545454545</v>
      </c>
      <c r="U36" s="506">
        <f>'Биология-9 2023 расклад'!M36</f>
        <v>36.842105263157897</v>
      </c>
      <c r="V36" s="416">
        <f>'Биология-9 2018 расклад'!N37</f>
        <v>0</v>
      </c>
      <c r="W36" s="417">
        <f>'Биология-9 2019 расклад'!N37</f>
        <v>0</v>
      </c>
      <c r="X36" s="417">
        <f>'Биология-9 2020 расклад'!N37</f>
        <v>4.0014000000000003</v>
      </c>
      <c r="Y36" s="417"/>
      <c r="Z36" s="443">
        <f>'Биология-9 2022 расклад'!N36</f>
        <v>3</v>
      </c>
      <c r="AA36" s="500">
        <f>'Биология-9 2023 расклад'!N36</f>
        <v>0</v>
      </c>
      <c r="AB36" s="452">
        <f>'Биология-9 2018 расклад'!O37</f>
        <v>0</v>
      </c>
      <c r="AC36" s="419">
        <f>'Биология-9 2019 расклад'!O37</f>
        <v>0</v>
      </c>
      <c r="AD36" s="419">
        <f>'Биология-9 2020 расклад'!O37</f>
        <v>7.41</v>
      </c>
      <c r="AE36" s="457"/>
      <c r="AF36" s="457">
        <f>'Биология-9 2022 расклад'!O36</f>
        <v>5.4545454545454541</v>
      </c>
      <c r="AG36" s="461">
        <f>'Биология-9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415" t="s">
        <v>27</v>
      </c>
      <c r="D37" s="416">
        <f>'Биология-9 2018 расклад'!K38</f>
        <v>3</v>
      </c>
      <c r="E37" s="417">
        <f>'Биология-9 2019 расклад'!K38</f>
        <v>3</v>
      </c>
      <c r="F37" s="417" t="s">
        <v>139</v>
      </c>
      <c r="G37" s="417"/>
      <c r="H37" s="443">
        <f>'Биология-9 2022 расклад'!K37</f>
        <v>20</v>
      </c>
      <c r="I37" s="500">
        <f>'Биология-9 2023 расклад'!K37</f>
        <v>19</v>
      </c>
      <c r="J37" s="416">
        <f>'Биология-9 2018 расклад'!L38</f>
        <v>2.0000999999999998</v>
      </c>
      <c r="K37" s="417">
        <f>'Биология-9 2019 расклад'!L38</f>
        <v>0</v>
      </c>
      <c r="L37" s="417" t="s">
        <v>139</v>
      </c>
      <c r="M37" s="417"/>
      <c r="N37" s="443">
        <f>'Биология-9 2022 расклад'!L37</f>
        <v>5</v>
      </c>
      <c r="O37" s="500">
        <f>'Биология-9 2023 расклад'!L37</f>
        <v>9</v>
      </c>
      <c r="P37" s="418">
        <f>'Биология-9 2018 расклад'!M38</f>
        <v>66.67</v>
      </c>
      <c r="Q37" s="419">
        <f>'Биология-9 2019 расклад'!M38</f>
        <v>0</v>
      </c>
      <c r="R37" s="419" t="s">
        <v>139</v>
      </c>
      <c r="S37" s="419"/>
      <c r="T37" s="447">
        <f>'Биология-9 2022 расклад'!M37</f>
        <v>25</v>
      </c>
      <c r="U37" s="506">
        <f>'Биология-9 2023 расклад'!M37</f>
        <v>47.368421052631582</v>
      </c>
      <c r="V37" s="416">
        <f>'Биология-9 2018 расклад'!N38</f>
        <v>0</v>
      </c>
      <c r="W37" s="417">
        <f>'Биология-9 2019 расклад'!N38</f>
        <v>0</v>
      </c>
      <c r="X37" s="417" t="s">
        <v>139</v>
      </c>
      <c r="Y37" s="417"/>
      <c r="Z37" s="443">
        <f>'Биология-9 2022 расклад'!N37</f>
        <v>1</v>
      </c>
      <c r="AA37" s="500">
        <f>'Биология-9 2023 расклад'!N37</f>
        <v>0</v>
      </c>
      <c r="AB37" s="452">
        <f>'Биология-9 2018 расклад'!O38</f>
        <v>0</v>
      </c>
      <c r="AC37" s="419">
        <f>'Биология-9 2019 расклад'!O38</f>
        <v>0</v>
      </c>
      <c r="AD37" s="419" t="s">
        <v>139</v>
      </c>
      <c r="AE37" s="457"/>
      <c r="AF37" s="457">
        <f>'Биология-9 2022 расклад'!O37</f>
        <v>5</v>
      </c>
      <c r="AG37" s="461">
        <f>'Биология-9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415" t="s">
        <v>28</v>
      </c>
      <c r="D38" s="416">
        <f>'Биология-9 2018 расклад'!K39</f>
        <v>19</v>
      </c>
      <c r="E38" s="417">
        <f>'Биология-9 2019 расклад'!K39</f>
        <v>11</v>
      </c>
      <c r="F38" s="417" t="s">
        <v>139</v>
      </c>
      <c r="G38" s="417"/>
      <c r="H38" s="443">
        <f>'Биология-9 2022 расклад'!K38</f>
        <v>6</v>
      </c>
      <c r="I38" s="500">
        <f>'Биология-9 2023 расклад'!K38</f>
        <v>15</v>
      </c>
      <c r="J38" s="416">
        <f>'Биология-9 2018 расклад'!L39</f>
        <v>11.000999999999999</v>
      </c>
      <c r="K38" s="417">
        <f>'Биология-9 2019 расклад'!L39</f>
        <v>4.9995000000000003</v>
      </c>
      <c r="L38" s="417" t="s">
        <v>139</v>
      </c>
      <c r="M38" s="417"/>
      <c r="N38" s="443">
        <f>'Биология-9 2022 расклад'!L38</f>
        <v>3</v>
      </c>
      <c r="O38" s="500">
        <f>'Биология-9 2023 расклад'!L38</f>
        <v>9</v>
      </c>
      <c r="P38" s="418">
        <f>'Биология-9 2018 расклад'!M39</f>
        <v>57.9</v>
      </c>
      <c r="Q38" s="419">
        <f>'Биология-9 2019 расклад'!M39</f>
        <v>45.45</v>
      </c>
      <c r="R38" s="419" t="s">
        <v>139</v>
      </c>
      <c r="S38" s="419"/>
      <c r="T38" s="447">
        <f>'Биология-9 2022 расклад'!M38</f>
        <v>50</v>
      </c>
      <c r="U38" s="506">
        <f>'Биология-9 2023 расклад'!M38</f>
        <v>60</v>
      </c>
      <c r="V38" s="416">
        <f>'Биология-9 2018 расклад'!N39</f>
        <v>0</v>
      </c>
      <c r="W38" s="417">
        <f>'Биология-9 2019 расклад'!N39</f>
        <v>0</v>
      </c>
      <c r="X38" s="417" t="s">
        <v>139</v>
      </c>
      <c r="Y38" s="417"/>
      <c r="Z38" s="443">
        <f>'Биология-9 2022 расклад'!N38</f>
        <v>0</v>
      </c>
      <c r="AA38" s="500">
        <f>'Биология-9 2023 расклад'!N38</f>
        <v>1</v>
      </c>
      <c r="AB38" s="452">
        <f>'Биология-9 2018 расклад'!O39</f>
        <v>0</v>
      </c>
      <c r="AC38" s="419">
        <f>'Биология-9 2019 расклад'!O39</f>
        <v>0</v>
      </c>
      <c r="AD38" s="419" t="s">
        <v>139</v>
      </c>
      <c r="AE38" s="457"/>
      <c r="AF38" s="457">
        <f>'Биология-9 2022 расклад'!O38</f>
        <v>0</v>
      </c>
      <c r="AG38" s="461">
        <f>'Биология-9 2023 расклад'!O38</f>
        <v>6.666666666666667</v>
      </c>
    </row>
    <row r="39" spans="1:33" s="1" customFormat="1" ht="15" customHeight="1" x14ac:dyDescent="0.25">
      <c r="A39" s="11">
        <v>10</v>
      </c>
      <c r="B39" s="48">
        <v>30500</v>
      </c>
      <c r="C39" s="415" t="s">
        <v>30</v>
      </c>
      <c r="D39" s="416">
        <f>'Биология-9 2018 расклад'!K40</f>
        <v>10</v>
      </c>
      <c r="E39" s="417">
        <f>'Биология-9 2019 расклад'!K40</f>
        <v>28</v>
      </c>
      <c r="F39" s="417" t="s">
        <v>139</v>
      </c>
      <c r="G39" s="417"/>
      <c r="H39" s="443">
        <f>'Биология-9 2022 расклад'!K39</f>
        <v>18</v>
      </c>
      <c r="I39" s="500">
        <f>'Биология-9 2023 расклад'!K39</f>
        <v>20</v>
      </c>
      <c r="J39" s="416">
        <f>'Биология-9 2018 расклад'!L40</f>
        <v>2</v>
      </c>
      <c r="K39" s="417">
        <f>'Биология-9 2019 расклад'!L40</f>
        <v>6.0004</v>
      </c>
      <c r="L39" s="417" t="s">
        <v>139</v>
      </c>
      <c r="M39" s="417"/>
      <c r="N39" s="443">
        <f>'Биология-9 2022 расклад'!L39</f>
        <v>2</v>
      </c>
      <c r="O39" s="500">
        <f>'Биология-9 2023 расклад'!L39</f>
        <v>10</v>
      </c>
      <c r="P39" s="418">
        <f>'Биология-9 2018 расклад'!M40</f>
        <v>20</v>
      </c>
      <c r="Q39" s="419">
        <f>'Биология-9 2019 расклад'!M40</f>
        <v>21.43</v>
      </c>
      <c r="R39" s="419" t="s">
        <v>139</v>
      </c>
      <c r="S39" s="419"/>
      <c r="T39" s="447">
        <f>'Биология-9 2022 расклад'!M39</f>
        <v>11.111111111111111</v>
      </c>
      <c r="U39" s="506">
        <f>'Биология-9 2023 расклад'!M39</f>
        <v>50</v>
      </c>
      <c r="V39" s="416">
        <f>'Биология-9 2018 расклад'!N40</f>
        <v>0</v>
      </c>
      <c r="W39" s="417">
        <f>'Биология-9 2019 расклад'!N40</f>
        <v>0.99959999999999993</v>
      </c>
      <c r="X39" s="417" t="s">
        <v>139</v>
      </c>
      <c r="Y39" s="417"/>
      <c r="Z39" s="443">
        <f>'Биология-9 2022 расклад'!N39</f>
        <v>0</v>
      </c>
      <c r="AA39" s="500">
        <f>'Биология-9 2023 расклад'!N39</f>
        <v>1</v>
      </c>
      <c r="AB39" s="452">
        <f>'Биология-9 2018 расклад'!O40</f>
        <v>0</v>
      </c>
      <c r="AC39" s="419">
        <f>'Биология-9 2019 расклад'!O40</f>
        <v>3.57</v>
      </c>
      <c r="AD39" s="419" t="s">
        <v>139</v>
      </c>
      <c r="AE39" s="457"/>
      <c r="AF39" s="457">
        <f>'Биология-9 2022 расклад'!O39</f>
        <v>0</v>
      </c>
      <c r="AG39" s="461">
        <f>'Биология-9 2023 расклад'!O39</f>
        <v>5</v>
      </c>
    </row>
    <row r="40" spans="1:33" s="1" customFormat="1" ht="15" customHeight="1" x14ac:dyDescent="0.25">
      <c r="A40" s="11">
        <v>11</v>
      </c>
      <c r="B40" s="48">
        <v>30530</v>
      </c>
      <c r="C40" s="415" t="s">
        <v>31</v>
      </c>
      <c r="D40" s="416">
        <f>'Биология-9 2018 расклад'!K41</f>
        <v>11</v>
      </c>
      <c r="E40" s="417">
        <f>'Биология-9 2019 расклад'!K41</f>
        <v>8</v>
      </c>
      <c r="F40" s="417" t="s">
        <v>139</v>
      </c>
      <c r="G40" s="417"/>
      <c r="H40" s="443">
        <f>'Биология-9 2022 расклад'!K40</f>
        <v>25</v>
      </c>
      <c r="I40" s="500">
        <f>'Биология-9 2023 расклад'!K40</f>
        <v>25</v>
      </c>
      <c r="J40" s="416">
        <f>'Биология-9 2018 расклад'!L41</f>
        <v>3.9995999999999996</v>
      </c>
      <c r="K40" s="417">
        <f>'Биология-9 2019 расклад'!L41</f>
        <v>4</v>
      </c>
      <c r="L40" s="417" t="s">
        <v>139</v>
      </c>
      <c r="M40" s="417"/>
      <c r="N40" s="443">
        <f>'Биология-9 2022 расклад'!L40</f>
        <v>4</v>
      </c>
      <c r="O40" s="500">
        <f>'Биология-9 2023 расклад'!L40</f>
        <v>8</v>
      </c>
      <c r="P40" s="418">
        <f>'Биология-9 2018 расклад'!M41</f>
        <v>36.36</v>
      </c>
      <c r="Q40" s="419">
        <f>'Биология-9 2019 расклад'!M41</f>
        <v>50</v>
      </c>
      <c r="R40" s="419" t="s">
        <v>139</v>
      </c>
      <c r="S40" s="419"/>
      <c r="T40" s="447">
        <f>'Биология-9 2022 расклад'!M40</f>
        <v>16</v>
      </c>
      <c r="U40" s="506">
        <f>'Биология-9 2023 расклад'!M40</f>
        <v>32</v>
      </c>
      <c r="V40" s="416">
        <f>'Биология-9 2018 расклад'!N41</f>
        <v>0</v>
      </c>
      <c r="W40" s="417">
        <f>'Биология-9 2019 расклад'!N41</f>
        <v>0</v>
      </c>
      <c r="X40" s="417" t="s">
        <v>139</v>
      </c>
      <c r="Y40" s="417"/>
      <c r="Z40" s="443">
        <f>'Биология-9 2022 расклад'!N40</f>
        <v>1</v>
      </c>
      <c r="AA40" s="500">
        <f>'Биология-9 2023 расклад'!N40</f>
        <v>1</v>
      </c>
      <c r="AB40" s="452">
        <f>'Биология-9 2018 расклад'!O41</f>
        <v>0</v>
      </c>
      <c r="AC40" s="419">
        <f>'Биология-9 2019 расклад'!O41</f>
        <v>0</v>
      </c>
      <c r="AD40" s="419" t="s">
        <v>139</v>
      </c>
      <c r="AE40" s="457"/>
      <c r="AF40" s="457">
        <f>'Биология-9 2022 расклад'!O40</f>
        <v>4</v>
      </c>
      <c r="AG40" s="461">
        <f>'Биология-9 2023 расклад'!O40</f>
        <v>4</v>
      </c>
    </row>
    <row r="41" spans="1:33" s="1" customFormat="1" ht="15" customHeight="1" x14ac:dyDescent="0.25">
      <c r="A41" s="11">
        <v>12</v>
      </c>
      <c r="B41" s="48">
        <v>30640</v>
      </c>
      <c r="C41" s="415" t="s">
        <v>32</v>
      </c>
      <c r="D41" s="416">
        <f>'Биология-9 2018 расклад'!K42</f>
        <v>7</v>
      </c>
      <c r="E41" s="417">
        <f>'Биология-9 2019 расклад'!K42</f>
        <v>12</v>
      </c>
      <c r="F41" s="417" t="s">
        <v>139</v>
      </c>
      <c r="G41" s="417"/>
      <c r="H41" s="443">
        <f>'Биология-9 2022 расклад'!K41</f>
        <v>14</v>
      </c>
      <c r="I41" s="500">
        <f>'Биология-9 2023 расклад'!K41</f>
        <v>8</v>
      </c>
      <c r="J41" s="416">
        <f>'Биология-9 2018 расклад'!L42</f>
        <v>5.0001000000000007</v>
      </c>
      <c r="K41" s="417">
        <f>'Биология-9 2019 расклад'!L42</f>
        <v>6</v>
      </c>
      <c r="L41" s="417" t="s">
        <v>139</v>
      </c>
      <c r="M41" s="417"/>
      <c r="N41" s="443">
        <f>'Биология-9 2022 расклад'!L41</f>
        <v>8</v>
      </c>
      <c r="O41" s="500">
        <f>'Биология-9 2023 расклад'!L41</f>
        <v>8</v>
      </c>
      <c r="P41" s="418">
        <f>'Биология-9 2018 расклад'!M42</f>
        <v>71.430000000000007</v>
      </c>
      <c r="Q41" s="419">
        <f>'Биология-9 2019 расклад'!M42</f>
        <v>50</v>
      </c>
      <c r="R41" s="419" t="s">
        <v>139</v>
      </c>
      <c r="S41" s="419"/>
      <c r="T41" s="447">
        <f>'Биология-9 2022 расклад'!M41</f>
        <v>57.142857142857146</v>
      </c>
      <c r="U41" s="506">
        <f>'Биология-9 2023 расклад'!M41</f>
        <v>100</v>
      </c>
      <c r="V41" s="416">
        <f>'Биология-9 2018 расклад'!N42</f>
        <v>0</v>
      </c>
      <c r="W41" s="417">
        <f>'Биология-9 2019 расклад'!N42</f>
        <v>0</v>
      </c>
      <c r="X41" s="417" t="s">
        <v>139</v>
      </c>
      <c r="Y41" s="417"/>
      <c r="Z41" s="443">
        <f>'Биология-9 2022 расклад'!N41</f>
        <v>0</v>
      </c>
      <c r="AA41" s="500">
        <f>'Биология-9 2023 расклад'!N41</f>
        <v>0</v>
      </c>
      <c r="AB41" s="452">
        <f>'Биология-9 2018 расклад'!O42</f>
        <v>0</v>
      </c>
      <c r="AC41" s="419">
        <f>'Биология-9 2019 расклад'!O42</f>
        <v>0</v>
      </c>
      <c r="AD41" s="419" t="s">
        <v>139</v>
      </c>
      <c r="AE41" s="457"/>
      <c r="AF41" s="457">
        <f>'Биология-9 2022 расклад'!O41</f>
        <v>0</v>
      </c>
      <c r="AG41" s="461">
        <f>'Биология-9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415" t="s">
        <v>33</v>
      </c>
      <c r="D42" s="416">
        <f>'Биология-9 2018 расклад'!K43</f>
        <v>22</v>
      </c>
      <c r="E42" s="417">
        <f>'Биология-9 2019 расклад'!K43</f>
        <v>31</v>
      </c>
      <c r="F42" s="417" t="s">
        <v>139</v>
      </c>
      <c r="G42" s="417"/>
      <c r="H42" s="443">
        <f>'Биология-9 2022 расклад'!K42</f>
        <v>27</v>
      </c>
      <c r="I42" s="500">
        <f>'Биология-9 2023 расклад'!K42</f>
        <v>5</v>
      </c>
      <c r="J42" s="416">
        <f>'Биология-9 2018 расклад'!L43</f>
        <v>3.9995999999999996</v>
      </c>
      <c r="K42" s="417">
        <f>'Биология-9 2019 расклад'!L43</f>
        <v>3.0007999999999999</v>
      </c>
      <c r="L42" s="417" t="s">
        <v>139</v>
      </c>
      <c r="M42" s="417"/>
      <c r="N42" s="443">
        <f>'Биология-9 2022 расклад'!L42</f>
        <v>2</v>
      </c>
      <c r="O42" s="500">
        <f>'Биология-9 2023 расклад'!L42</f>
        <v>3</v>
      </c>
      <c r="P42" s="418">
        <f>'Биология-9 2018 расклад'!M43</f>
        <v>18.18</v>
      </c>
      <c r="Q42" s="419">
        <f>'Биология-9 2019 расклад'!M43</f>
        <v>9.68</v>
      </c>
      <c r="R42" s="419" t="s">
        <v>139</v>
      </c>
      <c r="S42" s="419"/>
      <c r="T42" s="447">
        <f>'Биология-9 2022 расклад'!M42</f>
        <v>7.4074074074074074</v>
      </c>
      <c r="U42" s="506">
        <f>'Биология-9 2023 расклад'!M42</f>
        <v>60</v>
      </c>
      <c r="V42" s="416">
        <f>'Биология-9 2018 расклад'!N43</f>
        <v>1.0009999999999999</v>
      </c>
      <c r="W42" s="417">
        <f>'Биология-9 2019 расклад'!N43</f>
        <v>1.9995000000000003</v>
      </c>
      <c r="X42" s="417" t="s">
        <v>139</v>
      </c>
      <c r="Y42" s="417"/>
      <c r="Z42" s="443">
        <f>'Биология-9 2022 расклад'!N42</f>
        <v>2</v>
      </c>
      <c r="AA42" s="500">
        <f>'Биология-9 2023 расклад'!N42</f>
        <v>0</v>
      </c>
      <c r="AB42" s="452">
        <f>'Биология-9 2018 расклад'!O43</f>
        <v>4.55</v>
      </c>
      <c r="AC42" s="419">
        <f>'Биология-9 2019 расклад'!O43</f>
        <v>6.45</v>
      </c>
      <c r="AD42" s="419" t="s">
        <v>139</v>
      </c>
      <c r="AE42" s="457"/>
      <c r="AF42" s="457">
        <f>'Биология-9 2022 расклад'!O42</f>
        <v>7.4074074074074074</v>
      </c>
      <c r="AG42" s="461">
        <f>'Биология-9 2023 расклад'!O42</f>
        <v>0</v>
      </c>
    </row>
    <row r="43" spans="1:33" s="1" customFormat="1" ht="15" customHeight="1" x14ac:dyDescent="0.25">
      <c r="A43" s="11">
        <v>14</v>
      </c>
      <c r="B43" s="48">
        <v>30790</v>
      </c>
      <c r="C43" s="415" t="s">
        <v>34</v>
      </c>
      <c r="D43" s="416">
        <f>'Биология-9 2018 расклад'!K44</f>
        <v>7</v>
      </c>
      <c r="E43" s="417">
        <f>'Биология-9 2019 расклад'!K44</f>
        <v>13</v>
      </c>
      <c r="F43" s="417" t="s">
        <v>139</v>
      </c>
      <c r="G43" s="417"/>
      <c r="H43" s="443">
        <f>'Биология-9 2022 расклад'!K43</f>
        <v>7</v>
      </c>
      <c r="I43" s="500">
        <f>'Биология-9 2023 расклад'!K43</f>
        <v>4</v>
      </c>
      <c r="J43" s="416">
        <f>'Биология-9 2018 расклад'!L44</f>
        <v>1.0003</v>
      </c>
      <c r="K43" s="417">
        <f>'Биология-9 2019 расклад'!L44</f>
        <v>1.9994000000000001</v>
      </c>
      <c r="L43" s="417" t="s">
        <v>139</v>
      </c>
      <c r="M43" s="417"/>
      <c r="N43" s="443">
        <f>'Биология-9 2022 расклад'!L43</f>
        <v>2</v>
      </c>
      <c r="O43" s="500">
        <f>'Биология-9 2023 расклад'!L43</f>
        <v>3</v>
      </c>
      <c r="P43" s="418">
        <f>'Биология-9 2018 расклад'!M44</f>
        <v>14.29</v>
      </c>
      <c r="Q43" s="419">
        <f>'Биология-9 2019 расклад'!M44</f>
        <v>15.38</v>
      </c>
      <c r="R43" s="419" t="s">
        <v>139</v>
      </c>
      <c r="S43" s="419"/>
      <c r="T43" s="447">
        <f>'Биология-9 2022 расклад'!M43</f>
        <v>28.571428571428573</v>
      </c>
      <c r="U43" s="506">
        <f>'Биология-9 2023 расклад'!M43</f>
        <v>75</v>
      </c>
      <c r="V43" s="416">
        <f>'Биология-9 2018 расклад'!N44</f>
        <v>0</v>
      </c>
      <c r="W43" s="417">
        <f>'Биология-9 2019 расклад'!N44</f>
        <v>0.99970000000000003</v>
      </c>
      <c r="X43" s="417" t="s">
        <v>139</v>
      </c>
      <c r="Y43" s="417"/>
      <c r="Z43" s="443">
        <f>'Биология-9 2022 расклад'!N43</f>
        <v>0</v>
      </c>
      <c r="AA43" s="500">
        <f>'Биология-9 2023 расклад'!N43</f>
        <v>0</v>
      </c>
      <c r="AB43" s="452">
        <f>'Биология-9 2018 расклад'!O44</f>
        <v>0</v>
      </c>
      <c r="AC43" s="419">
        <f>'Биология-9 2019 расклад'!O44</f>
        <v>7.69</v>
      </c>
      <c r="AD43" s="419" t="s">
        <v>139</v>
      </c>
      <c r="AE43" s="457"/>
      <c r="AF43" s="457">
        <f>'Биология-9 2022 расклад'!O43</f>
        <v>0</v>
      </c>
      <c r="AG43" s="461">
        <f>'Биология-9 2023 расклад'!O43</f>
        <v>0</v>
      </c>
    </row>
    <row r="44" spans="1:33" s="1" customFormat="1" ht="15" customHeight="1" x14ac:dyDescent="0.25">
      <c r="A44" s="11">
        <v>15</v>
      </c>
      <c r="B44" s="48">
        <v>30890</v>
      </c>
      <c r="C44" s="415" t="s">
        <v>35</v>
      </c>
      <c r="D44" s="416">
        <f>'Биология-9 2018 расклад'!K45</f>
        <v>13</v>
      </c>
      <c r="E44" s="417">
        <f>'Биология-9 2019 расклад'!K45</f>
        <v>36</v>
      </c>
      <c r="F44" s="417" t="s">
        <v>139</v>
      </c>
      <c r="G44" s="417"/>
      <c r="H44" s="443">
        <f>'Биология-9 2022 расклад'!K44</f>
        <v>22</v>
      </c>
      <c r="I44" s="500">
        <f>'Биология-9 2023 расклад'!K44</f>
        <v>46</v>
      </c>
      <c r="J44" s="416">
        <f>'Биология-9 2018 расклад'!L45</f>
        <v>4.0000999999999998</v>
      </c>
      <c r="K44" s="417">
        <f>'Биология-9 2019 расклад'!L45</f>
        <v>5.0004</v>
      </c>
      <c r="L44" s="417" t="s">
        <v>139</v>
      </c>
      <c r="M44" s="417"/>
      <c r="N44" s="443">
        <f>'Биология-9 2022 расклад'!L44</f>
        <v>8.0000000000000018</v>
      </c>
      <c r="O44" s="500">
        <f>'Биология-9 2023 расклад'!L44</f>
        <v>22</v>
      </c>
      <c r="P44" s="418">
        <f>'Биология-9 2018 расклад'!M45</f>
        <v>30.77</v>
      </c>
      <c r="Q44" s="419">
        <f>'Биология-9 2019 расклад'!M45</f>
        <v>13.89</v>
      </c>
      <c r="R44" s="419" t="s">
        <v>139</v>
      </c>
      <c r="S44" s="419"/>
      <c r="T44" s="447">
        <f>'Биология-9 2022 расклад'!M44</f>
        <v>36.363636363636367</v>
      </c>
      <c r="U44" s="506">
        <f>'Биология-9 2023 расклад'!M44</f>
        <v>47.826086956521742</v>
      </c>
      <c r="V44" s="416">
        <f>'Биология-9 2018 расклад'!N45</f>
        <v>0</v>
      </c>
      <c r="W44" s="417">
        <f>'Биология-9 2019 расклад'!N45</f>
        <v>3.9995999999999996</v>
      </c>
      <c r="X44" s="417" t="s">
        <v>139</v>
      </c>
      <c r="Y44" s="417"/>
      <c r="Z44" s="443">
        <f>'Биология-9 2022 расклад'!N44</f>
        <v>2.0000000000000004</v>
      </c>
      <c r="AA44" s="500">
        <f>'Биология-9 2023 расклад'!N44</f>
        <v>2</v>
      </c>
      <c r="AB44" s="452">
        <f>'Биология-9 2018 расклад'!O45</f>
        <v>0</v>
      </c>
      <c r="AC44" s="419">
        <f>'Биология-9 2019 расклад'!O45</f>
        <v>11.11</v>
      </c>
      <c r="AD44" s="419" t="s">
        <v>139</v>
      </c>
      <c r="AE44" s="457"/>
      <c r="AF44" s="457">
        <f>'Биология-9 2022 расклад'!O44</f>
        <v>9.0909090909090917</v>
      </c>
      <c r="AG44" s="461">
        <f>'Биология-9 2023 расклад'!O44</f>
        <v>4.3478260869565215</v>
      </c>
    </row>
    <row r="45" spans="1:33" s="1" customFormat="1" ht="15" customHeight="1" x14ac:dyDescent="0.25">
      <c r="A45" s="11">
        <v>16</v>
      </c>
      <c r="B45" s="48">
        <v>30940</v>
      </c>
      <c r="C45" s="415" t="s">
        <v>36</v>
      </c>
      <c r="D45" s="416">
        <f>'Биология-9 2018 расклад'!K46</f>
        <v>16</v>
      </c>
      <c r="E45" s="417">
        <f>'Биология-9 2019 расклад'!K46</f>
        <v>7</v>
      </c>
      <c r="F45" s="417" t="s">
        <v>139</v>
      </c>
      <c r="G45" s="417"/>
      <c r="H45" s="443">
        <f>'Биология-9 2022 расклад'!K45</f>
        <v>13</v>
      </c>
      <c r="I45" s="500">
        <f>'Биология-9 2023 расклад'!K45</f>
        <v>9</v>
      </c>
      <c r="J45" s="416">
        <f>'Биология-9 2018 расклад'!L46</f>
        <v>10</v>
      </c>
      <c r="K45" s="417">
        <f>'Биология-9 2019 расклад'!L46</f>
        <v>1.9999</v>
      </c>
      <c r="L45" s="417" t="s">
        <v>139</v>
      </c>
      <c r="M45" s="417"/>
      <c r="N45" s="443">
        <f>'Биология-9 2022 расклад'!L45</f>
        <v>9</v>
      </c>
      <c r="O45" s="500">
        <f>'Биология-9 2023 расклад'!L45</f>
        <v>3</v>
      </c>
      <c r="P45" s="418">
        <f>'Биология-9 2018 расклад'!M46</f>
        <v>62.5</v>
      </c>
      <c r="Q45" s="419">
        <f>'Биология-9 2019 расклад'!M46</f>
        <v>28.57</v>
      </c>
      <c r="R45" s="419" t="s">
        <v>139</v>
      </c>
      <c r="S45" s="419"/>
      <c r="T45" s="447">
        <f>'Биология-9 2022 расклад'!M45</f>
        <v>69.230769230769226</v>
      </c>
      <c r="U45" s="506">
        <f>'Биология-9 2023 расклад'!M45</f>
        <v>33.333333333333336</v>
      </c>
      <c r="V45" s="416">
        <f>'Биология-9 2018 расклад'!N46</f>
        <v>0</v>
      </c>
      <c r="W45" s="417">
        <f>'Биология-9 2019 расклад'!N46</f>
        <v>0</v>
      </c>
      <c r="X45" s="417" t="s">
        <v>139</v>
      </c>
      <c r="Y45" s="417"/>
      <c r="Z45" s="443">
        <f>'Биология-9 2022 расклад'!N45</f>
        <v>0</v>
      </c>
      <c r="AA45" s="500">
        <f>'Биология-9 2023 расклад'!N45</f>
        <v>0</v>
      </c>
      <c r="AB45" s="452">
        <f>'Биология-9 2018 расклад'!O46</f>
        <v>0</v>
      </c>
      <c r="AC45" s="419">
        <f>'Биология-9 2019 расклад'!O46</f>
        <v>0</v>
      </c>
      <c r="AD45" s="419" t="s">
        <v>139</v>
      </c>
      <c r="AE45" s="457"/>
      <c r="AF45" s="457">
        <f>'Биология-9 2022 расклад'!O45</f>
        <v>0</v>
      </c>
      <c r="AG45" s="461">
        <f>'Биология-9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421" t="s">
        <v>38</v>
      </c>
      <c r="D46" s="422">
        <f>'Биология-9 2018 расклад'!K47</f>
        <v>6</v>
      </c>
      <c r="E46" s="423">
        <f>'Биология-9 2019 расклад'!K47</f>
        <v>7</v>
      </c>
      <c r="F46" s="423" t="s">
        <v>139</v>
      </c>
      <c r="G46" s="423"/>
      <c r="H46" s="444">
        <f>'Биология-9 2022 расклад'!K46</f>
        <v>16</v>
      </c>
      <c r="I46" s="501">
        <f>'Биология-9 2023 расклад'!K46</f>
        <v>31</v>
      </c>
      <c r="J46" s="422">
        <f>'Биология-9 2018 расклад'!L47</f>
        <v>1.9997999999999998</v>
      </c>
      <c r="K46" s="423">
        <f>'Биология-9 2019 расклад'!L47</f>
        <v>1.0003</v>
      </c>
      <c r="L46" s="423" t="s">
        <v>139</v>
      </c>
      <c r="M46" s="423"/>
      <c r="N46" s="444">
        <f>'Биология-9 2022 расклад'!L46</f>
        <v>8</v>
      </c>
      <c r="O46" s="501">
        <f>'Биология-9 2023 расклад'!L46</f>
        <v>20</v>
      </c>
      <c r="P46" s="424">
        <f>'Биология-9 2018 расклад'!M47</f>
        <v>33.33</v>
      </c>
      <c r="Q46" s="425">
        <f>'Биология-9 2019 расклад'!M47</f>
        <v>14.29</v>
      </c>
      <c r="R46" s="425" t="s">
        <v>139</v>
      </c>
      <c r="S46" s="425"/>
      <c r="T46" s="448">
        <f>'Биология-9 2022 расклад'!M46</f>
        <v>50</v>
      </c>
      <c r="U46" s="507">
        <f>'Биология-9 2023 расклад'!M46</f>
        <v>64.516129032258064</v>
      </c>
      <c r="V46" s="422">
        <f>'Биология-9 2018 расклад'!N47</f>
        <v>0</v>
      </c>
      <c r="W46" s="423">
        <f>'Биология-9 2019 расклад'!N47</f>
        <v>0</v>
      </c>
      <c r="X46" s="423" t="s">
        <v>139</v>
      </c>
      <c r="Y46" s="423"/>
      <c r="Z46" s="444">
        <f>'Биология-9 2022 расклад'!N46</f>
        <v>0</v>
      </c>
      <c r="AA46" s="501">
        <f>'Биология-9 2023 расклад'!N46</f>
        <v>1</v>
      </c>
      <c r="AB46" s="453">
        <f>'Биология-9 2018 расклад'!O47</f>
        <v>0</v>
      </c>
      <c r="AC46" s="425">
        <f>'Биология-9 2019 расклад'!O47</f>
        <v>0</v>
      </c>
      <c r="AD46" s="425" t="s">
        <v>139</v>
      </c>
      <c r="AE46" s="458"/>
      <c r="AF46" s="458">
        <f>'Биология-9 2022 расклад'!O46</f>
        <v>0</v>
      </c>
      <c r="AG46" s="462">
        <f>'Биология-9 2023 расклад'!O46</f>
        <v>3.225806451612903</v>
      </c>
    </row>
    <row r="47" spans="1:33" s="1" customFormat="1" ht="15" customHeight="1" thickBot="1" x14ac:dyDescent="0.3">
      <c r="A47" s="35"/>
      <c r="B47" s="51"/>
      <c r="C47" s="426" t="s">
        <v>104</v>
      </c>
      <c r="D47" s="471">
        <f>'Биология-9 2018 расклад'!K48</f>
        <v>263</v>
      </c>
      <c r="E47" s="472">
        <f>'Биология-9 2019 расклад'!K48</f>
        <v>282</v>
      </c>
      <c r="F47" s="472">
        <f>'Биология-9 2020 расклад'!K48</f>
        <v>186</v>
      </c>
      <c r="G47" s="472">
        <f>'Биология-9 2021 расклад'!K48</f>
        <v>0</v>
      </c>
      <c r="H47" s="473">
        <f>'Биология-9 2022 расклад'!K47</f>
        <v>230</v>
      </c>
      <c r="I47" s="499">
        <f>'Биология-9 2023 расклад'!K47</f>
        <v>220</v>
      </c>
      <c r="J47" s="471">
        <f>'Биология-9 2018 расклад'!L48</f>
        <v>159.00160000000002</v>
      </c>
      <c r="K47" s="472">
        <f>'Биология-9 2019 расклад'!L48</f>
        <v>158.00149999999999</v>
      </c>
      <c r="L47" s="472">
        <f>'Биология-9 2020 расклад'!L48</f>
        <v>59.001599999999996</v>
      </c>
      <c r="M47" s="472">
        <f>'Биология-9 2021 расклад'!L48</f>
        <v>0</v>
      </c>
      <c r="N47" s="473">
        <f>'Биология-9 2022 расклад'!L47</f>
        <v>118</v>
      </c>
      <c r="O47" s="499">
        <f>'Биология-9 2023 расклад'!L47</f>
        <v>155</v>
      </c>
      <c r="P47" s="474">
        <f>'Биология-9 2018 расклад'!M48</f>
        <v>56.595263157894735</v>
      </c>
      <c r="Q47" s="475">
        <f>'Биология-9 2019 расклад'!M48</f>
        <v>57.990526315789474</v>
      </c>
      <c r="R47" s="475">
        <f>'Биология-9 2020 расклад'!M48</f>
        <v>29.5</v>
      </c>
      <c r="S47" s="475">
        <f>'Биология-9 2021 расклад'!M48</f>
        <v>0</v>
      </c>
      <c r="T47" s="476">
        <f>'Биология-9 2022 расклад'!M47</f>
        <v>45.715108231388797</v>
      </c>
      <c r="U47" s="505">
        <f>'Биология-9 2023 расклад'!M47</f>
        <v>70.454545454545453</v>
      </c>
      <c r="V47" s="471">
        <f>'Биология-9 2018 расклад'!N48</f>
        <v>3.9995999999999996</v>
      </c>
      <c r="W47" s="472">
        <f>'Биология-9 2019 расклад'!N48</f>
        <v>2.0004</v>
      </c>
      <c r="X47" s="472">
        <f>'Биология-9 2020 расклад'!N48</f>
        <v>27.999000000000002</v>
      </c>
      <c r="Y47" s="472">
        <f>'Биология-9 2021 расклад'!N48</f>
        <v>0</v>
      </c>
      <c r="Z47" s="473">
        <f>'Биология-9 2022 расклад'!N47</f>
        <v>6</v>
      </c>
      <c r="AA47" s="499">
        <f>'Биология-9 2023 расклад'!N47</f>
        <v>1</v>
      </c>
      <c r="AB47" s="477">
        <f>'Биология-9 2018 расклад'!O48</f>
        <v>1.5415789473684209</v>
      </c>
      <c r="AC47" s="475">
        <f>'Биология-9 2019 расклад'!O48</f>
        <v>0.38842105263157889</v>
      </c>
      <c r="AD47" s="475">
        <f>'Биология-9 2020 расклад'!O48</f>
        <v>15.45</v>
      </c>
      <c r="AE47" s="478">
        <f>'Биология-9 2021 расклад'!O48</f>
        <v>0</v>
      </c>
      <c r="AF47" s="478">
        <f>'Биология-9 2022 расклад'!O47</f>
        <v>8.9783281733746119</v>
      </c>
      <c r="AG47" s="479">
        <f>'Биология-9 2023 расклад'!O47</f>
        <v>0.45454545454545453</v>
      </c>
    </row>
    <row r="48" spans="1:33" s="1" customFormat="1" ht="15" customHeight="1" x14ac:dyDescent="0.25">
      <c r="A48" s="60">
        <v>1</v>
      </c>
      <c r="B48" s="49">
        <v>40010</v>
      </c>
      <c r="C48" s="410" t="s">
        <v>39</v>
      </c>
      <c r="D48" s="411">
        <f>'Биология-9 2018 расклад'!K49</f>
        <v>39</v>
      </c>
      <c r="E48" s="412">
        <f>'Биология-9 2019 расклад'!K49</f>
        <v>27</v>
      </c>
      <c r="F48" s="412" t="s">
        <v>139</v>
      </c>
      <c r="G48" s="412"/>
      <c r="H48" s="445">
        <f>'Биология-9 2022 расклад'!K48</f>
        <v>18</v>
      </c>
      <c r="I48" s="502">
        <f>'Биология-9 2023 расклад'!K48</f>
        <v>20</v>
      </c>
      <c r="J48" s="411">
        <f>'Биология-9 2018 расклад'!L49</f>
        <v>29.000399999999999</v>
      </c>
      <c r="K48" s="412">
        <f>'Биология-9 2019 расклад'!L49</f>
        <v>21.000599999999999</v>
      </c>
      <c r="L48" s="412" t="s">
        <v>139</v>
      </c>
      <c r="M48" s="412"/>
      <c r="N48" s="445">
        <f>'Биология-9 2022 расклад'!L48</f>
        <v>15</v>
      </c>
      <c r="O48" s="502">
        <f>'Биология-9 2023 расклад'!L48</f>
        <v>15</v>
      </c>
      <c r="P48" s="413">
        <f>'Биология-9 2018 расклад'!M49</f>
        <v>74.36</v>
      </c>
      <c r="Q48" s="414">
        <f>'Биология-9 2019 расклад'!M49</f>
        <v>77.78</v>
      </c>
      <c r="R48" s="414" t="s">
        <v>139</v>
      </c>
      <c r="S48" s="414"/>
      <c r="T48" s="449">
        <f>'Биология-9 2022 расклад'!M48</f>
        <v>83.333333333333329</v>
      </c>
      <c r="U48" s="508">
        <f>'Биология-9 2023 расклад'!M48</f>
        <v>75</v>
      </c>
      <c r="V48" s="411">
        <f>'Биология-9 2018 расклад'!N49</f>
        <v>0</v>
      </c>
      <c r="W48" s="412">
        <f>'Биология-9 2019 расклад'!N49</f>
        <v>0</v>
      </c>
      <c r="X48" s="412" t="s">
        <v>139</v>
      </c>
      <c r="Y48" s="412"/>
      <c r="Z48" s="445">
        <f>'Биология-9 2022 расклад'!N48</f>
        <v>0</v>
      </c>
      <c r="AA48" s="502">
        <f>'Биология-9 2023 расклад'!N48</f>
        <v>0</v>
      </c>
      <c r="AB48" s="454">
        <f>'Биология-9 2018 расклад'!O49</f>
        <v>0</v>
      </c>
      <c r="AC48" s="414">
        <f>'Биология-9 2019 расклад'!O49</f>
        <v>0</v>
      </c>
      <c r="AD48" s="414" t="s">
        <v>139</v>
      </c>
      <c r="AE48" s="456"/>
      <c r="AF48" s="456">
        <f>'Биология-9 2022 расклад'!O48</f>
        <v>0</v>
      </c>
      <c r="AG48" s="460">
        <f>'Биология-9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415" t="s">
        <v>41</v>
      </c>
      <c r="D49" s="416">
        <f>'Биология-9 2018 расклад'!K50</f>
        <v>8</v>
      </c>
      <c r="E49" s="417">
        <f>'Биология-9 2019 расклад'!K50</f>
        <v>9</v>
      </c>
      <c r="F49" s="417" t="s">
        <v>139</v>
      </c>
      <c r="G49" s="417"/>
      <c r="H49" s="443">
        <f>'Биология-9 2022 расклад'!K49</f>
        <v>2</v>
      </c>
      <c r="I49" s="500">
        <f>'Биология-9 2023 расклад'!K49</f>
        <v>5</v>
      </c>
      <c r="J49" s="416">
        <f>'Биология-9 2018 расклад'!L50</f>
        <v>5</v>
      </c>
      <c r="K49" s="417">
        <f>'Биология-9 2019 расклад'!L50</f>
        <v>8.0000999999999998</v>
      </c>
      <c r="L49" s="417" t="s">
        <v>139</v>
      </c>
      <c r="M49" s="417"/>
      <c r="N49" s="443">
        <f>'Биология-9 2022 расклад'!L49</f>
        <v>2</v>
      </c>
      <c r="O49" s="500">
        <f>'Биология-9 2023 расклад'!L49</f>
        <v>4</v>
      </c>
      <c r="P49" s="418">
        <f>'Биология-9 2018 расклад'!M50</f>
        <v>62.5</v>
      </c>
      <c r="Q49" s="419">
        <f>'Биология-9 2019 расклад'!M50</f>
        <v>88.89</v>
      </c>
      <c r="R49" s="419" t="s">
        <v>139</v>
      </c>
      <c r="S49" s="419"/>
      <c r="T49" s="447">
        <f>'Биология-9 2022 расклад'!M49</f>
        <v>100</v>
      </c>
      <c r="U49" s="506">
        <f>'Биология-9 2023 расклад'!M49</f>
        <v>80</v>
      </c>
      <c r="V49" s="416">
        <f>'Биология-9 2018 расклад'!N50</f>
        <v>0</v>
      </c>
      <c r="W49" s="417">
        <f>'Биология-9 2019 расклад'!N50</f>
        <v>0</v>
      </c>
      <c r="X49" s="417" t="s">
        <v>139</v>
      </c>
      <c r="Y49" s="417"/>
      <c r="Z49" s="443">
        <f>'Биология-9 2022 расклад'!N49</f>
        <v>0</v>
      </c>
      <c r="AA49" s="500">
        <f>'Биология-9 2023 расклад'!N49</f>
        <v>0</v>
      </c>
      <c r="AB49" s="452">
        <f>'Биология-9 2018 расклад'!O50</f>
        <v>0</v>
      </c>
      <c r="AC49" s="419">
        <f>'Биология-9 2019 расклад'!O50</f>
        <v>0</v>
      </c>
      <c r="AD49" s="419" t="s">
        <v>139</v>
      </c>
      <c r="AE49" s="457"/>
      <c r="AF49" s="457">
        <f>'Биология-9 2022 расклад'!O49</f>
        <v>0</v>
      </c>
      <c r="AG49" s="461">
        <f>'Биология-9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415" t="s">
        <v>48</v>
      </c>
      <c r="D50" s="416">
        <f>'Биология-9 2018 расклад'!K51</f>
        <v>20</v>
      </c>
      <c r="E50" s="417">
        <f>'Биология-9 2019 расклад'!K51</f>
        <v>15</v>
      </c>
      <c r="F50" s="417" t="s">
        <v>139</v>
      </c>
      <c r="G50" s="417"/>
      <c r="H50" s="443">
        <f>'Биология-9 2022 расклад'!K50</f>
        <v>24</v>
      </c>
      <c r="I50" s="500">
        <f>'Биология-9 2023 расклад'!K50</f>
        <v>24</v>
      </c>
      <c r="J50" s="416">
        <f>'Биология-9 2018 расклад'!L51</f>
        <v>16</v>
      </c>
      <c r="K50" s="417">
        <f>'Биология-9 2019 расклад'!L51</f>
        <v>7.0005000000000006</v>
      </c>
      <c r="L50" s="417" t="s">
        <v>139</v>
      </c>
      <c r="M50" s="417"/>
      <c r="N50" s="443">
        <f>'Биология-9 2022 расклад'!L50</f>
        <v>20.000000000000004</v>
      </c>
      <c r="O50" s="500">
        <f>'Биология-9 2023 расклад'!L50</f>
        <v>23</v>
      </c>
      <c r="P50" s="418">
        <f>'Биология-9 2018 расклад'!M51</f>
        <v>80</v>
      </c>
      <c r="Q50" s="419">
        <f>'Биология-9 2019 расклад'!M51</f>
        <v>46.67</v>
      </c>
      <c r="R50" s="419" t="s">
        <v>139</v>
      </c>
      <c r="S50" s="419"/>
      <c r="T50" s="447">
        <f>'Биология-9 2022 расклад'!M50</f>
        <v>83.333333333333343</v>
      </c>
      <c r="U50" s="506">
        <f>'Биология-9 2023 расклад'!M50</f>
        <v>95.833333333333329</v>
      </c>
      <c r="V50" s="416">
        <f>'Биология-9 2018 расклад'!N51</f>
        <v>0</v>
      </c>
      <c r="W50" s="417">
        <f>'Биология-9 2019 расклад'!N51</f>
        <v>0</v>
      </c>
      <c r="X50" s="417" t="s">
        <v>139</v>
      </c>
      <c r="Y50" s="417"/>
      <c r="Z50" s="443">
        <f>'Биология-9 2022 расклад'!N50</f>
        <v>0</v>
      </c>
      <c r="AA50" s="500">
        <f>'Биология-9 2023 расклад'!N50</f>
        <v>0</v>
      </c>
      <c r="AB50" s="452">
        <f>'Биология-9 2018 расклад'!O51</f>
        <v>0</v>
      </c>
      <c r="AC50" s="419">
        <f>'Биология-9 2019 расклад'!O51</f>
        <v>0</v>
      </c>
      <c r="AD50" s="419" t="s">
        <v>139</v>
      </c>
      <c r="AE50" s="457"/>
      <c r="AF50" s="457">
        <f>'Биология-9 2022 расклад'!O50</f>
        <v>0</v>
      </c>
      <c r="AG50" s="461">
        <f>'Биология-9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415" t="s">
        <v>40</v>
      </c>
      <c r="D51" s="416">
        <f>'Биология-9 2018 расклад'!K52</f>
        <v>34</v>
      </c>
      <c r="E51" s="417">
        <f>'Биология-9 2019 расклад'!K52</f>
        <v>33</v>
      </c>
      <c r="F51" s="417" t="s">
        <v>139</v>
      </c>
      <c r="G51" s="417"/>
      <c r="H51" s="443">
        <f>'Биология-9 2022 расклад'!K51</f>
        <v>38</v>
      </c>
      <c r="I51" s="500">
        <f>'Биология-9 2023 расклад'!K51</f>
        <v>23</v>
      </c>
      <c r="J51" s="416">
        <f>'Биология-9 2018 расклад'!L52</f>
        <v>24.000599999999999</v>
      </c>
      <c r="K51" s="417">
        <f>'Биология-9 2019 расклад'!L52</f>
        <v>23.000999999999998</v>
      </c>
      <c r="L51" s="417" t="s">
        <v>139</v>
      </c>
      <c r="M51" s="417"/>
      <c r="N51" s="443">
        <f>'Биология-9 2022 расклад'!L51</f>
        <v>15.999999999999998</v>
      </c>
      <c r="O51" s="500">
        <f>'Биология-9 2023 расклад'!L51</f>
        <v>20</v>
      </c>
      <c r="P51" s="418">
        <f>'Биология-9 2018 расклад'!M52</f>
        <v>70.59</v>
      </c>
      <c r="Q51" s="419">
        <f>'Биология-9 2019 расклад'!M52</f>
        <v>69.7</v>
      </c>
      <c r="R51" s="419" t="s">
        <v>139</v>
      </c>
      <c r="S51" s="419"/>
      <c r="T51" s="447">
        <f>'Биология-9 2022 расклад'!M51</f>
        <v>42.105263157894733</v>
      </c>
      <c r="U51" s="506">
        <f>'Биология-9 2023 расклад'!M51</f>
        <v>86.956521739130437</v>
      </c>
      <c r="V51" s="416">
        <f>'Биология-9 2018 расклад'!N52</f>
        <v>0</v>
      </c>
      <c r="W51" s="417">
        <f>'Биология-9 2019 расклад'!N52</f>
        <v>0.9998999999999999</v>
      </c>
      <c r="X51" s="417" t="s">
        <v>139</v>
      </c>
      <c r="Y51" s="417"/>
      <c r="Z51" s="443">
        <f>'Биология-9 2022 расклад'!N51</f>
        <v>1</v>
      </c>
      <c r="AA51" s="500">
        <f>'Биология-9 2023 расклад'!N51</f>
        <v>0</v>
      </c>
      <c r="AB51" s="452">
        <f>'Биология-9 2018 расклад'!O52</f>
        <v>0</v>
      </c>
      <c r="AC51" s="419">
        <f>'Биология-9 2019 расклад'!O52</f>
        <v>3.03</v>
      </c>
      <c r="AD51" s="419" t="s">
        <v>139</v>
      </c>
      <c r="AE51" s="457"/>
      <c r="AF51" s="457">
        <f>'Биология-9 2022 расклад'!O51</f>
        <v>2.6315789473684212</v>
      </c>
      <c r="AG51" s="461">
        <f>'Биология-9 2023 расклад'!O51</f>
        <v>0</v>
      </c>
    </row>
    <row r="52" spans="1:33" s="1" customFormat="1" ht="15" customHeight="1" x14ac:dyDescent="0.25">
      <c r="A52" s="23">
        <v>5</v>
      </c>
      <c r="B52" s="48">
        <v>40080</v>
      </c>
      <c r="C52" s="415" t="s">
        <v>96</v>
      </c>
      <c r="D52" s="416">
        <f>'Биология-9 2018 расклад'!K53</f>
        <v>21</v>
      </c>
      <c r="E52" s="417">
        <f>'Биология-9 2019 расклад'!K53</f>
        <v>23</v>
      </c>
      <c r="F52" s="417" t="s">
        <v>139</v>
      </c>
      <c r="G52" s="417"/>
      <c r="H52" s="443">
        <f>'Биология-9 2022 расклад'!K52</f>
        <v>29</v>
      </c>
      <c r="I52" s="500">
        <f>'Биология-9 2023 расклад'!K52</f>
        <v>27</v>
      </c>
      <c r="J52" s="416">
        <f>'Биология-9 2018 расклад'!L53</f>
        <v>12.998999999999999</v>
      </c>
      <c r="K52" s="417">
        <f>'Биология-9 2019 расклад'!L53</f>
        <v>16.001099999999997</v>
      </c>
      <c r="L52" s="417" t="s">
        <v>139</v>
      </c>
      <c r="M52" s="417"/>
      <c r="N52" s="443">
        <f>'Биология-9 2022 расклад'!L52</f>
        <v>9</v>
      </c>
      <c r="O52" s="500">
        <f>'Биология-9 2023 расклад'!L52</f>
        <v>17</v>
      </c>
      <c r="P52" s="418">
        <f>'Биология-9 2018 расклад'!M53</f>
        <v>61.9</v>
      </c>
      <c r="Q52" s="419">
        <f>'Биология-9 2019 расклад'!M53</f>
        <v>69.569999999999993</v>
      </c>
      <c r="R52" s="419" t="s">
        <v>139</v>
      </c>
      <c r="S52" s="419"/>
      <c r="T52" s="447">
        <f>'Биология-9 2022 расклад'!M52</f>
        <v>31.03448275862069</v>
      </c>
      <c r="U52" s="506">
        <f>'Биология-9 2023 расклад'!M52</f>
        <v>62.962962962962962</v>
      </c>
      <c r="V52" s="416">
        <f>'Биология-9 2018 расклад'!N53</f>
        <v>0</v>
      </c>
      <c r="W52" s="417">
        <f>'Биология-9 2019 расклад'!N53</f>
        <v>1.0004999999999999</v>
      </c>
      <c r="X52" s="417" t="s">
        <v>139</v>
      </c>
      <c r="Y52" s="417"/>
      <c r="Z52" s="443">
        <f>'Биология-9 2022 расклад'!N52</f>
        <v>0</v>
      </c>
      <c r="AA52" s="500">
        <f>'Биология-9 2023 расклад'!N52</f>
        <v>1</v>
      </c>
      <c r="AB52" s="452">
        <f>'Биология-9 2018 расклад'!O53</f>
        <v>0</v>
      </c>
      <c r="AC52" s="419">
        <f>'Биология-9 2019 расклад'!O53</f>
        <v>4.3499999999999996</v>
      </c>
      <c r="AD52" s="419" t="s">
        <v>139</v>
      </c>
      <c r="AE52" s="457"/>
      <c r="AF52" s="457">
        <f>'Биология-9 2022 расклад'!O52</f>
        <v>0</v>
      </c>
      <c r="AG52" s="461">
        <f>'Биология-9 2023 расклад'!O52</f>
        <v>3.7037037037037037</v>
      </c>
    </row>
    <row r="53" spans="1:33" s="1" customFormat="1" ht="15" customHeight="1" x14ac:dyDescent="0.25">
      <c r="A53" s="23">
        <v>6</v>
      </c>
      <c r="B53" s="48">
        <v>40100</v>
      </c>
      <c r="C53" s="415" t="s">
        <v>42</v>
      </c>
      <c r="D53" s="416">
        <f>'Биология-9 2018 расклад'!K54</f>
        <v>21</v>
      </c>
      <c r="E53" s="417">
        <f>'Биология-9 2019 расклад'!K54</f>
        <v>34</v>
      </c>
      <c r="F53" s="417" t="s">
        <v>139</v>
      </c>
      <c r="G53" s="417"/>
      <c r="H53" s="443">
        <f>'Биология-9 2022 расклад'!K53</f>
        <v>15</v>
      </c>
      <c r="I53" s="500">
        <f>'Биология-9 2023 расклад'!K53</f>
        <v>18</v>
      </c>
      <c r="J53" s="416">
        <f>'Биология-9 2018 расклад'!L54</f>
        <v>17.0016</v>
      </c>
      <c r="K53" s="417">
        <f>'Биология-9 2019 расклад'!L54</f>
        <v>18.999199999999998</v>
      </c>
      <c r="L53" s="417" t="s">
        <v>139</v>
      </c>
      <c r="M53" s="417"/>
      <c r="N53" s="443">
        <f>'Биология-9 2022 расклад'!L53</f>
        <v>9</v>
      </c>
      <c r="O53" s="500">
        <f>'Биология-9 2023 расклад'!L53</f>
        <v>12</v>
      </c>
      <c r="P53" s="418">
        <f>'Биология-9 2018 расклад'!M54</f>
        <v>80.960000000000008</v>
      </c>
      <c r="Q53" s="419">
        <f>'Биология-9 2019 расклад'!M54</f>
        <v>55.879999999999995</v>
      </c>
      <c r="R53" s="419" t="s">
        <v>139</v>
      </c>
      <c r="S53" s="419"/>
      <c r="T53" s="447">
        <f>'Биология-9 2022 расклад'!M53</f>
        <v>60</v>
      </c>
      <c r="U53" s="506">
        <f>'Биология-9 2023 расклад'!M53</f>
        <v>66.666666666666671</v>
      </c>
      <c r="V53" s="416">
        <f>'Биология-9 2018 расклад'!N54</f>
        <v>0</v>
      </c>
      <c r="W53" s="417">
        <f>'Биология-9 2019 расклад'!N54</f>
        <v>0</v>
      </c>
      <c r="X53" s="417" t="s">
        <v>139</v>
      </c>
      <c r="Y53" s="417"/>
      <c r="Z53" s="443">
        <f>'Биология-9 2022 расклад'!N53</f>
        <v>0</v>
      </c>
      <c r="AA53" s="500">
        <f>'Биология-9 2023 расклад'!N53</f>
        <v>0</v>
      </c>
      <c r="AB53" s="452">
        <f>'Биология-9 2018 расклад'!O54</f>
        <v>0</v>
      </c>
      <c r="AC53" s="419">
        <f>'Биология-9 2019 расклад'!O54</f>
        <v>0</v>
      </c>
      <c r="AD53" s="419" t="s">
        <v>139</v>
      </c>
      <c r="AE53" s="457"/>
      <c r="AF53" s="457">
        <f>'Биология-9 2022 расклад'!O53</f>
        <v>0</v>
      </c>
      <c r="AG53" s="461">
        <f>'Биология-9 2023 расклад'!O53</f>
        <v>0</v>
      </c>
    </row>
    <row r="54" spans="1:33" s="1" customFormat="1" ht="15" customHeight="1" x14ac:dyDescent="0.25">
      <c r="A54" s="23">
        <v>7</v>
      </c>
      <c r="B54" s="48">
        <v>40020</v>
      </c>
      <c r="C54" s="415" t="s">
        <v>110</v>
      </c>
      <c r="D54" s="416">
        <f>'Биология-9 2018 расклад'!K55</f>
        <v>8</v>
      </c>
      <c r="E54" s="417">
        <f>'Биология-9 2019 расклад'!K55</f>
        <v>10</v>
      </c>
      <c r="F54" s="417" t="s">
        <v>139</v>
      </c>
      <c r="G54" s="417"/>
      <c r="H54" s="443"/>
      <c r="I54" s="500">
        <f>'Биология-9 2023 расклад'!K54</f>
        <v>3</v>
      </c>
      <c r="J54" s="416">
        <f>'Биология-9 2018 расклад'!L55</f>
        <v>7</v>
      </c>
      <c r="K54" s="417">
        <f>'Биология-9 2019 расклад'!L55</f>
        <v>10</v>
      </c>
      <c r="L54" s="417" t="s">
        <v>139</v>
      </c>
      <c r="M54" s="417"/>
      <c r="N54" s="443"/>
      <c r="O54" s="500">
        <f>'Биология-9 2023 расклад'!L54</f>
        <v>2</v>
      </c>
      <c r="P54" s="418">
        <f>'Биология-9 2018 расклад'!M55</f>
        <v>87.5</v>
      </c>
      <c r="Q54" s="419">
        <f>'Биология-9 2019 расклад'!M55</f>
        <v>100</v>
      </c>
      <c r="R54" s="419" t="s">
        <v>139</v>
      </c>
      <c r="S54" s="419"/>
      <c r="T54" s="447" t="s">
        <v>139</v>
      </c>
      <c r="U54" s="506">
        <f>'Биология-9 2023 расклад'!M54</f>
        <v>66.666666666666671</v>
      </c>
      <c r="V54" s="416">
        <f>'Биология-9 2018 расклад'!N55</f>
        <v>0</v>
      </c>
      <c r="W54" s="417">
        <f>'Биология-9 2019 расклад'!N55</f>
        <v>0</v>
      </c>
      <c r="X54" s="417" t="s">
        <v>139</v>
      </c>
      <c r="Y54" s="417"/>
      <c r="Z54" s="443"/>
      <c r="AA54" s="500">
        <f>'Биология-9 2023 расклад'!N54</f>
        <v>0</v>
      </c>
      <c r="AB54" s="452">
        <f>'Биология-9 2018 расклад'!O55</f>
        <v>0</v>
      </c>
      <c r="AC54" s="419">
        <f>'Биология-9 2019 расклад'!O55</f>
        <v>0</v>
      </c>
      <c r="AD54" s="419" t="s">
        <v>139</v>
      </c>
      <c r="AE54" s="457"/>
      <c r="AF54" s="457"/>
      <c r="AG54" s="461">
        <f>'Биология-9 2023 расклад'!O54</f>
        <v>0</v>
      </c>
    </row>
    <row r="55" spans="1:33" s="1" customFormat="1" ht="15" customHeight="1" x14ac:dyDescent="0.25">
      <c r="A55" s="23">
        <v>8</v>
      </c>
      <c r="B55" s="48">
        <v>40031</v>
      </c>
      <c r="C55" s="415" t="s">
        <v>113</v>
      </c>
      <c r="D55" s="416">
        <f>'Биология-9 2018 расклад'!K56</f>
        <v>15</v>
      </c>
      <c r="E55" s="417">
        <f>'Биология-9 2019 расклад'!K56</f>
        <v>30</v>
      </c>
      <c r="F55" s="417" t="s">
        <v>139</v>
      </c>
      <c r="G55" s="417"/>
      <c r="H55" s="443">
        <f>'Биология-9 2022 расклад'!K55</f>
        <v>12</v>
      </c>
      <c r="I55" s="500">
        <f>'Биология-9 2023 расклад'!K55</f>
        <v>23</v>
      </c>
      <c r="J55" s="416">
        <f>'Биология-9 2018 расклад'!L56</f>
        <v>4.0004999999999997</v>
      </c>
      <c r="K55" s="417">
        <f>'Биология-9 2019 расклад'!L56</f>
        <v>12.998999999999999</v>
      </c>
      <c r="L55" s="417" t="s">
        <v>139</v>
      </c>
      <c r="M55" s="417"/>
      <c r="N55" s="443">
        <f>'Биология-9 2022 расклад'!L55</f>
        <v>7</v>
      </c>
      <c r="O55" s="500">
        <f>'Биология-9 2023 расклад'!L55</f>
        <v>11</v>
      </c>
      <c r="P55" s="418">
        <f>'Биология-9 2018 расклад'!M56</f>
        <v>26.67</v>
      </c>
      <c r="Q55" s="419">
        <f>'Биология-9 2019 расклад'!M56</f>
        <v>43.33</v>
      </c>
      <c r="R55" s="419" t="s">
        <v>139</v>
      </c>
      <c r="S55" s="419"/>
      <c r="T55" s="447">
        <f>'Биология-9 2022 расклад'!M55</f>
        <v>58.333333333333336</v>
      </c>
      <c r="U55" s="506">
        <f>'Биология-9 2023 расклад'!M55</f>
        <v>47.826086956521742</v>
      </c>
      <c r="V55" s="416">
        <f>'Биология-9 2018 расклад'!N56</f>
        <v>0</v>
      </c>
      <c r="W55" s="417">
        <f>'Биология-9 2019 расклад'!N56</f>
        <v>0</v>
      </c>
      <c r="X55" s="417" t="s">
        <v>139</v>
      </c>
      <c r="Y55" s="417"/>
      <c r="Z55" s="443">
        <f>'Биология-9 2022 расклад'!N55</f>
        <v>0</v>
      </c>
      <c r="AA55" s="500">
        <f>'Биология-9 2023 расклад'!N55</f>
        <v>0</v>
      </c>
      <c r="AB55" s="452">
        <f>'Биология-9 2018 расклад'!O56</f>
        <v>0</v>
      </c>
      <c r="AC55" s="419">
        <f>'Биология-9 2019 расклад'!O56</f>
        <v>0</v>
      </c>
      <c r="AD55" s="419" t="s">
        <v>139</v>
      </c>
      <c r="AE55" s="457"/>
      <c r="AF55" s="457">
        <f>'Биология-9 2022 расклад'!O55</f>
        <v>0</v>
      </c>
      <c r="AG55" s="461">
        <f>'Биология-9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415" t="s">
        <v>44</v>
      </c>
      <c r="D56" s="416">
        <f>'Биология-9 2018 расклад'!K57</f>
        <v>13</v>
      </c>
      <c r="E56" s="417">
        <f>'Биология-9 2019 расклад'!K57</f>
        <v>12</v>
      </c>
      <c r="F56" s="417">
        <f>'Биология-9 2020 расклад'!K57</f>
        <v>44</v>
      </c>
      <c r="G56" s="417"/>
      <c r="H56" s="443">
        <f>'Биология-9 2022 расклад'!K56</f>
        <v>6</v>
      </c>
      <c r="I56" s="500">
        <f>'Биология-9 2023 расклад'!K56</f>
        <v>2</v>
      </c>
      <c r="J56" s="416">
        <f>'Биология-9 2018 расклад'!L57</f>
        <v>7.9988999999999999</v>
      </c>
      <c r="K56" s="417">
        <f>'Биология-9 2019 расклад'!L57</f>
        <v>3.9995999999999996</v>
      </c>
      <c r="L56" s="417">
        <f>'Биология-9 2020 расклад'!L57</f>
        <v>7.0004</v>
      </c>
      <c r="M56" s="417"/>
      <c r="N56" s="443">
        <f>'Биология-9 2022 расклад'!L56</f>
        <v>2</v>
      </c>
      <c r="O56" s="500">
        <f>'Биология-9 2023 расклад'!L56</f>
        <v>2</v>
      </c>
      <c r="P56" s="418">
        <f>'Биология-9 2018 расклад'!M57</f>
        <v>61.53</v>
      </c>
      <c r="Q56" s="419">
        <f>'Биология-9 2019 расклад'!M57</f>
        <v>33.33</v>
      </c>
      <c r="R56" s="419">
        <f>'Биология-9 2020 расклад'!M57</f>
        <v>15.91</v>
      </c>
      <c r="S56" s="419"/>
      <c r="T56" s="447">
        <f>'Биология-9 2022 расклад'!M56</f>
        <v>33.333333333333336</v>
      </c>
      <c r="U56" s="506">
        <f>'Биология-9 2023 расклад'!M56</f>
        <v>100</v>
      </c>
      <c r="V56" s="416">
        <f>'Биология-9 2018 расклад'!N57</f>
        <v>0</v>
      </c>
      <c r="W56" s="417">
        <f>'Биология-9 2019 расклад'!N57</f>
        <v>0</v>
      </c>
      <c r="X56" s="417">
        <f>'Биология-9 2020 расклад'!N57</f>
        <v>14.999600000000001</v>
      </c>
      <c r="Y56" s="417"/>
      <c r="Z56" s="443">
        <f>'Биология-9 2022 расклад'!N56</f>
        <v>0</v>
      </c>
      <c r="AA56" s="500">
        <f>'Биология-9 2023 расклад'!N56</f>
        <v>0</v>
      </c>
      <c r="AB56" s="452">
        <f>'Биология-9 2018 расклад'!O57</f>
        <v>0</v>
      </c>
      <c r="AC56" s="419">
        <f>'Биология-9 2019 расклад'!O57</f>
        <v>0</v>
      </c>
      <c r="AD56" s="419">
        <f>'Биология-9 2020 расклад'!O57</f>
        <v>34.090000000000003</v>
      </c>
      <c r="AE56" s="457"/>
      <c r="AF56" s="457">
        <f>'Биология-9 2022 расклад'!O56</f>
        <v>0</v>
      </c>
      <c r="AG56" s="461">
        <f>'Биология-9 2023 расклад'!O56</f>
        <v>0</v>
      </c>
    </row>
    <row r="57" spans="1:33" s="1" customFormat="1" ht="15" customHeight="1" x14ac:dyDescent="0.25">
      <c r="A57" s="23">
        <v>10</v>
      </c>
      <c r="B57" s="48">
        <v>40300</v>
      </c>
      <c r="C57" s="415" t="s">
        <v>45</v>
      </c>
      <c r="D57" s="416">
        <f>'Биология-9 2018 расклад'!K58</f>
        <v>1</v>
      </c>
      <c r="E57" s="417">
        <f>'Биология-9 2019 расклад'!K58</f>
        <v>2</v>
      </c>
      <c r="F57" s="417">
        <f>'Биология-9 2020 расклад'!K58</f>
        <v>18</v>
      </c>
      <c r="G57" s="417"/>
      <c r="H57" s="443">
        <f>'Биология-9 2022 расклад'!K57</f>
        <v>1</v>
      </c>
      <c r="I57" s="500">
        <f>'Биология-9 2023 расклад'!K57</f>
        <v>1</v>
      </c>
      <c r="J57" s="416">
        <f>'Биология-9 2018 расклад'!L58</f>
        <v>0</v>
      </c>
      <c r="K57" s="417">
        <f>'Биология-9 2019 расклад'!L58</f>
        <v>1</v>
      </c>
      <c r="L57" s="417">
        <f>'Биология-9 2020 расклад'!L58</f>
        <v>6.0012000000000008</v>
      </c>
      <c r="M57" s="417"/>
      <c r="N57" s="443">
        <f>'Биология-9 2022 расклад'!L57</f>
        <v>0</v>
      </c>
      <c r="O57" s="500">
        <f>'Биология-9 2023 расклад'!L57</f>
        <v>1</v>
      </c>
      <c r="P57" s="418">
        <f>'Биология-9 2018 расклад'!M58</f>
        <v>0</v>
      </c>
      <c r="Q57" s="419">
        <f>'Биология-9 2019 расклад'!M58</f>
        <v>50</v>
      </c>
      <c r="R57" s="419">
        <f>'Биология-9 2020 расклад'!M58</f>
        <v>33.340000000000003</v>
      </c>
      <c r="S57" s="419"/>
      <c r="T57" s="447">
        <f>'Биология-9 2022 расклад'!M57</f>
        <v>0</v>
      </c>
      <c r="U57" s="506">
        <f>'Биология-9 2023 расклад'!M57</f>
        <v>100</v>
      </c>
      <c r="V57" s="416">
        <f>'Биология-9 2018 расклад'!N58</f>
        <v>0</v>
      </c>
      <c r="W57" s="417">
        <f>'Биология-9 2019 расклад'!N58</f>
        <v>0</v>
      </c>
      <c r="X57" s="417">
        <f>'Биология-9 2020 расклад'!N58</f>
        <v>0.99899999999999989</v>
      </c>
      <c r="Y57" s="417"/>
      <c r="Z57" s="443">
        <f>'Биология-9 2022 расклад'!N57</f>
        <v>0</v>
      </c>
      <c r="AA57" s="500">
        <f>'Биология-9 2023 расклад'!N57</f>
        <v>0</v>
      </c>
      <c r="AB57" s="452">
        <f>'Биология-9 2018 расклад'!O58</f>
        <v>0</v>
      </c>
      <c r="AC57" s="419">
        <f>'Биология-9 2019 расклад'!O58</f>
        <v>0</v>
      </c>
      <c r="AD57" s="419">
        <f>'Биология-9 2020 расклад'!O58</f>
        <v>5.55</v>
      </c>
      <c r="AE57" s="457"/>
      <c r="AF57" s="457">
        <f>'Биология-9 2022 расклад'!O57</f>
        <v>0</v>
      </c>
      <c r="AG57" s="461">
        <f>'Биология-9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415" t="s">
        <v>46</v>
      </c>
      <c r="D58" s="416">
        <f>'Биология-9 2018 расклад'!K59</f>
        <v>11</v>
      </c>
      <c r="E58" s="417">
        <f>'Биология-9 2019 расклад'!K59</f>
        <v>8</v>
      </c>
      <c r="F58" s="417" t="s">
        <v>139</v>
      </c>
      <c r="G58" s="417"/>
      <c r="H58" s="443">
        <f>'Биология-9 2022 расклад'!K58</f>
        <v>13</v>
      </c>
      <c r="I58" s="500">
        <f>'Биология-9 2023 расклад'!K58</f>
        <v>5</v>
      </c>
      <c r="J58" s="416">
        <f>'Биология-9 2018 расклад'!L59</f>
        <v>1.9997999999999998</v>
      </c>
      <c r="K58" s="417">
        <f>'Биология-9 2019 расклад'!L59</f>
        <v>0</v>
      </c>
      <c r="L58" s="417" t="s">
        <v>139</v>
      </c>
      <c r="M58" s="417"/>
      <c r="N58" s="443">
        <f>'Биология-9 2022 расклад'!L58</f>
        <v>5</v>
      </c>
      <c r="O58" s="500">
        <f>'Биология-9 2023 расклад'!L58</f>
        <v>3</v>
      </c>
      <c r="P58" s="418">
        <f>'Биология-9 2018 расклад'!M59</f>
        <v>18.18</v>
      </c>
      <c r="Q58" s="419">
        <f>'Биология-9 2019 расклад'!M59</f>
        <v>0</v>
      </c>
      <c r="R58" s="419" t="s">
        <v>139</v>
      </c>
      <c r="S58" s="419"/>
      <c r="T58" s="447">
        <f>'Биология-9 2022 расклад'!M58</f>
        <v>38.46153846153846</v>
      </c>
      <c r="U58" s="506">
        <f>'Биология-9 2023 расклад'!M58</f>
        <v>60</v>
      </c>
      <c r="V58" s="416">
        <f>'Биология-9 2018 расклад'!N59</f>
        <v>1.9997999999999998</v>
      </c>
      <c r="W58" s="417">
        <f>'Биология-9 2019 расклад'!N59</f>
        <v>0</v>
      </c>
      <c r="X58" s="417" t="s">
        <v>139</v>
      </c>
      <c r="Y58" s="417"/>
      <c r="Z58" s="443">
        <f>'Биология-9 2022 расклад'!N58</f>
        <v>0</v>
      </c>
      <c r="AA58" s="500">
        <f>'Биология-9 2023 расклад'!N58</f>
        <v>0</v>
      </c>
      <c r="AB58" s="452">
        <f>'Биология-9 2018 расклад'!O59</f>
        <v>18.18</v>
      </c>
      <c r="AC58" s="419">
        <f>'Биология-9 2019 расклад'!O59</f>
        <v>0</v>
      </c>
      <c r="AD58" s="419" t="s">
        <v>139</v>
      </c>
      <c r="AE58" s="457"/>
      <c r="AF58" s="457">
        <f>'Биология-9 2022 расклад'!O58</f>
        <v>0</v>
      </c>
      <c r="AG58" s="461">
        <f>'Биология-9 2023 расклад'!O58</f>
        <v>0</v>
      </c>
    </row>
    <row r="59" spans="1:33" s="1" customFormat="1" ht="15" customHeight="1" x14ac:dyDescent="0.25">
      <c r="A59" s="23">
        <v>12</v>
      </c>
      <c r="B59" s="48">
        <v>40390</v>
      </c>
      <c r="C59" s="415" t="s">
        <v>47</v>
      </c>
      <c r="D59" s="416">
        <f>'Биология-9 2018 расклад'!K60</f>
        <v>1</v>
      </c>
      <c r="E59" s="417">
        <f>'Биология-9 2019 расклад'!K60</f>
        <v>8</v>
      </c>
      <c r="F59" s="417" t="s">
        <v>139</v>
      </c>
      <c r="G59" s="417"/>
      <c r="H59" s="443">
        <f>'Биология-9 2022 расклад'!K59</f>
        <v>6</v>
      </c>
      <c r="I59" s="500">
        <f>'Биология-9 2023 расклад'!K59</f>
        <v>3</v>
      </c>
      <c r="J59" s="416">
        <f>'Биология-9 2018 расклад'!L60</f>
        <v>0</v>
      </c>
      <c r="K59" s="417">
        <f>'Биология-9 2019 расклад'!L60</f>
        <v>4</v>
      </c>
      <c r="L59" s="417" t="s">
        <v>139</v>
      </c>
      <c r="M59" s="417"/>
      <c r="N59" s="443">
        <f>'Биология-9 2022 расклад'!L59</f>
        <v>1</v>
      </c>
      <c r="O59" s="500">
        <f>'Биология-9 2023 расклад'!L59</f>
        <v>0</v>
      </c>
      <c r="P59" s="418">
        <f>'Биология-9 2018 расклад'!M60</f>
        <v>0</v>
      </c>
      <c r="Q59" s="419">
        <f>'Биология-9 2019 расклад'!M60</f>
        <v>50</v>
      </c>
      <c r="R59" s="419" t="s">
        <v>139</v>
      </c>
      <c r="S59" s="419"/>
      <c r="T59" s="447">
        <f>'Биология-9 2022 расклад'!M59</f>
        <v>16.666666666666668</v>
      </c>
      <c r="U59" s="506">
        <f>'Биология-9 2023 расклад'!M59</f>
        <v>0</v>
      </c>
      <c r="V59" s="416">
        <f>'Биология-9 2018 расклад'!N60</f>
        <v>0</v>
      </c>
      <c r="W59" s="417">
        <f>'Биология-9 2019 расклад'!N60</f>
        <v>0</v>
      </c>
      <c r="X59" s="417" t="s">
        <v>139</v>
      </c>
      <c r="Y59" s="417"/>
      <c r="Z59" s="443">
        <f>'Биология-9 2022 расклад'!N59</f>
        <v>2</v>
      </c>
      <c r="AA59" s="500">
        <f>'Биология-9 2023 расклад'!N59</f>
        <v>0</v>
      </c>
      <c r="AB59" s="452">
        <f>'Биология-9 2018 расклад'!O60</f>
        <v>0</v>
      </c>
      <c r="AC59" s="419">
        <f>'Биология-9 2019 расклад'!O60</f>
        <v>0</v>
      </c>
      <c r="AD59" s="419" t="s">
        <v>139</v>
      </c>
      <c r="AE59" s="457"/>
      <c r="AF59" s="457">
        <f>'Биология-9 2022 расклад'!O59</f>
        <v>33.333333333333336</v>
      </c>
      <c r="AG59" s="461">
        <f>'Биология-9 2023 расклад'!O59</f>
        <v>0</v>
      </c>
    </row>
    <row r="60" spans="1:33" s="1" customFormat="1" ht="15" customHeight="1" x14ac:dyDescent="0.25">
      <c r="A60" s="23">
        <v>13</v>
      </c>
      <c r="B60" s="48">
        <v>40720</v>
      </c>
      <c r="C60" s="415" t="s">
        <v>109</v>
      </c>
      <c r="D60" s="416">
        <f>'Биология-9 2018 расклад'!K61</f>
        <v>10</v>
      </c>
      <c r="E60" s="417">
        <f>'Биология-9 2019 расклад'!K61</f>
        <v>16</v>
      </c>
      <c r="F60" s="417" t="s">
        <v>139</v>
      </c>
      <c r="G60" s="417"/>
      <c r="H60" s="443">
        <f>'Биология-9 2022 расклад'!K60</f>
        <v>18</v>
      </c>
      <c r="I60" s="500">
        <f>'Биология-9 2023 расклад'!K60</f>
        <v>8</v>
      </c>
      <c r="J60" s="416">
        <f>'Биология-9 2018 расклад'!L61</f>
        <v>5</v>
      </c>
      <c r="K60" s="417">
        <f>'Биология-9 2019 расклад'!L61</f>
        <v>6</v>
      </c>
      <c r="L60" s="417" t="s">
        <v>139</v>
      </c>
      <c r="M60" s="417"/>
      <c r="N60" s="443">
        <f>'Биология-9 2022 расклад'!L60</f>
        <v>10</v>
      </c>
      <c r="O60" s="500">
        <f>'Биология-9 2023 расклад'!L60</f>
        <v>4</v>
      </c>
      <c r="P60" s="418">
        <f>'Биология-9 2018 расклад'!M61</f>
        <v>50</v>
      </c>
      <c r="Q60" s="419">
        <f>'Биология-9 2019 расклад'!M61</f>
        <v>37.5</v>
      </c>
      <c r="R60" s="419" t="s">
        <v>139</v>
      </c>
      <c r="S60" s="419"/>
      <c r="T60" s="447">
        <f>'Биология-9 2022 расклад'!M60</f>
        <v>55.555555555555557</v>
      </c>
      <c r="U60" s="506">
        <f>'Биология-9 2023 расклад'!M60</f>
        <v>50</v>
      </c>
      <c r="V60" s="416">
        <f>'Биология-9 2018 расклад'!N61</f>
        <v>0</v>
      </c>
      <c r="W60" s="417">
        <f>'Биология-9 2019 расклад'!N61</f>
        <v>0</v>
      </c>
      <c r="X60" s="417" t="s">
        <v>139</v>
      </c>
      <c r="Y60" s="417"/>
      <c r="Z60" s="443">
        <f>'Биология-9 2022 расклад'!N60</f>
        <v>0</v>
      </c>
      <c r="AA60" s="500">
        <f>'Биология-9 2023 расклад'!N60</f>
        <v>0</v>
      </c>
      <c r="AB60" s="452">
        <f>'Биология-9 2018 расклад'!O61</f>
        <v>0</v>
      </c>
      <c r="AC60" s="419">
        <f>'Биология-9 2019 расклад'!O61</f>
        <v>0</v>
      </c>
      <c r="AD60" s="419" t="s">
        <v>139</v>
      </c>
      <c r="AE60" s="457"/>
      <c r="AF60" s="457">
        <f>'Биология-9 2022 расклад'!O60</f>
        <v>0</v>
      </c>
      <c r="AG60" s="461">
        <f>'Биология-9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415" t="s">
        <v>49</v>
      </c>
      <c r="D61" s="416">
        <f>'Биология-9 2018 расклад'!K62</f>
        <v>3</v>
      </c>
      <c r="E61" s="417">
        <f>'Биология-9 2019 расклад'!K62</f>
        <v>2</v>
      </c>
      <c r="F61" s="417" t="s">
        <v>139</v>
      </c>
      <c r="G61" s="417"/>
      <c r="H61" s="443" t="s">
        <v>139</v>
      </c>
      <c r="I61" s="500" t="s">
        <v>139</v>
      </c>
      <c r="J61" s="416">
        <f>'Биология-9 2018 расклад'!L62</f>
        <v>3</v>
      </c>
      <c r="K61" s="417">
        <f>'Биология-9 2019 расклад'!L62</f>
        <v>2</v>
      </c>
      <c r="L61" s="417" t="s">
        <v>139</v>
      </c>
      <c r="M61" s="417"/>
      <c r="N61" s="443" t="s">
        <v>139</v>
      </c>
      <c r="O61" s="500" t="s">
        <v>139</v>
      </c>
      <c r="P61" s="418">
        <f>'Биология-9 2018 расклад'!M62</f>
        <v>100</v>
      </c>
      <c r="Q61" s="419">
        <f>'Биология-9 2019 расклад'!M62</f>
        <v>100</v>
      </c>
      <c r="R61" s="419" t="s">
        <v>139</v>
      </c>
      <c r="S61" s="419"/>
      <c r="T61" s="447" t="s">
        <v>139</v>
      </c>
      <c r="U61" s="506" t="s">
        <v>139</v>
      </c>
      <c r="V61" s="416">
        <f>'Биология-9 2018 расклад'!N62</f>
        <v>0</v>
      </c>
      <c r="W61" s="417">
        <f>'Биология-9 2019 расклад'!N62</f>
        <v>0</v>
      </c>
      <c r="X61" s="417" t="s">
        <v>139</v>
      </c>
      <c r="Y61" s="417"/>
      <c r="Z61" s="443" t="s">
        <v>139</v>
      </c>
      <c r="AA61" s="500" t="s">
        <v>139</v>
      </c>
      <c r="AB61" s="452">
        <f>'Биология-9 2018 расклад'!O62</f>
        <v>0</v>
      </c>
      <c r="AC61" s="419">
        <f>'Биология-9 2019 расклад'!O62</f>
        <v>0</v>
      </c>
      <c r="AD61" s="419" t="s">
        <v>139</v>
      </c>
      <c r="AE61" s="457"/>
      <c r="AF61" s="457" t="s">
        <v>139</v>
      </c>
      <c r="AG61" s="461" t="s">
        <v>139</v>
      </c>
    </row>
    <row r="62" spans="1:33" s="1" customFormat="1" ht="15" customHeight="1" x14ac:dyDescent="0.25">
      <c r="A62" s="23">
        <v>15</v>
      </c>
      <c r="B62" s="48">
        <v>40820</v>
      </c>
      <c r="C62" s="415" t="s">
        <v>50</v>
      </c>
      <c r="D62" s="416">
        <f>'Биология-9 2018 расклад'!K63</f>
        <v>3</v>
      </c>
      <c r="E62" s="417">
        <f>'Биология-9 2019 расклад'!K63</f>
        <v>8</v>
      </c>
      <c r="F62" s="417" t="s">
        <v>139</v>
      </c>
      <c r="G62" s="417"/>
      <c r="H62" s="443">
        <f>'Биология-9 2022 расклад'!K62</f>
        <v>7</v>
      </c>
      <c r="I62" s="500">
        <f>'Биология-9 2023 расклад'!K62</f>
        <v>9</v>
      </c>
      <c r="J62" s="416">
        <f>'Биология-9 2018 расклад'!L63</f>
        <v>3</v>
      </c>
      <c r="K62" s="417">
        <f>'Биология-9 2019 расклад'!L63</f>
        <v>5</v>
      </c>
      <c r="L62" s="417" t="s">
        <v>139</v>
      </c>
      <c r="M62" s="417"/>
      <c r="N62" s="443">
        <f>'Биология-9 2022 расклад'!L62</f>
        <v>5</v>
      </c>
      <c r="O62" s="500">
        <f>'Биология-9 2023 расклад'!L62</f>
        <v>7</v>
      </c>
      <c r="P62" s="418">
        <f>'Биология-9 2018 расклад'!M63</f>
        <v>100</v>
      </c>
      <c r="Q62" s="419">
        <f>'Биология-9 2019 расклад'!M63</f>
        <v>62.5</v>
      </c>
      <c r="R62" s="419" t="s">
        <v>139</v>
      </c>
      <c r="S62" s="419"/>
      <c r="T62" s="447">
        <f>'Биология-9 2022 расклад'!M62</f>
        <v>71.428571428571431</v>
      </c>
      <c r="U62" s="506">
        <f>'Биология-9 2023 расклад'!M62</f>
        <v>77.777777777777771</v>
      </c>
      <c r="V62" s="416">
        <f>'Биология-9 2018 расклад'!N63</f>
        <v>0</v>
      </c>
      <c r="W62" s="417">
        <f>'Биология-9 2019 расклад'!N63</f>
        <v>0</v>
      </c>
      <c r="X62" s="417" t="s">
        <v>139</v>
      </c>
      <c r="Y62" s="417"/>
      <c r="Z62" s="443">
        <f>'Биология-9 2022 расклад'!N62</f>
        <v>0</v>
      </c>
      <c r="AA62" s="500">
        <f>'Биология-9 2023 расклад'!N62</f>
        <v>0</v>
      </c>
      <c r="AB62" s="452">
        <f>'Биология-9 2018 расклад'!O63</f>
        <v>0</v>
      </c>
      <c r="AC62" s="419">
        <f>'Биология-9 2019 расклад'!O63</f>
        <v>0</v>
      </c>
      <c r="AD62" s="419" t="s">
        <v>139</v>
      </c>
      <c r="AE62" s="457"/>
      <c r="AF62" s="457">
        <f>'Биология-9 2022 расклад'!O62</f>
        <v>0</v>
      </c>
      <c r="AG62" s="461">
        <f>'Биология-9 2023 расклад'!O62</f>
        <v>0</v>
      </c>
    </row>
    <row r="63" spans="1:33" s="1" customFormat="1" ht="15" customHeight="1" x14ac:dyDescent="0.25">
      <c r="A63" s="23">
        <v>16</v>
      </c>
      <c r="B63" s="48">
        <v>40840</v>
      </c>
      <c r="C63" s="415" t="s">
        <v>51</v>
      </c>
      <c r="D63" s="416">
        <f>'Биология-9 2018 расклад'!K64</f>
        <v>18</v>
      </c>
      <c r="E63" s="417">
        <f>'Биология-9 2019 расклад'!K64</f>
        <v>8</v>
      </c>
      <c r="F63" s="417" t="s">
        <v>139</v>
      </c>
      <c r="G63" s="417"/>
      <c r="H63" s="443">
        <f>'Биология-9 2022 расклад'!K63</f>
        <v>12</v>
      </c>
      <c r="I63" s="500">
        <f>'Биология-9 2023 расклад'!K63</f>
        <v>11</v>
      </c>
      <c r="J63" s="416">
        <f>'Биология-9 2018 расклад'!L64</f>
        <v>5.0004</v>
      </c>
      <c r="K63" s="417">
        <f>'Биология-9 2019 расклад'!L64</f>
        <v>4</v>
      </c>
      <c r="L63" s="417" t="s">
        <v>139</v>
      </c>
      <c r="M63" s="417"/>
      <c r="N63" s="443">
        <f>'Биология-9 2022 расклад'!L63</f>
        <v>3</v>
      </c>
      <c r="O63" s="500">
        <f>'Биология-9 2023 расклад'!L63</f>
        <v>6</v>
      </c>
      <c r="P63" s="418">
        <f>'Биология-9 2018 расклад'!M64</f>
        <v>27.78</v>
      </c>
      <c r="Q63" s="419">
        <f>'Биология-9 2019 расклад'!M64</f>
        <v>50</v>
      </c>
      <c r="R63" s="419" t="s">
        <v>139</v>
      </c>
      <c r="S63" s="419"/>
      <c r="T63" s="447">
        <f>'Биология-9 2022 расклад'!M63</f>
        <v>25</v>
      </c>
      <c r="U63" s="506">
        <f>'Биология-9 2023 расклад'!M63</f>
        <v>54.545454545454547</v>
      </c>
      <c r="V63" s="416">
        <f>'Биология-9 2018 расклад'!N64</f>
        <v>1.9997999999999998</v>
      </c>
      <c r="W63" s="417">
        <f>'Биология-9 2019 расклад'!N64</f>
        <v>0</v>
      </c>
      <c r="X63" s="417" t="s">
        <v>139</v>
      </c>
      <c r="Y63" s="417"/>
      <c r="Z63" s="443">
        <f>'Биология-9 2022 расклад'!N63</f>
        <v>0</v>
      </c>
      <c r="AA63" s="500">
        <f>'Биология-9 2023 расклад'!N63</f>
        <v>0</v>
      </c>
      <c r="AB63" s="452">
        <f>'Биология-9 2018 расклад'!O64</f>
        <v>11.11</v>
      </c>
      <c r="AC63" s="419">
        <f>'Биология-9 2019 расклад'!O64</f>
        <v>0</v>
      </c>
      <c r="AD63" s="419" t="s">
        <v>139</v>
      </c>
      <c r="AE63" s="457"/>
      <c r="AF63" s="457">
        <f>'Биология-9 2022 расклад'!O63</f>
        <v>0</v>
      </c>
      <c r="AG63" s="461">
        <f>'Биология-9 2023 расклад'!O63</f>
        <v>0</v>
      </c>
    </row>
    <row r="64" spans="1:33" s="1" customFormat="1" ht="15" customHeight="1" x14ac:dyDescent="0.25">
      <c r="A64" s="23">
        <v>17</v>
      </c>
      <c r="B64" s="48">
        <v>40950</v>
      </c>
      <c r="C64" s="415" t="s">
        <v>52</v>
      </c>
      <c r="D64" s="416">
        <f>'Биология-9 2018 расклад'!K65</f>
        <v>6</v>
      </c>
      <c r="E64" s="417">
        <f>'Биология-9 2019 расклад'!K65</f>
        <v>2</v>
      </c>
      <c r="F64" s="417" t="s">
        <v>139</v>
      </c>
      <c r="G64" s="417"/>
      <c r="H64" s="443">
        <f>'Биология-9 2022 расклад'!K64</f>
        <v>2</v>
      </c>
      <c r="I64" s="500">
        <f>'Биология-9 2023 расклад'!K64</f>
        <v>1</v>
      </c>
      <c r="J64" s="416">
        <f>'Биология-9 2018 расклад'!L65</f>
        <v>5.0004</v>
      </c>
      <c r="K64" s="417">
        <f>'Биология-9 2019 расклад'!L65</f>
        <v>2</v>
      </c>
      <c r="L64" s="417" t="s">
        <v>139</v>
      </c>
      <c r="M64" s="417"/>
      <c r="N64" s="443">
        <f>'Биология-9 2022 расклад'!L64</f>
        <v>0</v>
      </c>
      <c r="O64" s="500">
        <f>'Биология-9 2023 расклад'!L64</f>
        <v>0</v>
      </c>
      <c r="P64" s="418">
        <f>'Биология-9 2018 расклад'!M65</f>
        <v>83.34</v>
      </c>
      <c r="Q64" s="419">
        <f>'Биология-9 2019 расклад'!M65</f>
        <v>100</v>
      </c>
      <c r="R64" s="419" t="s">
        <v>139</v>
      </c>
      <c r="S64" s="419"/>
      <c r="T64" s="447">
        <f>'Биология-9 2022 расклад'!M64</f>
        <v>0</v>
      </c>
      <c r="U64" s="506">
        <f>'Биология-9 2023 расклад'!M64</f>
        <v>0</v>
      </c>
      <c r="V64" s="416">
        <f>'Биология-9 2018 расклад'!N65</f>
        <v>0</v>
      </c>
      <c r="W64" s="417">
        <f>'Биология-9 2019 расклад'!N65</f>
        <v>0</v>
      </c>
      <c r="X64" s="417" t="s">
        <v>139</v>
      </c>
      <c r="Y64" s="417"/>
      <c r="Z64" s="443">
        <f>'Биология-9 2022 расклад'!N64</f>
        <v>2</v>
      </c>
      <c r="AA64" s="500">
        <f>'Биология-9 2023 расклад'!N64</f>
        <v>0</v>
      </c>
      <c r="AB64" s="452">
        <f>'Биология-9 2018 расклад'!O65</f>
        <v>0</v>
      </c>
      <c r="AC64" s="419">
        <f>'Биология-9 2019 расклад'!O65</f>
        <v>0</v>
      </c>
      <c r="AD64" s="419" t="s">
        <v>139</v>
      </c>
      <c r="AE64" s="457"/>
      <c r="AF64" s="457">
        <f>'Биология-9 2022 расклад'!O64</f>
        <v>100</v>
      </c>
      <c r="AG64" s="461">
        <f>'Биология-9 2023 расклад'!O64</f>
        <v>0</v>
      </c>
    </row>
    <row r="65" spans="1:33" s="1" customFormat="1" ht="15" customHeight="1" x14ac:dyDescent="0.25">
      <c r="A65" s="23">
        <v>18</v>
      </c>
      <c r="B65" s="50">
        <v>40990</v>
      </c>
      <c r="C65" s="420" t="s">
        <v>53</v>
      </c>
      <c r="D65" s="416">
        <f>'Биология-9 2018 расклад'!K66</f>
        <v>25</v>
      </c>
      <c r="E65" s="417">
        <f>'Биология-9 2019 расклад'!K66</f>
        <v>21</v>
      </c>
      <c r="F65" s="417">
        <f>'Биология-9 2020 расклад'!K66</f>
        <v>80</v>
      </c>
      <c r="G65" s="417"/>
      <c r="H65" s="443">
        <f>'Биология-9 2022 расклад'!K65</f>
        <v>21</v>
      </c>
      <c r="I65" s="500">
        <f>'Биология-9 2023 расклад'!K65</f>
        <v>32</v>
      </c>
      <c r="J65" s="416">
        <f>'Биология-9 2018 расклад'!L66</f>
        <v>10</v>
      </c>
      <c r="K65" s="417">
        <f>'Биология-9 2019 расклад'!L66</f>
        <v>10.9998</v>
      </c>
      <c r="L65" s="417">
        <f>'Биология-9 2020 расклад'!L66</f>
        <v>35</v>
      </c>
      <c r="M65" s="417"/>
      <c r="N65" s="443">
        <f>'Биология-9 2022 расклад'!L65</f>
        <v>13</v>
      </c>
      <c r="O65" s="500">
        <f>'Биология-9 2023 расклад'!L65</f>
        <v>23</v>
      </c>
      <c r="P65" s="418">
        <f>'Биология-9 2018 расклад'!M66</f>
        <v>40</v>
      </c>
      <c r="Q65" s="419">
        <f>'Биология-9 2019 расклад'!M66</f>
        <v>52.379999999999995</v>
      </c>
      <c r="R65" s="419">
        <f>'Биология-9 2020 расклад'!M66</f>
        <v>43.75</v>
      </c>
      <c r="S65" s="419"/>
      <c r="T65" s="447">
        <f>'Биология-9 2022 расклад'!M65</f>
        <v>61.904761904761905</v>
      </c>
      <c r="U65" s="506">
        <f>'Биология-9 2023 расклад'!M65</f>
        <v>71.875</v>
      </c>
      <c r="V65" s="416">
        <f>'Биология-9 2018 расклад'!N66</f>
        <v>0</v>
      </c>
      <c r="W65" s="417">
        <f>'Биология-9 2019 расклад'!N66</f>
        <v>0</v>
      </c>
      <c r="X65" s="417">
        <f>'Биология-9 2020 расклад'!N66</f>
        <v>5</v>
      </c>
      <c r="Y65" s="417"/>
      <c r="Z65" s="443">
        <f>'Биология-9 2022 расклад'!N65</f>
        <v>0</v>
      </c>
      <c r="AA65" s="500">
        <f>'Биология-9 2023 расклад'!N65</f>
        <v>0</v>
      </c>
      <c r="AB65" s="452">
        <f>'Биология-9 2018 расклад'!O66</f>
        <v>0</v>
      </c>
      <c r="AC65" s="419">
        <f>'Биология-9 2019 расклад'!O66</f>
        <v>0</v>
      </c>
      <c r="AD65" s="419">
        <f>'Биология-9 2020 расклад'!O66</f>
        <v>6.25</v>
      </c>
      <c r="AE65" s="457"/>
      <c r="AF65" s="457">
        <f>'Биология-9 2022 расклад'!O65</f>
        <v>0</v>
      </c>
      <c r="AG65" s="461">
        <f>'Биология-9 2023 расклад'!O65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415" t="s">
        <v>43</v>
      </c>
      <c r="D66" s="422">
        <f>'Биология-9 2018 расклад'!K67</f>
        <v>6</v>
      </c>
      <c r="E66" s="423">
        <f>'Биология-9 2019 расклад'!K67</f>
        <v>14</v>
      </c>
      <c r="F66" s="423">
        <f>'Биология-9 2020 расклад'!K67</f>
        <v>44</v>
      </c>
      <c r="G66" s="423"/>
      <c r="H66" s="444">
        <f>'Биология-9 2022 расклад'!K66</f>
        <v>6</v>
      </c>
      <c r="I66" s="501">
        <f>'Биология-9 2023 расклад'!K66</f>
        <v>5</v>
      </c>
      <c r="J66" s="422">
        <f>'Биология-9 2018 расклад'!L67</f>
        <v>3</v>
      </c>
      <c r="K66" s="423">
        <f>'Биология-9 2019 расклад'!L67</f>
        <v>2.0005999999999999</v>
      </c>
      <c r="L66" s="423">
        <f>'Биология-9 2020 расклад'!L67</f>
        <v>11</v>
      </c>
      <c r="M66" s="423"/>
      <c r="N66" s="444">
        <f>'Биология-9 2022 расклад'!L66</f>
        <v>1</v>
      </c>
      <c r="O66" s="501">
        <f>'Биология-9 2023 расклад'!L66</f>
        <v>5</v>
      </c>
      <c r="P66" s="424">
        <f>'Биология-9 2018 расклад'!M67</f>
        <v>50</v>
      </c>
      <c r="Q66" s="425">
        <f>'Биология-9 2019 расклад'!M67</f>
        <v>14.29</v>
      </c>
      <c r="R66" s="425">
        <f>'Биология-9 2020 расклад'!M67</f>
        <v>25</v>
      </c>
      <c r="S66" s="425"/>
      <c r="T66" s="448">
        <f>'Биология-9 2022 расклад'!M66</f>
        <v>16.666666666666668</v>
      </c>
      <c r="U66" s="507">
        <f>'Биология-9 2023 расклад'!M66</f>
        <v>100</v>
      </c>
      <c r="V66" s="422">
        <f>'Биология-9 2018 расклад'!N67</f>
        <v>0</v>
      </c>
      <c r="W66" s="423">
        <f>'Биология-9 2019 расклад'!N67</f>
        <v>0</v>
      </c>
      <c r="X66" s="423">
        <f>'Биология-9 2020 расклад'!N67</f>
        <v>7.0004</v>
      </c>
      <c r="Y66" s="423"/>
      <c r="Z66" s="444">
        <f>'Биология-9 2022 расклад'!N66</f>
        <v>1</v>
      </c>
      <c r="AA66" s="501">
        <f>'Биология-9 2023 расклад'!N66</f>
        <v>0</v>
      </c>
      <c r="AB66" s="453">
        <f>'Биология-9 2018 расклад'!O67</f>
        <v>0</v>
      </c>
      <c r="AC66" s="425">
        <f>'Биология-9 2019 расклад'!O67</f>
        <v>0</v>
      </c>
      <c r="AD66" s="425">
        <f>'Биология-9 2020 расклад'!O67</f>
        <v>15.91</v>
      </c>
      <c r="AE66" s="458"/>
      <c r="AF66" s="458">
        <f>'Биология-9 2022 расклад'!O66</f>
        <v>16.666666666666668</v>
      </c>
      <c r="AG66" s="462">
        <f>'Биология-9 2023 расклад'!O66</f>
        <v>0</v>
      </c>
    </row>
    <row r="67" spans="1:33" s="1" customFormat="1" ht="15" customHeight="1" thickBot="1" x14ac:dyDescent="0.3">
      <c r="A67" s="35"/>
      <c r="B67" s="51"/>
      <c r="C67" s="426" t="s">
        <v>105</v>
      </c>
      <c r="D67" s="471">
        <f>'Биология-9 2018 расклад'!K68</f>
        <v>221</v>
      </c>
      <c r="E67" s="472">
        <f>'Биология-9 2019 расклад'!K68</f>
        <v>194</v>
      </c>
      <c r="F67" s="472">
        <f>'Биология-9 2020 расклад'!K68</f>
        <v>225</v>
      </c>
      <c r="G67" s="472">
        <f>'Биология-9 2021 расклад'!K68</f>
        <v>0</v>
      </c>
      <c r="H67" s="473">
        <f>'Биология-9 2022 расклад'!K67</f>
        <v>220</v>
      </c>
      <c r="I67" s="499">
        <f>'Биология-9 2023 расклад'!K67</f>
        <v>220</v>
      </c>
      <c r="J67" s="471">
        <f>'Биология-9 2018 расклад'!L68</f>
        <v>113.0001</v>
      </c>
      <c r="K67" s="472">
        <f>'Биология-9 2019 расклад'!L68</f>
        <v>112.0022</v>
      </c>
      <c r="L67" s="472">
        <f>'Биология-9 2020 расклад'!L68</f>
        <v>59.995999999999995</v>
      </c>
      <c r="M67" s="472">
        <f>'Биология-9 2021 расклад'!L68</f>
        <v>0</v>
      </c>
      <c r="N67" s="473">
        <f>'Биология-9 2022 расклад'!L67</f>
        <v>101</v>
      </c>
      <c r="O67" s="499">
        <f>'Биология-9 2023 расклад'!L67</f>
        <v>168</v>
      </c>
      <c r="P67" s="474">
        <f>'Биология-9 2018 расклад'!M68</f>
        <v>51.009285714285717</v>
      </c>
      <c r="Q67" s="475">
        <f>'Биология-9 2019 расклад'!M68</f>
        <v>62.369230769230768</v>
      </c>
      <c r="R67" s="475">
        <f>'Биология-9 2020 расклад'!M68</f>
        <v>26.493333333333339</v>
      </c>
      <c r="S67" s="475">
        <f>'Биология-9 2021 расклад'!M68</f>
        <v>0</v>
      </c>
      <c r="T67" s="476">
        <f>'Биология-9 2022 расклад'!M67</f>
        <v>50.710383964694309</v>
      </c>
      <c r="U67" s="505">
        <f>'Биология-9 2023 расклад'!M67</f>
        <v>76.36363636363636</v>
      </c>
      <c r="V67" s="471">
        <f>'Биология-9 2018 расклад'!N68</f>
        <v>6.0004</v>
      </c>
      <c r="W67" s="472">
        <f>'Биология-9 2019 расклад'!N68</f>
        <v>1.0004999999999999</v>
      </c>
      <c r="X67" s="472">
        <f>'Биология-9 2020 расклад'!N68</f>
        <v>34.000799999999998</v>
      </c>
      <c r="Y67" s="472">
        <f>'Биология-9 2021 расклад'!N68</f>
        <v>0</v>
      </c>
      <c r="Z67" s="473">
        <f>'Биология-9 2022 расклад'!N67</f>
        <v>0</v>
      </c>
      <c r="AA67" s="499">
        <f>'Биология-9 2023 расклад'!N67</f>
        <v>1</v>
      </c>
      <c r="AB67" s="477">
        <f>'Биология-9 2018 расклад'!O68</f>
        <v>3.2399999999999998</v>
      </c>
      <c r="AC67" s="475">
        <f>'Биология-9 2019 расклад'!O68</f>
        <v>0.5130769230769231</v>
      </c>
      <c r="AD67" s="475">
        <f>'Биология-9 2020 расклад'!O68</f>
        <v>15.593333333333334</v>
      </c>
      <c r="AE67" s="478">
        <f>'Биология-9 2021 расклад'!O68</f>
        <v>0</v>
      </c>
      <c r="AF67" s="478">
        <f>'Биология-9 2022 расклад'!O67</f>
        <v>0</v>
      </c>
      <c r="AG67" s="479">
        <f>'Биология-9 2023 расклад'!O67</f>
        <v>0.45454545454545453</v>
      </c>
    </row>
    <row r="68" spans="1:33" s="1" customFormat="1" ht="15" customHeight="1" x14ac:dyDescent="0.25">
      <c r="A68" s="16">
        <v>1</v>
      </c>
      <c r="B68" s="48">
        <v>50040</v>
      </c>
      <c r="C68" s="415" t="s">
        <v>54</v>
      </c>
      <c r="D68" s="411">
        <f>'Биология-9 2018 расклад'!K69</f>
        <v>17</v>
      </c>
      <c r="E68" s="412">
        <f>'Биология-9 2019 расклад'!K69</f>
        <v>11</v>
      </c>
      <c r="F68" s="412" t="s">
        <v>139</v>
      </c>
      <c r="G68" s="412"/>
      <c r="H68" s="445">
        <f>'Биология-9 2022 расклад'!K68</f>
        <v>17</v>
      </c>
      <c r="I68" s="502">
        <f>'Биология-9 2023 расклад'!K68</f>
        <v>15</v>
      </c>
      <c r="J68" s="411">
        <f>'Биология-9 2018 расклад'!L69</f>
        <v>13.999500000000001</v>
      </c>
      <c r="K68" s="412">
        <f>'Биология-9 2019 расклад'!L69</f>
        <v>9.0001999999999995</v>
      </c>
      <c r="L68" s="412" t="s">
        <v>139</v>
      </c>
      <c r="M68" s="412"/>
      <c r="N68" s="445">
        <f>'Биология-9 2022 расклад'!L68</f>
        <v>9</v>
      </c>
      <c r="O68" s="502">
        <f>'Биология-9 2023 расклад'!L68</f>
        <v>15</v>
      </c>
      <c r="P68" s="413">
        <f>'Биология-9 2018 расклад'!M69</f>
        <v>82.350000000000009</v>
      </c>
      <c r="Q68" s="414">
        <f>'Биология-9 2019 расклад'!M69</f>
        <v>81.819999999999993</v>
      </c>
      <c r="R68" s="414" t="s">
        <v>139</v>
      </c>
      <c r="S68" s="414"/>
      <c r="T68" s="449">
        <f>'Биология-9 2022 расклад'!M68</f>
        <v>52.941176470588232</v>
      </c>
      <c r="U68" s="508">
        <f>'Биология-9 2023 расклад'!M68</f>
        <v>100</v>
      </c>
      <c r="V68" s="411">
        <f>'Биология-9 2018 расклад'!N69</f>
        <v>0</v>
      </c>
      <c r="W68" s="412">
        <f>'Биология-9 2019 расклад'!N69</f>
        <v>0</v>
      </c>
      <c r="X68" s="412" t="s">
        <v>139</v>
      </c>
      <c r="Y68" s="412"/>
      <c r="Z68" s="445">
        <f>'Биология-9 2022 расклад'!N68</f>
        <v>0</v>
      </c>
      <c r="AA68" s="502">
        <f>'Биология-9 2023 расклад'!N68</f>
        <v>0</v>
      </c>
      <c r="AB68" s="454">
        <f>'Биология-9 2018 расклад'!O69</f>
        <v>0</v>
      </c>
      <c r="AC68" s="414">
        <f>'Биология-9 2019 расклад'!O69</f>
        <v>0</v>
      </c>
      <c r="AD68" s="414" t="s">
        <v>139</v>
      </c>
      <c r="AE68" s="456"/>
      <c r="AF68" s="456">
        <f>'Биология-9 2022 расклад'!O68</f>
        <v>0</v>
      </c>
      <c r="AG68" s="460">
        <f>'Биология-9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415" t="s">
        <v>97</v>
      </c>
      <c r="D69" s="416">
        <f>'Биология-9 2018 расклад'!K70</f>
        <v>8</v>
      </c>
      <c r="E69" s="417">
        <f>'Биология-9 2019 расклад'!K70</f>
        <v>11</v>
      </c>
      <c r="F69" s="417">
        <f>'Биология-9 2020 расклад'!K70</f>
        <v>73</v>
      </c>
      <c r="G69" s="417"/>
      <c r="H69" s="443">
        <f>'Биология-9 2022 расклад'!K69</f>
        <v>10</v>
      </c>
      <c r="I69" s="500">
        <f>'Биология-9 2023 расклад'!K69</f>
        <v>16</v>
      </c>
      <c r="J69" s="416">
        <f>'Биология-9 2018 расклад'!L70</f>
        <v>3</v>
      </c>
      <c r="K69" s="417">
        <f>'Биология-9 2019 расклад'!L70</f>
        <v>11</v>
      </c>
      <c r="L69" s="417">
        <f>'Биология-9 2020 расклад'!L70</f>
        <v>17.001700000000003</v>
      </c>
      <c r="M69" s="417"/>
      <c r="N69" s="443">
        <f>'Биология-9 2022 расклад'!L69</f>
        <v>7</v>
      </c>
      <c r="O69" s="500">
        <f>'Биология-9 2023 расклад'!L69</f>
        <v>15</v>
      </c>
      <c r="P69" s="418">
        <f>'Биология-9 2018 расклад'!M70</f>
        <v>37.5</v>
      </c>
      <c r="Q69" s="419">
        <f>'Биология-9 2019 расклад'!M70</f>
        <v>100</v>
      </c>
      <c r="R69" s="419">
        <f>'Биология-9 2020 расклад'!M70</f>
        <v>23.290000000000003</v>
      </c>
      <c r="S69" s="419"/>
      <c r="T69" s="447">
        <f>'Биология-9 2022 расклад'!M69</f>
        <v>70</v>
      </c>
      <c r="U69" s="506">
        <f>'Биология-9 2023 расклад'!M69</f>
        <v>93.75</v>
      </c>
      <c r="V69" s="416">
        <f>'Биология-9 2018 расклад'!N70</f>
        <v>0</v>
      </c>
      <c r="W69" s="417">
        <f>'Биология-9 2019 расклад'!N70</f>
        <v>0</v>
      </c>
      <c r="X69" s="417">
        <f>'Биология-9 2020 расклад'!N70</f>
        <v>16.0016</v>
      </c>
      <c r="Y69" s="417"/>
      <c r="Z69" s="443">
        <f>'Биология-9 2022 расклад'!N69</f>
        <v>0</v>
      </c>
      <c r="AA69" s="500">
        <f>'Биология-9 2023 расклад'!N69</f>
        <v>0</v>
      </c>
      <c r="AB69" s="452">
        <f>'Биология-9 2018 расклад'!O70</f>
        <v>0</v>
      </c>
      <c r="AC69" s="419">
        <f>'Биология-9 2019 расклад'!O70</f>
        <v>0</v>
      </c>
      <c r="AD69" s="419">
        <f>'Биология-9 2020 расклад'!O70</f>
        <v>21.92</v>
      </c>
      <c r="AE69" s="457"/>
      <c r="AF69" s="457">
        <f>'Биология-9 2022 расклад'!O69</f>
        <v>0</v>
      </c>
      <c r="AG69" s="461">
        <f>'Биология-9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415" t="s">
        <v>56</v>
      </c>
      <c r="D70" s="416">
        <f>'Биология-9 2018 расклад'!K71</f>
        <v>7</v>
      </c>
      <c r="E70" s="417">
        <f>'Биология-9 2019 расклад'!K71</f>
        <v>6</v>
      </c>
      <c r="F70" s="417" t="s">
        <v>139</v>
      </c>
      <c r="G70" s="417"/>
      <c r="H70" s="443">
        <f>'Биология-9 2022 расклад'!K70</f>
        <v>17</v>
      </c>
      <c r="I70" s="500">
        <f>'Биология-9 2023 расклад'!K70</f>
        <v>14</v>
      </c>
      <c r="J70" s="416">
        <f>'Биология-9 2018 расклад'!L71</f>
        <v>5.0001000000000007</v>
      </c>
      <c r="K70" s="417">
        <f>'Биология-9 2019 расклад'!L71</f>
        <v>6</v>
      </c>
      <c r="L70" s="417" t="s">
        <v>139</v>
      </c>
      <c r="M70" s="417"/>
      <c r="N70" s="443">
        <f>'Биология-9 2022 расклад'!L70</f>
        <v>13</v>
      </c>
      <c r="O70" s="500">
        <f>'Биология-9 2023 расклад'!L70</f>
        <v>11</v>
      </c>
      <c r="P70" s="418">
        <f>'Биология-9 2018 расклад'!M71</f>
        <v>71.430000000000007</v>
      </c>
      <c r="Q70" s="419">
        <f>'Биология-9 2019 расклад'!M71</f>
        <v>100</v>
      </c>
      <c r="R70" s="419" t="s">
        <v>139</v>
      </c>
      <c r="S70" s="419"/>
      <c r="T70" s="447">
        <f>'Биология-9 2022 расклад'!M70</f>
        <v>76.470588235294116</v>
      </c>
      <c r="U70" s="506">
        <f>'Биология-9 2023 расклад'!M70</f>
        <v>78.571428571428569</v>
      </c>
      <c r="V70" s="416">
        <f>'Биология-9 2018 расклад'!N71</f>
        <v>0</v>
      </c>
      <c r="W70" s="417">
        <f>'Биология-9 2019 расклад'!N71</f>
        <v>0</v>
      </c>
      <c r="X70" s="417" t="s">
        <v>139</v>
      </c>
      <c r="Y70" s="417"/>
      <c r="Z70" s="443">
        <f>'Биология-9 2022 расклад'!N70</f>
        <v>0</v>
      </c>
      <c r="AA70" s="500">
        <f>'Биология-9 2023 расклад'!N70</f>
        <v>0</v>
      </c>
      <c r="AB70" s="452">
        <f>'Биология-9 2018 расклад'!O71</f>
        <v>0</v>
      </c>
      <c r="AC70" s="419">
        <f>'Биология-9 2019 расклад'!O71</f>
        <v>0</v>
      </c>
      <c r="AD70" s="419" t="s">
        <v>139</v>
      </c>
      <c r="AE70" s="457"/>
      <c r="AF70" s="457">
        <f>'Биология-9 2022 расклад'!O70</f>
        <v>0</v>
      </c>
      <c r="AG70" s="461">
        <f>'Биология-9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415" t="s">
        <v>57</v>
      </c>
      <c r="D71" s="416">
        <f>'Биология-9 2018 расклад'!K72</f>
        <v>16</v>
      </c>
      <c r="E71" s="417">
        <f>'Биология-9 2019 расклад'!K72</f>
        <v>5</v>
      </c>
      <c r="F71" s="417" t="s">
        <v>139</v>
      </c>
      <c r="G71" s="417"/>
      <c r="H71" s="443">
        <f>'Биология-9 2022 расклад'!K71</f>
        <v>26</v>
      </c>
      <c r="I71" s="500">
        <f>'Биология-9 2023 расклад'!K71</f>
        <v>10</v>
      </c>
      <c r="J71" s="416">
        <f>'Биология-9 2018 расклад'!L72</f>
        <v>6</v>
      </c>
      <c r="K71" s="417">
        <f>'Биология-9 2019 расклад'!L72</f>
        <v>3</v>
      </c>
      <c r="L71" s="417" t="s">
        <v>139</v>
      </c>
      <c r="M71" s="417"/>
      <c r="N71" s="443">
        <f>'Биология-9 2022 расклад'!L71</f>
        <v>7</v>
      </c>
      <c r="O71" s="500">
        <f>'Биология-9 2023 расклад'!L71</f>
        <v>9</v>
      </c>
      <c r="P71" s="418">
        <f>'Биология-9 2018 расклад'!M72</f>
        <v>37.5</v>
      </c>
      <c r="Q71" s="419">
        <f>'Биология-9 2019 расклад'!M72</f>
        <v>60</v>
      </c>
      <c r="R71" s="419" t="s">
        <v>139</v>
      </c>
      <c r="S71" s="419"/>
      <c r="T71" s="447">
        <f>'Биология-9 2022 расклад'!M71</f>
        <v>26.923076923076923</v>
      </c>
      <c r="U71" s="506">
        <f>'Биология-9 2023 расклад'!M71</f>
        <v>90</v>
      </c>
      <c r="V71" s="416">
        <f>'Биология-9 2018 расклад'!N72</f>
        <v>0</v>
      </c>
      <c r="W71" s="417">
        <f>'Биология-9 2019 расклад'!N72</f>
        <v>0</v>
      </c>
      <c r="X71" s="417" t="s">
        <v>139</v>
      </c>
      <c r="Y71" s="417"/>
      <c r="Z71" s="443">
        <f>'Биология-9 2022 расклад'!N71</f>
        <v>0</v>
      </c>
      <c r="AA71" s="500">
        <f>'Биология-9 2023 расклад'!N71</f>
        <v>0</v>
      </c>
      <c r="AB71" s="452">
        <f>'Биология-9 2018 расклад'!O72</f>
        <v>0</v>
      </c>
      <c r="AC71" s="419">
        <f>'Биология-9 2019 расклад'!O72</f>
        <v>0</v>
      </c>
      <c r="AD71" s="419" t="s">
        <v>139</v>
      </c>
      <c r="AE71" s="457"/>
      <c r="AF71" s="457">
        <f>'Биология-9 2022 расклад'!O71</f>
        <v>0</v>
      </c>
      <c r="AG71" s="461">
        <f>'Биология-9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415" t="s">
        <v>58</v>
      </c>
      <c r="D72" s="416">
        <f>'Биология-9 2018 расклад'!K73</f>
        <v>21</v>
      </c>
      <c r="E72" s="417">
        <f>'Биология-9 2019 расклад'!K73</f>
        <v>21</v>
      </c>
      <c r="F72" s="417">
        <f>'Биология-9 2020 расклад'!K73</f>
        <v>63</v>
      </c>
      <c r="G72" s="417"/>
      <c r="H72" s="443">
        <f>'Биология-9 2022 расклад'!K72</f>
        <v>9</v>
      </c>
      <c r="I72" s="500">
        <f>'Биология-9 2023 расклад'!K72</f>
        <v>4</v>
      </c>
      <c r="J72" s="416">
        <f>'Биология-9 2018 расклад'!L73</f>
        <v>12.998999999999999</v>
      </c>
      <c r="K72" s="417">
        <f>'Биология-9 2019 расклад'!L73</f>
        <v>11.001900000000001</v>
      </c>
      <c r="L72" s="417">
        <f>'Биология-9 2020 расклад'!L73</f>
        <v>16.997399999999999</v>
      </c>
      <c r="M72" s="417"/>
      <c r="N72" s="443">
        <f>'Биология-9 2022 расклад'!L72</f>
        <v>5</v>
      </c>
      <c r="O72" s="500">
        <f>'Биология-9 2023 расклад'!L72</f>
        <v>3</v>
      </c>
      <c r="P72" s="418">
        <f>'Биология-9 2018 расклад'!M73</f>
        <v>61.9</v>
      </c>
      <c r="Q72" s="419">
        <f>'Биология-9 2019 расклад'!M73</f>
        <v>52.39</v>
      </c>
      <c r="R72" s="419">
        <f>'Биология-9 2020 расклад'!M73</f>
        <v>26.98</v>
      </c>
      <c r="S72" s="419"/>
      <c r="T72" s="447">
        <f>'Биология-9 2022 расклад'!M72</f>
        <v>55.555555555555557</v>
      </c>
      <c r="U72" s="506">
        <f>'Биология-9 2023 расклад'!M72</f>
        <v>75</v>
      </c>
      <c r="V72" s="416">
        <f>'Биология-9 2018 расклад'!N73</f>
        <v>0</v>
      </c>
      <c r="W72" s="417">
        <f>'Биология-9 2019 расклад'!N73</f>
        <v>0</v>
      </c>
      <c r="X72" s="417">
        <f>'Биология-9 2020 расклад'!N73</f>
        <v>9.9980999999999991</v>
      </c>
      <c r="Y72" s="417"/>
      <c r="Z72" s="443">
        <f>'Биология-9 2022 расклад'!N72</f>
        <v>0</v>
      </c>
      <c r="AA72" s="500">
        <f>'Биология-9 2023 расклад'!N72</f>
        <v>0</v>
      </c>
      <c r="AB72" s="452">
        <f>'Биология-9 2018 расклад'!O73</f>
        <v>0</v>
      </c>
      <c r="AC72" s="419">
        <f>'Биология-9 2019 расклад'!O73</f>
        <v>0</v>
      </c>
      <c r="AD72" s="419">
        <f>'Биология-9 2020 расклад'!O73</f>
        <v>15.87</v>
      </c>
      <c r="AE72" s="457"/>
      <c r="AF72" s="457">
        <f>'Биология-9 2022 расклад'!O72</f>
        <v>0</v>
      </c>
      <c r="AG72" s="461">
        <f>'Биология-9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415" t="s">
        <v>59</v>
      </c>
      <c r="D73" s="416">
        <f>'Биология-9 2018 расклад'!K74</f>
        <v>32</v>
      </c>
      <c r="E73" s="417">
        <f>'Биология-9 2019 расклад'!K74</f>
        <v>15</v>
      </c>
      <c r="F73" s="417" t="s">
        <v>139</v>
      </c>
      <c r="G73" s="417"/>
      <c r="H73" s="443">
        <f>'Биология-9 2022 расклад'!K73</f>
        <v>15</v>
      </c>
      <c r="I73" s="500">
        <f>'Биология-9 2023 расклад'!K73</f>
        <v>14</v>
      </c>
      <c r="J73" s="416">
        <f>'Биология-9 2018 расклад'!L74</f>
        <v>10</v>
      </c>
      <c r="K73" s="417">
        <f>'Биология-9 2019 расклад'!L74</f>
        <v>4.0004999999999997</v>
      </c>
      <c r="L73" s="417" t="s">
        <v>139</v>
      </c>
      <c r="M73" s="417"/>
      <c r="N73" s="443">
        <f>'Биология-9 2022 расклад'!L73</f>
        <v>5.0000000000000009</v>
      </c>
      <c r="O73" s="500">
        <f>'Биология-9 2023 расклад'!L73</f>
        <v>13</v>
      </c>
      <c r="P73" s="418">
        <f>'Биология-9 2018 расклад'!M74</f>
        <v>31.25</v>
      </c>
      <c r="Q73" s="419">
        <f>'Биология-9 2019 расклад'!M74</f>
        <v>26.67</v>
      </c>
      <c r="R73" s="419" t="s">
        <v>139</v>
      </c>
      <c r="S73" s="419"/>
      <c r="T73" s="447">
        <f>'Биология-9 2022 расклад'!M73</f>
        <v>33.333333333333336</v>
      </c>
      <c r="U73" s="506">
        <f>'Биология-9 2023 расклад'!M73</f>
        <v>92.857142857142861</v>
      </c>
      <c r="V73" s="416">
        <f>'Биология-9 2018 расклад'!N74</f>
        <v>2</v>
      </c>
      <c r="W73" s="417">
        <f>'Биология-9 2019 расклад'!N74</f>
        <v>1.0004999999999999</v>
      </c>
      <c r="X73" s="417" t="s">
        <v>139</v>
      </c>
      <c r="Y73" s="417"/>
      <c r="Z73" s="443">
        <f>'Биология-9 2022 расклад'!N73</f>
        <v>0</v>
      </c>
      <c r="AA73" s="500">
        <f>'Биология-9 2023 расклад'!N73</f>
        <v>0</v>
      </c>
      <c r="AB73" s="452">
        <f>'Биология-9 2018 расклад'!O74</f>
        <v>6.25</v>
      </c>
      <c r="AC73" s="419">
        <f>'Биология-9 2019 расклад'!O74</f>
        <v>6.67</v>
      </c>
      <c r="AD73" s="419" t="s">
        <v>139</v>
      </c>
      <c r="AE73" s="457"/>
      <c r="AF73" s="457">
        <f>'Биология-9 2022 расклад'!O73</f>
        <v>0</v>
      </c>
      <c r="AG73" s="461">
        <f>'Биология-9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415" t="s">
        <v>60</v>
      </c>
      <c r="D74" s="416">
        <f>'Биология-9 2018 расклад'!K75</f>
        <v>14</v>
      </c>
      <c r="E74" s="417">
        <f>'Биология-9 2019 расклад'!K75</f>
        <v>11</v>
      </c>
      <c r="F74" s="417" t="s">
        <v>139</v>
      </c>
      <c r="G74" s="417"/>
      <c r="H74" s="443">
        <f>'Биология-9 2022 расклад'!K74</f>
        <v>7</v>
      </c>
      <c r="I74" s="500">
        <f>'Биология-9 2023 расклад'!K74</f>
        <v>12</v>
      </c>
      <c r="J74" s="416">
        <f>'Биология-9 2018 расклад'!L75</f>
        <v>10.000200000000001</v>
      </c>
      <c r="K74" s="417">
        <f>'Биология-9 2019 расклад'!L75</f>
        <v>7.0004</v>
      </c>
      <c r="L74" s="417" t="s">
        <v>139</v>
      </c>
      <c r="M74" s="417"/>
      <c r="N74" s="443">
        <f>'Биология-9 2022 расклад'!L74</f>
        <v>7</v>
      </c>
      <c r="O74" s="500">
        <f>'Биология-9 2023 расклад'!L74</f>
        <v>12</v>
      </c>
      <c r="P74" s="418">
        <f>'Биология-9 2018 расклад'!M75</f>
        <v>71.430000000000007</v>
      </c>
      <c r="Q74" s="419">
        <f>'Биология-9 2019 расклад'!M75</f>
        <v>63.64</v>
      </c>
      <c r="R74" s="419" t="s">
        <v>139</v>
      </c>
      <c r="S74" s="419"/>
      <c r="T74" s="447">
        <f>'Биология-9 2022 расклад'!M74</f>
        <v>100</v>
      </c>
      <c r="U74" s="506">
        <f>'Биология-9 2023 расклад'!M74</f>
        <v>100</v>
      </c>
      <c r="V74" s="416">
        <f>'Биология-9 2018 расклад'!N75</f>
        <v>0</v>
      </c>
      <c r="W74" s="417">
        <f>'Биология-9 2019 расклад'!N75</f>
        <v>0</v>
      </c>
      <c r="X74" s="417" t="s">
        <v>139</v>
      </c>
      <c r="Y74" s="417"/>
      <c r="Z74" s="443">
        <f>'Биология-9 2022 расклад'!N74</f>
        <v>0</v>
      </c>
      <c r="AA74" s="500">
        <f>'Биология-9 2023 расклад'!N74</f>
        <v>0</v>
      </c>
      <c r="AB74" s="452">
        <f>'Биология-9 2018 расклад'!O75</f>
        <v>0</v>
      </c>
      <c r="AC74" s="419">
        <f>'Биология-9 2019 расклад'!O75</f>
        <v>0</v>
      </c>
      <c r="AD74" s="419" t="s">
        <v>139</v>
      </c>
      <c r="AE74" s="457"/>
      <c r="AF74" s="457">
        <f>'Биология-9 2022 расклад'!O74</f>
        <v>0</v>
      </c>
      <c r="AG74" s="461">
        <f>'Биология-9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415" t="s">
        <v>61</v>
      </c>
      <c r="D75" s="416">
        <f>'Биология-9 2018 расклад'!K76</f>
        <v>19</v>
      </c>
      <c r="E75" s="417">
        <f>'Биология-9 2019 расклад'!K76</f>
        <v>25</v>
      </c>
      <c r="F75" s="417">
        <f>'Биология-9 2020 расклад'!K76</f>
        <v>89</v>
      </c>
      <c r="G75" s="417"/>
      <c r="H75" s="443">
        <f>'Биология-9 2022 расклад'!K75</f>
        <v>17</v>
      </c>
      <c r="I75" s="500">
        <f>'Биология-9 2023 расклад'!K75</f>
        <v>7</v>
      </c>
      <c r="J75" s="416">
        <f>'Биология-9 2018 расклад'!L76</f>
        <v>10.9991</v>
      </c>
      <c r="K75" s="417">
        <f>'Биология-9 2019 расклад'!L76</f>
        <v>13</v>
      </c>
      <c r="L75" s="417">
        <f>'Биология-9 2020 расклад'!L76</f>
        <v>25.9969</v>
      </c>
      <c r="M75" s="417"/>
      <c r="N75" s="443">
        <f>'Биология-9 2022 расклад'!L75</f>
        <v>5.0000000000000009</v>
      </c>
      <c r="O75" s="500">
        <f>'Биология-9 2023 расклад'!L75</f>
        <v>2</v>
      </c>
      <c r="P75" s="418">
        <f>'Биология-9 2018 расклад'!M76</f>
        <v>57.89</v>
      </c>
      <c r="Q75" s="419">
        <f>'Биология-9 2019 расклад'!M76</f>
        <v>52</v>
      </c>
      <c r="R75" s="419">
        <f>'Биология-9 2020 расклад'!M76</f>
        <v>29.21</v>
      </c>
      <c r="S75" s="419"/>
      <c r="T75" s="447">
        <f>'Биология-9 2022 расклад'!M75</f>
        <v>29.411764705882355</v>
      </c>
      <c r="U75" s="506">
        <f>'Биология-9 2023 расклад'!M75</f>
        <v>28.571428571428573</v>
      </c>
      <c r="V75" s="416">
        <f>'Биология-9 2018 расклад'!N76</f>
        <v>0</v>
      </c>
      <c r="W75" s="417">
        <f>'Биология-9 2019 расклад'!N76</f>
        <v>0</v>
      </c>
      <c r="X75" s="417">
        <f>'Биология-9 2020 расклад'!N76</f>
        <v>8.001100000000001</v>
      </c>
      <c r="Y75" s="417"/>
      <c r="Z75" s="443">
        <f>'Биология-9 2022 расклад'!N75</f>
        <v>0</v>
      </c>
      <c r="AA75" s="500">
        <f>'Биология-9 2023 расклад'!N75</f>
        <v>0</v>
      </c>
      <c r="AB75" s="452">
        <f>'Биология-9 2018 расклад'!O76</f>
        <v>0</v>
      </c>
      <c r="AC75" s="419">
        <f>'Биология-9 2019 расклад'!O76</f>
        <v>0</v>
      </c>
      <c r="AD75" s="419">
        <f>'Биология-9 2020 расклад'!O76</f>
        <v>8.99</v>
      </c>
      <c r="AE75" s="457"/>
      <c r="AF75" s="457">
        <f>'Биология-9 2022 расклад'!O75</f>
        <v>0</v>
      </c>
      <c r="AG75" s="461">
        <f>'Биология-9 2023 расклад'!O75</f>
        <v>0</v>
      </c>
    </row>
    <row r="76" spans="1:33" s="1" customFormat="1" ht="15" customHeight="1" x14ac:dyDescent="0.25">
      <c r="A76" s="11">
        <v>9</v>
      </c>
      <c r="B76" s="48">
        <v>50620</v>
      </c>
      <c r="C76" s="415" t="s">
        <v>62</v>
      </c>
      <c r="D76" s="416">
        <f>'Биология-9 2018 расклад'!K77</f>
        <v>4</v>
      </c>
      <c r="E76" s="417">
        <f>'Биология-9 2019 расклад'!K77</f>
        <v>14</v>
      </c>
      <c r="F76" s="417" t="s">
        <v>139</v>
      </c>
      <c r="G76" s="417"/>
      <c r="H76" s="443">
        <f>'Биология-9 2022 расклад'!K76</f>
        <v>16</v>
      </c>
      <c r="I76" s="500">
        <f>'Биология-9 2023 расклад'!K76</f>
        <v>35</v>
      </c>
      <c r="J76" s="416">
        <f>'Биология-9 2018 расклад'!L77</f>
        <v>0</v>
      </c>
      <c r="K76" s="417">
        <f>'Биология-9 2019 расклад'!L77</f>
        <v>8.9992000000000001</v>
      </c>
      <c r="L76" s="417" t="s">
        <v>139</v>
      </c>
      <c r="M76" s="417"/>
      <c r="N76" s="443">
        <f>'Биология-9 2022 расклад'!L76</f>
        <v>11</v>
      </c>
      <c r="O76" s="500">
        <f>'Биология-9 2023 расклад'!L76</f>
        <v>21</v>
      </c>
      <c r="P76" s="418">
        <f>'Биология-9 2018 расклад'!M77</f>
        <v>0</v>
      </c>
      <c r="Q76" s="419">
        <f>'Биология-9 2019 расклад'!M77</f>
        <v>64.28</v>
      </c>
      <c r="R76" s="419" t="s">
        <v>139</v>
      </c>
      <c r="S76" s="419"/>
      <c r="T76" s="447">
        <f>'Биология-9 2022 расклад'!M76</f>
        <v>68.75</v>
      </c>
      <c r="U76" s="506">
        <f>'Биология-9 2023 расклад'!M76</f>
        <v>60</v>
      </c>
      <c r="V76" s="416">
        <f>'Биология-9 2018 расклад'!N77</f>
        <v>1</v>
      </c>
      <c r="W76" s="417">
        <f>'Биология-9 2019 расклад'!N77</f>
        <v>0</v>
      </c>
      <c r="X76" s="417" t="s">
        <v>139</v>
      </c>
      <c r="Y76" s="417"/>
      <c r="Z76" s="443">
        <f>'Биология-9 2022 расклад'!N76</f>
        <v>0</v>
      </c>
      <c r="AA76" s="500">
        <f>'Биология-9 2023 расклад'!N76</f>
        <v>1</v>
      </c>
      <c r="AB76" s="452">
        <f>'Биология-9 2018 расклад'!O77</f>
        <v>25</v>
      </c>
      <c r="AC76" s="419">
        <f>'Биология-9 2019 расклад'!O77</f>
        <v>0</v>
      </c>
      <c r="AD76" s="419" t="s">
        <v>139</v>
      </c>
      <c r="AE76" s="457"/>
      <c r="AF76" s="457">
        <f>'Биология-9 2022 расклад'!O76</f>
        <v>0</v>
      </c>
      <c r="AG76" s="461">
        <f>'Биология-9 2023 расклад'!O76</f>
        <v>2.8571428571428572</v>
      </c>
    </row>
    <row r="77" spans="1:33" s="1" customFormat="1" ht="15" customHeight="1" x14ac:dyDescent="0.25">
      <c r="A77" s="11">
        <v>10</v>
      </c>
      <c r="B77" s="48">
        <v>50760</v>
      </c>
      <c r="C77" s="415" t="s">
        <v>63</v>
      </c>
      <c r="D77" s="416">
        <f>'Биология-9 2018 расклад'!K78</f>
        <v>26</v>
      </c>
      <c r="E77" s="417">
        <f>'Биология-9 2019 расклад'!K78</f>
        <v>30</v>
      </c>
      <c r="F77" s="417" t="s">
        <v>139</v>
      </c>
      <c r="G77" s="417"/>
      <c r="H77" s="443">
        <f>'Биология-9 2022 расклад'!K77</f>
        <v>17</v>
      </c>
      <c r="I77" s="500">
        <f>'Биология-9 2023 расклад'!K77</f>
        <v>20</v>
      </c>
      <c r="J77" s="416">
        <f>'Биология-9 2018 расклад'!L78</f>
        <v>15.002000000000001</v>
      </c>
      <c r="K77" s="417">
        <f>'Биология-9 2019 расклад'!L78</f>
        <v>15</v>
      </c>
      <c r="L77" s="417" t="s">
        <v>139</v>
      </c>
      <c r="M77" s="417"/>
      <c r="N77" s="443">
        <f>'Биология-9 2022 расклад'!L77</f>
        <v>7</v>
      </c>
      <c r="O77" s="500">
        <f>'Биология-9 2023 расклад'!L77</f>
        <v>17</v>
      </c>
      <c r="P77" s="418">
        <f>'Биология-9 2018 расклад'!M78</f>
        <v>57.7</v>
      </c>
      <c r="Q77" s="419">
        <f>'Биология-9 2019 расклад'!M78</f>
        <v>50</v>
      </c>
      <c r="R77" s="419" t="s">
        <v>139</v>
      </c>
      <c r="S77" s="419"/>
      <c r="T77" s="447">
        <f>'Биология-9 2022 расклад'!M77</f>
        <v>41.176470588235297</v>
      </c>
      <c r="U77" s="506">
        <f>'Биология-9 2023 расклад'!M77</f>
        <v>85</v>
      </c>
      <c r="V77" s="416">
        <f>'Биология-9 2018 расклад'!N78</f>
        <v>1.0010000000000001</v>
      </c>
      <c r="W77" s="417">
        <f>'Биология-9 2019 расклад'!N78</f>
        <v>0</v>
      </c>
      <c r="X77" s="417" t="s">
        <v>139</v>
      </c>
      <c r="Y77" s="417"/>
      <c r="Z77" s="443">
        <f>'Биология-9 2022 расклад'!N77</f>
        <v>0</v>
      </c>
      <c r="AA77" s="500">
        <f>'Биология-9 2023 расклад'!N77</f>
        <v>0</v>
      </c>
      <c r="AB77" s="452">
        <f>'Биология-9 2018 расклад'!O78</f>
        <v>3.85</v>
      </c>
      <c r="AC77" s="419">
        <f>'Биология-9 2019 расклад'!O78</f>
        <v>0</v>
      </c>
      <c r="AD77" s="419" t="s">
        <v>139</v>
      </c>
      <c r="AE77" s="457"/>
      <c r="AF77" s="457">
        <f>'Биология-9 2022 расклад'!O77</f>
        <v>0</v>
      </c>
      <c r="AG77" s="461">
        <f>'Биология-9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415" t="s">
        <v>64</v>
      </c>
      <c r="D78" s="416">
        <f>'Биология-9 2018 расклад'!K79</f>
        <v>20</v>
      </c>
      <c r="E78" s="417">
        <f>'Биология-9 2019 расклад'!K79</f>
        <v>15</v>
      </c>
      <c r="F78" s="417" t="s">
        <v>139</v>
      </c>
      <c r="G78" s="417"/>
      <c r="H78" s="443">
        <f>'Биология-9 2022 расклад'!K78</f>
        <v>29</v>
      </c>
      <c r="I78" s="500">
        <f>'Биология-9 2023 расклад'!K78</f>
        <v>22</v>
      </c>
      <c r="J78" s="416">
        <f>'Биология-9 2018 расклад'!L79</f>
        <v>7</v>
      </c>
      <c r="K78" s="417">
        <f>'Биология-9 2019 расклад'!L79</f>
        <v>7.9994999999999994</v>
      </c>
      <c r="L78" s="417" t="s">
        <v>139</v>
      </c>
      <c r="M78" s="417"/>
      <c r="N78" s="443">
        <f>'Биология-9 2022 расклад'!L78</f>
        <v>8</v>
      </c>
      <c r="O78" s="500">
        <f>'Биология-9 2023 расклад'!L78</f>
        <v>14</v>
      </c>
      <c r="P78" s="418">
        <f>'Биология-9 2018 расклад'!M79</f>
        <v>35</v>
      </c>
      <c r="Q78" s="419">
        <f>'Биология-9 2019 расклад'!M79</f>
        <v>53.33</v>
      </c>
      <c r="R78" s="419" t="s">
        <v>139</v>
      </c>
      <c r="S78" s="419"/>
      <c r="T78" s="447">
        <f>'Биология-9 2022 расклад'!M78</f>
        <v>27.586206896551722</v>
      </c>
      <c r="U78" s="506">
        <f>'Биология-9 2023 расклад'!M78</f>
        <v>63.636363636363633</v>
      </c>
      <c r="V78" s="416">
        <f>'Биология-9 2018 расклад'!N79</f>
        <v>1</v>
      </c>
      <c r="W78" s="417">
        <f>'Биология-9 2019 расклад'!N79</f>
        <v>0</v>
      </c>
      <c r="X78" s="417" t="s">
        <v>139</v>
      </c>
      <c r="Y78" s="417"/>
      <c r="Z78" s="443">
        <f>'Биология-9 2022 расклад'!N78</f>
        <v>0</v>
      </c>
      <c r="AA78" s="500">
        <f>'Биология-9 2023 расклад'!N78</f>
        <v>0</v>
      </c>
      <c r="AB78" s="452">
        <f>'Биология-9 2018 расклад'!O79</f>
        <v>5</v>
      </c>
      <c r="AC78" s="419">
        <f>'Биология-9 2019 расклад'!O79</f>
        <v>0</v>
      </c>
      <c r="AD78" s="419" t="s">
        <v>139</v>
      </c>
      <c r="AE78" s="457"/>
      <c r="AF78" s="457">
        <f>'Биология-9 2022 расклад'!O78</f>
        <v>0</v>
      </c>
      <c r="AG78" s="461">
        <f>'Биология-9 2023 расклад'!O78</f>
        <v>0</v>
      </c>
    </row>
    <row r="79" spans="1:33" s="1" customFormat="1" ht="15" customHeight="1" x14ac:dyDescent="0.25">
      <c r="A79" s="11">
        <v>12</v>
      </c>
      <c r="B79" s="48">
        <v>50930</v>
      </c>
      <c r="C79" s="415" t="s">
        <v>65</v>
      </c>
      <c r="D79" s="416">
        <f>'Биология-9 2018 расклад'!K80</f>
        <v>19</v>
      </c>
      <c r="E79" s="417">
        <f>'Биология-9 2019 расклад'!K80</f>
        <v>15</v>
      </c>
      <c r="F79" s="417" t="s">
        <v>139</v>
      </c>
      <c r="G79" s="417"/>
      <c r="H79" s="443">
        <f>'Биология-9 2022 расклад'!K79</f>
        <v>11</v>
      </c>
      <c r="I79" s="500">
        <f>'Биология-9 2023 расклад'!K79</f>
        <v>12</v>
      </c>
      <c r="J79" s="416">
        <f>'Биология-9 2018 расклад'!L80</f>
        <v>6.9996</v>
      </c>
      <c r="K79" s="417">
        <f>'Биология-9 2019 расклад'!L80</f>
        <v>4.0004999999999997</v>
      </c>
      <c r="L79" s="417" t="s">
        <v>139</v>
      </c>
      <c r="M79" s="417"/>
      <c r="N79" s="443">
        <f>'Биология-9 2022 расклад'!L79</f>
        <v>2.0000000000000004</v>
      </c>
      <c r="O79" s="500">
        <f>'Биология-9 2023 расклад'!L79</f>
        <v>10</v>
      </c>
      <c r="P79" s="418">
        <f>'Биология-9 2018 расклад'!M80</f>
        <v>36.840000000000003</v>
      </c>
      <c r="Q79" s="419">
        <f>'Биология-9 2019 расклад'!M80</f>
        <v>26.67</v>
      </c>
      <c r="R79" s="419" t="s">
        <v>139</v>
      </c>
      <c r="S79" s="419"/>
      <c r="T79" s="447">
        <f>'Биология-9 2022 расклад'!M79</f>
        <v>18.181818181818183</v>
      </c>
      <c r="U79" s="506">
        <f>'Биология-9 2023 расклад'!M79</f>
        <v>83.333333333333329</v>
      </c>
      <c r="V79" s="416">
        <f>'Биология-9 2018 расклад'!N80</f>
        <v>0.99939999999999996</v>
      </c>
      <c r="W79" s="417">
        <f>'Биология-9 2019 расклад'!N80</f>
        <v>0</v>
      </c>
      <c r="X79" s="417" t="s">
        <v>139</v>
      </c>
      <c r="Y79" s="417"/>
      <c r="Z79" s="443">
        <f>'Биология-9 2022 расклад'!N79</f>
        <v>0</v>
      </c>
      <c r="AA79" s="500">
        <f>'Биология-9 2023 расклад'!N79</f>
        <v>0</v>
      </c>
      <c r="AB79" s="452">
        <f>'Биология-9 2018 расклад'!O80</f>
        <v>5.26</v>
      </c>
      <c r="AC79" s="419">
        <f>'Биология-9 2019 расклад'!O80</f>
        <v>0</v>
      </c>
      <c r="AD79" s="419" t="s">
        <v>139</v>
      </c>
      <c r="AE79" s="457"/>
      <c r="AF79" s="457">
        <f>'Биология-9 2022 расклад'!O79</f>
        <v>0</v>
      </c>
      <c r="AG79" s="461">
        <f>'Биология-9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420" t="s">
        <v>66</v>
      </c>
      <c r="D80" s="416">
        <f>'Биология-9 2018 расклад'!K81</f>
        <v>18</v>
      </c>
      <c r="E80" s="417">
        <f>'Биология-9 2019 расклад'!K81</f>
        <v>15</v>
      </c>
      <c r="F80" s="417" t="s">
        <v>139</v>
      </c>
      <c r="G80" s="417"/>
      <c r="H80" s="443">
        <f>'Биология-9 2022 расклад'!K80</f>
        <v>13</v>
      </c>
      <c r="I80" s="500">
        <f>'Биология-9 2023 расклад'!K80</f>
        <v>28</v>
      </c>
      <c r="J80" s="416">
        <f>'Биология-9 2018 расклад'!L81</f>
        <v>12.000599999999999</v>
      </c>
      <c r="K80" s="417">
        <f>'Биология-9 2019 расклад'!L81</f>
        <v>12</v>
      </c>
      <c r="L80" s="417" t="s">
        <v>139</v>
      </c>
      <c r="M80" s="417"/>
      <c r="N80" s="443">
        <f>'Биология-9 2022 расклад'!L80</f>
        <v>11</v>
      </c>
      <c r="O80" s="500">
        <f>'Биология-9 2023 расклад'!L80</f>
        <v>20</v>
      </c>
      <c r="P80" s="418">
        <f>'Биология-9 2018 расклад'!M81</f>
        <v>66.67</v>
      </c>
      <c r="Q80" s="419">
        <f>'Биология-9 2019 расклад'!M81</f>
        <v>80</v>
      </c>
      <c r="R80" s="419" t="s">
        <v>139</v>
      </c>
      <c r="S80" s="419"/>
      <c r="T80" s="447">
        <f>'Биология-9 2022 расклад'!M80</f>
        <v>84.615384615384613</v>
      </c>
      <c r="U80" s="506">
        <f>'Биология-9 2023 расклад'!M80</f>
        <v>71.428571428571431</v>
      </c>
      <c r="V80" s="416">
        <f>'Биология-9 2018 расклад'!N81</f>
        <v>0</v>
      </c>
      <c r="W80" s="417">
        <f>'Биология-9 2019 расклад'!N81</f>
        <v>0</v>
      </c>
      <c r="X80" s="417" t="s">
        <v>139</v>
      </c>
      <c r="Y80" s="417"/>
      <c r="Z80" s="443">
        <f>'Биология-9 2022 расклад'!N80</f>
        <v>0</v>
      </c>
      <c r="AA80" s="500">
        <f>'Биология-9 2023 расклад'!N80</f>
        <v>0</v>
      </c>
      <c r="AB80" s="452">
        <f>'Биология-9 2018 расклад'!O81</f>
        <v>0</v>
      </c>
      <c r="AC80" s="419">
        <f>'Биология-9 2019 расклад'!O81</f>
        <v>0</v>
      </c>
      <c r="AD80" s="419" t="s">
        <v>139</v>
      </c>
      <c r="AE80" s="457"/>
      <c r="AF80" s="457">
        <f>'Биология-9 2022 расклад'!O80</f>
        <v>0</v>
      </c>
      <c r="AG80" s="461">
        <f>'Биология-9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420" t="s">
        <v>140</v>
      </c>
      <c r="D81" s="422" t="s">
        <v>139</v>
      </c>
      <c r="E81" s="423" t="s">
        <v>139</v>
      </c>
      <c r="F81" s="423" t="s">
        <v>139</v>
      </c>
      <c r="G81" s="423"/>
      <c r="H81" s="444">
        <f>'Биология-9 2022 расклад'!K81</f>
        <v>16</v>
      </c>
      <c r="I81" s="501">
        <f>'Биология-9 2023 расклад'!K81</f>
        <v>11</v>
      </c>
      <c r="J81" s="422" t="s">
        <v>139</v>
      </c>
      <c r="K81" s="423" t="s">
        <v>139</v>
      </c>
      <c r="L81" s="423" t="s">
        <v>139</v>
      </c>
      <c r="M81" s="423"/>
      <c r="N81" s="444">
        <f>'Биология-9 2022 расклад'!L81</f>
        <v>4</v>
      </c>
      <c r="O81" s="501">
        <f>'Биология-9 2023 расклад'!L81</f>
        <v>6</v>
      </c>
      <c r="P81" s="424" t="s">
        <v>139</v>
      </c>
      <c r="Q81" s="425" t="s">
        <v>139</v>
      </c>
      <c r="R81" s="425" t="s">
        <v>139</v>
      </c>
      <c r="S81" s="425"/>
      <c r="T81" s="448">
        <f>'Биология-9 2022 расклад'!M81</f>
        <v>25</v>
      </c>
      <c r="U81" s="507">
        <f>'Биология-9 2023 расклад'!M81</f>
        <v>54.545454545454547</v>
      </c>
      <c r="V81" s="422" t="s">
        <v>139</v>
      </c>
      <c r="W81" s="423" t="s">
        <v>139</v>
      </c>
      <c r="X81" s="423" t="s">
        <v>139</v>
      </c>
      <c r="Y81" s="423"/>
      <c r="Z81" s="444">
        <f>'Биология-9 2022 расклад'!N81</f>
        <v>0</v>
      </c>
      <c r="AA81" s="501">
        <f>'Биология-9 2023 расклад'!N81</f>
        <v>0</v>
      </c>
      <c r="AB81" s="453" t="s">
        <v>139</v>
      </c>
      <c r="AC81" s="425" t="s">
        <v>139</v>
      </c>
      <c r="AD81" s="425" t="s">
        <v>139</v>
      </c>
      <c r="AE81" s="458"/>
      <c r="AF81" s="458">
        <f>'Биология-9 2022 расклад'!O81</f>
        <v>0</v>
      </c>
      <c r="AG81" s="462">
        <f>'Биология-9 2023 расклад'!O81</f>
        <v>0</v>
      </c>
    </row>
    <row r="82" spans="1:33" s="1" customFormat="1" ht="15" customHeight="1" thickBot="1" x14ac:dyDescent="0.3">
      <c r="A82" s="35"/>
      <c r="B82" s="51"/>
      <c r="C82" s="426" t="s">
        <v>106</v>
      </c>
      <c r="D82" s="471">
        <f>'Биология-9 2018 расклад'!K83</f>
        <v>586</v>
      </c>
      <c r="E82" s="472">
        <f>'Биология-9 2019 расклад'!K83</f>
        <v>546</v>
      </c>
      <c r="F82" s="472">
        <f>'Биология-9 2020 расклад'!K83</f>
        <v>682</v>
      </c>
      <c r="G82" s="472">
        <f>'Биология-9 2021 расклад'!K83</f>
        <v>0</v>
      </c>
      <c r="H82" s="473">
        <f>'Биология-9 2022 расклад'!K82</f>
        <v>613</v>
      </c>
      <c r="I82" s="499">
        <f>'Биология-9 2023 расклад'!K82</f>
        <v>528</v>
      </c>
      <c r="J82" s="471">
        <f>'Биология-9 2018 расклад'!L83</f>
        <v>319.99400000000003</v>
      </c>
      <c r="K82" s="472">
        <f>'Биология-9 2019 расклад'!L83</f>
        <v>280.99370000000005</v>
      </c>
      <c r="L82" s="472">
        <f>'Биология-9 2020 расклад'!L83</f>
        <v>230.9967</v>
      </c>
      <c r="M82" s="472">
        <f>'Биология-9 2021 расклад'!L83</f>
        <v>0</v>
      </c>
      <c r="N82" s="473">
        <f>'Биология-9 2022 расклад'!L82</f>
        <v>293</v>
      </c>
      <c r="O82" s="499">
        <f>'Биология-9 2023 расклад'!L82</f>
        <v>390</v>
      </c>
      <c r="P82" s="474">
        <f>'Биология-9 2018 расклад'!M83</f>
        <v>55.319285714285719</v>
      </c>
      <c r="Q82" s="475">
        <f>'Биология-9 2019 расклад'!M83</f>
        <v>48.291724137931034</v>
      </c>
      <c r="R82" s="475">
        <f>'Биология-9 2020 расклад'!M83</f>
        <v>32.49923076923077</v>
      </c>
      <c r="S82" s="475">
        <f>'Биология-9 2021 расклад'!M83</f>
        <v>0</v>
      </c>
      <c r="T82" s="476">
        <f>'Биология-9 2022 расклад'!M82</f>
        <v>47.133988607481797</v>
      </c>
      <c r="U82" s="505">
        <f>'Биология-9 2023 расклад'!M82</f>
        <v>73.86363636363636</v>
      </c>
      <c r="V82" s="471">
        <f>'Биология-9 2018 расклад'!N83</f>
        <v>14.9975</v>
      </c>
      <c r="W82" s="472">
        <f>'Биология-9 2019 расклад'!N83</f>
        <v>7.0081000000000007</v>
      </c>
      <c r="X82" s="472">
        <f>'Биология-9 2020 расклад'!N83</f>
        <v>154.99260000000001</v>
      </c>
      <c r="Y82" s="472">
        <f>'Биология-9 2021 расклад'!N83</f>
        <v>0</v>
      </c>
      <c r="Z82" s="473">
        <f>'Биология-9 2022 расклад'!N82</f>
        <v>20</v>
      </c>
      <c r="AA82" s="499">
        <f>'Биология-9 2023 расклад'!N82</f>
        <v>12</v>
      </c>
      <c r="AB82" s="477">
        <f>'Биология-9 2018 расклад'!O83</f>
        <v>2.3889285714285715</v>
      </c>
      <c r="AC82" s="475">
        <f>'Биология-9 2019 расклад'!O83</f>
        <v>1.0065517241379311</v>
      </c>
      <c r="AD82" s="475">
        <f>'Биология-9 2020 расклад'!O83</f>
        <v>27.791538461538462</v>
      </c>
      <c r="AE82" s="478">
        <f>'Биология-9 2021 расклад'!O83</f>
        <v>0</v>
      </c>
      <c r="AF82" s="478">
        <f>'Биология-9 2022 расклад'!O82</f>
        <v>3.1796700659917843</v>
      </c>
      <c r="AG82" s="479">
        <f>'Биология-9 2023 расклад'!O82</f>
        <v>2.2727272727272729</v>
      </c>
    </row>
    <row r="83" spans="1:33" s="1" customFormat="1" ht="15" customHeight="1" x14ac:dyDescent="0.25">
      <c r="A83" s="60">
        <v>1</v>
      </c>
      <c r="B83" s="53">
        <v>60010</v>
      </c>
      <c r="C83" s="415" t="s">
        <v>68</v>
      </c>
      <c r="D83" s="411">
        <f>'Биология-9 2018 расклад'!K84</f>
        <v>14</v>
      </c>
      <c r="E83" s="412">
        <f>'Биология-9 2019 расклад'!K84</f>
        <v>8</v>
      </c>
      <c r="F83" s="412">
        <f>'Биология-9 2020 расклад'!K84</f>
        <v>69</v>
      </c>
      <c r="G83" s="412"/>
      <c r="H83" s="445">
        <f>'Биология-9 2022 расклад'!K83</f>
        <v>11</v>
      </c>
      <c r="I83" s="502">
        <f>'Биология-9 2023 расклад'!K83</f>
        <v>8</v>
      </c>
      <c r="J83" s="411">
        <f>'Биология-9 2018 расклад'!L84</f>
        <v>3.9998</v>
      </c>
      <c r="K83" s="412">
        <f>'Биология-9 2019 расклад'!L84</f>
        <v>2</v>
      </c>
      <c r="L83" s="412">
        <f>'Биология-9 2020 расклад'!L84</f>
        <v>21.997199999999999</v>
      </c>
      <c r="M83" s="412"/>
      <c r="N83" s="445">
        <f>'Биология-9 2022 расклад'!L83</f>
        <v>3</v>
      </c>
      <c r="O83" s="502">
        <f>'Биология-9 2023 расклад'!L83</f>
        <v>2</v>
      </c>
      <c r="P83" s="413">
        <f>'Биология-9 2018 расклад'!M84</f>
        <v>28.57</v>
      </c>
      <c r="Q83" s="414">
        <f>'Биология-9 2019 расклад'!M84</f>
        <v>25</v>
      </c>
      <c r="R83" s="414">
        <f>'Биология-9 2020 расклад'!M84</f>
        <v>31.88</v>
      </c>
      <c r="S83" s="414"/>
      <c r="T83" s="449">
        <f>'Биология-9 2022 расклад'!M83</f>
        <v>27.272727272727273</v>
      </c>
      <c r="U83" s="508">
        <f>'Биология-9 2023 расклад'!M83</f>
        <v>25</v>
      </c>
      <c r="V83" s="411">
        <f>'Биология-9 2018 расклад'!N84</f>
        <v>0.99959999999999993</v>
      </c>
      <c r="W83" s="412">
        <f>'Биология-9 2019 расклад'!N84</f>
        <v>1</v>
      </c>
      <c r="X83" s="412">
        <f>'Биология-9 2020 расклад'!N84</f>
        <v>4.0019999999999998</v>
      </c>
      <c r="Y83" s="412"/>
      <c r="Z83" s="445">
        <f>'Биология-9 2022 расклад'!N83</f>
        <v>0</v>
      </c>
      <c r="AA83" s="502">
        <f>'Биология-9 2023 расклад'!N83</f>
        <v>0</v>
      </c>
      <c r="AB83" s="454">
        <f>'Биология-9 2018 расклад'!O84</f>
        <v>7.14</v>
      </c>
      <c r="AC83" s="414">
        <f>'Биология-9 2019 расклад'!O84</f>
        <v>12.5</v>
      </c>
      <c r="AD83" s="414">
        <f>'Биология-9 2020 расклад'!O84</f>
        <v>5.8</v>
      </c>
      <c r="AE83" s="456"/>
      <c r="AF83" s="456">
        <f>'Биология-9 2022 расклад'!O83</f>
        <v>0</v>
      </c>
      <c r="AG83" s="460">
        <f>'Биология-9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415" t="s">
        <v>69</v>
      </c>
      <c r="D84" s="416">
        <f>'Биология-9 2018 расклад'!K85</f>
        <v>3</v>
      </c>
      <c r="E84" s="417">
        <f>'Биология-9 2019 расклад'!K85</f>
        <v>4</v>
      </c>
      <c r="F84" s="417" t="s">
        <v>139</v>
      </c>
      <c r="G84" s="417"/>
      <c r="H84" s="443">
        <f>'Биология-9 2022 расклад'!K84</f>
        <v>16</v>
      </c>
      <c r="I84" s="500">
        <f>'Биология-9 2023 расклад'!K84</f>
        <v>6</v>
      </c>
      <c r="J84" s="416">
        <f>'Биология-9 2018 расклад'!L85</f>
        <v>1.9997999999999998</v>
      </c>
      <c r="K84" s="417">
        <f>'Биология-9 2019 расклад'!L85</f>
        <v>0</v>
      </c>
      <c r="L84" s="417" t="s">
        <v>139</v>
      </c>
      <c r="M84" s="417"/>
      <c r="N84" s="443">
        <f>'Биология-9 2022 расклад'!L84</f>
        <v>6</v>
      </c>
      <c r="O84" s="500">
        <f>'Биология-9 2023 расклад'!L84</f>
        <v>2</v>
      </c>
      <c r="P84" s="418">
        <f>'Биология-9 2018 расклад'!M85</f>
        <v>66.66</v>
      </c>
      <c r="Q84" s="419">
        <f>'Биология-9 2019 расклад'!M85</f>
        <v>0</v>
      </c>
      <c r="R84" s="419" t="s">
        <v>139</v>
      </c>
      <c r="S84" s="419"/>
      <c r="T84" s="447">
        <f>'Биология-9 2022 расклад'!M84</f>
        <v>37.5</v>
      </c>
      <c r="U84" s="506">
        <f>'Биология-9 2023 расклад'!M84</f>
        <v>33.333333333333336</v>
      </c>
      <c r="V84" s="416">
        <f>'Биология-9 2018 расклад'!N85</f>
        <v>0</v>
      </c>
      <c r="W84" s="417">
        <f>'Биология-9 2019 расклад'!N85</f>
        <v>0</v>
      </c>
      <c r="X84" s="417" t="s">
        <v>139</v>
      </c>
      <c r="Y84" s="417"/>
      <c r="Z84" s="443">
        <f>'Биология-9 2022 расклад'!N84</f>
        <v>2</v>
      </c>
      <c r="AA84" s="500">
        <f>'Биология-9 2023 расклад'!N84</f>
        <v>0</v>
      </c>
      <c r="AB84" s="452">
        <f>'Биология-9 2018 расклад'!O85</f>
        <v>0</v>
      </c>
      <c r="AC84" s="419">
        <f>'Биология-9 2019 расклад'!O85</f>
        <v>0</v>
      </c>
      <c r="AD84" s="419" t="s">
        <v>139</v>
      </c>
      <c r="AE84" s="457"/>
      <c r="AF84" s="457">
        <f>'Биология-9 2022 расклад'!O84</f>
        <v>12.5</v>
      </c>
      <c r="AG84" s="461">
        <f>'Биология-9 2023 расклад'!O84</f>
        <v>0</v>
      </c>
    </row>
    <row r="85" spans="1:33" s="1" customFormat="1" ht="15" customHeight="1" x14ac:dyDescent="0.25">
      <c r="A85" s="23">
        <v>3</v>
      </c>
      <c r="B85" s="48">
        <v>60050</v>
      </c>
      <c r="C85" s="415" t="s">
        <v>70</v>
      </c>
      <c r="D85" s="416">
        <f>'Биология-9 2018 расклад'!K86</f>
        <v>13</v>
      </c>
      <c r="E85" s="417">
        <f>'Биология-9 2019 расклад'!K86</f>
        <v>21</v>
      </c>
      <c r="F85" s="417">
        <f>'Биология-9 2020 расклад'!K86</f>
        <v>20</v>
      </c>
      <c r="G85" s="417"/>
      <c r="H85" s="443">
        <f>'Биология-9 2022 расклад'!K85</f>
        <v>20</v>
      </c>
      <c r="I85" s="500">
        <f>'Биология-9 2023 расклад'!K85</f>
        <v>19</v>
      </c>
      <c r="J85" s="416">
        <f>'Биология-9 2018 расклад'!L86</f>
        <v>7.0005000000000006</v>
      </c>
      <c r="K85" s="417">
        <f>'Биология-9 2019 расклад'!L86</f>
        <v>15.9999</v>
      </c>
      <c r="L85" s="417">
        <f>'Биология-9 2020 расклад'!L86</f>
        <v>0</v>
      </c>
      <c r="M85" s="417"/>
      <c r="N85" s="443">
        <f>'Биология-9 2022 расклад'!L85</f>
        <v>8</v>
      </c>
      <c r="O85" s="500">
        <f>'Биология-9 2023 расклад'!L85</f>
        <v>12</v>
      </c>
      <c r="P85" s="418">
        <f>'Биология-9 2018 расклад'!M86</f>
        <v>53.85</v>
      </c>
      <c r="Q85" s="419">
        <f>'Биология-9 2019 расклад'!M86</f>
        <v>76.19</v>
      </c>
      <c r="R85" s="419">
        <f>'Биология-9 2020 расклад'!M86</f>
        <v>0</v>
      </c>
      <c r="S85" s="419"/>
      <c r="T85" s="447">
        <f>'Биология-9 2022 расклад'!M85</f>
        <v>40</v>
      </c>
      <c r="U85" s="506">
        <f>'Биология-9 2023 расклад'!M85</f>
        <v>63.157894736842103</v>
      </c>
      <c r="V85" s="416">
        <f>'Биология-9 2018 расклад'!N86</f>
        <v>0</v>
      </c>
      <c r="W85" s="417">
        <f>'Биология-9 2019 расклад'!N86</f>
        <v>0</v>
      </c>
      <c r="X85" s="417">
        <f>'Биология-9 2020 расклад'!N86</f>
        <v>11</v>
      </c>
      <c r="Y85" s="417"/>
      <c r="Z85" s="443">
        <f>'Биология-9 2022 расклад'!N85</f>
        <v>1</v>
      </c>
      <c r="AA85" s="500">
        <f>'Биология-9 2023 расклад'!N85</f>
        <v>1</v>
      </c>
      <c r="AB85" s="452">
        <f>'Биология-9 2018 расклад'!O86</f>
        <v>0</v>
      </c>
      <c r="AC85" s="419">
        <f>'Биология-9 2019 расклад'!O86</f>
        <v>0</v>
      </c>
      <c r="AD85" s="419">
        <f>'Биология-9 2020 расклад'!O86</f>
        <v>55</v>
      </c>
      <c r="AE85" s="457"/>
      <c r="AF85" s="457">
        <f>'Биология-9 2022 расклад'!O85</f>
        <v>5</v>
      </c>
      <c r="AG85" s="461">
        <f>'Биология-9 2023 расклад'!O85</f>
        <v>5.2631578947368425</v>
      </c>
    </row>
    <row r="86" spans="1:33" s="1" customFormat="1" ht="15" customHeight="1" x14ac:dyDescent="0.25">
      <c r="A86" s="23">
        <v>4</v>
      </c>
      <c r="B86" s="48">
        <v>60070</v>
      </c>
      <c r="C86" s="415" t="s">
        <v>71</v>
      </c>
      <c r="D86" s="416">
        <f>'Биология-9 2018 расклад'!K87</f>
        <v>15</v>
      </c>
      <c r="E86" s="417">
        <f>'Биология-9 2019 расклад'!K87</f>
        <v>12</v>
      </c>
      <c r="F86" s="417" t="s">
        <v>139</v>
      </c>
      <c r="G86" s="417"/>
      <c r="H86" s="443">
        <f>'Биология-9 2022 расклад'!K86</f>
        <v>8</v>
      </c>
      <c r="I86" s="500">
        <f>'Биология-9 2023 расклад'!K86</f>
        <v>8</v>
      </c>
      <c r="J86" s="416">
        <f>'Биология-9 2018 расклад'!L87</f>
        <v>6</v>
      </c>
      <c r="K86" s="417">
        <f>'Биология-9 2019 расклад'!L87</f>
        <v>9</v>
      </c>
      <c r="L86" s="417" t="s">
        <v>139</v>
      </c>
      <c r="M86" s="417"/>
      <c r="N86" s="443">
        <f>'Биология-9 2022 расклад'!L86</f>
        <v>4</v>
      </c>
      <c r="O86" s="500">
        <f>'Биология-9 2023 расклад'!L86</f>
        <v>6</v>
      </c>
      <c r="P86" s="418">
        <f>'Биология-9 2018 расклад'!M87</f>
        <v>40</v>
      </c>
      <c r="Q86" s="419">
        <f>'Биология-9 2019 расклад'!M87</f>
        <v>75</v>
      </c>
      <c r="R86" s="419" t="s">
        <v>139</v>
      </c>
      <c r="S86" s="419"/>
      <c r="T86" s="447">
        <f>'Биология-9 2022 расклад'!M86</f>
        <v>50</v>
      </c>
      <c r="U86" s="506">
        <f>'Биология-9 2023 расклад'!M86</f>
        <v>75</v>
      </c>
      <c r="V86" s="416">
        <f>'Биология-9 2018 расклад'!N87</f>
        <v>0</v>
      </c>
      <c r="W86" s="417">
        <f>'Биология-9 2019 расклад'!N87</f>
        <v>0</v>
      </c>
      <c r="X86" s="417" t="s">
        <v>139</v>
      </c>
      <c r="Y86" s="417"/>
      <c r="Z86" s="443">
        <f>'Биология-9 2022 расклад'!N86</f>
        <v>0</v>
      </c>
      <c r="AA86" s="500">
        <f>'Биология-9 2023 расклад'!N86</f>
        <v>0</v>
      </c>
      <c r="AB86" s="452">
        <f>'Биология-9 2018 расклад'!O87</f>
        <v>0</v>
      </c>
      <c r="AC86" s="419">
        <f>'Биология-9 2019 расклад'!O87</f>
        <v>0</v>
      </c>
      <c r="AD86" s="419" t="s">
        <v>139</v>
      </c>
      <c r="AE86" s="457"/>
      <c r="AF86" s="457">
        <f>'Биология-9 2022 расклад'!O86</f>
        <v>0</v>
      </c>
      <c r="AG86" s="461">
        <f>'Биология-9 2023 расклад'!O86</f>
        <v>0</v>
      </c>
    </row>
    <row r="87" spans="1:33" s="1" customFormat="1" ht="15" customHeight="1" x14ac:dyDescent="0.25">
      <c r="A87" s="23">
        <v>5</v>
      </c>
      <c r="B87" s="48">
        <v>60180</v>
      </c>
      <c r="C87" s="415" t="s">
        <v>72</v>
      </c>
      <c r="D87" s="416">
        <f>'Биология-9 2018 расклад'!K88</f>
        <v>15</v>
      </c>
      <c r="E87" s="417">
        <f>'Биология-9 2019 расклад'!K88</f>
        <v>12</v>
      </c>
      <c r="F87" s="417" t="s">
        <v>139</v>
      </c>
      <c r="G87" s="417"/>
      <c r="H87" s="443">
        <f>'Биология-9 2022 расклад'!K87</f>
        <v>18</v>
      </c>
      <c r="I87" s="500">
        <f>'Биология-9 2023 расклад'!K87</f>
        <v>25</v>
      </c>
      <c r="J87" s="416">
        <f>'Биология-9 2018 расклад'!L88</f>
        <v>12</v>
      </c>
      <c r="K87" s="417">
        <f>'Биология-9 2019 расклад'!L88</f>
        <v>9.9996000000000009</v>
      </c>
      <c r="L87" s="417" t="s">
        <v>139</v>
      </c>
      <c r="M87" s="417"/>
      <c r="N87" s="443">
        <f>'Биология-9 2022 расклад'!L87</f>
        <v>17</v>
      </c>
      <c r="O87" s="500">
        <f>'Биология-9 2023 расклад'!L87</f>
        <v>20</v>
      </c>
      <c r="P87" s="418">
        <f>'Биология-9 2018 расклад'!M88</f>
        <v>80</v>
      </c>
      <c r="Q87" s="419">
        <f>'Биология-9 2019 расклад'!M88</f>
        <v>83.33</v>
      </c>
      <c r="R87" s="419" t="s">
        <v>139</v>
      </c>
      <c r="S87" s="419"/>
      <c r="T87" s="447">
        <f>'Биология-9 2022 расклад'!M87</f>
        <v>94.444444444444443</v>
      </c>
      <c r="U87" s="506">
        <f>'Биология-9 2023 расклад'!M87</f>
        <v>80</v>
      </c>
      <c r="V87" s="416">
        <f>'Биология-9 2018 расклад'!N88</f>
        <v>0</v>
      </c>
      <c r="W87" s="417">
        <f>'Биология-9 2019 расклад'!N88</f>
        <v>0</v>
      </c>
      <c r="X87" s="417" t="s">
        <v>139</v>
      </c>
      <c r="Y87" s="417"/>
      <c r="Z87" s="443">
        <f>'Биология-9 2022 расклад'!N87</f>
        <v>0</v>
      </c>
      <c r="AA87" s="500">
        <f>'Биология-9 2023 расклад'!N87</f>
        <v>1</v>
      </c>
      <c r="AB87" s="452">
        <f>'Биология-9 2018 расклад'!O88</f>
        <v>0</v>
      </c>
      <c r="AC87" s="419">
        <f>'Биология-9 2019 расклад'!O88</f>
        <v>0</v>
      </c>
      <c r="AD87" s="419" t="s">
        <v>139</v>
      </c>
      <c r="AE87" s="457"/>
      <c r="AF87" s="457">
        <f>'Биология-9 2022 расклад'!O87</f>
        <v>0</v>
      </c>
      <c r="AG87" s="461">
        <f>'Биология-9 2023 расклад'!O87</f>
        <v>4</v>
      </c>
    </row>
    <row r="88" spans="1:33" s="1" customFormat="1" ht="15" customHeight="1" x14ac:dyDescent="0.25">
      <c r="A88" s="23">
        <v>6</v>
      </c>
      <c r="B88" s="48">
        <v>60240</v>
      </c>
      <c r="C88" s="415" t="s">
        <v>73</v>
      </c>
      <c r="D88" s="416">
        <f>'Биология-9 2018 расклад'!K89</f>
        <v>20</v>
      </c>
      <c r="E88" s="417">
        <f>'Биология-9 2019 расклад'!K89</f>
        <v>23</v>
      </c>
      <c r="F88" s="417" t="s">
        <v>139</v>
      </c>
      <c r="G88" s="417"/>
      <c r="H88" s="443">
        <f>'Биология-9 2022 расклад'!K88</f>
        <v>36</v>
      </c>
      <c r="I88" s="500">
        <f>'Биология-9 2023 расклад'!K88</f>
        <v>16</v>
      </c>
      <c r="J88" s="416">
        <f>'Биология-9 2018 расклад'!L89</f>
        <v>14</v>
      </c>
      <c r="K88" s="417">
        <f>'Биология-9 2019 расклад'!L89</f>
        <v>17.001599999999996</v>
      </c>
      <c r="L88" s="417" t="s">
        <v>139</v>
      </c>
      <c r="M88" s="417"/>
      <c r="N88" s="443">
        <f>'Биология-9 2022 расклад'!L88</f>
        <v>12</v>
      </c>
      <c r="O88" s="500">
        <f>'Биология-9 2023 расклад'!L88</f>
        <v>14</v>
      </c>
      <c r="P88" s="418">
        <f>'Биология-9 2018 расклад'!M89</f>
        <v>70</v>
      </c>
      <c r="Q88" s="419">
        <f>'Биология-9 2019 расклад'!M89</f>
        <v>73.919999999999987</v>
      </c>
      <c r="R88" s="419" t="s">
        <v>139</v>
      </c>
      <c r="S88" s="419"/>
      <c r="T88" s="447">
        <f>'Биология-9 2022 расклад'!M88</f>
        <v>33.333333333333336</v>
      </c>
      <c r="U88" s="506">
        <f>'Биология-9 2023 расклад'!M88</f>
        <v>87.5</v>
      </c>
      <c r="V88" s="416">
        <f>'Биология-9 2018 расклад'!N89</f>
        <v>0</v>
      </c>
      <c r="W88" s="417">
        <f>'Биология-9 2019 расклад'!N89</f>
        <v>0</v>
      </c>
      <c r="X88" s="417" t="s">
        <v>139</v>
      </c>
      <c r="Y88" s="417"/>
      <c r="Z88" s="443">
        <f>'Биология-9 2022 расклад'!N88</f>
        <v>2</v>
      </c>
      <c r="AA88" s="500">
        <f>'Биология-9 2023 расклад'!N88</f>
        <v>0</v>
      </c>
      <c r="AB88" s="452">
        <f>'Биология-9 2018 расклад'!O89</f>
        <v>0</v>
      </c>
      <c r="AC88" s="419">
        <f>'Биология-9 2019 расклад'!O89</f>
        <v>0</v>
      </c>
      <c r="AD88" s="419" t="s">
        <v>139</v>
      </c>
      <c r="AE88" s="457"/>
      <c r="AF88" s="457">
        <f>'Биология-9 2022 расклад'!O88</f>
        <v>5.5555555555555554</v>
      </c>
      <c r="AG88" s="461">
        <f>'Биология-9 2023 расклад'!O88</f>
        <v>0</v>
      </c>
    </row>
    <row r="89" spans="1:33" s="1" customFormat="1" ht="15" customHeight="1" x14ac:dyDescent="0.25">
      <c r="A89" s="23">
        <v>7</v>
      </c>
      <c r="B89" s="48">
        <v>60560</v>
      </c>
      <c r="C89" s="415" t="s">
        <v>74</v>
      </c>
      <c r="D89" s="416">
        <f>'Биология-9 2018 расклад'!K90</f>
        <v>22</v>
      </c>
      <c r="E89" s="417">
        <f>'Биология-9 2019 расклад'!K90</f>
        <v>11</v>
      </c>
      <c r="F89" s="417">
        <f>'Биология-9 2020 расклад'!K90</f>
        <v>37</v>
      </c>
      <c r="G89" s="417"/>
      <c r="H89" s="443">
        <f>'Биология-9 2022 расклад'!K89</f>
        <v>5</v>
      </c>
      <c r="I89" s="500">
        <f>'Биология-9 2023 расклад'!K89</f>
        <v>6</v>
      </c>
      <c r="J89" s="416">
        <f>'Биология-9 2018 расклад'!L90</f>
        <v>8.9979999999999993</v>
      </c>
      <c r="K89" s="417">
        <f>'Биология-9 2019 расклад'!L90</f>
        <v>3.9995999999999996</v>
      </c>
      <c r="L89" s="417">
        <f>'Биология-9 2020 расклад'!L90</f>
        <v>15.998800000000001</v>
      </c>
      <c r="M89" s="417"/>
      <c r="N89" s="443">
        <f>'Биология-9 2022 расклад'!L89</f>
        <v>2</v>
      </c>
      <c r="O89" s="500">
        <f>'Биология-9 2023 расклад'!L89</f>
        <v>3</v>
      </c>
      <c r="P89" s="418">
        <f>'Биология-9 2018 расклад'!M90</f>
        <v>40.9</v>
      </c>
      <c r="Q89" s="419">
        <f>'Биология-9 2019 расклад'!M90</f>
        <v>36.36</v>
      </c>
      <c r="R89" s="419">
        <f>'Биология-9 2020 расклад'!M90</f>
        <v>43.24</v>
      </c>
      <c r="S89" s="419"/>
      <c r="T89" s="447">
        <f>'Биология-9 2022 расклад'!M89</f>
        <v>40</v>
      </c>
      <c r="U89" s="506">
        <f>'Биология-9 2023 расклад'!M89</f>
        <v>50</v>
      </c>
      <c r="V89" s="416">
        <f>'Биология-9 2018 расклад'!N90</f>
        <v>1.0009999999999999</v>
      </c>
      <c r="W89" s="417">
        <f>'Биология-9 2019 расклад'!N90</f>
        <v>0</v>
      </c>
      <c r="X89" s="417">
        <f>'Биология-9 2020 расклад'!N90</f>
        <v>3.9997000000000003</v>
      </c>
      <c r="Y89" s="417"/>
      <c r="Z89" s="443">
        <f>'Биология-9 2022 расклад'!N89</f>
        <v>0</v>
      </c>
      <c r="AA89" s="500">
        <f>'Биология-9 2023 расклад'!N89</f>
        <v>0</v>
      </c>
      <c r="AB89" s="452">
        <f>'Биология-9 2018 расклад'!O90</f>
        <v>4.55</v>
      </c>
      <c r="AC89" s="419">
        <f>'Биология-9 2019 расклад'!O90</f>
        <v>0</v>
      </c>
      <c r="AD89" s="419">
        <f>'Биология-9 2020 расклад'!O90</f>
        <v>10.81</v>
      </c>
      <c r="AE89" s="457"/>
      <c r="AF89" s="457">
        <f>'Биология-9 2022 расклад'!O89</f>
        <v>0</v>
      </c>
      <c r="AG89" s="461">
        <f>'Биология-9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415" t="s">
        <v>75</v>
      </c>
      <c r="D90" s="416">
        <f>'Биология-9 2018 расклад'!K91</f>
        <v>11</v>
      </c>
      <c r="E90" s="417">
        <f>'Биология-9 2019 расклад'!K91</f>
        <v>13</v>
      </c>
      <c r="F90" s="417" t="s">
        <v>139</v>
      </c>
      <c r="G90" s="417"/>
      <c r="H90" s="443">
        <f>'Биология-9 2022 расклад'!K90</f>
        <v>27</v>
      </c>
      <c r="I90" s="500">
        <f>'Биология-9 2023 расклад'!K90</f>
        <v>6</v>
      </c>
      <c r="J90" s="416">
        <f>'Биология-9 2018 расклад'!L91</f>
        <v>3.9995999999999996</v>
      </c>
      <c r="K90" s="417">
        <f>'Биология-9 2019 расклад'!L91</f>
        <v>8.0001999999999995</v>
      </c>
      <c r="L90" s="417" t="s">
        <v>139</v>
      </c>
      <c r="M90" s="417"/>
      <c r="N90" s="443">
        <f>'Биология-9 2022 расклад'!L90</f>
        <v>11</v>
      </c>
      <c r="O90" s="500">
        <f>'Биология-9 2023 расклад'!L90</f>
        <v>3</v>
      </c>
      <c r="P90" s="418">
        <f>'Биология-9 2018 расклад'!M91</f>
        <v>36.36</v>
      </c>
      <c r="Q90" s="419">
        <f>'Биология-9 2019 расклад'!M91</f>
        <v>61.54</v>
      </c>
      <c r="R90" s="419" t="s">
        <v>139</v>
      </c>
      <c r="S90" s="419"/>
      <c r="T90" s="447">
        <f>'Биология-9 2022 расклад'!M90</f>
        <v>40.74074074074074</v>
      </c>
      <c r="U90" s="506">
        <f>'Биология-9 2023 расклад'!M90</f>
        <v>50</v>
      </c>
      <c r="V90" s="416">
        <f>'Биология-9 2018 расклад'!N91</f>
        <v>0</v>
      </c>
      <c r="W90" s="417">
        <f>'Биология-9 2019 расклад'!N91</f>
        <v>0</v>
      </c>
      <c r="X90" s="417" t="s">
        <v>139</v>
      </c>
      <c r="Y90" s="417"/>
      <c r="Z90" s="443">
        <f>'Биология-9 2022 расклад'!N90</f>
        <v>0</v>
      </c>
      <c r="AA90" s="500">
        <f>'Биология-9 2023 расклад'!N90</f>
        <v>0</v>
      </c>
      <c r="AB90" s="452">
        <f>'Биология-9 2018 расклад'!O91</f>
        <v>0</v>
      </c>
      <c r="AC90" s="419">
        <f>'Биология-9 2019 расклад'!O91</f>
        <v>0</v>
      </c>
      <c r="AD90" s="419" t="s">
        <v>139</v>
      </c>
      <c r="AE90" s="457"/>
      <c r="AF90" s="457">
        <f>'Биология-9 2022 расклад'!O90</f>
        <v>0</v>
      </c>
      <c r="AG90" s="461">
        <f>'Биология-9 2023 расклад'!O90</f>
        <v>0</v>
      </c>
    </row>
    <row r="91" spans="1:33" s="1" customFormat="1" ht="15" customHeight="1" x14ac:dyDescent="0.25">
      <c r="A91" s="23">
        <v>9</v>
      </c>
      <c r="B91" s="55">
        <v>60001</v>
      </c>
      <c r="C91" s="427" t="s">
        <v>67</v>
      </c>
      <c r="D91" s="416">
        <f>'Биология-9 2018 расклад'!K92</f>
        <v>11</v>
      </c>
      <c r="E91" s="417">
        <f>'Биология-9 2019 расклад'!K92</f>
        <v>5</v>
      </c>
      <c r="F91" s="417" t="s">
        <v>139</v>
      </c>
      <c r="G91" s="417"/>
      <c r="H91" s="443">
        <f>'Биология-9 2022 расклад'!K91</f>
        <v>6</v>
      </c>
      <c r="I91" s="500">
        <f>'Биология-9 2023 расклад'!K91</f>
        <v>8</v>
      </c>
      <c r="J91" s="416">
        <f>'Биология-9 2018 расклад'!L92</f>
        <v>2.9996999999999998</v>
      </c>
      <c r="K91" s="417">
        <f>'Биология-9 2019 расклад'!L92</f>
        <v>1</v>
      </c>
      <c r="L91" s="417" t="s">
        <v>139</v>
      </c>
      <c r="M91" s="417"/>
      <c r="N91" s="443">
        <f>'Биология-9 2022 расклад'!L91</f>
        <v>6</v>
      </c>
      <c r="O91" s="500">
        <f>'Биология-9 2023 расклад'!L91</f>
        <v>6</v>
      </c>
      <c r="P91" s="418">
        <f>'Биология-9 2018 расклад'!M92</f>
        <v>27.27</v>
      </c>
      <c r="Q91" s="419">
        <f>'Биология-9 2019 расклад'!M92</f>
        <v>20</v>
      </c>
      <c r="R91" s="419" t="s">
        <v>139</v>
      </c>
      <c r="S91" s="419"/>
      <c r="T91" s="447">
        <f>'Биология-9 2022 расклад'!M91</f>
        <v>100</v>
      </c>
      <c r="U91" s="506">
        <f>'Биология-9 2023 расклад'!M91</f>
        <v>75</v>
      </c>
      <c r="V91" s="416">
        <f>'Биология-9 2018 расклад'!N92</f>
        <v>0</v>
      </c>
      <c r="W91" s="417">
        <f>'Биология-9 2019 расклад'!N92</f>
        <v>0</v>
      </c>
      <c r="X91" s="417" t="s">
        <v>139</v>
      </c>
      <c r="Y91" s="417"/>
      <c r="Z91" s="443">
        <f>'Биология-9 2022 расклад'!N91</f>
        <v>0</v>
      </c>
      <c r="AA91" s="500">
        <f>'Биология-9 2023 расклад'!N91</f>
        <v>0</v>
      </c>
      <c r="AB91" s="452">
        <f>'Биология-9 2018 расклад'!O92</f>
        <v>0</v>
      </c>
      <c r="AC91" s="419">
        <f>'Биология-9 2019 расклад'!O92</f>
        <v>0</v>
      </c>
      <c r="AD91" s="419" t="s">
        <v>139</v>
      </c>
      <c r="AE91" s="457"/>
      <c r="AF91" s="457">
        <f>'Биология-9 2022 расклад'!O91</f>
        <v>0</v>
      </c>
      <c r="AG91" s="461">
        <f>'Биология-9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415" t="s">
        <v>77</v>
      </c>
      <c r="D92" s="416">
        <f>'Биология-9 2018 расклад'!K94</f>
        <v>28</v>
      </c>
      <c r="E92" s="417">
        <f>'Биология-9 2019 расклад'!K94</f>
        <v>15</v>
      </c>
      <c r="F92" s="417">
        <f>'Биология-9 2020 расклад'!K94</f>
        <v>38</v>
      </c>
      <c r="G92" s="417"/>
      <c r="H92" s="443">
        <f>'Биология-9 2022 расклад'!K92</f>
        <v>14</v>
      </c>
      <c r="I92" s="500">
        <f>'Биология-9 2023 расклад'!K92</f>
        <v>7</v>
      </c>
      <c r="J92" s="416">
        <f>'Биология-9 2018 расклад'!L94</f>
        <v>17.9984</v>
      </c>
      <c r="K92" s="417">
        <f>'Биология-9 2019 расклад'!L94</f>
        <v>9</v>
      </c>
      <c r="L92" s="417">
        <f>'Биология-9 2020 расклад'!L94</f>
        <v>0</v>
      </c>
      <c r="M92" s="417"/>
      <c r="N92" s="443">
        <f>'Биология-9 2022 расклад'!L92</f>
        <v>7</v>
      </c>
      <c r="O92" s="500">
        <f>'Биология-9 2023 расклад'!L92</f>
        <v>6</v>
      </c>
      <c r="P92" s="418">
        <f>'Биология-9 2018 расклад'!M94</f>
        <v>64.28</v>
      </c>
      <c r="Q92" s="419">
        <f>'Биология-9 2019 расклад'!M94</f>
        <v>60</v>
      </c>
      <c r="R92" s="419">
        <f>'Биология-9 2020 расклад'!M94</f>
        <v>0</v>
      </c>
      <c r="S92" s="419"/>
      <c r="T92" s="447">
        <f>'Биология-9 2022 расклад'!M92</f>
        <v>50</v>
      </c>
      <c r="U92" s="506">
        <f>'Биология-9 2023 расклад'!M92</f>
        <v>85.714285714285708</v>
      </c>
      <c r="V92" s="416">
        <f>'Биология-9 2018 расклад'!N94</f>
        <v>0</v>
      </c>
      <c r="W92" s="417">
        <f>'Биология-9 2019 расклад'!N94</f>
        <v>0</v>
      </c>
      <c r="X92" s="417">
        <f>'Биология-9 2020 расклад'!N94</f>
        <v>26.999000000000002</v>
      </c>
      <c r="Y92" s="417"/>
      <c r="Z92" s="443">
        <f>'Биология-9 2022 расклад'!N92</f>
        <v>0</v>
      </c>
      <c r="AA92" s="500">
        <f>'Биология-9 2023 расклад'!N92</f>
        <v>0</v>
      </c>
      <c r="AB92" s="452">
        <f>'Биология-9 2018 расклад'!O94</f>
        <v>0</v>
      </c>
      <c r="AC92" s="419">
        <f>'Биология-9 2019 расклад'!O94</f>
        <v>0</v>
      </c>
      <c r="AD92" s="419">
        <f>'Биология-9 2020 расклад'!O94</f>
        <v>71.05</v>
      </c>
      <c r="AE92" s="457"/>
      <c r="AF92" s="457">
        <f>'Биология-9 2022 расклад'!O92</f>
        <v>0</v>
      </c>
      <c r="AG92" s="461">
        <f>'Биология-9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415" t="s">
        <v>78</v>
      </c>
      <c r="D93" s="416">
        <f>'Биология-9 2018 расклад'!K95</f>
        <v>16</v>
      </c>
      <c r="E93" s="417">
        <f>'Биология-9 2019 расклад'!K95</f>
        <v>18</v>
      </c>
      <c r="F93" s="417" t="s">
        <v>139</v>
      </c>
      <c r="G93" s="417"/>
      <c r="H93" s="443">
        <f>'Биология-9 2022 расклад'!K93</f>
        <v>9</v>
      </c>
      <c r="I93" s="500">
        <f>'Биология-9 2023 расклад'!K93</f>
        <v>10</v>
      </c>
      <c r="J93" s="416">
        <f>'Биология-9 2018 расклад'!L95</f>
        <v>14</v>
      </c>
      <c r="K93" s="417">
        <f>'Биология-9 2019 расклад'!L95</f>
        <v>15.001200000000001</v>
      </c>
      <c r="L93" s="417" t="s">
        <v>139</v>
      </c>
      <c r="M93" s="417"/>
      <c r="N93" s="443">
        <f>'Биология-9 2022 расклад'!L93</f>
        <v>2.9999999999999996</v>
      </c>
      <c r="O93" s="500">
        <f>'Биология-9 2023 расклад'!L93</f>
        <v>10</v>
      </c>
      <c r="P93" s="418">
        <f>'Биология-9 2018 расклад'!M95</f>
        <v>87.5</v>
      </c>
      <c r="Q93" s="419">
        <f>'Биология-9 2019 расклад'!M95</f>
        <v>83.34</v>
      </c>
      <c r="R93" s="419" t="s">
        <v>139</v>
      </c>
      <c r="S93" s="419"/>
      <c r="T93" s="447">
        <f>'Биология-9 2022 расклад'!M93</f>
        <v>33.333333333333329</v>
      </c>
      <c r="U93" s="506">
        <f>'Биология-9 2023 расклад'!M93</f>
        <v>100</v>
      </c>
      <c r="V93" s="416">
        <f>'Биология-9 2018 расклад'!N95</f>
        <v>0</v>
      </c>
      <c r="W93" s="417">
        <f>'Биология-9 2019 расклад'!N95</f>
        <v>0</v>
      </c>
      <c r="X93" s="417" t="s">
        <v>139</v>
      </c>
      <c r="Y93" s="417"/>
      <c r="Z93" s="443">
        <f>'Биология-9 2022 расклад'!N93</f>
        <v>0</v>
      </c>
      <c r="AA93" s="500">
        <f>'Биология-9 2023 расклад'!N93</f>
        <v>0</v>
      </c>
      <c r="AB93" s="452">
        <f>'Биология-9 2018 расклад'!O95</f>
        <v>0</v>
      </c>
      <c r="AC93" s="419">
        <f>'Биология-9 2019 расклад'!O95</f>
        <v>0</v>
      </c>
      <c r="AD93" s="419" t="s">
        <v>139</v>
      </c>
      <c r="AE93" s="457"/>
      <c r="AF93" s="457">
        <f>'Биология-9 2022 расклад'!O93</f>
        <v>0</v>
      </c>
      <c r="AG93" s="461">
        <f>'Биология-9 2023 расклад'!O93</f>
        <v>0</v>
      </c>
    </row>
    <row r="94" spans="1:33" s="1" customFormat="1" ht="15" customHeight="1" x14ac:dyDescent="0.25">
      <c r="A94" s="23">
        <v>12</v>
      </c>
      <c r="B94" s="48">
        <v>60980</v>
      </c>
      <c r="C94" s="415" t="s">
        <v>79</v>
      </c>
      <c r="D94" s="416">
        <f>'Биология-9 2018 расклад'!K96</f>
        <v>13</v>
      </c>
      <c r="E94" s="417">
        <f>'Биология-9 2019 расклад'!K96</f>
        <v>10</v>
      </c>
      <c r="F94" s="417">
        <f>'Биология-9 2020 расклад'!K96</f>
        <v>63</v>
      </c>
      <c r="G94" s="417"/>
      <c r="H94" s="443">
        <f>'Биология-9 2022 расклад'!K94</f>
        <v>12</v>
      </c>
      <c r="I94" s="500">
        <f>'Биология-9 2023 расклад'!K94</f>
        <v>6</v>
      </c>
      <c r="J94" s="416">
        <f>'Биология-9 2018 расклад'!L96</f>
        <v>11.000599999999999</v>
      </c>
      <c r="K94" s="417">
        <f>'Биология-9 2019 расклад'!L96</f>
        <v>5</v>
      </c>
      <c r="L94" s="417">
        <f>'Биология-9 2020 расклад'!L96</f>
        <v>15.000299999999999</v>
      </c>
      <c r="M94" s="417"/>
      <c r="N94" s="443">
        <f>'Биология-9 2022 расклад'!L94</f>
        <v>3</v>
      </c>
      <c r="O94" s="500">
        <f>'Биология-9 2023 расклад'!L94</f>
        <v>5</v>
      </c>
      <c r="P94" s="418">
        <f>'Биология-9 2018 расклад'!M96</f>
        <v>84.62</v>
      </c>
      <c r="Q94" s="419">
        <f>'Биология-9 2019 расклад'!M96</f>
        <v>50</v>
      </c>
      <c r="R94" s="419">
        <f>'Биология-9 2020 расклад'!M96</f>
        <v>23.81</v>
      </c>
      <c r="S94" s="419"/>
      <c r="T94" s="447">
        <f>'Биология-9 2022 расклад'!M94</f>
        <v>25</v>
      </c>
      <c r="U94" s="506">
        <f>'Биология-9 2023 расклад'!M94</f>
        <v>83.333333333333329</v>
      </c>
      <c r="V94" s="416">
        <f>'Биология-9 2018 расклад'!N96</f>
        <v>0</v>
      </c>
      <c r="W94" s="417">
        <f>'Биология-9 2019 расклад'!N96</f>
        <v>0</v>
      </c>
      <c r="X94" s="417">
        <f>'Биология-9 2020 расклад'!N96</f>
        <v>16.001999999999999</v>
      </c>
      <c r="Y94" s="417"/>
      <c r="Z94" s="443">
        <f>'Биология-9 2022 расклад'!N94</f>
        <v>1</v>
      </c>
      <c r="AA94" s="500">
        <f>'Биология-9 2023 расклад'!N94</f>
        <v>1</v>
      </c>
      <c r="AB94" s="452">
        <f>'Биология-9 2018 расклад'!O96</f>
        <v>0</v>
      </c>
      <c r="AC94" s="419">
        <f>'Биология-9 2019 расклад'!O96</f>
        <v>0</v>
      </c>
      <c r="AD94" s="419">
        <f>'Биология-9 2020 расклад'!O96</f>
        <v>25.4</v>
      </c>
      <c r="AE94" s="457"/>
      <c r="AF94" s="457">
        <f>'Биология-9 2022 расклад'!O94</f>
        <v>8.3333333333333339</v>
      </c>
      <c r="AG94" s="461">
        <f>'Биология-9 2023 расклад'!O94</f>
        <v>16.666666666666668</v>
      </c>
    </row>
    <row r="95" spans="1:33" s="1" customFormat="1" ht="15" customHeight="1" x14ac:dyDescent="0.25">
      <c r="A95" s="23">
        <v>13</v>
      </c>
      <c r="B95" s="48">
        <v>61080</v>
      </c>
      <c r="C95" s="415" t="s">
        <v>80</v>
      </c>
      <c r="D95" s="416">
        <f>'Биология-9 2018 расклад'!K97</f>
        <v>12</v>
      </c>
      <c r="E95" s="417">
        <f>'Биология-9 2019 расклад'!K97</f>
        <v>15</v>
      </c>
      <c r="F95" s="417">
        <f>'Биология-9 2020 расклад'!K97</f>
        <v>80</v>
      </c>
      <c r="G95" s="417"/>
      <c r="H95" s="443">
        <f>'Биология-9 2022 расклад'!K95</f>
        <v>18</v>
      </c>
      <c r="I95" s="500">
        <f>'Биология-9 2023 расклад'!K95</f>
        <v>23</v>
      </c>
      <c r="J95" s="416">
        <f>'Биология-9 2018 расклад'!L97</f>
        <v>7.9991999999999992</v>
      </c>
      <c r="K95" s="417">
        <f>'Биология-9 2019 расклад'!L97</f>
        <v>9</v>
      </c>
      <c r="L95" s="417">
        <f>'Биология-9 2020 расклад'!L97</f>
        <v>20</v>
      </c>
      <c r="M95" s="417"/>
      <c r="N95" s="443">
        <f>'Биология-9 2022 расклад'!L95</f>
        <v>6</v>
      </c>
      <c r="O95" s="500">
        <f>'Биология-9 2023 расклад'!L95</f>
        <v>20</v>
      </c>
      <c r="P95" s="418">
        <f>'Биология-9 2018 расклад'!M97</f>
        <v>66.66</v>
      </c>
      <c r="Q95" s="419">
        <f>'Биология-9 2019 расклад'!M97</f>
        <v>60</v>
      </c>
      <c r="R95" s="419">
        <f>'Биология-9 2020 расклад'!M97</f>
        <v>25</v>
      </c>
      <c r="S95" s="419"/>
      <c r="T95" s="447">
        <f>'Биология-9 2022 расклад'!M95</f>
        <v>33.333333333333336</v>
      </c>
      <c r="U95" s="506">
        <f>'Биология-9 2023 расклад'!M95</f>
        <v>86.956521739130437</v>
      </c>
      <c r="V95" s="416">
        <f>'Биология-9 2018 расклад'!N97</f>
        <v>0</v>
      </c>
      <c r="W95" s="417">
        <f>'Биология-9 2019 расклад'!N97</f>
        <v>0</v>
      </c>
      <c r="X95" s="417">
        <f>'Биология-9 2020 расклад'!N97</f>
        <v>22</v>
      </c>
      <c r="Y95" s="417"/>
      <c r="Z95" s="443">
        <f>'Биология-9 2022 расклад'!N95</f>
        <v>0</v>
      </c>
      <c r="AA95" s="500">
        <f>'Биология-9 2023 расклад'!N95</f>
        <v>0</v>
      </c>
      <c r="AB95" s="452">
        <f>'Биология-9 2018 расклад'!O97</f>
        <v>0</v>
      </c>
      <c r="AC95" s="419">
        <f>'Биология-9 2019 расклад'!O97</f>
        <v>0</v>
      </c>
      <c r="AD95" s="419">
        <f>'Биология-9 2020 расклад'!O97</f>
        <v>27.5</v>
      </c>
      <c r="AE95" s="457"/>
      <c r="AF95" s="457">
        <f>'Биология-9 2022 расклад'!O95</f>
        <v>0</v>
      </c>
      <c r="AG95" s="461">
        <f>'Биология-9 2023 расклад'!O95</f>
        <v>0</v>
      </c>
    </row>
    <row r="96" spans="1:33" s="1" customFormat="1" ht="15" customHeight="1" x14ac:dyDescent="0.25">
      <c r="A96" s="23">
        <v>14</v>
      </c>
      <c r="B96" s="48">
        <v>61150</v>
      </c>
      <c r="C96" s="415" t="s">
        <v>81</v>
      </c>
      <c r="D96" s="416">
        <f>'Биология-9 2018 расклад'!K98</f>
        <v>32</v>
      </c>
      <c r="E96" s="417">
        <f>'Биология-9 2019 расклад'!K98</f>
        <v>28</v>
      </c>
      <c r="F96" s="417" t="s">
        <v>139</v>
      </c>
      <c r="G96" s="417"/>
      <c r="H96" s="443">
        <f>'Биология-9 2022 расклад'!K96</f>
        <v>19</v>
      </c>
      <c r="I96" s="500">
        <f>'Биология-9 2023 расклад'!K96</f>
        <v>16</v>
      </c>
      <c r="J96" s="416">
        <f>'Биология-9 2018 расклад'!L98</f>
        <v>16</v>
      </c>
      <c r="K96" s="417">
        <f>'Биология-9 2019 расклад'!L98</f>
        <v>7</v>
      </c>
      <c r="L96" s="417" t="s">
        <v>139</v>
      </c>
      <c r="M96" s="417"/>
      <c r="N96" s="443">
        <f>'Биология-9 2022 расклад'!L96</f>
        <v>10.000000000000002</v>
      </c>
      <c r="O96" s="500">
        <f>'Биология-9 2023 расклад'!L96</f>
        <v>11</v>
      </c>
      <c r="P96" s="418">
        <f>'Биология-9 2018 расклад'!M98</f>
        <v>50</v>
      </c>
      <c r="Q96" s="419">
        <f>'Биология-9 2019 расклад'!M98</f>
        <v>25</v>
      </c>
      <c r="R96" s="419" t="s">
        <v>139</v>
      </c>
      <c r="S96" s="419"/>
      <c r="T96" s="447">
        <f>'Биология-9 2022 расклад'!M96</f>
        <v>52.631578947368425</v>
      </c>
      <c r="U96" s="506">
        <f>'Биология-9 2023 расклад'!M96</f>
        <v>68.75</v>
      </c>
      <c r="V96" s="416">
        <f>'Биология-9 2018 расклад'!N98</f>
        <v>0</v>
      </c>
      <c r="W96" s="417">
        <f>'Биология-9 2019 расклад'!N98</f>
        <v>0</v>
      </c>
      <c r="X96" s="417" t="s">
        <v>139</v>
      </c>
      <c r="Y96" s="417"/>
      <c r="Z96" s="443">
        <f>'Биология-9 2022 расклад'!N96</f>
        <v>0</v>
      </c>
      <c r="AA96" s="500">
        <f>'Биология-9 2023 расклад'!N96</f>
        <v>0</v>
      </c>
      <c r="AB96" s="452">
        <f>'Биология-9 2018 расклад'!O98</f>
        <v>0</v>
      </c>
      <c r="AC96" s="419">
        <f>'Биология-9 2019 расклад'!O98</f>
        <v>0</v>
      </c>
      <c r="AD96" s="419" t="s">
        <v>139</v>
      </c>
      <c r="AE96" s="457"/>
      <c r="AF96" s="457">
        <f>'Биология-9 2022 расклад'!O96</f>
        <v>0</v>
      </c>
      <c r="AG96" s="461">
        <f>'Биология-9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415" t="s">
        <v>82</v>
      </c>
      <c r="D97" s="416">
        <f>'Биология-9 2018 расклад'!K99</f>
        <v>9</v>
      </c>
      <c r="E97" s="417">
        <f>'Биология-9 2019 расклад'!K99</f>
        <v>6</v>
      </c>
      <c r="F97" s="417">
        <f>'Биология-9 2020 расклад'!K99</f>
        <v>46</v>
      </c>
      <c r="G97" s="417"/>
      <c r="H97" s="443">
        <f>'Биология-9 2022 расклад'!K97</f>
        <v>4</v>
      </c>
      <c r="I97" s="500">
        <f>'Биология-9 2023 расклад'!K97</f>
        <v>7</v>
      </c>
      <c r="J97" s="416">
        <f>'Биология-9 2018 расклад'!L99</f>
        <v>5.0004</v>
      </c>
      <c r="K97" s="417">
        <f>'Биология-9 2019 расклад'!L99</f>
        <v>2.0004000000000004</v>
      </c>
      <c r="L97" s="417">
        <f>'Биология-9 2020 расклад'!L99</f>
        <v>36.997800000000005</v>
      </c>
      <c r="M97" s="417"/>
      <c r="N97" s="443">
        <f>'Биология-9 2022 расклад'!L97</f>
        <v>2</v>
      </c>
      <c r="O97" s="500">
        <f>'Биология-9 2023 расклад'!L97</f>
        <v>4</v>
      </c>
      <c r="P97" s="418">
        <f>'Биология-9 2018 расклад'!M99</f>
        <v>55.559999999999995</v>
      </c>
      <c r="Q97" s="419">
        <f>'Биология-9 2019 расклад'!M99</f>
        <v>33.340000000000003</v>
      </c>
      <c r="R97" s="419">
        <f>'Биология-9 2020 расклад'!M99</f>
        <v>80.430000000000007</v>
      </c>
      <c r="S97" s="419"/>
      <c r="T97" s="447">
        <f>'Биология-9 2022 расклад'!M97</f>
        <v>50</v>
      </c>
      <c r="U97" s="506">
        <f>'Биология-9 2023 расклад'!M97</f>
        <v>57.142857142857146</v>
      </c>
      <c r="V97" s="416">
        <f>'Биология-9 2018 расклад'!N99</f>
        <v>0</v>
      </c>
      <c r="W97" s="417">
        <f>'Биология-9 2019 расклад'!N99</f>
        <v>0</v>
      </c>
      <c r="X97" s="417">
        <f>'Биология-9 2020 расклад'!N99</f>
        <v>0</v>
      </c>
      <c r="Y97" s="417"/>
      <c r="Z97" s="443">
        <f>'Биология-9 2022 расклад'!N97</f>
        <v>0</v>
      </c>
      <c r="AA97" s="500">
        <f>'Биология-9 2023 расклад'!N97</f>
        <v>0</v>
      </c>
      <c r="AB97" s="452">
        <f>'Биология-9 2018 расклад'!O99</f>
        <v>0</v>
      </c>
      <c r="AC97" s="419">
        <f>'Биология-9 2019 расклад'!O99</f>
        <v>0</v>
      </c>
      <c r="AD97" s="419">
        <f>'Биология-9 2020 расклад'!O99</f>
        <v>0</v>
      </c>
      <c r="AE97" s="457"/>
      <c r="AF97" s="457">
        <f>'Биология-9 2022 расклад'!O97</f>
        <v>0</v>
      </c>
      <c r="AG97" s="461">
        <f>'Биология-9 2023 расклад'!O97</f>
        <v>0</v>
      </c>
    </row>
    <row r="98" spans="1:33" s="1" customFormat="1" ht="15" customHeight="1" x14ac:dyDescent="0.25">
      <c r="A98" s="23">
        <v>16</v>
      </c>
      <c r="B98" s="48">
        <v>61290</v>
      </c>
      <c r="C98" s="415" t="s">
        <v>83</v>
      </c>
      <c r="D98" s="416">
        <f>'Биология-9 2018 расклад'!K100</f>
        <v>30</v>
      </c>
      <c r="E98" s="417">
        <f>'Биология-9 2019 расклад'!K100</f>
        <v>27</v>
      </c>
      <c r="F98" s="417" t="s">
        <v>139</v>
      </c>
      <c r="G98" s="417"/>
      <c r="H98" s="443">
        <f>'Биология-9 2022 расклад'!K98</f>
        <v>17</v>
      </c>
      <c r="I98" s="500">
        <f>'Биология-9 2023 расклад'!K98</f>
        <v>29</v>
      </c>
      <c r="J98" s="416">
        <f>'Биология-9 2018 расклад'!L100</f>
        <v>9</v>
      </c>
      <c r="K98" s="417">
        <f>'Биология-9 2019 расклад'!L100</f>
        <v>8.0000999999999998</v>
      </c>
      <c r="L98" s="417" t="s">
        <v>139</v>
      </c>
      <c r="M98" s="417"/>
      <c r="N98" s="443">
        <f>'Биология-9 2022 расклад'!L98</f>
        <v>7</v>
      </c>
      <c r="O98" s="500">
        <f>'Биология-9 2023 расклад'!L98</f>
        <v>18</v>
      </c>
      <c r="P98" s="418">
        <f>'Биология-9 2018 расклад'!M100</f>
        <v>30</v>
      </c>
      <c r="Q98" s="419">
        <f>'Биология-9 2019 расклад'!M100</f>
        <v>29.63</v>
      </c>
      <c r="R98" s="419" t="s">
        <v>139</v>
      </c>
      <c r="S98" s="419"/>
      <c r="T98" s="447">
        <f>'Биология-9 2022 расклад'!M98</f>
        <v>41.176470588235297</v>
      </c>
      <c r="U98" s="506">
        <f>'Биология-9 2023 расклад'!M98</f>
        <v>62.068965517241381</v>
      </c>
      <c r="V98" s="416">
        <f>'Биология-9 2018 расклад'!N100</f>
        <v>3</v>
      </c>
      <c r="W98" s="417">
        <f>'Биология-9 2019 расклад'!N100</f>
        <v>2.0007000000000001</v>
      </c>
      <c r="X98" s="417" t="s">
        <v>139</v>
      </c>
      <c r="Y98" s="417"/>
      <c r="Z98" s="443">
        <f>'Биология-9 2022 расклад'!N98</f>
        <v>0</v>
      </c>
      <c r="AA98" s="500">
        <f>'Биология-9 2023 расклад'!N98</f>
        <v>4</v>
      </c>
      <c r="AB98" s="452">
        <f>'Биология-9 2018 расклад'!O100</f>
        <v>10</v>
      </c>
      <c r="AC98" s="419">
        <f>'Биология-9 2019 расклад'!O100</f>
        <v>7.41</v>
      </c>
      <c r="AD98" s="419" t="s">
        <v>139</v>
      </c>
      <c r="AE98" s="457"/>
      <c r="AF98" s="457">
        <f>'Биология-9 2022 расклад'!O98</f>
        <v>0</v>
      </c>
      <c r="AG98" s="461">
        <f>'Биология-9 2023 расклад'!O98</f>
        <v>13.793103448275861</v>
      </c>
    </row>
    <row r="99" spans="1:33" s="1" customFormat="1" ht="15" customHeight="1" x14ac:dyDescent="0.25">
      <c r="A99" s="23">
        <v>17</v>
      </c>
      <c r="B99" s="48">
        <v>61340</v>
      </c>
      <c r="C99" s="415" t="s">
        <v>84</v>
      </c>
      <c r="D99" s="416">
        <f>'Биология-9 2018 расклад'!K101</f>
        <v>29</v>
      </c>
      <c r="E99" s="417">
        <f>'Биология-9 2019 расклад'!K101</f>
        <v>23</v>
      </c>
      <c r="F99" s="417" t="s">
        <v>139</v>
      </c>
      <c r="G99" s="417"/>
      <c r="H99" s="443">
        <f>'Биология-9 2022 расклад'!K99</f>
        <v>10</v>
      </c>
      <c r="I99" s="500">
        <f>'Биология-9 2023 расклад'!K99</f>
        <v>20</v>
      </c>
      <c r="J99" s="416">
        <f>'Биология-9 2018 расклад'!L101</f>
        <v>14.001200000000001</v>
      </c>
      <c r="K99" s="417">
        <f>'Биология-9 2019 расклад'!L101</f>
        <v>7.9994000000000005</v>
      </c>
      <c r="L99" s="417" t="s">
        <v>139</v>
      </c>
      <c r="M99" s="417"/>
      <c r="N99" s="443">
        <f>'Биология-9 2022 расклад'!L99</f>
        <v>4</v>
      </c>
      <c r="O99" s="500">
        <f>'Биология-9 2023 расклад'!L99</f>
        <v>13</v>
      </c>
      <c r="P99" s="418">
        <f>'Биология-9 2018 расклад'!M101</f>
        <v>48.28</v>
      </c>
      <c r="Q99" s="419">
        <f>'Биология-9 2019 расклад'!M101</f>
        <v>34.78</v>
      </c>
      <c r="R99" s="419" t="s">
        <v>139</v>
      </c>
      <c r="S99" s="419"/>
      <c r="T99" s="447">
        <f>'Биология-9 2022 расклад'!M99</f>
        <v>40</v>
      </c>
      <c r="U99" s="506">
        <f>'Биология-9 2023 расклад'!M99</f>
        <v>65</v>
      </c>
      <c r="V99" s="416">
        <f>'Биология-9 2018 расклад'!N101</f>
        <v>2.9986000000000002</v>
      </c>
      <c r="W99" s="417">
        <f>'Биология-9 2019 расклад'!N101</f>
        <v>0</v>
      </c>
      <c r="X99" s="417" t="s">
        <v>139</v>
      </c>
      <c r="Y99" s="417"/>
      <c r="Z99" s="443">
        <f>'Биология-9 2022 расклад'!N99</f>
        <v>2</v>
      </c>
      <c r="AA99" s="500">
        <f>'Биология-9 2023 расклад'!N99</f>
        <v>0</v>
      </c>
      <c r="AB99" s="452">
        <f>'Биология-9 2018 расклад'!O101</f>
        <v>10.34</v>
      </c>
      <c r="AC99" s="419">
        <f>'Биология-9 2019 расклад'!O101</f>
        <v>0</v>
      </c>
      <c r="AD99" s="419" t="s">
        <v>139</v>
      </c>
      <c r="AE99" s="457"/>
      <c r="AF99" s="457">
        <f>'Биология-9 2022 расклад'!O99</f>
        <v>20</v>
      </c>
      <c r="AG99" s="461">
        <f>'Биология-9 2023 расклад'!O99</f>
        <v>0</v>
      </c>
    </row>
    <row r="100" spans="1:33" s="1" customFormat="1" ht="15" customHeight="1" x14ac:dyDescent="0.25">
      <c r="A100" s="60">
        <v>18</v>
      </c>
      <c r="B100" s="48">
        <v>61390</v>
      </c>
      <c r="C100" s="415" t="s">
        <v>85</v>
      </c>
      <c r="D100" s="416">
        <f>'Биология-9 2018 расклад'!K102</f>
        <v>33</v>
      </c>
      <c r="E100" s="417">
        <f>'Биология-9 2019 расклад'!K102</f>
        <v>51</v>
      </c>
      <c r="F100" s="417" t="s">
        <v>139</v>
      </c>
      <c r="G100" s="417"/>
      <c r="H100" s="443">
        <f>'Биология-9 2022 расклад'!K100</f>
        <v>47</v>
      </c>
      <c r="I100" s="500">
        <f>'Биология-9 2023 расклад'!K100</f>
        <v>22</v>
      </c>
      <c r="J100" s="416">
        <f>'Биология-9 2018 расклад'!L102</f>
        <v>15.998399999999998</v>
      </c>
      <c r="K100" s="417">
        <f>'Биология-9 2019 расклад'!L102</f>
        <v>19.9971</v>
      </c>
      <c r="L100" s="417" t="s">
        <v>139</v>
      </c>
      <c r="M100" s="417"/>
      <c r="N100" s="443">
        <f>'Биология-9 2022 расклад'!L100</f>
        <v>10</v>
      </c>
      <c r="O100" s="500">
        <f>'Биология-9 2023 расклад'!L100</f>
        <v>9</v>
      </c>
      <c r="P100" s="418">
        <f>'Биология-9 2018 расклад'!M102</f>
        <v>48.48</v>
      </c>
      <c r="Q100" s="419">
        <f>'Биология-9 2019 расклад'!M102</f>
        <v>39.21</v>
      </c>
      <c r="R100" s="419" t="s">
        <v>139</v>
      </c>
      <c r="S100" s="419"/>
      <c r="T100" s="447">
        <f>'Биология-9 2022 расклад'!M100</f>
        <v>21.276595744680851</v>
      </c>
      <c r="U100" s="506">
        <f>'Биология-9 2023 расклад'!M100</f>
        <v>40.909090909090907</v>
      </c>
      <c r="V100" s="416">
        <f>'Биология-9 2018 расклад'!N102</f>
        <v>0.9998999999999999</v>
      </c>
      <c r="W100" s="417">
        <f>'Биология-9 2019 расклад'!N102</f>
        <v>2.0043000000000002</v>
      </c>
      <c r="X100" s="417" t="s">
        <v>139</v>
      </c>
      <c r="Y100" s="417"/>
      <c r="Z100" s="443">
        <f>'Биология-9 2022 расклад'!N100</f>
        <v>3</v>
      </c>
      <c r="AA100" s="500">
        <f>'Биология-9 2023 расклад'!N100</f>
        <v>1</v>
      </c>
      <c r="AB100" s="452">
        <f>'Биология-9 2018 расклад'!O102</f>
        <v>3.03</v>
      </c>
      <c r="AC100" s="419">
        <f>'Биология-9 2019 расклад'!O102</f>
        <v>3.93</v>
      </c>
      <c r="AD100" s="419" t="s">
        <v>139</v>
      </c>
      <c r="AE100" s="457"/>
      <c r="AF100" s="457">
        <f>'Биология-9 2022 расклад'!O100</f>
        <v>6.3829787234042552</v>
      </c>
      <c r="AG100" s="461">
        <f>'Биология-9 2023 расклад'!O100</f>
        <v>4.5454545454545459</v>
      </c>
    </row>
    <row r="101" spans="1:33" s="1" customFormat="1" ht="15" customHeight="1" x14ac:dyDescent="0.25">
      <c r="A101" s="16">
        <v>19</v>
      </c>
      <c r="B101" s="48">
        <v>61410</v>
      </c>
      <c r="C101" s="415" t="s">
        <v>86</v>
      </c>
      <c r="D101" s="416">
        <f>'Биология-9 2018 расклад'!K103</f>
        <v>18</v>
      </c>
      <c r="E101" s="417">
        <f>'Биология-9 2019 расклад'!K103</f>
        <v>11</v>
      </c>
      <c r="F101" s="417" t="s">
        <v>139</v>
      </c>
      <c r="G101" s="417"/>
      <c r="H101" s="443">
        <f>'Биология-9 2022 расклад'!K101</f>
        <v>11</v>
      </c>
      <c r="I101" s="500">
        <f>'Биология-9 2023 расклад'!K101</f>
        <v>24</v>
      </c>
      <c r="J101" s="416">
        <f>'Биология-9 2018 расклад'!L103</f>
        <v>5.9993999999999996</v>
      </c>
      <c r="K101" s="417">
        <f>'Биология-9 2019 расклад'!L103</f>
        <v>1.9997999999999998</v>
      </c>
      <c r="L101" s="417" t="s">
        <v>139</v>
      </c>
      <c r="M101" s="417"/>
      <c r="N101" s="443">
        <f>'Биология-9 2022 расклад'!L101</f>
        <v>4.0000000000000009</v>
      </c>
      <c r="O101" s="500">
        <f>'Биология-9 2023 расклад'!L101</f>
        <v>17</v>
      </c>
      <c r="P101" s="418">
        <f>'Биология-9 2018 расклад'!M103</f>
        <v>33.33</v>
      </c>
      <c r="Q101" s="419">
        <f>'Биология-9 2019 расклад'!M103</f>
        <v>18.18</v>
      </c>
      <c r="R101" s="419" t="s">
        <v>139</v>
      </c>
      <c r="S101" s="419"/>
      <c r="T101" s="447">
        <f>'Биология-9 2022 расклад'!M101</f>
        <v>36.363636363636367</v>
      </c>
      <c r="U101" s="506">
        <f>'Биология-9 2023 расклад'!M101</f>
        <v>70.833333333333329</v>
      </c>
      <c r="V101" s="416">
        <f>'Биология-9 2018 расклад'!N103</f>
        <v>1.9997999999999998</v>
      </c>
      <c r="W101" s="417">
        <f>'Биология-9 2019 расклад'!N103</f>
        <v>0</v>
      </c>
      <c r="X101" s="417" t="s">
        <v>139</v>
      </c>
      <c r="Y101" s="417"/>
      <c r="Z101" s="443">
        <f>'Биология-9 2022 расклад'!N101</f>
        <v>0</v>
      </c>
      <c r="AA101" s="500">
        <f>'Биология-9 2023 расклад'!N101</f>
        <v>0</v>
      </c>
      <c r="AB101" s="452">
        <f>'Биология-9 2018 расклад'!O103</f>
        <v>11.11</v>
      </c>
      <c r="AC101" s="419">
        <f>'Биология-9 2019 расклад'!O103</f>
        <v>0</v>
      </c>
      <c r="AD101" s="419" t="s">
        <v>139</v>
      </c>
      <c r="AE101" s="457"/>
      <c r="AF101" s="457">
        <f>'Биология-9 2022 расклад'!O101</f>
        <v>0</v>
      </c>
      <c r="AG101" s="461">
        <f>'Биология-9 2023 расклад'!O101</f>
        <v>0</v>
      </c>
    </row>
    <row r="102" spans="1:33" s="1" customFormat="1" ht="15" customHeight="1" x14ac:dyDescent="0.25">
      <c r="A102" s="11">
        <v>20</v>
      </c>
      <c r="B102" s="48">
        <v>61430</v>
      </c>
      <c r="C102" s="415" t="s">
        <v>114</v>
      </c>
      <c r="D102" s="416">
        <f>'Биология-9 2018 расклад'!K104</f>
        <v>54</v>
      </c>
      <c r="E102" s="417">
        <f>'Биология-9 2019 расклад'!K104</f>
        <v>39</v>
      </c>
      <c r="F102" s="417">
        <f>'Биология-9 2020 расклад'!K104</f>
        <v>131</v>
      </c>
      <c r="G102" s="417"/>
      <c r="H102" s="443">
        <f>'Биология-9 2022 расклад'!K102</f>
        <v>28</v>
      </c>
      <c r="I102" s="500">
        <f>'Биология-9 2023 расклад'!K102</f>
        <v>31</v>
      </c>
      <c r="J102" s="416">
        <f>'Биология-9 2018 расклад'!L104</f>
        <v>27.999000000000002</v>
      </c>
      <c r="K102" s="417">
        <f>'Биология-9 2019 расклад'!L104</f>
        <v>17.9985</v>
      </c>
      <c r="L102" s="417">
        <f>'Биология-9 2020 расклад'!L104</f>
        <v>76.006200000000007</v>
      </c>
      <c r="M102" s="417"/>
      <c r="N102" s="443">
        <f>'Биология-9 2022 расклад'!L102</f>
        <v>8</v>
      </c>
      <c r="O102" s="500">
        <f>'Биология-9 2023 расклад'!L102</f>
        <v>22</v>
      </c>
      <c r="P102" s="418">
        <f>'Биология-9 2018 расклад'!M104</f>
        <v>51.85</v>
      </c>
      <c r="Q102" s="419">
        <f>'Биология-9 2019 расклад'!M104</f>
        <v>46.150000000000006</v>
      </c>
      <c r="R102" s="419">
        <f>'Биология-9 2020 расклад'!M104</f>
        <v>58.02</v>
      </c>
      <c r="S102" s="419"/>
      <c r="T102" s="447">
        <f>'Биология-9 2022 расклад'!M102</f>
        <v>28.571428571428573</v>
      </c>
      <c r="U102" s="506">
        <f>'Биология-9 2023 расклад'!M102</f>
        <v>70.967741935483872</v>
      </c>
      <c r="V102" s="416">
        <f>'Биология-9 2018 расклад'!N104</f>
        <v>0</v>
      </c>
      <c r="W102" s="417">
        <f>'Биология-9 2019 расклад'!N104</f>
        <v>1.0023</v>
      </c>
      <c r="X102" s="417">
        <f>'Биология-9 2020 расклад'!N104</f>
        <v>4.9911000000000003</v>
      </c>
      <c r="Y102" s="417"/>
      <c r="Z102" s="443">
        <f>'Биология-9 2022 расклад'!N102</f>
        <v>1</v>
      </c>
      <c r="AA102" s="500">
        <f>'Биология-9 2023 расклад'!N102</f>
        <v>1</v>
      </c>
      <c r="AB102" s="452">
        <f>'Биология-9 2018 расклад'!O104</f>
        <v>0</v>
      </c>
      <c r="AC102" s="419">
        <f>'Биология-9 2019 расклад'!O104</f>
        <v>2.57</v>
      </c>
      <c r="AD102" s="419">
        <f>'Биология-9 2020 расклад'!O104</f>
        <v>3.81</v>
      </c>
      <c r="AE102" s="457"/>
      <c r="AF102" s="457">
        <f>'Биология-9 2022 расклад'!O102</f>
        <v>3.5714285714285716</v>
      </c>
      <c r="AG102" s="461">
        <f>'Биология-9 2023 расклад'!O102</f>
        <v>3.225806451612903</v>
      </c>
    </row>
    <row r="103" spans="1:33" s="1" customFormat="1" ht="15" customHeight="1" x14ac:dyDescent="0.25">
      <c r="A103" s="11">
        <v>21</v>
      </c>
      <c r="B103" s="48">
        <v>61440</v>
      </c>
      <c r="C103" s="415" t="s">
        <v>87</v>
      </c>
      <c r="D103" s="416">
        <f>'Биология-9 2018 расклад'!K105</f>
        <v>39</v>
      </c>
      <c r="E103" s="417">
        <f>'Биология-9 2019 расклад'!K105</f>
        <v>36</v>
      </c>
      <c r="F103" s="417" t="s">
        <v>139</v>
      </c>
      <c r="G103" s="417"/>
      <c r="H103" s="443">
        <f>'Биология-9 2022 расклад'!K103</f>
        <v>59</v>
      </c>
      <c r="I103" s="500">
        <f>'Биология-9 2023 расклад'!K103</f>
        <v>37</v>
      </c>
      <c r="J103" s="416">
        <f>'Биология-9 2018 расклад'!L105</f>
        <v>17.000100000000003</v>
      </c>
      <c r="K103" s="417">
        <f>'Биология-9 2019 расклад'!L105</f>
        <v>21.999600000000001</v>
      </c>
      <c r="L103" s="417" t="s">
        <v>139</v>
      </c>
      <c r="M103" s="417"/>
      <c r="N103" s="443">
        <f>'Биология-9 2022 расклад'!L103</f>
        <v>37</v>
      </c>
      <c r="O103" s="500">
        <f>'Биология-9 2023 расклад'!L103</f>
        <v>30</v>
      </c>
      <c r="P103" s="418">
        <f>'Биология-9 2018 расклад'!M105</f>
        <v>43.59</v>
      </c>
      <c r="Q103" s="419">
        <f>'Биология-9 2019 расклад'!M105</f>
        <v>61.11</v>
      </c>
      <c r="R103" s="419" t="s">
        <v>139</v>
      </c>
      <c r="S103" s="419"/>
      <c r="T103" s="447">
        <f>'Биология-9 2022 расклад'!M103</f>
        <v>62.711864406779661</v>
      </c>
      <c r="U103" s="506">
        <f>'Биология-9 2023 расклад'!M103</f>
        <v>81.081081081081081</v>
      </c>
      <c r="V103" s="416">
        <f>'Биология-9 2018 расклад'!N105</f>
        <v>0.99840000000000007</v>
      </c>
      <c r="W103" s="417">
        <f>'Биология-9 2019 расклад'!N105</f>
        <v>1.0007999999999999</v>
      </c>
      <c r="X103" s="417" t="s">
        <v>139</v>
      </c>
      <c r="Y103" s="417"/>
      <c r="Z103" s="443">
        <f>'Биология-9 2022 расклад'!N103</f>
        <v>0</v>
      </c>
      <c r="AA103" s="500">
        <f>'Биология-9 2023 расклад'!N103</f>
        <v>2</v>
      </c>
      <c r="AB103" s="452">
        <f>'Биология-9 2018 расклад'!O105</f>
        <v>2.56</v>
      </c>
      <c r="AC103" s="419">
        <f>'Биология-9 2019 расклад'!O105</f>
        <v>2.78</v>
      </c>
      <c r="AD103" s="419" t="s">
        <v>139</v>
      </c>
      <c r="AE103" s="457"/>
      <c r="AF103" s="457">
        <f>'Биология-9 2022 расклад'!O103</f>
        <v>0</v>
      </c>
      <c r="AG103" s="461">
        <f>'Биология-9 2023 расклад'!O103</f>
        <v>5.4054054054054053</v>
      </c>
    </row>
    <row r="104" spans="1:33" s="1" customFormat="1" ht="15" customHeight="1" x14ac:dyDescent="0.25">
      <c r="A104" s="11">
        <v>22</v>
      </c>
      <c r="B104" s="48">
        <v>61450</v>
      </c>
      <c r="C104" s="415" t="s">
        <v>115</v>
      </c>
      <c r="D104" s="416">
        <f>'Биология-9 2018 расклад'!K106</f>
        <v>7</v>
      </c>
      <c r="E104" s="417">
        <f>'Биология-9 2019 расклад'!K106</f>
        <v>15</v>
      </c>
      <c r="F104" s="417" t="s">
        <v>139</v>
      </c>
      <c r="G104" s="417"/>
      <c r="H104" s="443">
        <f>'Биология-9 2022 расклад'!K104</f>
        <v>19</v>
      </c>
      <c r="I104" s="500">
        <f>'Биология-9 2023 расклад'!K104</f>
        <v>26</v>
      </c>
      <c r="J104" s="416">
        <f>'Биология-9 2018 расклад'!L106</f>
        <v>5.0001000000000007</v>
      </c>
      <c r="K104" s="417">
        <f>'Биология-9 2019 расклад'!L106</f>
        <v>3</v>
      </c>
      <c r="L104" s="417" t="s">
        <v>139</v>
      </c>
      <c r="M104" s="417"/>
      <c r="N104" s="443">
        <f>'Биология-9 2022 расклад'!L104</f>
        <v>12</v>
      </c>
      <c r="O104" s="500">
        <f>'Биология-9 2023 расклад'!L104</f>
        <v>21</v>
      </c>
      <c r="P104" s="418">
        <f>'Биология-9 2018 расклад'!M106</f>
        <v>71.430000000000007</v>
      </c>
      <c r="Q104" s="419">
        <f>'Биология-9 2019 расклад'!M106</f>
        <v>20</v>
      </c>
      <c r="R104" s="419" t="s">
        <v>139</v>
      </c>
      <c r="S104" s="419"/>
      <c r="T104" s="447">
        <f>'Биология-9 2022 расклад'!M104</f>
        <v>63.157894736842103</v>
      </c>
      <c r="U104" s="506">
        <f>'Биология-9 2023 расклад'!M104</f>
        <v>80.769230769230774</v>
      </c>
      <c r="V104" s="416">
        <f>'Биология-9 2018 расклад'!N106</f>
        <v>0</v>
      </c>
      <c r="W104" s="417">
        <f>'Биология-9 2019 расклад'!N106</f>
        <v>0</v>
      </c>
      <c r="X104" s="417" t="s">
        <v>139</v>
      </c>
      <c r="Y104" s="417"/>
      <c r="Z104" s="443">
        <f>'Биология-9 2022 расклад'!N104</f>
        <v>1</v>
      </c>
      <c r="AA104" s="500">
        <f>'Биология-9 2023 расклад'!N104</f>
        <v>1</v>
      </c>
      <c r="AB104" s="452">
        <f>'Биология-9 2018 расклад'!O106</f>
        <v>0</v>
      </c>
      <c r="AC104" s="419">
        <f>'Биология-9 2019 расклад'!O106</f>
        <v>0</v>
      </c>
      <c r="AD104" s="419" t="s">
        <v>139</v>
      </c>
      <c r="AE104" s="457"/>
      <c r="AF104" s="457">
        <f>'Биология-9 2022 расклад'!O104</f>
        <v>5.2631578947368425</v>
      </c>
      <c r="AG104" s="461">
        <f>'Биология-9 2023 расклад'!O104</f>
        <v>3.8461538461538463</v>
      </c>
    </row>
    <row r="105" spans="1:33" s="1" customFormat="1" ht="15" customHeight="1" x14ac:dyDescent="0.25">
      <c r="A105" s="11">
        <v>23</v>
      </c>
      <c r="B105" s="48">
        <v>61470</v>
      </c>
      <c r="C105" s="415" t="s">
        <v>88</v>
      </c>
      <c r="D105" s="416">
        <f>'Биология-9 2018 расклад'!K107</f>
        <v>9</v>
      </c>
      <c r="E105" s="417">
        <f>'Биология-9 2019 расклад'!K107</f>
        <v>9</v>
      </c>
      <c r="F105" s="417" t="s">
        <v>139</v>
      </c>
      <c r="G105" s="417"/>
      <c r="H105" s="443">
        <f>'Биология-9 2022 расклад'!K105</f>
        <v>9</v>
      </c>
      <c r="I105" s="500">
        <f>'Биология-9 2023 расклад'!K105</f>
        <v>10</v>
      </c>
      <c r="J105" s="416">
        <f>'Биология-9 2018 расклад'!L107</f>
        <v>5.9993999999999996</v>
      </c>
      <c r="K105" s="417">
        <f>'Биология-9 2019 расклад'!L107</f>
        <v>5.0004</v>
      </c>
      <c r="L105" s="417" t="s">
        <v>139</v>
      </c>
      <c r="M105" s="417"/>
      <c r="N105" s="443">
        <f>'Биология-9 2022 расклад'!L105</f>
        <v>2</v>
      </c>
      <c r="O105" s="500">
        <f>'Биология-9 2023 расклад'!L105</f>
        <v>9</v>
      </c>
      <c r="P105" s="418">
        <f>'Биология-9 2018 расклад'!M107</f>
        <v>66.66</v>
      </c>
      <c r="Q105" s="419">
        <f>'Биология-9 2019 расклад'!M107</f>
        <v>55.559999999999995</v>
      </c>
      <c r="R105" s="419" t="s">
        <v>139</v>
      </c>
      <c r="S105" s="419"/>
      <c r="T105" s="447">
        <f>'Биология-9 2022 расклад'!M105</f>
        <v>22.222222222222221</v>
      </c>
      <c r="U105" s="506">
        <f>'Биология-9 2023 расклад'!M105</f>
        <v>90</v>
      </c>
      <c r="V105" s="416">
        <f>'Биология-9 2018 расклад'!N107</f>
        <v>0</v>
      </c>
      <c r="W105" s="417">
        <f>'Биология-9 2019 расклад'!N107</f>
        <v>0</v>
      </c>
      <c r="X105" s="417" t="s">
        <v>139</v>
      </c>
      <c r="Y105" s="417"/>
      <c r="Z105" s="443">
        <f>'Биология-9 2022 расклад'!N105</f>
        <v>0</v>
      </c>
      <c r="AA105" s="500">
        <f>'Биология-9 2023 расклад'!N105</f>
        <v>0</v>
      </c>
      <c r="AB105" s="452">
        <f>'Биология-9 2018 расклад'!O107</f>
        <v>0</v>
      </c>
      <c r="AC105" s="419">
        <f>'Биология-9 2019 расклад'!O107</f>
        <v>0</v>
      </c>
      <c r="AD105" s="419" t="s">
        <v>139</v>
      </c>
      <c r="AE105" s="457"/>
      <c r="AF105" s="457">
        <f>'Биология-9 2022 расклад'!O105</f>
        <v>0</v>
      </c>
      <c r="AG105" s="461">
        <f>'Биология-9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415" t="s">
        <v>116</v>
      </c>
      <c r="D106" s="416">
        <f>'Биология-9 2018 расклад'!K108</f>
        <v>34</v>
      </c>
      <c r="E106" s="417">
        <f>'Биология-9 2019 расклад'!K108</f>
        <v>34</v>
      </c>
      <c r="F106" s="417">
        <f>'Биология-9 2020 расклад'!K108</f>
        <v>22</v>
      </c>
      <c r="G106" s="417"/>
      <c r="H106" s="443">
        <f>'Биология-9 2022 расклад'!K106</f>
        <v>36</v>
      </c>
      <c r="I106" s="500">
        <f>'Биология-9 2023 расклад'!K106</f>
        <v>32</v>
      </c>
      <c r="J106" s="416">
        <f>'Биология-9 2018 расклад'!L108</f>
        <v>26.999400000000001</v>
      </c>
      <c r="K106" s="417">
        <f>'Биология-9 2019 расклад'!L108</f>
        <v>21.998000000000001</v>
      </c>
      <c r="L106" s="417">
        <f>'Биология-9 2020 расклад'!L108</f>
        <v>9.9990000000000006</v>
      </c>
      <c r="M106" s="417"/>
      <c r="N106" s="443">
        <f>'Биология-9 2022 расклад'!L106</f>
        <v>21</v>
      </c>
      <c r="O106" s="500">
        <f>'Биология-9 2023 расклад'!L106</f>
        <v>28</v>
      </c>
      <c r="P106" s="418">
        <f>'Биология-9 2018 расклад'!M108</f>
        <v>79.41</v>
      </c>
      <c r="Q106" s="419">
        <f>'Биология-9 2019 расклад'!M108</f>
        <v>64.7</v>
      </c>
      <c r="R106" s="419">
        <f>'Биология-9 2020 расклад'!M108</f>
        <v>45.45</v>
      </c>
      <c r="S106" s="419"/>
      <c r="T106" s="447">
        <f>'Биология-9 2022 расклад'!M106</f>
        <v>58.333333333333336</v>
      </c>
      <c r="U106" s="506">
        <f>'Биология-9 2023 расклад'!M106</f>
        <v>87.5</v>
      </c>
      <c r="V106" s="416">
        <f>'Биология-9 2018 расклад'!N108</f>
        <v>0</v>
      </c>
      <c r="W106" s="417">
        <f>'Биология-9 2019 расклад'!N108</f>
        <v>0</v>
      </c>
      <c r="X106" s="417">
        <f>'Биология-9 2020 расклад'!N108</f>
        <v>1.0009999999999999</v>
      </c>
      <c r="Y106" s="417"/>
      <c r="Z106" s="443">
        <f>'Биология-9 2022 расклад'!N106</f>
        <v>1</v>
      </c>
      <c r="AA106" s="500">
        <f>'Биология-9 2023 расклад'!N106</f>
        <v>0</v>
      </c>
      <c r="AB106" s="452">
        <f>'Биология-9 2018 расклад'!O108</f>
        <v>0</v>
      </c>
      <c r="AC106" s="419">
        <f>'Биология-9 2019 расклад'!O108</f>
        <v>0</v>
      </c>
      <c r="AD106" s="419">
        <f>'Биология-9 2020 расклад'!O108</f>
        <v>4.55</v>
      </c>
      <c r="AE106" s="457"/>
      <c r="AF106" s="457">
        <f>'Биология-9 2022 расклад'!O106</f>
        <v>2.7777777777777777</v>
      </c>
      <c r="AG106" s="461">
        <f>'Биология-9 2023 расклад'!O106</f>
        <v>0</v>
      </c>
    </row>
    <row r="107" spans="1:33" s="1" customFormat="1" ht="15" customHeight="1" x14ac:dyDescent="0.25">
      <c r="A107" s="11">
        <v>25</v>
      </c>
      <c r="B107" s="48">
        <v>61500</v>
      </c>
      <c r="C107" s="415" t="s">
        <v>117</v>
      </c>
      <c r="D107" s="416">
        <f>'Биология-9 2018 расклад'!K109</f>
        <v>36</v>
      </c>
      <c r="E107" s="417">
        <f>'Биология-9 2019 расклад'!K109</f>
        <v>32</v>
      </c>
      <c r="F107" s="417" t="s">
        <v>139</v>
      </c>
      <c r="G107" s="417"/>
      <c r="H107" s="443">
        <f>'Биология-9 2022 расклад'!K107</f>
        <v>37</v>
      </c>
      <c r="I107" s="500">
        <f>'Биология-9 2023 расклад'!K107</f>
        <v>43</v>
      </c>
      <c r="J107" s="416">
        <f>'Биология-9 2018 расклад'!L109</f>
        <v>20.0016</v>
      </c>
      <c r="K107" s="417">
        <f>'Биология-9 2019 расклад'!L109</f>
        <v>20</v>
      </c>
      <c r="L107" s="417" t="s">
        <v>139</v>
      </c>
      <c r="M107" s="417"/>
      <c r="N107" s="443">
        <f>'Биология-9 2022 расклад'!L107</f>
        <v>24</v>
      </c>
      <c r="O107" s="500">
        <f>'Биология-9 2023 расклад'!L107</f>
        <v>31</v>
      </c>
      <c r="P107" s="418">
        <f>'Биология-9 2018 расклад'!M109</f>
        <v>55.56</v>
      </c>
      <c r="Q107" s="419">
        <f>'Биология-9 2019 расклад'!M109</f>
        <v>62.5</v>
      </c>
      <c r="R107" s="419" t="s">
        <v>139</v>
      </c>
      <c r="S107" s="419"/>
      <c r="T107" s="447">
        <f>'Биология-9 2022 расклад'!M107</f>
        <v>64.86486486486487</v>
      </c>
      <c r="U107" s="506">
        <f>'Биология-9 2023 расклад'!M107</f>
        <v>72.093023255813947</v>
      </c>
      <c r="V107" s="416">
        <f>'Биология-9 2018 расклад'!N109</f>
        <v>1.0007999999999999</v>
      </c>
      <c r="W107" s="417">
        <f>'Биология-9 2019 расклад'!N109</f>
        <v>0</v>
      </c>
      <c r="X107" s="417" t="s">
        <v>139</v>
      </c>
      <c r="Y107" s="417"/>
      <c r="Z107" s="443">
        <f>'Биология-9 2022 расклад'!N107</f>
        <v>1</v>
      </c>
      <c r="AA107" s="500">
        <f>'Биология-9 2023 расклад'!N107</f>
        <v>0</v>
      </c>
      <c r="AB107" s="452">
        <f>'Биология-9 2018 расклад'!O109</f>
        <v>2.78</v>
      </c>
      <c r="AC107" s="419">
        <f>'Биология-9 2019 расклад'!O109</f>
        <v>0</v>
      </c>
      <c r="AD107" s="419" t="s">
        <v>139</v>
      </c>
      <c r="AE107" s="457"/>
      <c r="AF107" s="457">
        <f>'Биология-9 2022 расклад'!O107</f>
        <v>2.7027027027027026</v>
      </c>
      <c r="AG107" s="461">
        <f>'Биология-9 2023 расклад'!O107</f>
        <v>0</v>
      </c>
    </row>
    <row r="108" spans="1:33" s="1" customFormat="1" ht="15" customHeight="1" x14ac:dyDescent="0.25">
      <c r="A108" s="11">
        <v>26</v>
      </c>
      <c r="B108" s="48">
        <v>61510</v>
      </c>
      <c r="C108" s="415" t="s">
        <v>89</v>
      </c>
      <c r="D108" s="416">
        <f>'Биология-9 2018 расклад'!K110</f>
        <v>31</v>
      </c>
      <c r="E108" s="417">
        <f>'Биология-9 2019 расклад'!K110</f>
        <v>31</v>
      </c>
      <c r="F108" s="417">
        <f>'Биология-9 2020 расклад'!K110</f>
        <v>86</v>
      </c>
      <c r="G108" s="417"/>
      <c r="H108" s="443">
        <f>'Биология-9 2022 расклад'!K108</f>
        <v>26</v>
      </c>
      <c r="I108" s="500">
        <f>'Биология-9 2023 расклад'!K108</f>
        <v>24</v>
      </c>
      <c r="J108" s="416">
        <f>'Биология-9 2018 расклад'!L110</f>
        <v>22.998899999999999</v>
      </c>
      <c r="K108" s="417">
        <f>'Биология-9 2019 расклад'!L110</f>
        <v>19.998100000000001</v>
      </c>
      <c r="L108" s="417">
        <f>'Биология-9 2020 расклад'!L110</f>
        <v>14.998400000000002</v>
      </c>
      <c r="M108" s="417"/>
      <c r="N108" s="443">
        <f>'Биология-9 2022 расклад'!L108</f>
        <v>16</v>
      </c>
      <c r="O108" s="500">
        <f>'Биология-9 2023 расклад'!L108</f>
        <v>20</v>
      </c>
      <c r="P108" s="418">
        <f>'Биология-9 2018 расклад'!M110</f>
        <v>74.19</v>
      </c>
      <c r="Q108" s="419">
        <f>'Биология-9 2019 расклад'!M110</f>
        <v>64.510000000000005</v>
      </c>
      <c r="R108" s="419">
        <f>'Биология-9 2020 расклад'!M110</f>
        <v>17.440000000000001</v>
      </c>
      <c r="S108" s="419"/>
      <c r="T108" s="447">
        <f>'Биология-9 2022 расклад'!M108</f>
        <v>61.53846153846154</v>
      </c>
      <c r="U108" s="506">
        <f>'Биология-9 2023 расклад'!M108</f>
        <v>83.333333333333329</v>
      </c>
      <c r="V108" s="416">
        <f>'Биология-9 2018 расклад'!N110</f>
        <v>0</v>
      </c>
      <c r="W108" s="417">
        <f>'Биология-9 2019 расклад'!N110</f>
        <v>0</v>
      </c>
      <c r="X108" s="417">
        <f>'Биология-9 2020 расклад'!N110</f>
        <v>17.9998</v>
      </c>
      <c r="Y108" s="417"/>
      <c r="Z108" s="443">
        <f>'Биология-9 2022 расклад'!N108</f>
        <v>3</v>
      </c>
      <c r="AA108" s="500">
        <f>'Биология-9 2023 расклад'!N108</f>
        <v>0</v>
      </c>
      <c r="AB108" s="452">
        <f>'Биология-9 2018 расклад'!O110</f>
        <v>0</v>
      </c>
      <c r="AC108" s="419">
        <f>'Биология-9 2019 расклад'!O110</f>
        <v>0</v>
      </c>
      <c r="AD108" s="419">
        <f>'Биология-9 2020 расклад'!O110</f>
        <v>20.93</v>
      </c>
      <c r="AE108" s="457"/>
      <c r="AF108" s="457">
        <f>'Биология-9 2022 расклад'!O108</f>
        <v>11.538461538461538</v>
      </c>
      <c r="AG108" s="461">
        <f>'Биология-9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420" t="s">
        <v>118</v>
      </c>
      <c r="D109" s="416">
        <f>'Биология-9 2018 расклад'!K111</f>
        <v>19</v>
      </c>
      <c r="E109" s="417">
        <f>'Биология-9 2019 расклад'!K111</f>
        <v>18</v>
      </c>
      <c r="F109" s="417">
        <f>'Биология-9 2020 расклад'!K111</f>
        <v>20</v>
      </c>
      <c r="G109" s="417"/>
      <c r="H109" s="443">
        <f>'Биология-9 2022 расклад'!K109</f>
        <v>42</v>
      </c>
      <c r="I109" s="500">
        <f>'Биология-9 2023 расклад'!K109</f>
        <v>21</v>
      </c>
      <c r="J109" s="416">
        <f>'Биология-9 2018 расклад'!L111</f>
        <v>12.000399999999999</v>
      </c>
      <c r="K109" s="417">
        <f>'Биология-9 2019 расклад'!L111</f>
        <v>12.000599999999999</v>
      </c>
      <c r="L109" s="417">
        <f>'Биология-9 2020 расклад'!L111</f>
        <v>19</v>
      </c>
      <c r="M109" s="417"/>
      <c r="N109" s="443">
        <f>'Биология-9 2022 расклад'!L109</f>
        <v>24</v>
      </c>
      <c r="O109" s="500">
        <f>'Биология-9 2023 расклад'!L109</f>
        <v>18</v>
      </c>
      <c r="P109" s="418">
        <f>'Биология-9 2018 расклад'!M111</f>
        <v>63.160000000000004</v>
      </c>
      <c r="Q109" s="419">
        <f>'Биология-9 2019 расклад'!M111</f>
        <v>66.67</v>
      </c>
      <c r="R109" s="419">
        <f>'Биология-9 2020 расклад'!M111</f>
        <v>95</v>
      </c>
      <c r="S109" s="419"/>
      <c r="T109" s="447">
        <f>'Биология-9 2022 расклад'!M109</f>
        <v>57.142857142857139</v>
      </c>
      <c r="U109" s="506">
        <f>'Биология-9 2023 расклад'!M109</f>
        <v>85.714285714285708</v>
      </c>
      <c r="V109" s="416">
        <f>'Биология-9 2018 расклад'!N111</f>
        <v>0</v>
      </c>
      <c r="W109" s="417">
        <f>'Биология-9 2019 расклад'!N111</f>
        <v>0</v>
      </c>
      <c r="X109" s="417">
        <f>'Биология-9 2020 расклад'!N111</f>
        <v>0</v>
      </c>
      <c r="Y109" s="417"/>
      <c r="Z109" s="443">
        <f>'Биология-9 2022 расклад'!N109</f>
        <v>0</v>
      </c>
      <c r="AA109" s="500">
        <f>'Биология-9 2023 расклад'!N109</f>
        <v>0</v>
      </c>
      <c r="AB109" s="452">
        <f>'Биология-9 2018 расклад'!O111</f>
        <v>0</v>
      </c>
      <c r="AC109" s="419">
        <f>'Биология-9 2019 расклад'!O111</f>
        <v>0</v>
      </c>
      <c r="AD109" s="419">
        <f>'Биология-9 2020 расклад'!O111</f>
        <v>0</v>
      </c>
      <c r="AE109" s="457"/>
      <c r="AF109" s="457">
        <f>'Биология-9 2022 расклад'!O109</f>
        <v>0</v>
      </c>
      <c r="AG109" s="461">
        <f>'Биология-9 2023 расклад'!O109</f>
        <v>0</v>
      </c>
    </row>
    <row r="110" spans="1:33" s="1" customFormat="1" ht="15" customHeight="1" x14ac:dyDescent="0.25">
      <c r="A110" s="15">
        <v>28</v>
      </c>
      <c r="B110" s="50">
        <v>61540</v>
      </c>
      <c r="C110" s="420" t="s">
        <v>119</v>
      </c>
      <c r="D110" s="416" t="s">
        <v>139</v>
      </c>
      <c r="E110" s="417">
        <f>'Биология-9 2019 расклад'!K112</f>
        <v>9</v>
      </c>
      <c r="F110" s="417" t="s">
        <v>139</v>
      </c>
      <c r="G110" s="417"/>
      <c r="H110" s="443">
        <f>'Биология-9 2022 расклад'!K110</f>
        <v>11</v>
      </c>
      <c r="I110" s="500">
        <f>'Биология-9 2023 расклад'!K110</f>
        <v>12</v>
      </c>
      <c r="J110" s="416" t="s">
        <v>139</v>
      </c>
      <c r="K110" s="417">
        <f>'Биология-9 2019 расклад'!L112</f>
        <v>3.9995999999999996</v>
      </c>
      <c r="L110" s="417" t="s">
        <v>139</v>
      </c>
      <c r="M110" s="417"/>
      <c r="N110" s="443">
        <f>'Биология-9 2022 расклад'!L110</f>
        <v>7</v>
      </c>
      <c r="O110" s="500">
        <f>'Биология-9 2023 расклад'!L110</f>
        <v>9</v>
      </c>
      <c r="P110" s="418" t="s">
        <v>139</v>
      </c>
      <c r="Q110" s="419">
        <f>'Биология-9 2019 расклад'!M112</f>
        <v>44.44</v>
      </c>
      <c r="R110" s="419" t="s">
        <v>139</v>
      </c>
      <c r="S110" s="419"/>
      <c r="T110" s="447">
        <f>'Биология-9 2022 расклад'!M110</f>
        <v>63.63636363636364</v>
      </c>
      <c r="U110" s="506">
        <f>'Биология-9 2023 расклад'!M110</f>
        <v>75</v>
      </c>
      <c r="V110" s="416" t="s">
        <v>139</v>
      </c>
      <c r="W110" s="417">
        <f>'Биология-9 2019 расклад'!N112</f>
        <v>0</v>
      </c>
      <c r="X110" s="417" t="s">
        <v>139</v>
      </c>
      <c r="Y110" s="417"/>
      <c r="Z110" s="443">
        <f>'Биология-9 2022 расклад'!N110</f>
        <v>0</v>
      </c>
      <c r="AA110" s="500">
        <f>'Биология-9 2023 расклад'!N110</f>
        <v>0</v>
      </c>
      <c r="AB110" s="452" t="s">
        <v>139</v>
      </c>
      <c r="AC110" s="419">
        <f>'Биология-9 2019 расклад'!O112</f>
        <v>0</v>
      </c>
      <c r="AD110" s="419" t="s">
        <v>139</v>
      </c>
      <c r="AE110" s="457"/>
      <c r="AF110" s="457">
        <f>'Биология-9 2022 расклад'!O110</f>
        <v>0</v>
      </c>
      <c r="AG110" s="461">
        <f>'Биология-9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420" t="s">
        <v>121</v>
      </c>
      <c r="D111" s="416" t="s">
        <v>139</v>
      </c>
      <c r="E111" s="417" t="s">
        <v>139</v>
      </c>
      <c r="F111" s="417" t="s">
        <v>139</v>
      </c>
      <c r="G111" s="417"/>
      <c r="H111" s="443">
        <f>'Биология-9 2022 расклад'!K111</f>
        <v>17</v>
      </c>
      <c r="I111" s="500">
        <f>'Биология-9 2023 расклад'!K111</f>
        <v>16</v>
      </c>
      <c r="J111" s="416" t="s">
        <v>139</v>
      </c>
      <c r="K111" s="417" t="s">
        <v>139</v>
      </c>
      <c r="L111" s="417" t="s">
        <v>139</v>
      </c>
      <c r="M111" s="417"/>
      <c r="N111" s="443">
        <f>'Биология-9 2022 расклад'!L111</f>
        <v>4</v>
      </c>
      <c r="O111" s="500">
        <f>'Биология-9 2023 расклад'!L111</f>
        <v>14</v>
      </c>
      <c r="P111" s="451" t="s">
        <v>139</v>
      </c>
      <c r="Q111" s="417" t="s">
        <v>139</v>
      </c>
      <c r="R111" s="419" t="s">
        <v>139</v>
      </c>
      <c r="S111" s="419"/>
      <c r="T111" s="447">
        <f>'Биология-9 2022 расклад'!M111</f>
        <v>23.529411764705884</v>
      </c>
      <c r="U111" s="506">
        <f>'Биология-9 2023 расклад'!M111</f>
        <v>87.5</v>
      </c>
      <c r="V111" s="416" t="s">
        <v>139</v>
      </c>
      <c r="W111" s="417" t="s">
        <v>139</v>
      </c>
      <c r="X111" s="417" t="s">
        <v>139</v>
      </c>
      <c r="Y111" s="417"/>
      <c r="Z111" s="443">
        <f>'Биология-9 2022 расклад'!N111</f>
        <v>2</v>
      </c>
      <c r="AA111" s="500">
        <f>'Биология-9 2023 расклад'!N111</f>
        <v>0</v>
      </c>
      <c r="AB111" s="416" t="s">
        <v>139</v>
      </c>
      <c r="AC111" s="417" t="s">
        <v>139</v>
      </c>
      <c r="AD111" s="419" t="s">
        <v>139</v>
      </c>
      <c r="AE111" s="457"/>
      <c r="AF111" s="457">
        <f>'Биология-9 2022 расклад'!O111</f>
        <v>11.764705882352942</v>
      </c>
      <c r="AG111" s="461">
        <f>'Биология-9 2023 расклад'!O111</f>
        <v>0</v>
      </c>
    </row>
    <row r="112" spans="1:33" s="1" customFormat="1" ht="15" customHeight="1" thickBot="1" x14ac:dyDescent="0.3">
      <c r="A112" s="12">
        <v>30</v>
      </c>
      <c r="B112" s="50">
        <v>61570</v>
      </c>
      <c r="C112" s="420" t="s">
        <v>123</v>
      </c>
      <c r="D112" s="416" t="s">
        <v>139</v>
      </c>
      <c r="E112" s="417" t="s">
        <v>139</v>
      </c>
      <c r="F112" s="423">
        <f>'Биология-9 2020 расклад'!K114</f>
        <v>25</v>
      </c>
      <c r="G112" s="423"/>
      <c r="H112" s="444">
        <f>'Биология-9 2022 расклад'!K112</f>
        <v>21</v>
      </c>
      <c r="I112" s="501">
        <f>'Биология-9 2023 расклад'!K112</f>
        <v>10</v>
      </c>
      <c r="J112" s="422" t="s">
        <v>139</v>
      </c>
      <c r="K112" s="423" t="s">
        <v>139</v>
      </c>
      <c r="L112" s="423">
        <f>'Биология-9 2020 расклад'!L114</f>
        <v>0</v>
      </c>
      <c r="M112" s="423"/>
      <c r="N112" s="444">
        <f>'Биология-9 2022 расклад'!L112</f>
        <v>13</v>
      </c>
      <c r="O112" s="501">
        <f>'Биология-9 2023 расклад'!L112</f>
        <v>7</v>
      </c>
      <c r="P112" s="451" t="s">
        <v>139</v>
      </c>
      <c r="Q112" s="417" t="s">
        <v>139</v>
      </c>
      <c r="R112" s="425">
        <f>'Биология-9 2020 расклад'!M114</f>
        <v>0</v>
      </c>
      <c r="S112" s="425"/>
      <c r="T112" s="448">
        <f>'Биология-9 2022 расклад'!M112</f>
        <v>61.904761904761905</v>
      </c>
      <c r="U112" s="507">
        <f>'Биология-9 2023 расклад'!M112</f>
        <v>70</v>
      </c>
      <c r="V112" s="416" t="s">
        <v>139</v>
      </c>
      <c r="W112" s="417" t="s">
        <v>139</v>
      </c>
      <c r="X112" s="423">
        <f>'Биология-9 2020 расклад'!N114</f>
        <v>18</v>
      </c>
      <c r="Y112" s="423"/>
      <c r="Z112" s="444">
        <f>'Биология-9 2022 расклад'!N112</f>
        <v>0</v>
      </c>
      <c r="AA112" s="501">
        <f>'Биология-9 2023 расклад'!N112</f>
        <v>0</v>
      </c>
      <c r="AB112" s="422" t="s">
        <v>139</v>
      </c>
      <c r="AC112" s="423" t="s">
        <v>139</v>
      </c>
      <c r="AD112" s="425">
        <f>'Биология-9 2020 расклад'!O114</f>
        <v>72</v>
      </c>
      <c r="AE112" s="458"/>
      <c r="AF112" s="458">
        <f>'Биология-9 2022 расклад'!O112</f>
        <v>0</v>
      </c>
      <c r="AG112" s="462">
        <f>'Биология-9 2023 расклад'!O112</f>
        <v>0</v>
      </c>
    </row>
    <row r="113" spans="1:33" s="1" customFormat="1" ht="15" customHeight="1" thickBot="1" x14ac:dyDescent="0.3">
      <c r="A113" s="40"/>
      <c r="B113" s="56"/>
      <c r="C113" s="426" t="s">
        <v>107</v>
      </c>
      <c r="D113" s="471">
        <f>'Биология-9 2018 расклад'!K115</f>
        <v>149</v>
      </c>
      <c r="E113" s="472">
        <f>'Биология-9 2019 расклад'!K115</f>
        <v>134</v>
      </c>
      <c r="F113" s="472">
        <f>'Биология-9 2020 расклад'!K115</f>
        <v>91</v>
      </c>
      <c r="G113" s="472">
        <f>'Биология-9 2021 расклад'!K115</f>
        <v>0</v>
      </c>
      <c r="H113" s="473">
        <f>'Биология-9 2022 расклад'!K113</f>
        <v>120</v>
      </c>
      <c r="I113" s="499">
        <f>'Биология-9 2023 расклад'!K113</f>
        <v>130</v>
      </c>
      <c r="J113" s="471">
        <f>'Биология-9 2018 расклад'!L115</f>
        <v>78.996499999999997</v>
      </c>
      <c r="K113" s="472">
        <f>'Биология-9 2019 расклад'!L115</f>
        <v>62.997500000000002</v>
      </c>
      <c r="L113" s="472">
        <f>'Биология-9 2020 расклад'!L115</f>
        <v>28.002299999999998</v>
      </c>
      <c r="M113" s="472">
        <f>'Биология-9 2021 расклад'!L115</f>
        <v>0</v>
      </c>
      <c r="N113" s="473">
        <f>'Биология-9 2022 расклад'!L113</f>
        <v>59</v>
      </c>
      <c r="O113" s="499">
        <f>'Биология-9 2023 расклад'!L113</f>
        <v>90</v>
      </c>
      <c r="P113" s="474">
        <f>'Биология-9 2018 расклад'!M115</f>
        <v>52.12</v>
      </c>
      <c r="Q113" s="475">
        <f>'Биология-9 2019 расклад'!M115</f>
        <v>49.517500000000005</v>
      </c>
      <c r="R113" s="475">
        <f>'Биология-9 2020 расклад'!M115</f>
        <v>33.83</v>
      </c>
      <c r="S113" s="475">
        <f>'Биология-9 2021 расклад'!M115</f>
        <v>0</v>
      </c>
      <c r="T113" s="476">
        <f>'Биология-9 2022 расклад'!M113</f>
        <v>57.744708994708986</v>
      </c>
      <c r="U113" s="505">
        <f>'Биология-9 2023 расклад'!M113</f>
        <v>69.230769230769226</v>
      </c>
      <c r="V113" s="471">
        <f>'Биология-9 2018 расклад'!N115</f>
        <v>13.0017</v>
      </c>
      <c r="W113" s="472">
        <f>'Биология-9 2019 расклад'!N115</f>
        <v>4.9986999999999995</v>
      </c>
      <c r="X113" s="472">
        <f>'Биология-9 2020 расклад'!N115</f>
        <v>12.0008</v>
      </c>
      <c r="Y113" s="472">
        <f>'Биология-9 2021 расклад'!N115</f>
        <v>0</v>
      </c>
      <c r="Z113" s="473">
        <f>'Биология-9 2022 расклад'!N113</f>
        <v>2</v>
      </c>
      <c r="AA113" s="499">
        <f>'Биология-9 2023 расклад'!N113</f>
        <v>2</v>
      </c>
      <c r="AB113" s="477">
        <f>'Биология-9 2018 расклад'!O115</f>
        <v>5.0062499999999996</v>
      </c>
      <c r="AC113" s="475">
        <f>'Биология-9 2019 расклад'!O115</f>
        <v>3.92</v>
      </c>
      <c r="AD113" s="475">
        <f>'Биология-9 2020 расклад'!O115</f>
        <v>12.404999999999999</v>
      </c>
      <c r="AE113" s="478">
        <f>'Биология-9 2021 расклад'!O115</f>
        <v>0</v>
      </c>
      <c r="AF113" s="478">
        <f>'Биология-9 2022 расклад'!O113</f>
        <v>0.46296296296296302</v>
      </c>
      <c r="AG113" s="479">
        <f>'Биология-9 2023 расклад'!O113</f>
        <v>1.5384615384615385</v>
      </c>
    </row>
    <row r="114" spans="1:33" s="1" customFormat="1" ht="15" customHeight="1" x14ac:dyDescent="0.25">
      <c r="A114" s="10">
        <v>1</v>
      </c>
      <c r="B114" s="49">
        <v>70020</v>
      </c>
      <c r="C114" s="410" t="s">
        <v>90</v>
      </c>
      <c r="D114" s="411">
        <f>'Биология-9 2018 расклад'!K116</f>
        <v>3</v>
      </c>
      <c r="E114" s="412">
        <f>'Биология-9 2019 расклад'!K116</f>
        <v>5</v>
      </c>
      <c r="F114" s="412" t="s">
        <v>139</v>
      </c>
      <c r="G114" s="412"/>
      <c r="H114" s="445">
        <f>'Биология-9 2022 расклад'!K114</f>
        <v>2</v>
      </c>
      <c r="I114" s="502">
        <f>'Биология-9 2023 расклад'!K114</f>
        <v>4</v>
      </c>
      <c r="J114" s="411">
        <f>'Биология-9 2018 расклад'!L116</f>
        <v>2.0000999999999998</v>
      </c>
      <c r="K114" s="412">
        <f>'Биология-9 2019 расклад'!L116</f>
        <v>4</v>
      </c>
      <c r="L114" s="412" t="s">
        <v>139</v>
      </c>
      <c r="M114" s="412"/>
      <c r="N114" s="445">
        <f>'Биология-9 2022 расклад'!L114</f>
        <v>1</v>
      </c>
      <c r="O114" s="502">
        <f>'Биология-9 2023 расклад'!L114</f>
        <v>4</v>
      </c>
      <c r="P114" s="413">
        <f>'Биология-9 2018 расклад'!M116</f>
        <v>66.67</v>
      </c>
      <c r="Q114" s="414">
        <f>'Биология-9 2019 расклад'!M116</f>
        <v>80</v>
      </c>
      <c r="R114" s="414" t="s">
        <v>139</v>
      </c>
      <c r="S114" s="414"/>
      <c r="T114" s="449">
        <f>'Биология-9 2022 расклад'!M114</f>
        <v>50</v>
      </c>
      <c r="U114" s="508">
        <f>'Биология-9 2023 расклад'!M114</f>
        <v>100</v>
      </c>
      <c r="V114" s="411">
        <f>'Биология-9 2018 расклад'!N116</f>
        <v>0</v>
      </c>
      <c r="W114" s="412">
        <f>'Биология-9 2019 расклад'!N116</f>
        <v>0</v>
      </c>
      <c r="X114" s="412" t="s">
        <v>139</v>
      </c>
      <c r="Y114" s="412"/>
      <c r="Z114" s="445">
        <f>'Биология-9 2022 расклад'!N114</f>
        <v>0</v>
      </c>
      <c r="AA114" s="502">
        <f>'Биология-9 2023 расклад'!N114</f>
        <v>0</v>
      </c>
      <c r="AB114" s="454">
        <f>'Биология-9 2018 расклад'!O116</f>
        <v>0</v>
      </c>
      <c r="AC114" s="414">
        <f>'Биология-9 2019 расклад'!O116</f>
        <v>0</v>
      </c>
      <c r="AD114" s="414" t="s">
        <v>139</v>
      </c>
      <c r="AE114" s="456"/>
      <c r="AF114" s="456">
        <f>'Биология-9 2022 расклад'!O114</f>
        <v>0</v>
      </c>
      <c r="AG114" s="460">
        <f>'Биология-9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415" t="s">
        <v>93</v>
      </c>
      <c r="D115" s="416">
        <f>'Биология-9 2018 расклад'!K117</f>
        <v>10</v>
      </c>
      <c r="E115" s="417">
        <f>'Биология-9 2019 расклад'!K117</f>
        <v>20</v>
      </c>
      <c r="F115" s="417" t="s">
        <v>139</v>
      </c>
      <c r="G115" s="417"/>
      <c r="H115" s="443">
        <f>'Биология-9 2022 расклад'!K115</f>
        <v>15</v>
      </c>
      <c r="I115" s="500">
        <f>'Биология-9 2023 расклад'!K115</f>
        <v>11</v>
      </c>
      <c r="J115" s="416">
        <f>'Биология-9 2018 расклад'!L117</f>
        <v>9</v>
      </c>
      <c r="K115" s="417">
        <f>'Биология-9 2019 расклад'!L117</f>
        <v>6</v>
      </c>
      <c r="L115" s="417" t="s">
        <v>139</v>
      </c>
      <c r="M115" s="417"/>
      <c r="N115" s="443">
        <f>'Биология-9 2022 расклад'!L115</f>
        <v>7.9999999999999991</v>
      </c>
      <c r="O115" s="500">
        <f>'Биология-9 2023 расклад'!L115</f>
        <v>9</v>
      </c>
      <c r="P115" s="418">
        <f>'Биология-9 2018 расклад'!M117</f>
        <v>90</v>
      </c>
      <c r="Q115" s="419">
        <f>'Биология-9 2019 расклад'!M117</f>
        <v>30</v>
      </c>
      <c r="R115" s="419" t="s">
        <v>139</v>
      </c>
      <c r="S115" s="419"/>
      <c r="T115" s="447">
        <f>'Биология-9 2022 расклад'!M115</f>
        <v>53.333333333333329</v>
      </c>
      <c r="U115" s="506">
        <f>'Биология-9 2023 расклад'!M115</f>
        <v>81.818181818181813</v>
      </c>
      <c r="V115" s="416">
        <f>'Биология-9 2018 расклад'!N117</f>
        <v>0</v>
      </c>
      <c r="W115" s="417">
        <f>'Биология-9 2019 расклад'!N117</f>
        <v>0</v>
      </c>
      <c r="X115" s="417" t="s">
        <v>139</v>
      </c>
      <c r="Y115" s="417"/>
      <c r="Z115" s="443">
        <f>'Биология-9 2022 расклад'!N115</f>
        <v>0</v>
      </c>
      <c r="AA115" s="500">
        <f>'Биология-9 2023 расклад'!N115</f>
        <v>0</v>
      </c>
      <c r="AB115" s="452">
        <f>'Биология-9 2018 расклад'!O117</f>
        <v>0</v>
      </c>
      <c r="AC115" s="419">
        <f>'Биология-9 2019 расклад'!O117</f>
        <v>0</v>
      </c>
      <c r="AD115" s="419" t="s">
        <v>139</v>
      </c>
      <c r="AE115" s="457"/>
      <c r="AF115" s="457">
        <f>'Биология-9 2022 расклад'!O115</f>
        <v>0</v>
      </c>
      <c r="AG115" s="461">
        <f>'Биология-9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415" t="s">
        <v>91</v>
      </c>
      <c r="D116" s="416">
        <f>'Биология-9 2018 расклад'!K118</f>
        <v>19</v>
      </c>
      <c r="E116" s="417">
        <f>'Биология-9 2019 расклад'!K118</f>
        <v>20</v>
      </c>
      <c r="F116" s="417" t="s">
        <v>139</v>
      </c>
      <c r="G116" s="417"/>
      <c r="H116" s="443">
        <f>'Биология-9 2022 расклад'!K116</f>
        <v>18</v>
      </c>
      <c r="I116" s="500">
        <f>'Биология-9 2023 расклад'!K116</f>
        <v>13</v>
      </c>
      <c r="J116" s="416">
        <f>'Биология-9 2018 расклад'!L118</f>
        <v>14.998600000000001</v>
      </c>
      <c r="K116" s="417">
        <f>'Биология-9 2019 расклад'!L118</f>
        <v>10</v>
      </c>
      <c r="L116" s="417" t="s">
        <v>139</v>
      </c>
      <c r="M116" s="417"/>
      <c r="N116" s="443">
        <f>'Биология-9 2022 расклад'!L116</f>
        <v>12</v>
      </c>
      <c r="O116" s="500">
        <f>'Биология-9 2023 расклад'!L116</f>
        <v>13</v>
      </c>
      <c r="P116" s="418">
        <f>'Биология-9 2018 расклад'!M118</f>
        <v>78.940000000000012</v>
      </c>
      <c r="Q116" s="419">
        <f>'Биология-9 2019 расклад'!M118</f>
        <v>50</v>
      </c>
      <c r="R116" s="419" t="s">
        <v>139</v>
      </c>
      <c r="S116" s="419"/>
      <c r="T116" s="447">
        <f>'Биология-9 2022 расклад'!M116</f>
        <v>66.666666666666671</v>
      </c>
      <c r="U116" s="506">
        <f>'Биология-9 2023 расклад'!M116</f>
        <v>100</v>
      </c>
      <c r="V116" s="416">
        <f>'Биология-9 2018 расклад'!N118</f>
        <v>0</v>
      </c>
      <c r="W116" s="417">
        <f>'Биология-9 2019 расклад'!N118</f>
        <v>0</v>
      </c>
      <c r="X116" s="417" t="s">
        <v>139</v>
      </c>
      <c r="Y116" s="417"/>
      <c r="Z116" s="443">
        <f>'Биология-9 2022 расклад'!N116</f>
        <v>0</v>
      </c>
      <c r="AA116" s="500">
        <f>'Биология-9 2023 расклад'!N116</f>
        <v>0</v>
      </c>
      <c r="AB116" s="452">
        <f>'Биология-9 2018 расклад'!O118</f>
        <v>0</v>
      </c>
      <c r="AC116" s="419">
        <f>'Биология-9 2019 расклад'!O118</f>
        <v>0</v>
      </c>
      <c r="AD116" s="419" t="s">
        <v>139</v>
      </c>
      <c r="AE116" s="457"/>
      <c r="AF116" s="457">
        <f>'Биология-9 2022 расклад'!O116</f>
        <v>0</v>
      </c>
      <c r="AG116" s="461">
        <f>'Биология-9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415" t="s">
        <v>92</v>
      </c>
      <c r="D117" s="416">
        <f>'Биология-9 2018 расклад'!K119</f>
        <v>4</v>
      </c>
      <c r="E117" s="417">
        <f>'Биология-9 2019 расклад'!K119</f>
        <v>11</v>
      </c>
      <c r="F117" s="417" t="s">
        <v>139</v>
      </c>
      <c r="G117" s="417"/>
      <c r="H117" s="443">
        <f>'Биология-9 2022 расклад'!K117</f>
        <v>6</v>
      </c>
      <c r="I117" s="500">
        <f>'Биология-9 2023 расклад'!K117</f>
        <v>4</v>
      </c>
      <c r="J117" s="416">
        <f>'Биология-9 2018 расклад'!L119</f>
        <v>0</v>
      </c>
      <c r="K117" s="417">
        <f>'Биология-9 2019 расклад'!L119</f>
        <v>3.9995999999999996</v>
      </c>
      <c r="L117" s="417" t="s">
        <v>139</v>
      </c>
      <c r="M117" s="417"/>
      <c r="N117" s="443">
        <f>'Биология-9 2022 расклад'!L117</f>
        <v>3</v>
      </c>
      <c r="O117" s="500">
        <f>'Биология-9 2023 расклад'!L117</f>
        <v>2</v>
      </c>
      <c r="P117" s="418">
        <f>'Биология-9 2018 расклад'!M119</f>
        <v>0</v>
      </c>
      <c r="Q117" s="419">
        <f>'Биология-9 2019 расклад'!M119</f>
        <v>36.36</v>
      </c>
      <c r="R117" s="419" t="s">
        <v>139</v>
      </c>
      <c r="S117" s="419"/>
      <c r="T117" s="447">
        <f>'Биология-9 2022 расклад'!M117</f>
        <v>50</v>
      </c>
      <c r="U117" s="506">
        <f>'Биология-9 2023 расклад'!M117</f>
        <v>50</v>
      </c>
      <c r="V117" s="416">
        <f>'Биология-9 2018 расклад'!N119</f>
        <v>0</v>
      </c>
      <c r="W117" s="417">
        <f>'Биология-9 2019 расклад'!N119</f>
        <v>0.9998999999999999</v>
      </c>
      <c r="X117" s="417" t="s">
        <v>139</v>
      </c>
      <c r="Y117" s="417"/>
      <c r="Z117" s="443">
        <f>'Биология-9 2022 расклад'!N117</f>
        <v>0</v>
      </c>
      <c r="AA117" s="500">
        <f>'Биология-9 2023 расклад'!N117</f>
        <v>0</v>
      </c>
      <c r="AB117" s="452">
        <f>'Биология-9 2018 расклад'!O119</f>
        <v>0</v>
      </c>
      <c r="AC117" s="419">
        <f>'Биология-9 2019 расклад'!O119</f>
        <v>9.09</v>
      </c>
      <c r="AD117" s="419" t="s">
        <v>139</v>
      </c>
      <c r="AE117" s="457"/>
      <c r="AF117" s="457">
        <f>'Биология-9 2022 расклад'!O117</f>
        <v>0</v>
      </c>
      <c r="AG117" s="461">
        <f>'Биология-9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415" t="s">
        <v>108</v>
      </c>
      <c r="D118" s="416">
        <f>'Биология-9 2018 расклад'!K120</f>
        <v>22</v>
      </c>
      <c r="E118" s="417">
        <f>'Биология-9 2019 расклад'!K120</f>
        <v>14</v>
      </c>
      <c r="F118" s="417" t="s">
        <v>139</v>
      </c>
      <c r="G118" s="417"/>
      <c r="H118" s="443">
        <f>'Биология-9 2022 расклад'!K118</f>
        <v>7</v>
      </c>
      <c r="I118" s="500">
        <f>'Биология-9 2023 расклад'!K118</f>
        <v>24</v>
      </c>
      <c r="J118" s="416">
        <f>'Биология-9 2018 расклад'!L120</f>
        <v>18.000400000000003</v>
      </c>
      <c r="K118" s="417">
        <f>'Биология-9 2019 расклад'!L120</f>
        <v>10.9998</v>
      </c>
      <c r="L118" s="417" t="s">
        <v>139</v>
      </c>
      <c r="M118" s="417"/>
      <c r="N118" s="443">
        <f>'Биология-9 2022 расклад'!L118</f>
        <v>5</v>
      </c>
      <c r="O118" s="500">
        <f>'Биология-9 2023 расклад'!L118</f>
        <v>22</v>
      </c>
      <c r="P118" s="418">
        <f>'Биология-9 2018 расклад'!M120</f>
        <v>81.820000000000007</v>
      </c>
      <c r="Q118" s="419">
        <f>'Биология-9 2019 расклад'!M120</f>
        <v>78.569999999999993</v>
      </c>
      <c r="R118" s="419" t="s">
        <v>139</v>
      </c>
      <c r="S118" s="419"/>
      <c r="T118" s="447">
        <f>'Биология-9 2022 расклад'!M118</f>
        <v>71.428571428571431</v>
      </c>
      <c r="U118" s="506">
        <f>'Биология-9 2023 расклад'!M118</f>
        <v>91.666666666666671</v>
      </c>
      <c r="V118" s="416">
        <f>'Биология-9 2018 расклад'!N120</f>
        <v>0</v>
      </c>
      <c r="W118" s="417">
        <f>'Биология-9 2019 расклад'!N120</f>
        <v>0</v>
      </c>
      <c r="X118" s="417" t="s">
        <v>139</v>
      </c>
      <c r="Y118" s="417"/>
      <c r="Z118" s="443">
        <f>'Биология-9 2022 расклад'!N118</f>
        <v>0</v>
      </c>
      <c r="AA118" s="500">
        <f>'Биология-9 2023 расклад'!N118</f>
        <v>0</v>
      </c>
      <c r="AB118" s="452">
        <f>'Биология-9 2018 расклад'!O120</f>
        <v>0</v>
      </c>
      <c r="AC118" s="419">
        <f>'Биология-9 2019 расклад'!O120</f>
        <v>0</v>
      </c>
      <c r="AD118" s="419" t="s">
        <v>139</v>
      </c>
      <c r="AE118" s="457"/>
      <c r="AF118" s="457">
        <f>'Биология-9 2022 расклад'!O118</f>
        <v>0</v>
      </c>
      <c r="AG118" s="461">
        <f>'Биология-9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415" t="s">
        <v>94</v>
      </c>
      <c r="D119" s="416">
        <f>'Биология-9 2018 расклад'!K121</f>
        <v>16</v>
      </c>
      <c r="E119" s="417">
        <f>'Биология-9 2019 расклад'!K121</f>
        <v>5</v>
      </c>
      <c r="F119" s="417" t="s">
        <v>139</v>
      </c>
      <c r="G119" s="417"/>
      <c r="H119" s="443">
        <f>'Биология-9 2022 расклад'!K119</f>
        <v>4</v>
      </c>
      <c r="I119" s="500">
        <f>'Биология-9 2023 расклад'!K119</f>
        <v>5</v>
      </c>
      <c r="J119" s="416">
        <f>'Биология-9 2018 расклад'!L121</f>
        <v>6</v>
      </c>
      <c r="K119" s="417">
        <f>'Биология-9 2019 расклад'!L121</f>
        <v>3</v>
      </c>
      <c r="L119" s="417" t="s">
        <v>139</v>
      </c>
      <c r="M119" s="417"/>
      <c r="N119" s="443">
        <f>'Биология-9 2022 расклад'!L119</f>
        <v>4</v>
      </c>
      <c r="O119" s="500">
        <f>'Биология-9 2023 расклад'!L119</f>
        <v>3</v>
      </c>
      <c r="P119" s="418">
        <f>'Биология-9 2018 расклад'!M121</f>
        <v>37.5</v>
      </c>
      <c r="Q119" s="419">
        <f>'Биология-9 2019 расклад'!M121</f>
        <v>60</v>
      </c>
      <c r="R119" s="419" t="s">
        <v>139</v>
      </c>
      <c r="S119" s="419"/>
      <c r="T119" s="447">
        <f>'Биология-9 2022 расклад'!M119</f>
        <v>100</v>
      </c>
      <c r="U119" s="506">
        <f>'Биология-9 2023 расклад'!M119</f>
        <v>60</v>
      </c>
      <c r="V119" s="416">
        <f>'Биология-9 2018 расклад'!N121</f>
        <v>0</v>
      </c>
      <c r="W119" s="417">
        <f>'Биология-9 2019 расклад'!N121</f>
        <v>0</v>
      </c>
      <c r="X119" s="417" t="s">
        <v>139</v>
      </c>
      <c r="Y119" s="417"/>
      <c r="Z119" s="443">
        <f>'Биология-9 2022 расклад'!N119</f>
        <v>0</v>
      </c>
      <c r="AA119" s="500">
        <f>'Биология-9 2023 расклад'!N119</f>
        <v>0</v>
      </c>
      <c r="AB119" s="452">
        <f>'Биология-9 2018 расклад'!O121</f>
        <v>0</v>
      </c>
      <c r="AC119" s="419">
        <f>'Биология-9 2019 расклад'!O121</f>
        <v>0</v>
      </c>
      <c r="AD119" s="419" t="s">
        <v>139</v>
      </c>
      <c r="AE119" s="457"/>
      <c r="AF119" s="457">
        <f>'Биология-9 2022 расклад'!O119</f>
        <v>0</v>
      </c>
      <c r="AG119" s="461">
        <f>'Биология-9 2023 расклад'!O119</f>
        <v>0</v>
      </c>
    </row>
    <row r="120" spans="1:33" s="1" customFormat="1" ht="15" customHeight="1" x14ac:dyDescent="0.25">
      <c r="A120" s="11">
        <v>7</v>
      </c>
      <c r="B120" s="48">
        <v>70510</v>
      </c>
      <c r="C120" s="415" t="s">
        <v>95</v>
      </c>
      <c r="D120" s="416">
        <f>'Биология-9 2018 расклад'!K122</f>
        <v>27</v>
      </c>
      <c r="E120" s="417">
        <f>'Биология-9 2019 расклад'!K122</f>
        <v>15</v>
      </c>
      <c r="F120" s="417" t="s">
        <v>139</v>
      </c>
      <c r="G120" s="417"/>
      <c r="H120" s="443">
        <f>'Биология-9 2022 расклад'!K120</f>
        <v>14</v>
      </c>
      <c r="I120" s="500">
        <f>'Биология-9 2023 расклад'!K120</f>
        <v>10</v>
      </c>
      <c r="J120" s="416">
        <f>'Биология-9 2018 расклад'!L122</f>
        <v>0.99900000000000011</v>
      </c>
      <c r="K120" s="417">
        <f>'Биология-9 2019 расклад'!L122</f>
        <v>1.0004999999999999</v>
      </c>
      <c r="L120" s="417" t="s">
        <v>139</v>
      </c>
      <c r="M120" s="417"/>
      <c r="N120" s="443">
        <f>'Биология-9 2022 расклад'!L120</f>
        <v>6</v>
      </c>
      <c r="O120" s="500">
        <f>'Биология-9 2023 расклад'!L120</f>
        <v>2</v>
      </c>
      <c r="P120" s="418">
        <f>'Биология-9 2018 расклад'!M122</f>
        <v>3.7</v>
      </c>
      <c r="Q120" s="419">
        <f>'Биология-9 2019 расклад'!M122</f>
        <v>6.67</v>
      </c>
      <c r="R120" s="419" t="s">
        <v>139</v>
      </c>
      <c r="S120" s="419"/>
      <c r="T120" s="447">
        <f>'Биология-9 2022 расклад'!M120</f>
        <v>42.857142857142854</v>
      </c>
      <c r="U120" s="506">
        <f>'Биология-9 2023 расклад'!M120</f>
        <v>20</v>
      </c>
      <c r="V120" s="416">
        <f>'Биология-9 2018 расклад'!N122</f>
        <v>8.0000999999999998</v>
      </c>
      <c r="W120" s="417">
        <f>'Биология-9 2019 расклад'!N122</f>
        <v>3</v>
      </c>
      <c r="X120" s="417" t="s">
        <v>139</v>
      </c>
      <c r="Y120" s="417"/>
      <c r="Z120" s="443">
        <f>'Биология-9 2022 расклад'!N120</f>
        <v>0</v>
      </c>
      <c r="AA120" s="500">
        <f>'Биология-9 2023 расклад'!N120</f>
        <v>0</v>
      </c>
      <c r="AB120" s="452">
        <f>'Биология-9 2018 расклад'!O122</f>
        <v>29.63</v>
      </c>
      <c r="AC120" s="419">
        <f>'Биология-9 2019 расклад'!O122</f>
        <v>20</v>
      </c>
      <c r="AD120" s="419" t="s">
        <v>139</v>
      </c>
      <c r="AE120" s="457"/>
      <c r="AF120" s="457">
        <f>'Биология-9 2022 расклад'!O120</f>
        <v>0</v>
      </c>
      <c r="AG120" s="461">
        <f>'Биология-9 2023 расклад'!O120</f>
        <v>0</v>
      </c>
    </row>
    <row r="121" spans="1:33" s="1" customFormat="1" ht="15" customHeight="1" x14ac:dyDescent="0.25">
      <c r="A121" s="15">
        <v>8</v>
      </c>
      <c r="B121" s="50">
        <v>10880</v>
      </c>
      <c r="C121" s="420" t="s">
        <v>120</v>
      </c>
      <c r="D121" s="416">
        <f>'Биология-9 2018 расклад'!K123</f>
        <v>48</v>
      </c>
      <c r="E121" s="417">
        <f>'Биология-9 2019 расклад'!K123</f>
        <v>44</v>
      </c>
      <c r="F121" s="417">
        <f>'Биология-9 2020 расклад'!K123</f>
        <v>18</v>
      </c>
      <c r="G121" s="417"/>
      <c r="H121" s="443">
        <f>'Биология-9 2022 расклад'!K121</f>
        <v>48</v>
      </c>
      <c r="I121" s="500">
        <f>'Биология-9 2023 расклад'!K121</f>
        <v>51</v>
      </c>
      <c r="J121" s="416">
        <f>'Биология-9 2018 расклад'!L123</f>
        <v>27.9984</v>
      </c>
      <c r="K121" s="417">
        <f>'Биология-9 2019 расклад'!L123</f>
        <v>23.997600000000002</v>
      </c>
      <c r="L121" s="417">
        <f>'Биология-9 2020 расклад'!L123</f>
        <v>7.0001999999999995</v>
      </c>
      <c r="M121" s="417"/>
      <c r="N121" s="443">
        <f>'Биология-9 2022 расклад'!L121</f>
        <v>17.000000000000004</v>
      </c>
      <c r="O121" s="500">
        <f>'Биология-9 2023 расклад'!L121</f>
        <v>29</v>
      </c>
      <c r="P121" s="418">
        <f>'Биология-9 2018 расклад'!M123</f>
        <v>58.33</v>
      </c>
      <c r="Q121" s="419">
        <f>'Биология-9 2019 расклад'!M123</f>
        <v>54.540000000000006</v>
      </c>
      <c r="R121" s="419">
        <f>'Биология-9 2020 расклад'!M123</f>
        <v>38.89</v>
      </c>
      <c r="S121" s="419"/>
      <c r="T121" s="447">
        <f>'Биология-9 2022 расклад'!M121</f>
        <v>35.416666666666671</v>
      </c>
      <c r="U121" s="506">
        <f>'Биология-9 2023 расклад'!M121</f>
        <v>56.862745098039213</v>
      </c>
      <c r="V121" s="416">
        <f>'Биология-9 2018 расклад'!N123</f>
        <v>5.0015999999999998</v>
      </c>
      <c r="W121" s="417">
        <f>'Биология-9 2019 расклад'!N123</f>
        <v>0.99879999999999991</v>
      </c>
      <c r="X121" s="417">
        <f>'Биология-9 2020 расклад'!N123</f>
        <v>1.9997999999999998</v>
      </c>
      <c r="Y121" s="417"/>
      <c r="Z121" s="443">
        <f>'Биология-9 2022 расклад'!N121</f>
        <v>2</v>
      </c>
      <c r="AA121" s="500">
        <f>'Биология-9 2023 расклад'!N121</f>
        <v>2</v>
      </c>
      <c r="AB121" s="452">
        <f>'Биология-9 2018 расклад'!O123</f>
        <v>10.42</v>
      </c>
      <c r="AC121" s="419">
        <f>'Биология-9 2019 расклад'!O123</f>
        <v>2.27</v>
      </c>
      <c r="AD121" s="419">
        <f>'Биология-9 2020 расклад'!O123</f>
        <v>11.11</v>
      </c>
      <c r="AE121" s="457"/>
      <c r="AF121" s="457">
        <f>'Биология-9 2022 расклад'!O121</f>
        <v>4.166666666666667</v>
      </c>
      <c r="AG121" s="461">
        <f>'Биология-9 2023 расклад'!O121</f>
        <v>3.9215686274509802</v>
      </c>
    </row>
    <row r="122" spans="1:33" s="1" customFormat="1" ht="15" customHeight="1" thickBot="1" x14ac:dyDescent="0.3">
      <c r="A122" s="12">
        <v>9</v>
      </c>
      <c r="B122" s="52">
        <v>10890</v>
      </c>
      <c r="C122" s="421" t="s">
        <v>122</v>
      </c>
      <c r="D122" s="428" t="s">
        <v>139</v>
      </c>
      <c r="E122" s="429" t="s">
        <v>139</v>
      </c>
      <c r="F122" s="429">
        <f>'Биология-9 2020 расклад'!K124</f>
        <v>73</v>
      </c>
      <c r="G122" s="429"/>
      <c r="H122" s="446">
        <f>'Биология-9 2022 расклад'!K122</f>
        <v>6</v>
      </c>
      <c r="I122" s="503">
        <f>'Биология-9 2023 расклад'!K122</f>
        <v>8</v>
      </c>
      <c r="J122" s="428" t="s">
        <v>139</v>
      </c>
      <c r="K122" s="429" t="s">
        <v>139</v>
      </c>
      <c r="L122" s="429">
        <f>'Биология-9 2020 расклад'!L124</f>
        <v>21.002099999999999</v>
      </c>
      <c r="M122" s="429"/>
      <c r="N122" s="446">
        <f>'Биология-9 2022 расклад'!L122</f>
        <v>3</v>
      </c>
      <c r="O122" s="503">
        <f>'Биология-9 2023 расклад'!L122</f>
        <v>6</v>
      </c>
      <c r="P122" s="430" t="s">
        <v>139</v>
      </c>
      <c r="Q122" s="431" t="s">
        <v>139</v>
      </c>
      <c r="R122" s="431">
        <f>'Биология-9 2020 расклад'!M124</f>
        <v>28.77</v>
      </c>
      <c r="S122" s="431"/>
      <c r="T122" s="450">
        <f>'Биология-9 2022 расклад'!M122</f>
        <v>50</v>
      </c>
      <c r="U122" s="509">
        <f>'Биология-9 2023 расклад'!M122</f>
        <v>75</v>
      </c>
      <c r="V122" s="428" t="s">
        <v>139</v>
      </c>
      <c r="W122" s="429" t="s">
        <v>139</v>
      </c>
      <c r="X122" s="429">
        <f>'Биология-9 2020 расклад'!N124</f>
        <v>10.000999999999999</v>
      </c>
      <c r="Y122" s="429"/>
      <c r="Z122" s="446">
        <f>'Биология-9 2022 расклад'!N122</f>
        <v>0</v>
      </c>
      <c r="AA122" s="503">
        <f>'Биология-9 2023 расклад'!N122</f>
        <v>0</v>
      </c>
      <c r="AB122" s="455" t="s">
        <v>139</v>
      </c>
      <c r="AC122" s="431" t="s">
        <v>139</v>
      </c>
      <c r="AD122" s="431">
        <f>'Биология-9 2020 расклад'!O124</f>
        <v>13.7</v>
      </c>
      <c r="AE122" s="459"/>
      <c r="AF122" s="459">
        <f>'Биология-9 2022 расклад'!O122</f>
        <v>0</v>
      </c>
      <c r="AG122" s="463">
        <f>'Биология-9 2023 расклад'!O122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AB4:AG4"/>
    <mergeCell ref="D4:I4"/>
    <mergeCell ref="J4:O4"/>
    <mergeCell ref="P4:U4"/>
    <mergeCell ref="V4:AA4"/>
    <mergeCell ref="B2:C2"/>
    <mergeCell ref="B6:C6"/>
    <mergeCell ref="A4:A5"/>
    <mergeCell ref="B4:B5"/>
    <mergeCell ref="C4:C5"/>
  </mergeCells>
  <conditionalFormatting sqref="Q7:R122">
    <cfRule type="cellIs" dxfId="51" priority="27" operator="lessThan">
      <formula>50</formula>
    </cfRule>
    <cfRule type="cellIs" dxfId="50" priority="28" operator="between">
      <formula>50</formula>
      <formula>50.004</formula>
    </cfRule>
    <cfRule type="cellIs" dxfId="49" priority="29" operator="between">
      <formula>50</formula>
      <formula>90</formula>
    </cfRule>
    <cfRule type="cellIs" dxfId="48" priority="30" operator="between">
      <formula>90</formula>
      <formula>100</formula>
    </cfRule>
  </conditionalFormatting>
  <conditionalFormatting sqref="Q7:R122">
    <cfRule type="cellIs" dxfId="47" priority="18" operator="equal">
      <formula>"-"</formula>
    </cfRule>
  </conditionalFormatting>
  <conditionalFormatting sqref="P7:P122">
    <cfRule type="cellIs" dxfId="46" priority="17" operator="equal">
      <formula>"-"</formula>
    </cfRule>
    <cfRule type="cellIs" dxfId="45" priority="35" operator="lessThan">
      <formula>50</formula>
    </cfRule>
    <cfRule type="cellIs" dxfId="44" priority="36" operator="between">
      <formula>50</formula>
      <formula>$P$6</formula>
    </cfRule>
    <cfRule type="cellIs" dxfId="43" priority="37" operator="between">
      <formula>$P$6</formula>
      <formula>90</formula>
    </cfRule>
    <cfRule type="cellIs" dxfId="42" priority="38" operator="between">
      <formula>90</formula>
      <formula>100</formula>
    </cfRule>
  </conditionalFormatting>
  <conditionalFormatting sqref="AB7:AD122 AF7:AF122 AG7:AG122">
    <cfRule type="cellIs" dxfId="41" priority="10" operator="equal">
      <formula>"-"</formula>
    </cfRule>
  </conditionalFormatting>
  <conditionalFormatting sqref="AB7:AG122">
    <cfRule type="containsBlanks" dxfId="40" priority="9">
      <formula>LEN(TRIM(AB7))=0</formula>
    </cfRule>
  </conditionalFormatting>
  <conditionalFormatting sqref="V7:X122 Z7:AA122">
    <cfRule type="containsBlanks" dxfId="39" priority="8">
      <formula>LEN(TRIM(V7))=0</formula>
    </cfRule>
    <cfRule type="cellIs" dxfId="38" priority="14" operator="equal">
      <formula>"-"</formula>
    </cfRule>
    <cfRule type="cellIs" dxfId="37" priority="15" operator="equal">
      <formula>0</formula>
    </cfRule>
    <cfRule type="cellIs" dxfId="36" priority="16" operator="between">
      <formula>0.1</formula>
      <formula>9.99</formula>
    </cfRule>
    <cfRule type="cellIs" dxfId="35" priority="20" operator="greaterThanOrEqual">
      <formula>9.99</formula>
    </cfRule>
  </conditionalFormatting>
  <conditionalFormatting sqref="T7:U122">
    <cfRule type="cellIs" dxfId="27" priority="1" operator="equal">
      <formula>"-"</formula>
    </cfRule>
    <cfRule type="cellIs" dxfId="34" priority="2" operator="lessThan">
      <formula>50</formula>
    </cfRule>
    <cfRule type="cellIs" dxfId="33" priority="7" operator="greaterThanOrEqual">
      <formula>90</formula>
    </cfRule>
  </conditionalFormatting>
  <conditionalFormatting sqref="AB7:AD122 AF7:AG122">
    <cfRule type="cellIs" dxfId="32" priority="13" operator="greaterThanOrEqual">
      <formula>10</formula>
    </cfRule>
  </conditionalFormatting>
  <conditionalFormatting sqref="AB7:AD122 AF7:AG122">
    <cfRule type="cellIs" dxfId="31" priority="12" operator="between">
      <formula>0.1</formula>
      <formula>9.99</formula>
    </cfRule>
  </conditionalFormatting>
  <conditionalFormatting sqref="AB7:AD122 AF7:AG122">
    <cfRule type="cellIs" dxfId="30" priority="11" operator="equal">
      <formula>0</formula>
    </cfRule>
  </conditionalFormatting>
  <conditionalFormatting sqref="T7:T122">
    <cfRule type="cellIs" dxfId="29" priority="6" operator="between">
      <formula>50</formula>
      <formula>90</formula>
    </cfRule>
    <cfRule type="cellIs" dxfId="28" priority="5" operator="between">
      <formula>50.004</formula>
      <formula>50</formula>
    </cfRule>
  </conditionalFormatting>
  <conditionalFormatting sqref="U7:U122">
    <cfRule type="cellIs" dxfId="26" priority="4" operator="between">
      <formula>$U$6</formula>
      <formula>90</formula>
    </cfRule>
    <cfRule type="cellIs" dxfId="25" priority="3" operator="between">
      <formula>50</formula>
      <formula>$U$6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11" t="s">
        <v>131</v>
      </c>
      <c r="D2" s="511"/>
      <c r="E2" s="67"/>
      <c r="F2" s="67"/>
      <c r="G2" s="67"/>
      <c r="H2" s="67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35"/>
      <c r="L3" s="17" t="s">
        <v>133</v>
      </c>
    </row>
    <row r="4" spans="1:16" ht="18" customHeight="1" thickBot="1" x14ac:dyDescent="0.3">
      <c r="A4" s="514" t="s">
        <v>0</v>
      </c>
      <c r="B4" s="516" t="s">
        <v>1</v>
      </c>
      <c r="C4" s="516" t="s">
        <v>2</v>
      </c>
      <c r="D4" s="527" t="s">
        <v>3</v>
      </c>
      <c r="E4" s="529" t="s">
        <v>130</v>
      </c>
      <c r="F4" s="530"/>
      <c r="G4" s="530"/>
      <c r="H4" s="531"/>
      <c r="I4" s="524" t="s">
        <v>99</v>
      </c>
      <c r="J4" s="4"/>
      <c r="K4" s="18"/>
      <c r="L4" s="17" t="s">
        <v>135</v>
      </c>
    </row>
    <row r="5" spans="1:16" ht="30" customHeight="1" thickBot="1" x14ac:dyDescent="0.3">
      <c r="A5" s="515"/>
      <c r="B5" s="517"/>
      <c r="C5" s="517"/>
      <c r="D5" s="528"/>
      <c r="E5" s="3">
        <v>2</v>
      </c>
      <c r="F5" s="3">
        <v>3</v>
      </c>
      <c r="G5" s="3">
        <v>4</v>
      </c>
      <c r="H5" s="3">
        <v>5</v>
      </c>
      <c r="I5" s="52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1824</v>
      </c>
      <c r="E6" s="153">
        <v>1.9825688073394492</v>
      </c>
      <c r="F6" s="153">
        <v>44.939541284403688</v>
      </c>
      <c r="G6" s="153">
        <v>46.48440366972477</v>
      </c>
      <c r="H6" s="153">
        <v>6.593211009174313</v>
      </c>
      <c r="I6" s="114">
        <v>3.86</v>
      </c>
      <c r="J6" s="21"/>
      <c r="K6" s="464">
        <f>D6</f>
        <v>1824</v>
      </c>
      <c r="L6" s="465">
        <f>L7+L8+L17+L30+L48+L68+L83+L115</f>
        <v>979.9941</v>
      </c>
      <c r="M6" s="432">
        <f t="shared" ref="M6:M69" si="0">G6+H6</f>
        <v>53.077614678899081</v>
      </c>
      <c r="N6" s="465">
        <f>N7+N8+N17+N30+N48+N68+N83+N115</f>
        <v>44.999400000000001</v>
      </c>
      <c r="O6" s="470">
        <f t="shared" ref="O6:O69" si="1">E6</f>
        <v>1.9825688073394492</v>
      </c>
      <c r="P6" s="59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58">
        <v>7</v>
      </c>
      <c r="E7" s="265"/>
      <c r="F7" s="236">
        <v>42.86</v>
      </c>
      <c r="G7" s="236">
        <v>57.14</v>
      </c>
      <c r="H7" s="265"/>
      <c r="I7" s="151">
        <f>(E7*2+F7*3+G7*4+H7*5)/100</f>
        <v>3.5713999999999997</v>
      </c>
      <c r="J7" s="65"/>
      <c r="K7" s="90">
        <f t="shared" ref="K7:K67" si="2">D7</f>
        <v>7</v>
      </c>
      <c r="L7" s="91">
        <f t="shared" ref="L7" si="3">M7*K7/100</f>
        <v>3.9998</v>
      </c>
      <c r="M7" s="92">
        <f t="shared" si="0"/>
        <v>57.14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145</v>
      </c>
      <c r="E8" s="82">
        <v>1.7862499999999999</v>
      </c>
      <c r="F8" s="82">
        <v>30.356250000000003</v>
      </c>
      <c r="G8" s="82">
        <v>58.315000000000005</v>
      </c>
      <c r="H8" s="82">
        <v>9.5437499999999993</v>
      </c>
      <c r="I8" s="41">
        <f>AVERAGE(I9:I16)</f>
        <v>3.7561999999999998</v>
      </c>
      <c r="J8" s="21"/>
      <c r="K8" s="471">
        <f t="shared" si="2"/>
        <v>145</v>
      </c>
      <c r="L8" s="472">
        <f>SUM(L9:L16)</f>
        <v>93.999599999999987</v>
      </c>
      <c r="M8" s="480">
        <f t="shared" si="0"/>
        <v>67.858750000000001</v>
      </c>
      <c r="N8" s="472">
        <f>SUM(N9:N16)</f>
        <v>2.0005999999999999</v>
      </c>
      <c r="O8" s="479">
        <f t="shared" si="1"/>
        <v>1.7862499999999999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75">
        <v>7</v>
      </c>
      <c r="E9" s="144"/>
      <c r="F9" s="144">
        <v>28.57</v>
      </c>
      <c r="G9" s="144">
        <v>71.430000000000007</v>
      </c>
      <c r="H9" s="144"/>
      <c r="I9" s="43">
        <f t="shared" ref="I9:I16" si="5">(E9*2+F9*3+G9*4+H9*5)/100</f>
        <v>3.7143000000000006</v>
      </c>
      <c r="J9" s="21"/>
      <c r="K9" s="98">
        <f t="shared" si="2"/>
        <v>7</v>
      </c>
      <c r="L9" s="99">
        <f t="shared" ref="L9:L69" si="6">M9*K9/100</f>
        <v>5.0001000000000007</v>
      </c>
      <c r="M9" s="100">
        <f t="shared" si="0"/>
        <v>71.430000000000007</v>
      </c>
      <c r="N9" s="99">
        <f t="shared" ref="N9:N69" si="7">O9*K9/100</f>
        <v>0</v>
      </c>
      <c r="O9" s="101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76">
        <v>29</v>
      </c>
      <c r="E10" s="144"/>
      <c r="F10" s="144">
        <v>24.14</v>
      </c>
      <c r="G10" s="144">
        <v>51.72</v>
      </c>
      <c r="H10" s="144">
        <v>24.14</v>
      </c>
      <c r="I10" s="43">
        <f t="shared" si="5"/>
        <v>4</v>
      </c>
      <c r="J10" s="21"/>
      <c r="K10" s="98">
        <f t="shared" si="2"/>
        <v>29</v>
      </c>
      <c r="L10" s="99">
        <f t="shared" si="6"/>
        <v>21.999400000000001</v>
      </c>
      <c r="M10" s="100">
        <f t="shared" si="0"/>
        <v>75.86</v>
      </c>
      <c r="N10" s="99">
        <f t="shared" si="7"/>
        <v>0</v>
      </c>
      <c r="O10" s="101">
        <f t="shared" si="1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76">
        <v>26</v>
      </c>
      <c r="E11" s="208"/>
      <c r="F11" s="208">
        <v>15.38</v>
      </c>
      <c r="G11" s="208">
        <v>61.54</v>
      </c>
      <c r="H11" s="264">
        <v>23.08</v>
      </c>
      <c r="I11" s="46">
        <f t="shared" si="5"/>
        <v>4.077</v>
      </c>
      <c r="J11" s="21"/>
      <c r="K11" s="98">
        <f t="shared" si="2"/>
        <v>26</v>
      </c>
      <c r="L11" s="99">
        <f t="shared" si="6"/>
        <v>22.001199999999997</v>
      </c>
      <c r="M11" s="100">
        <f t="shared" si="0"/>
        <v>84.62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77">
        <v>6</v>
      </c>
      <c r="E12" s="208"/>
      <c r="F12" s="208">
        <v>16.670000000000002</v>
      </c>
      <c r="G12" s="208">
        <v>66.67</v>
      </c>
      <c r="H12" s="278">
        <v>16.670000000000002</v>
      </c>
      <c r="I12" s="43">
        <f t="shared" si="5"/>
        <v>4.0004</v>
      </c>
      <c r="J12" s="21"/>
      <c r="K12" s="98">
        <f t="shared" si="2"/>
        <v>6</v>
      </c>
      <c r="L12" s="99">
        <f t="shared" si="6"/>
        <v>5.0004</v>
      </c>
      <c r="M12" s="100">
        <f t="shared" si="0"/>
        <v>83.34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75">
        <v>8</v>
      </c>
      <c r="E13" s="208"/>
      <c r="F13" s="208">
        <v>37.5</v>
      </c>
      <c r="G13" s="208">
        <v>62.5</v>
      </c>
      <c r="H13" s="208"/>
      <c r="I13" s="43">
        <f t="shared" si="5"/>
        <v>3.625</v>
      </c>
      <c r="J13" s="21"/>
      <c r="K13" s="98">
        <f t="shared" si="2"/>
        <v>8</v>
      </c>
      <c r="L13" s="99">
        <f t="shared" si="6"/>
        <v>5</v>
      </c>
      <c r="M13" s="100">
        <f t="shared" si="0"/>
        <v>62.5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76">
        <v>34</v>
      </c>
      <c r="E14" s="144"/>
      <c r="F14" s="144">
        <v>70.59</v>
      </c>
      <c r="G14" s="144">
        <v>26.47</v>
      </c>
      <c r="H14" s="144">
        <v>2.94</v>
      </c>
      <c r="I14" s="43">
        <f t="shared" si="5"/>
        <v>3.3234999999999997</v>
      </c>
      <c r="J14" s="21"/>
      <c r="K14" s="98">
        <f t="shared" si="2"/>
        <v>34</v>
      </c>
      <c r="L14" s="99">
        <f t="shared" si="6"/>
        <v>9.9994000000000014</v>
      </c>
      <c r="M14" s="100">
        <f t="shared" si="0"/>
        <v>29.41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76">
        <v>21</v>
      </c>
      <c r="E15" s="208"/>
      <c r="F15" s="208">
        <v>14.29</v>
      </c>
      <c r="G15" s="208">
        <v>76.19</v>
      </c>
      <c r="H15" s="278">
        <v>9.52</v>
      </c>
      <c r="I15" s="43">
        <f t="shared" si="5"/>
        <v>3.9523000000000001</v>
      </c>
      <c r="J15" s="21"/>
      <c r="K15" s="98">
        <f t="shared" si="2"/>
        <v>21</v>
      </c>
      <c r="L15" s="99">
        <f t="shared" si="6"/>
        <v>17.999099999999999</v>
      </c>
      <c r="M15" s="100">
        <f t="shared" si="0"/>
        <v>85.71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76">
        <v>14</v>
      </c>
      <c r="E16" s="208">
        <v>14.29</v>
      </c>
      <c r="F16" s="208">
        <v>35.71</v>
      </c>
      <c r="G16" s="208">
        <v>50</v>
      </c>
      <c r="H16" s="208"/>
      <c r="I16" s="45">
        <f t="shared" si="5"/>
        <v>3.3571</v>
      </c>
      <c r="J16" s="21"/>
      <c r="K16" s="102">
        <f t="shared" si="2"/>
        <v>14</v>
      </c>
      <c r="L16" s="103">
        <f t="shared" si="6"/>
        <v>7</v>
      </c>
      <c r="M16" s="104">
        <f t="shared" si="0"/>
        <v>50</v>
      </c>
      <c r="N16" s="103">
        <f t="shared" si="7"/>
        <v>2.0005999999999999</v>
      </c>
      <c r="O16" s="105">
        <f t="shared" si="1"/>
        <v>14.29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190</v>
      </c>
      <c r="E17" s="38">
        <v>1.0866666666666667</v>
      </c>
      <c r="F17" s="38">
        <v>57.171666666666681</v>
      </c>
      <c r="G17" s="38">
        <v>38.283333333333339</v>
      </c>
      <c r="H17" s="38">
        <v>3.4583333333333335</v>
      </c>
      <c r="I17" s="39">
        <f>AVERAGE(I18:I29)</f>
        <v>3.4411333333333332</v>
      </c>
      <c r="J17" s="21"/>
      <c r="K17" s="471">
        <f t="shared" si="2"/>
        <v>190</v>
      </c>
      <c r="L17" s="472">
        <f>SUM(L18:L29)</f>
        <v>94.003600000000006</v>
      </c>
      <c r="M17" s="480">
        <f t="shared" si="0"/>
        <v>41.741666666666674</v>
      </c>
      <c r="N17" s="472">
        <f>SUM(N18:N29)</f>
        <v>2.9991999999999996</v>
      </c>
      <c r="O17" s="479">
        <f t="shared" si="1"/>
        <v>1.0866666666666667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79">
        <v>17</v>
      </c>
      <c r="E18" s="144"/>
      <c r="F18" s="144">
        <v>29.41</v>
      </c>
      <c r="G18" s="144">
        <v>70.59</v>
      </c>
      <c r="H18" s="144"/>
      <c r="I18" s="42">
        <f t="shared" ref="I18:I29" si="8">(E18*2+F18*3+G18*4+H18*5)/100</f>
        <v>3.7059000000000002</v>
      </c>
      <c r="J18" s="21"/>
      <c r="K18" s="94">
        <f t="shared" si="2"/>
        <v>17</v>
      </c>
      <c r="L18" s="95">
        <f t="shared" ref="L18:L20" si="9">M18*K18/100</f>
        <v>12.000299999999999</v>
      </c>
      <c r="M18" s="96">
        <f t="shared" si="0"/>
        <v>70.59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80">
        <v>32</v>
      </c>
      <c r="E19" s="144"/>
      <c r="F19" s="144">
        <v>46.87</v>
      </c>
      <c r="G19" s="144">
        <v>50</v>
      </c>
      <c r="H19" s="144">
        <v>3.13</v>
      </c>
      <c r="I19" s="43">
        <f t="shared" si="8"/>
        <v>3.5625999999999998</v>
      </c>
      <c r="J19" s="21"/>
      <c r="K19" s="98">
        <f t="shared" si="2"/>
        <v>32</v>
      </c>
      <c r="L19" s="99">
        <f t="shared" si="9"/>
        <v>17.0016</v>
      </c>
      <c r="M19" s="100">
        <f t="shared" si="0"/>
        <v>53.13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80">
        <v>1</v>
      </c>
      <c r="E20" s="144"/>
      <c r="F20" s="144">
        <v>100</v>
      </c>
      <c r="G20" s="144"/>
      <c r="H20" s="144"/>
      <c r="I20" s="43">
        <f t="shared" si="8"/>
        <v>3</v>
      </c>
      <c r="J20" s="21"/>
      <c r="K20" s="98">
        <f t="shared" si="2"/>
        <v>1</v>
      </c>
      <c r="L20" s="99">
        <f t="shared" si="9"/>
        <v>0</v>
      </c>
      <c r="M20" s="100">
        <f t="shared" si="0"/>
        <v>0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80">
        <v>6</v>
      </c>
      <c r="E21" s="208"/>
      <c r="F21" s="208">
        <v>66.66</v>
      </c>
      <c r="G21" s="208">
        <v>16.670000000000002</v>
      </c>
      <c r="H21" s="208">
        <v>16.670000000000002</v>
      </c>
      <c r="I21" s="43">
        <f t="shared" si="8"/>
        <v>3.5000999999999998</v>
      </c>
      <c r="J21" s="21"/>
      <c r="K21" s="98">
        <f t="shared" si="2"/>
        <v>6</v>
      </c>
      <c r="L21" s="99">
        <f t="shared" si="6"/>
        <v>2.0004000000000004</v>
      </c>
      <c r="M21" s="100">
        <f t="shared" si="0"/>
        <v>33.340000000000003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80">
        <v>27</v>
      </c>
      <c r="E22" s="208"/>
      <c r="F22" s="208">
        <v>37.03</v>
      </c>
      <c r="G22" s="208">
        <v>55.56</v>
      </c>
      <c r="H22" s="208">
        <v>7.41</v>
      </c>
      <c r="I22" s="43">
        <f t="shared" si="8"/>
        <v>3.7038000000000006</v>
      </c>
      <c r="J22" s="21"/>
      <c r="K22" s="98">
        <f t="shared" si="2"/>
        <v>27</v>
      </c>
      <c r="L22" s="99">
        <f t="shared" si="6"/>
        <v>17.001899999999999</v>
      </c>
      <c r="M22" s="100">
        <f t="shared" si="0"/>
        <v>62.97</v>
      </c>
      <c r="N22" s="99">
        <f t="shared" si="7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80">
        <v>23</v>
      </c>
      <c r="E23" s="206">
        <v>13.04</v>
      </c>
      <c r="F23" s="206">
        <v>73.92</v>
      </c>
      <c r="G23" s="206">
        <v>13.04</v>
      </c>
      <c r="H23" s="282"/>
      <c r="I23" s="43">
        <f t="shared" si="8"/>
        <v>3</v>
      </c>
      <c r="J23" s="21"/>
      <c r="K23" s="98">
        <f t="shared" si="2"/>
        <v>23</v>
      </c>
      <c r="L23" s="99">
        <f t="shared" si="6"/>
        <v>2.9991999999999996</v>
      </c>
      <c r="M23" s="100">
        <f t="shared" si="0"/>
        <v>13.04</v>
      </c>
      <c r="N23" s="99">
        <f t="shared" si="7"/>
        <v>2.9991999999999996</v>
      </c>
      <c r="O23" s="101">
        <f t="shared" si="1"/>
        <v>13.04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80">
        <v>8</v>
      </c>
      <c r="E24" s="144"/>
      <c r="F24" s="144">
        <v>37.5</v>
      </c>
      <c r="G24" s="144">
        <v>62.5</v>
      </c>
      <c r="H24" s="144"/>
      <c r="I24" s="43">
        <f t="shared" si="8"/>
        <v>3.625</v>
      </c>
      <c r="J24" s="21"/>
      <c r="K24" s="98">
        <f t="shared" si="2"/>
        <v>8</v>
      </c>
      <c r="L24" s="99">
        <f t="shared" si="6"/>
        <v>5</v>
      </c>
      <c r="M24" s="100">
        <f t="shared" si="0"/>
        <v>62.5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53">
        <v>8</v>
      </c>
      <c r="B25" s="48">
        <v>20550</v>
      </c>
      <c r="C25" s="19" t="s">
        <v>17</v>
      </c>
      <c r="D25" s="280">
        <v>4</v>
      </c>
      <c r="E25" s="208"/>
      <c r="F25" s="208">
        <v>75</v>
      </c>
      <c r="G25" s="208">
        <v>25</v>
      </c>
      <c r="H25" s="144"/>
      <c r="I25" s="43">
        <f t="shared" si="8"/>
        <v>3.25</v>
      </c>
      <c r="J25" s="21"/>
      <c r="K25" s="98">
        <f t="shared" si="2"/>
        <v>4</v>
      </c>
      <c r="L25" s="99">
        <f t="shared" si="6"/>
        <v>1</v>
      </c>
      <c r="M25" s="100">
        <f t="shared" si="0"/>
        <v>25</v>
      </c>
      <c r="N25" s="112">
        <f t="shared" si="7"/>
        <v>0</v>
      </c>
      <c r="O25" s="101">
        <f t="shared" si="1"/>
        <v>0</v>
      </c>
    </row>
    <row r="26" spans="1:16" s="1" customFormat="1" ht="15" customHeight="1" x14ac:dyDescent="0.25">
      <c r="A26" s="253">
        <v>9</v>
      </c>
      <c r="B26" s="48">
        <v>20630</v>
      </c>
      <c r="C26" s="19" t="s">
        <v>18</v>
      </c>
      <c r="D26" s="280">
        <v>8</v>
      </c>
      <c r="E26" s="208"/>
      <c r="F26" s="208">
        <v>75</v>
      </c>
      <c r="G26" s="208">
        <v>25</v>
      </c>
      <c r="H26" s="144"/>
      <c r="I26" s="43">
        <f t="shared" si="8"/>
        <v>3.25</v>
      </c>
      <c r="J26" s="21"/>
      <c r="K26" s="98">
        <f t="shared" si="2"/>
        <v>8</v>
      </c>
      <c r="L26" s="99">
        <f t="shared" si="6"/>
        <v>2</v>
      </c>
      <c r="M26" s="100">
        <f t="shared" si="0"/>
        <v>25</v>
      </c>
      <c r="N26" s="112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53">
        <v>10</v>
      </c>
      <c r="B27" s="48">
        <v>20810</v>
      </c>
      <c r="C27" s="19" t="s">
        <v>19</v>
      </c>
      <c r="D27" s="280">
        <v>19</v>
      </c>
      <c r="E27" s="144"/>
      <c r="F27" s="144">
        <v>63.16</v>
      </c>
      <c r="G27" s="144">
        <v>36.840000000000003</v>
      </c>
      <c r="H27" s="144"/>
      <c r="I27" s="43">
        <f t="shared" si="8"/>
        <v>3.3684000000000003</v>
      </c>
      <c r="J27" s="21"/>
      <c r="K27" s="98">
        <f t="shared" si="2"/>
        <v>19</v>
      </c>
      <c r="L27" s="99">
        <f t="shared" si="6"/>
        <v>6.9996</v>
      </c>
      <c r="M27" s="100">
        <f t="shared" si="0"/>
        <v>36.840000000000003</v>
      </c>
      <c r="N27" s="112">
        <f t="shared" si="7"/>
        <v>0</v>
      </c>
      <c r="O27" s="101">
        <f t="shared" si="1"/>
        <v>0</v>
      </c>
    </row>
    <row r="28" spans="1:16" s="1" customFormat="1" ht="15" customHeight="1" x14ac:dyDescent="0.25">
      <c r="A28" s="253">
        <v>11</v>
      </c>
      <c r="B28" s="48">
        <v>20900</v>
      </c>
      <c r="C28" s="19" t="s">
        <v>20</v>
      </c>
      <c r="D28" s="280">
        <v>28</v>
      </c>
      <c r="E28" s="144"/>
      <c r="F28" s="144">
        <v>28.57</v>
      </c>
      <c r="G28" s="144">
        <v>57.14</v>
      </c>
      <c r="H28" s="144">
        <v>14.29</v>
      </c>
      <c r="I28" s="43">
        <f t="shared" si="8"/>
        <v>3.8571999999999997</v>
      </c>
      <c r="J28" s="21"/>
      <c r="K28" s="98">
        <f t="shared" si="2"/>
        <v>28</v>
      </c>
      <c r="L28" s="99">
        <f t="shared" si="6"/>
        <v>20.000400000000003</v>
      </c>
      <c r="M28" s="100">
        <f t="shared" si="0"/>
        <v>71.430000000000007</v>
      </c>
      <c r="N28" s="112">
        <f t="shared" si="7"/>
        <v>0</v>
      </c>
      <c r="O28" s="101">
        <f t="shared" si="1"/>
        <v>0</v>
      </c>
    </row>
    <row r="29" spans="1:16" s="1" customFormat="1" ht="15" customHeight="1" thickBot="1" x14ac:dyDescent="0.3">
      <c r="A29" s="254">
        <v>12</v>
      </c>
      <c r="B29" s="52">
        <v>21350</v>
      </c>
      <c r="C29" s="20" t="s">
        <v>22</v>
      </c>
      <c r="D29" s="281">
        <v>17</v>
      </c>
      <c r="E29" s="125"/>
      <c r="F29" s="125">
        <v>52.94</v>
      </c>
      <c r="G29" s="125">
        <v>47.06</v>
      </c>
      <c r="H29" s="126"/>
      <c r="I29" s="45">
        <f t="shared" si="8"/>
        <v>3.4706000000000001</v>
      </c>
      <c r="J29" s="21"/>
      <c r="K29" s="102">
        <f t="shared" si="2"/>
        <v>17</v>
      </c>
      <c r="L29" s="103">
        <f t="shared" si="6"/>
        <v>8.0001999999999995</v>
      </c>
      <c r="M29" s="104">
        <f t="shared" si="0"/>
        <v>47.06</v>
      </c>
      <c r="N29" s="150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263</v>
      </c>
      <c r="E30" s="38">
        <v>0.37789473684210523</v>
      </c>
      <c r="F30" s="38">
        <v>50.71631578947369</v>
      </c>
      <c r="G30" s="38">
        <v>44.926315789473676</v>
      </c>
      <c r="H30" s="38">
        <v>3.9794736842105265</v>
      </c>
      <c r="I30" s="39">
        <f>AVERAGE(I31:I47)</f>
        <v>3.4888058823529406</v>
      </c>
      <c r="J30" s="21"/>
      <c r="K30" s="471">
        <f t="shared" si="2"/>
        <v>263</v>
      </c>
      <c r="L30" s="472">
        <f>SUM(L31:L47)</f>
        <v>116.99890000000001</v>
      </c>
      <c r="M30" s="480">
        <f t="shared" si="0"/>
        <v>48.905789473684202</v>
      </c>
      <c r="N30" s="472">
        <f>SUM(N31:N47)</f>
        <v>2.0004</v>
      </c>
      <c r="O30" s="479">
        <f t="shared" si="1"/>
        <v>0.37789473684210523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83">
        <v>22</v>
      </c>
      <c r="E31" s="208"/>
      <c r="F31" s="208">
        <v>27.27</v>
      </c>
      <c r="G31" s="208">
        <v>72.73</v>
      </c>
      <c r="H31" s="208"/>
      <c r="I31" s="42">
        <f t="shared" ref="I31:I47" si="11">(E31*2+F31*3+G31*4+H31*5)/100</f>
        <v>3.7273000000000001</v>
      </c>
      <c r="J31" s="7"/>
      <c r="K31" s="94">
        <f t="shared" si="2"/>
        <v>22</v>
      </c>
      <c r="L31" s="95">
        <f t="shared" si="6"/>
        <v>16.000600000000002</v>
      </c>
      <c r="M31" s="96">
        <f t="shared" si="0"/>
        <v>72.73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83">
        <v>18</v>
      </c>
      <c r="E32" s="144"/>
      <c r="F32" s="144">
        <v>38.89</v>
      </c>
      <c r="G32" s="144">
        <v>38.89</v>
      </c>
      <c r="H32" s="144">
        <v>22.22</v>
      </c>
      <c r="I32" s="43">
        <f t="shared" si="11"/>
        <v>3.8333000000000004</v>
      </c>
      <c r="J32" s="7"/>
      <c r="K32" s="98">
        <f t="shared" si="2"/>
        <v>18</v>
      </c>
      <c r="L32" s="99">
        <f t="shared" si="6"/>
        <v>10.9998</v>
      </c>
      <c r="M32" s="100">
        <f t="shared" si="0"/>
        <v>61.11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83">
        <v>38</v>
      </c>
      <c r="E33" s="208">
        <v>2.63</v>
      </c>
      <c r="F33" s="208">
        <v>60.53</v>
      </c>
      <c r="G33" s="208">
        <v>36.840000000000003</v>
      </c>
      <c r="H33" s="208"/>
      <c r="I33" s="46">
        <f t="shared" si="11"/>
        <v>3.3421000000000003</v>
      </c>
      <c r="J33" s="7"/>
      <c r="K33" s="98">
        <f t="shared" si="2"/>
        <v>38</v>
      </c>
      <c r="L33" s="99">
        <f t="shared" si="6"/>
        <v>13.9992</v>
      </c>
      <c r="M33" s="100">
        <f t="shared" si="0"/>
        <v>36.840000000000003</v>
      </c>
      <c r="N33" s="99">
        <f t="shared" si="7"/>
        <v>0.99939999999999996</v>
      </c>
      <c r="O33" s="101">
        <f t="shared" si="1"/>
        <v>2.63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83">
        <v>7</v>
      </c>
      <c r="E34" s="208"/>
      <c r="F34" s="208">
        <v>14.29</v>
      </c>
      <c r="G34" s="208">
        <v>85.71</v>
      </c>
      <c r="H34" s="286"/>
      <c r="I34" s="43">
        <f t="shared" si="11"/>
        <v>3.8571</v>
      </c>
      <c r="J34" s="7"/>
      <c r="K34" s="98">
        <f t="shared" si="2"/>
        <v>7</v>
      </c>
      <c r="L34" s="99">
        <f t="shared" si="6"/>
        <v>5.9996999999999989</v>
      </c>
      <c r="M34" s="100">
        <f t="shared" si="0"/>
        <v>85.71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83">
        <v>28</v>
      </c>
      <c r="E35" s="208"/>
      <c r="F35" s="208">
        <v>42.86</v>
      </c>
      <c r="G35" s="208">
        <v>53.57</v>
      </c>
      <c r="H35" s="285">
        <v>3.57</v>
      </c>
      <c r="I35" s="43">
        <f t="shared" si="11"/>
        <v>3.6071000000000004</v>
      </c>
      <c r="J35" s="7"/>
      <c r="K35" s="98">
        <f t="shared" si="2"/>
        <v>28</v>
      </c>
      <c r="L35" s="99">
        <f t="shared" si="6"/>
        <v>15.9992</v>
      </c>
      <c r="M35" s="100">
        <f t="shared" si="0"/>
        <v>57.14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83">
        <v>5</v>
      </c>
      <c r="E36" s="144"/>
      <c r="F36" s="144">
        <v>60</v>
      </c>
      <c r="G36" s="144">
        <v>40</v>
      </c>
      <c r="H36" s="144"/>
      <c r="I36" s="43">
        <f t="shared" si="11"/>
        <v>3.4</v>
      </c>
      <c r="J36" s="7"/>
      <c r="K36" s="98">
        <f t="shared" si="2"/>
        <v>5</v>
      </c>
      <c r="L36" s="99">
        <f t="shared" si="6"/>
        <v>2</v>
      </c>
      <c r="M36" s="100">
        <f t="shared" si="0"/>
        <v>40</v>
      </c>
      <c r="N36" s="99">
        <f t="shared" si="7"/>
        <v>0</v>
      </c>
      <c r="O36" s="101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83">
        <v>31</v>
      </c>
      <c r="E37" s="208"/>
      <c r="F37" s="208">
        <v>77.42</v>
      </c>
      <c r="G37" s="208">
        <v>22.58</v>
      </c>
      <c r="H37" s="144"/>
      <c r="I37" s="43">
        <f t="shared" si="11"/>
        <v>3.2258</v>
      </c>
      <c r="J37" s="7"/>
      <c r="K37" s="98">
        <f t="shared" si="2"/>
        <v>31</v>
      </c>
      <c r="L37" s="99">
        <f t="shared" si="6"/>
        <v>6.9997999999999987</v>
      </c>
      <c r="M37" s="100">
        <f t="shared" si="0"/>
        <v>22.58</v>
      </c>
      <c r="N37" s="112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83">
        <v>3</v>
      </c>
      <c r="E38" s="144"/>
      <c r="F38" s="144">
        <v>33.33</v>
      </c>
      <c r="G38" s="144">
        <v>66.67</v>
      </c>
      <c r="H38" s="144"/>
      <c r="I38" s="43">
        <f t="shared" si="11"/>
        <v>3.6667000000000001</v>
      </c>
      <c r="J38" s="7"/>
      <c r="K38" s="98">
        <f t="shared" si="2"/>
        <v>3</v>
      </c>
      <c r="L38" s="99">
        <f t="shared" si="6"/>
        <v>2.0000999999999998</v>
      </c>
      <c r="M38" s="100">
        <f t="shared" si="0"/>
        <v>66.67</v>
      </c>
      <c r="N38" s="112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83">
        <v>19</v>
      </c>
      <c r="E39" s="144"/>
      <c r="F39" s="144">
        <v>42.1</v>
      </c>
      <c r="G39" s="144">
        <v>47.37</v>
      </c>
      <c r="H39" s="144">
        <v>10.53</v>
      </c>
      <c r="I39" s="43">
        <f t="shared" si="11"/>
        <v>3.6842999999999995</v>
      </c>
      <c r="J39" s="7"/>
      <c r="K39" s="98">
        <f t="shared" si="2"/>
        <v>19</v>
      </c>
      <c r="L39" s="99">
        <f t="shared" si="6"/>
        <v>11.000999999999999</v>
      </c>
      <c r="M39" s="100">
        <f t="shared" si="0"/>
        <v>57.9</v>
      </c>
      <c r="N39" s="112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53">
        <v>10</v>
      </c>
      <c r="B40" s="48">
        <v>30500</v>
      </c>
      <c r="C40" s="19" t="s">
        <v>30</v>
      </c>
      <c r="D40" s="283">
        <v>10</v>
      </c>
      <c r="E40" s="144"/>
      <c r="F40" s="144">
        <v>80</v>
      </c>
      <c r="G40" s="144">
        <v>20</v>
      </c>
      <c r="H40" s="144"/>
      <c r="I40" s="43">
        <f t="shared" si="11"/>
        <v>3.2</v>
      </c>
      <c r="J40" s="7"/>
      <c r="K40" s="98">
        <f t="shared" si="2"/>
        <v>10</v>
      </c>
      <c r="L40" s="99">
        <f t="shared" si="6"/>
        <v>2</v>
      </c>
      <c r="M40" s="100">
        <f t="shared" si="0"/>
        <v>20</v>
      </c>
      <c r="N40" s="112">
        <f t="shared" si="7"/>
        <v>0</v>
      </c>
      <c r="O40" s="101">
        <f t="shared" si="1"/>
        <v>0</v>
      </c>
    </row>
    <row r="41" spans="1:15" s="1" customFormat="1" ht="15" customHeight="1" x14ac:dyDescent="0.25">
      <c r="A41" s="253">
        <v>11</v>
      </c>
      <c r="B41" s="48">
        <v>30530</v>
      </c>
      <c r="C41" s="19" t="s">
        <v>31</v>
      </c>
      <c r="D41" s="283">
        <v>11</v>
      </c>
      <c r="E41" s="208"/>
      <c r="F41" s="208">
        <v>63.64</v>
      </c>
      <c r="G41" s="208">
        <v>36.36</v>
      </c>
      <c r="H41" s="208"/>
      <c r="I41" s="43">
        <f t="shared" si="11"/>
        <v>3.3635999999999999</v>
      </c>
      <c r="J41" s="7"/>
      <c r="K41" s="98">
        <f t="shared" si="2"/>
        <v>11</v>
      </c>
      <c r="L41" s="99">
        <f t="shared" si="6"/>
        <v>3.9995999999999996</v>
      </c>
      <c r="M41" s="100">
        <f t="shared" si="0"/>
        <v>36.36</v>
      </c>
      <c r="N41" s="112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53">
        <v>12</v>
      </c>
      <c r="B42" s="48">
        <v>30640</v>
      </c>
      <c r="C42" s="19" t="s">
        <v>32</v>
      </c>
      <c r="D42" s="283">
        <v>7</v>
      </c>
      <c r="E42" s="144"/>
      <c r="F42" s="144">
        <v>28.57</v>
      </c>
      <c r="G42" s="144">
        <v>57.14</v>
      </c>
      <c r="H42" s="144">
        <v>14.29</v>
      </c>
      <c r="I42" s="43">
        <f t="shared" si="11"/>
        <v>3.8571999999999997</v>
      </c>
      <c r="J42" s="7"/>
      <c r="K42" s="98">
        <f t="shared" si="2"/>
        <v>7</v>
      </c>
      <c r="L42" s="99">
        <f t="shared" si="6"/>
        <v>5.0001000000000007</v>
      </c>
      <c r="M42" s="100">
        <f t="shared" si="0"/>
        <v>71.430000000000007</v>
      </c>
      <c r="N42" s="99">
        <f t="shared" si="7"/>
        <v>0</v>
      </c>
      <c r="O42" s="101">
        <f t="shared" si="1"/>
        <v>0</v>
      </c>
    </row>
    <row r="43" spans="1:15" s="1" customFormat="1" ht="15" customHeight="1" x14ac:dyDescent="0.25">
      <c r="A43" s="253">
        <v>13</v>
      </c>
      <c r="B43" s="48">
        <v>30650</v>
      </c>
      <c r="C43" s="19" t="s">
        <v>33</v>
      </c>
      <c r="D43" s="283">
        <v>22</v>
      </c>
      <c r="E43" s="208">
        <v>4.55</v>
      </c>
      <c r="F43" s="208">
        <v>77.27</v>
      </c>
      <c r="G43" s="208">
        <v>18.18</v>
      </c>
      <c r="H43" s="208"/>
      <c r="I43" s="43">
        <f t="shared" si="11"/>
        <v>3.1362999999999999</v>
      </c>
      <c r="J43" s="7"/>
      <c r="K43" s="98">
        <f t="shared" si="2"/>
        <v>22</v>
      </c>
      <c r="L43" s="99">
        <f t="shared" si="6"/>
        <v>3.9995999999999996</v>
      </c>
      <c r="M43" s="100">
        <f t="shared" si="0"/>
        <v>18.18</v>
      </c>
      <c r="N43" s="99">
        <f t="shared" si="7"/>
        <v>1.0009999999999999</v>
      </c>
      <c r="O43" s="101">
        <f t="shared" si="1"/>
        <v>4.55</v>
      </c>
    </row>
    <row r="44" spans="1:15" s="1" customFormat="1" ht="15" customHeight="1" x14ac:dyDescent="0.25">
      <c r="A44" s="253">
        <v>14</v>
      </c>
      <c r="B44" s="48">
        <v>30790</v>
      </c>
      <c r="C44" s="19" t="s">
        <v>34</v>
      </c>
      <c r="D44" s="283">
        <v>7</v>
      </c>
      <c r="E44" s="144"/>
      <c r="F44" s="144">
        <v>85.71</v>
      </c>
      <c r="G44" s="144">
        <v>14.29</v>
      </c>
      <c r="H44" s="144"/>
      <c r="I44" s="43">
        <f t="shared" si="11"/>
        <v>3.1428999999999996</v>
      </c>
      <c r="J44" s="7"/>
      <c r="K44" s="98">
        <f t="shared" si="2"/>
        <v>7</v>
      </c>
      <c r="L44" s="99">
        <f t="shared" si="6"/>
        <v>1.0003</v>
      </c>
      <c r="M44" s="100">
        <f t="shared" si="0"/>
        <v>14.29</v>
      </c>
      <c r="N44" s="112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53">
        <v>15</v>
      </c>
      <c r="B45" s="48">
        <v>30890</v>
      </c>
      <c r="C45" s="19" t="s">
        <v>35</v>
      </c>
      <c r="D45" s="283">
        <v>13</v>
      </c>
      <c r="E45" s="144"/>
      <c r="F45" s="144">
        <v>69.23</v>
      </c>
      <c r="G45" s="144">
        <v>30.77</v>
      </c>
      <c r="H45" s="144"/>
      <c r="I45" s="43">
        <f t="shared" si="11"/>
        <v>3.3076999999999996</v>
      </c>
      <c r="J45" s="7"/>
      <c r="K45" s="98">
        <f t="shared" si="2"/>
        <v>13</v>
      </c>
      <c r="L45" s="99">
        <f t="shared" si="6"/>
        <v>4.0000999999999998</v>
      </c>
      <c r="M45" s="100">
        <f t="shared" si="0"/>
        <v>30.77</v>
      </c>
      <c r="N45" s="99">
        <f t="shared" si="7"/>
        <v>0</v>
      </c>
      <c r="O45" s="101">
        <f t="shared" si="1"/>
        <v>0</v>
      </c>
    </row>
    <row r="46" spans="1:15" s="1" customFormat="1" ht="15" customHeight="1" x14ac:dyDescent="0.25">
      <c r="A46" s="253">
        <v>16</v>
      </c>
      <c r="B46" s="48">
        <v>30940</v>
      </c>
      <c r="C46" s="19" t="s">
        <v>36</v>
      </c>
      <c r="D46" s="283">
        <v>16</v>
      </c>
      <c r="E46" s="206"/>
      <c r="F46" s="206">
        <v>37.5</v>
      </c>
      <c r="G46" s="206">
        <v>62.5</v>
      </c>
      <c r="H46" s="144"/>
      <c r="I46" s="43">
        <f t="shared" si="11"/>
        <v>3.625</v>
      </c>
      <c r="J46" s="7"/>
      <c r="K46" s="98">
        <f t="shared" si="2"/>
        <v>16</v>
      </c>
      <c r="L46" s="99">
        <f t="shared" si="6"/>
        <v>10</v>
      </c>
      <c r="M46" s="100">
        <f t="shared" si="0"/>
        <v>62.5</v>
      </c>
      <c r="N46" s="99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54">
        <v>17</v>
      </c>
      <c r="B47" s="52">
        <v>31480</v>
      </c>
      <c r="C47" s="20" t="s">
        <v>38</v>
      </c>
      <c r="D47" s="284">
        <v>6</v>
      </c>
      <c r="E47" s="125"/>
      <c r="F47" s="125">
        <v>66.67</v>
      </c>
      <c r="G47" s="125">
        <v>33.33</v>
      </c>
      <c r="H47" s="126"/>
      <c r="I47" s="45">
        <f t="shared" si="11"/>
        <v>3.3332999999999999</v>
      </c>
      <c r="J47" s="7"/>
      <c r="K47" s="102">
        <f t="shared" si="2"/>
        <v>6</v>
      </c>
      <c r="L47" s="103">
        <f t="shared" si="6"/>
        <v>1.9997999999999998</v>
      </c>
      <c r="M47" s="104">
        <f t="shared" si="0"/>
        <v>33.33</v>
      </c>
      <c r="N47" s="103">
        <f t="shared" si="7"/>
        <v>0</v>
      </c>
      <c r="O47" s="105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263</v>
      </c>
      <c r="E48" s="83">
        <v>1.5415789473684209</v>
      </c>
      <c r="F48" s="83">
        <v>41.863157894736844</v>
      </c>
      <c r="G48" s="83">
        <v>48.462105263157888</v>
      </c>
      <c r="H48" s="83">
        <v>8.1331578947368435</v>
      </c>
      <c r="I48" s="41">
        <f>AVERAGE(I49:I67)</f>
        <v>3.6318684210526322</v>
      </c>
      <c r="J48" s="21"/>
      <c r="K48" s="471">
        <f t="shared" si="2"/>
        <v>263</v>
      </c>
      <c r="L48" s="472">
        <f>SUM(L49:L67)</f>
        <v>159.00160000000002</v>
      </c>
      <c r="M48" s="480">
        <f t="shared" si="0"/>
        <v>56.595263157894735</v>
      </c>
      <c r="N48" s="472">
        <f>SUM(N49:N67)</f>
        <v>3.9995999999999996</v>
      </c>
      <c r="O48" s="479">
        <f t="shared" si="1"/>
        <v>1.5415789473684209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87">
        <v>39</v>
      </c>
      <c r="E49" s="208"/>
      <c r="F49" s="208">
        <v>25.64</v>
      </c>
      <c r="G49" s="208">
        <v>61.54</v>
      </c>
      <c r="H49" s="208">
        <v>12.82</v>
      </c>
      <c r="I49" s="42">
        <f t="shared" ref="I49:I67" si="12">(E49*2+F49*3+G49*4+H49*5)/100</f>
        <v>3.8717999999999995</v>
      </c>
      <c r="J49" s="21"/>
      <c r="K49" s="94">
        <f t="shared" si="2"/>
        <v>39</v>
      </c>
      <c r="L49" s="95">
        <f t="shared" si="6"/>
        <v>29.000399999999999</v>
      </c>
      <c r="M49" s="96">
        <f t="shared" si="0"/>
        <v>74.36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88">
        <v>8</v>
      </c>
      <c r="E50" s="144"/>
      <c r="F50" s="144">
        <v>37.5</v>
      </c>
      <c r="G50" s="144">
        <v>62.5</v>
      </c>
      <c r="H50" s="144"/>
      <c r="I50" s="43">
        <f t="shared" si="12"/>
        <v>3.625</v>
      </c>
      <c r="J50" s="21"/>
      <c r="K50" s="98">
        <f t="shared" si="2"/>
        <v>8</v>
      </c>
      <c r="L50" s="99">
        <f t="shared" si="6"/>
        <v>5</v>
      </c>
      <c r="M50" s="100">
        <f t="shared" si="0"/>
        <v>62.5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88">
        <v>20</v>
      </c>
      <c r="E51" s="144"/>
      <c r="F51" s="144">
        <v>20</v>
      </c>
      <c r="G51" s="144">
        <v>70</v>
      </c>
      <c r="H51" s="144">
        <v>10</v>
      </c>
      <c r="I51" s="43">
        <f t="shared" si="12"/>
        <v>3.9</v>
      </c>
      <c r="J51" s="21"/>
      <c r="K51" s="98">
        <f t="shared" si="2"/>
        <v>20</v>
      </c>
      <c r="L51" s="99">
        <f t="shared" si="6"/>
        <v>16</v>
      </c>
      <c r="M51" s="100">
        <f t="shared" si="0"/>
        <v>80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88">
        <v>34</v>
      </c>
      <c r="E52" s="144"/>
      <c r="F52" s="144">
        <v>29.41</v>
      </c>
      <c r="G52" s="144">
        <v>55.88</v>
      </c>
      <c r="H52" s="144">
        <v>14.71</v>
      </c>
      <c r="I52" s="43">
        <f t="shared" si="12"/>
        <v>3.8530000000000002</v>
      </c>
      <c r="J52" s="21"/>
      <c r="K52" s="98">
        <f t="shared" si="2"/>
        <v>34</v>
      </c>
      <c r="L52" s="99">
        <f t="shared" si="6"/>
        <v>24.000599999999999</v>
      </c>
      <c r="M52" s="100">
        <f t="shared" si="0"/>
        <v>70.59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88">
        <v>21</v>
      </c>
      <c r="E53" s="208"/>
      <c r="F53" s="208">
        <v>38.1</v>
      </c>
      <c r="G53" s="208">
        <v>61.9</v>
      </c>
      <c r="H53" s="208"/>
      <c r="I53" s="43">
        <f t="shared" si="12"/>
        <v>3.6189999999999998</v>
      </c>
      <c r="J53" s="21"/>
      <c r="K53" s="98">
        <f t="shared" si="2"/>
        <v>21</v>
      </c>
      <c r="L53" s="99">
        <f t="shared" si="6"/>
        <v>12.998999999999999</v>
      </c>
      <c r="M53" s="100">
        <f t="shared" si="0"/>
        <v>61.9</v>
      </c>
      <c r="N53" s="99">
        <f t="shared" si="7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88">
        <v>21</v>
      </c>
      <c r="E54" s="208"/>
      <c r="F54" s="208">
        <v>19.05</v>
      </c>
      <c r="G54" s="208">
        <v>66.67</v>
      </c>
      <c r="H54" s="208">
        <v>14.29</v>
      </c>
      <c r="I54" s="43">
        <f t="shared" si="12"/>
        <v>3.9528000000000003</v>
      </c>
      <c r="J54" s="21"/>
      <c r="K54" s="98">
        <f t="shared" si="2"/>
        <v>21</v>
      </c>
      <c r="L54" s="99">
        <f t="shared" si="6"/>
        <v>17.0016</v>
      </c>
      <c r="M54" s="100">
        <f t="shared" si="0"/>
        <v>80.960000000000008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88">
        <v>8</v>
      </c>
      <c r="E55" s="144"/>
      <c r="F55" s="144">
        <v>12.5</v>
      </c>
      <c r="G55" s="144">
        <v>87.5</v>
      </c>
      <c r="H55" s="144"/>
      <c r="I55" s="43">
        <f t="shared" si="12"/>
        <v>3.875</v>
      </c>
      <c r="J55" s="21"/>
      <c r="K55" s="98">
        <f t="shared" si="2"/>
        <v>8</v>
      </c>
      <c r="L55" s="99">
        <f t="shared" si="6"/>
        <v>7</v>
      </c>
      <c r="M55" s="100">
        <f t="shared" si="0"/>
        <v>87.5</v>
      </c>
      <c r="N55" s="112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88">
        <v>15</v>
      </c>
      <c r="E56" s="144"/>
      <c r="F56" s="144">
        <v>73.33</v>
      </c>
      <c r="G56" s="144">
        <v>26.67</v>
      </c>
      <c r="H56" s="144"/>
      <c r="I56" s="43">
        <f t="shared" si="12"/>
        <v>3.2667000000000002</v>
      </c>
      <c r="J56" s="21"/>
      <c r="K56" s="98">
        <f t="shared" si="2"/>
        <v>15</v>
      </c>
      <c r="L56" s="99">
        <f t="shared" si="6"/>
        <v>4.0004999999999997</v>
      </c>
      <c r="M56" s="100">
        <f t="shared" si="0"/>
        <v>26.67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88">
        <v>13</v>
      </c>
      <c r="E57" s="208"/>
      <c r="F57" s="208">
        <v>38.46</v>
      </c>
      <c r="G57" s="208">
        <v>46.15</v>
      </c>
      <c r="H57" s="144">
        <v>15.38</v>
      </c>
      <c r="I57" s="43">
        <f t="shared" si="12"/>
        <v>3.7688000000000001</v>
      </c>
      <c r="J57" s="21"/>
      <c r="K57" s="98">
        <f t="shared" si="2"/>
        <v>13</v>
      </c>
      <c r="L57" s="99">
        <f t="shared" si="6"/>
        <v>7.9988999999999999</v>
      </c>
      <c r="M57" s="100">
        <f t="shared" si="0"/>
        <v>61.53</v>
      </c>
      <c r="N57" s="112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88">
        <v>1</v>
      </c>
      <c r="E58" s="208"/>
      <c r="F58" s="208">
        <v>100</v>
      </c>
      <c r="G58" s="208"/>
      <c r="H58" s="144"/>
      <c r="I58" s="43">
        <f t="shared" si="12"/>
        <v>3</v>
      </c>
      <c r="J58" s="21"/>
      <c r="K58" s="98">
        <f t="shared" si="2"/>
        <v>1</v>
      </c>
      <c r="L58" s="99">
        <f t="shared" si="6"/>
        <v>0</v>
      </c>
      <c r="M58" s="100">
        <f t="shared" si="0"/>
        <v>0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88">
        <v>11</v>
      </c>
      <c r="E59" s="144">
        <v>18.18</v>
      </c>
      <c r="F59" s="144">
        <v>63.64</v>
      </c>
      <c r="G59" s="144">
        <v>18.18</v>
      </c>
      <c r="H59" s="144"/>
      <c r="I59" s="43">
        <f t="shared" si="12"/>
        <v>3</v>
      </c>
      <c r="J59" s="21"/>
      <c r="K59" s="98">
        <f t="shared" si="2"/>
        <v>11</v>
      </c>
      <c r="L59" s="99">
        <f t="shared" si="6"/>
        <v>1.9997999999999998</v>
      </c>
      <c r="M59" s="100">
        <f t="shared" si="0"/>
        <v>18.18</v>
      </c>
      <c r="N59" s="99">
        <f t="shared" si="7"/>
        <v>1.9997999999999998</v>
      </c>
      <c r="O59" s="101">
        <f t="shared" si="1"/>
        <v>18.18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88">
        <v>1</v>
      </c>
      <c r="E60" s="144"/>
      <c r="F60" s="144">
        <v>100</v>
      </c>
      <c r="G60" s="144"/>
      <c r="H60" s="144"/>
      <c r="I60" s="43">
        <f t="shared" si="12"/>
        <v>3</v>
      </c>
      <c r="J60" s="21"/>
      <c r="K60" s="98">
        <f t="shared" si="2"/>
        <v>1</v>
      </c>
      <c r="L60" s="99">
        <f t="shared" si="6"/>
        <v>0</v>
      </c>
      <c r="M60" s="100">
        <f t="shared" si="0"/>
        <v>0</v>
      </c>
      <c r="N60" s="99">
        <f t="shared" si="7"/>
        <v>0</v>
      </c>
      <c r="O60" s="101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88">
        <v>10</v>
      </c>
      <c r="E61" s="144"/>
      <c r="F61" s="144">
        <v>50</v>
      </c>
      <c r="G61" s="144">
        <v>50</v>
      </c>
      <c r="H61" s="144"/>
      <c r="I61" s="43">
        <f t="shared" si="12"/>
        <v>3.5</v>
      </c>
      <c r="J61" s="21"/>
      <c r="K61" s="98">
        <f t="shared" si="2"/>
        <v>10</v>
      </c>
      <c r="L61" s="99">
        <f t="shared" si="6"/>
        <v>5</v>
      </c>
      <c r="M61" s="100">
        <f t="shared" si="0"/>
        <v>50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88">
        <v>3</v>
      </c>
      <c r="E62" s="208"/>
      <c r="F62" s="208"/>
      <c r="G62" s="144">
        <v>66.67</v>
      </c>
      <c r="H62" s="144">
        <v>33.33</v>
      </c>
      <c r="I62" s="43">
        <f t="shared" si="12"/>
        <v>4.3332999999999995</v>
      </c>
      <c r="J62" s="21"/>
      <c r="K62" s="98">
        <f t="shared" si="2"/>
        <v>3</v>
      </c>
      <c r="L62" s="99">
        <f t="shared" si="6"/>
        <v>3</v>
      </c>
      <c r="M62" s="100">
        <f t="shared" si="0"/>
        <v>100</v>
      </c>
      <c r="N62" s="112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88">
        <v>3</v>
      </c>
      <c r="E63" s="144"/>
      <c r="F63" s="144"/>
      <c r="G63" s="144">
        <v>66.67</v>
      </c>
      <c r="H63" s="144">
        <v>33.33</v>
      </c>
      <c r="I63" s="43">
        <f t="shared" si="12"/>
        <v>4.3332999999999995</v>
      </c>
      <c r="J63" s="21"/>
      <c r="K63" s="98">
        <f t="shared" si="2"/>
        <v>3</v>
      </c>
      <c r="L63" s="99">
        <f t="shared" si="6"/>
        <v>3</v>
      </c>
      <c r="M63" s="100">
        <f t="shared" si="0"/>
        <v>100</v>
      </c>
      <c r="N63" s="112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88">
        <v>18</v>
      </c>
      <c r="E64" s="208">
        <v>11.11</v>
      </c>
      <c r="F64" s="208">
        <v>61.11</v>
      </c>
      <c r="G64" s="291">
        <v>27.78</v>
      </c>
      <c r="H64" s="291"/>
      <c r="I64" s="43">
        <f t="shared" si="12"/>
        <v>3.1666999999999996</v>
      </c>
      <c r="J64" s="21"/>
      <c r="K64" s="98">
        <f t="shared" si="2"/>
        <v>18</v>
      </c>
      <c r="L64" s="99">
        <f t="shared" si="6"/>
        <v>5.0004</v>
      </c>
      <c r="M64" s="100">
        <f t="shared" si="0"/>
        <v>27.78</v>
      </c>
      <c r="N64" s="112">
        <f t="shared" si="7"/>
        <v>1.9997999999999998</v>
      </c>
      <c r="O64" s="101">
        <f t="shared" si="1"/>
        <v>11.11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88">
        <v>6</v>
      </c>
      <c r="E65" s="208"/>
      <c r="F65" s="208">
        <v>16.66</v>
      </c>
      <c r="G65" s="208">
        <v>66.67</v>
      </c>
      <c r="H65" s="291">
        <v>16.670000000000002</v>
      </c>
      <c r="I65" s="43">
        <f t="shared" si="12"/>
        <v>4.0001000000000007</v>
      </c>
      <c r="J65" s="21"/>
      <c r="K65" s="98">
        <f t="shared" si="2"/>
        <v>6</v>
      </c>
      <c r="L65" s="99">
        <f t="shared" si="6"/>
        <v>5.0004</v>
      </c>
      <c r="M65" s="100">
        <f t="shared" si="0"/>
        <v>83.34</v>
      </c>
      <c r="N65" s="112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90">
        <v>25</v>
      </c>
      <c r="E66" s="208"/>
      <c r="F66" s="208">
        <v>60</v>
      </c>
      <c r="G66" s="208">
        <v>36</v>
      </c>
      <c r="H66" s="208">
        <v>4</v>
      </c>
      <c r="I66" s="46">
        <f t="shared" si="12"/>
        <v>3.44</v>
      </c>
      <c r="J66" s="21"/>
      <c r="K66" s="98">
        <f t="shared" si="2"/>
        <v>25</v>
      </c>
      <c r="L66" s="99">
        <f t="shared" si="6"/>
        <v>10</v>
      </c>
      <c r="M66" s="100">
        <f t="shared" si="0"/>
        <v>40</v>
      </c>
      <c r="N66" s="112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89">
        <v>6</v>
      </c>
      <c r="E67" s="208"/>
      <c r="F67" s="208">
        <v>50</v>
      </c>
      <c r="G67" s="208">
        <v>50</v>
      </c>
      <c r="H67" s="208"/>
      <c r="I67" s="43">
        <f t="shared" si="12"/>
        <v>3.5</v>
      </c>
      <c r="J67" s="21"/>
      <c r="K67" s="102">
        <f t="shared" si="2"/>
        <v>6</v>
      </c>
      <c r="L67" s="103">
        <f t="shared" si="6"/>
        <v>3</v>
      </c>
      <c r="M67" s="104">
        <f t="shared" si="0"/>
        <v>50</v>
      </c>
      <c r="N67" s="150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221</v>
      </c>
      <c r="E68" s="38">
        <v>3.2399999999999998</v>
      </c>
      <c r="F68" s="38">
        <v>45.750714285714295</v>
      </c>
      <c r="G68" s="38">
        <v>44.480000000000004</v>
      </c>
      <c r="H68" s="38">
        <v>6.5292857142857139</v>
      </c>
      <c r="I68" s="39">
        <f>AVERAGE(I69:I82)</f>
        <v>3.5249230769230766</v>
      </c>
      <c r="J68" s="21"/>
      <c r="K68" s="471">
        <f t="shared" ref="K68:K123" si="13">D68</f>
        <v>221</v>
      </c>
      <c r="L68" s="472">
        <f>SUM(L69:L82)</f>
        <v>113.0001</v>
      </c>
      <c r="M68" s="480">
        <f t="shared" si="0"/>
        <v>51.009285714285717</v>
      </c>
      <c r="N68" s="472">
        <f>SUM(N69:N82)</f>
        <v>6.0004</v>
      </c>
      <c r="O68" s="479">
        <f t="shared" si="1"/>
        <v>3.2399999999999998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93">
        <v>17</v>
      </c>
      <c r="E69" s="208"/>
      <c r="F69" s="208">
        <v>17.649999999999999</v>
      </c>
      <c r="G69" s="208">
        <v>70.59</v>
      </c>
      <c r="H69" s="208">
        <v>11.76</v>
      </c>
      <c r="I69" s="43">
        <f t="shared" ref="I69:I81" si="14">(E69*2+F69*3+G69*4+H69*5)/100</f>
        <v>3.9411</v>
      </c>
      <c r="J69" s="21"/>
      <c r="K69" s="94">
        <f t="shared" si="13"/>
        <v>17</v>
      </c>
      <c r="L69" s="95">
        <f t="shared" si="6"/>
        <v>13.999500000000001</v>
      </c>
      <c r="M69" s="96">
        <f t="shared" si="0"/>
        <v>82.350000000000009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93">
        <v>8</v>
      </c>
      <c r="E70" s="208"/>
      <c r="F70" s="208">
        <v>62.5</v>
      </c>
      <c r="G70" s="208">
        <v>25</v>
      </c>
      <c r="H70" s="295">
        <v>12.5</v>
      </c>
      <c r="I70" s="43">
        <f t="shared" si="14"/>
        <v>3.5</v>
      </c>
      <c r="J70" s="21"/>
      <c r="K70" s="98">
        <f t="shared" si="13"/>
        <v>8</v>
      </c>
      <c r="L70" s="99">
        <f t="shared" ref="L70:L123" si="15">M70*K70/100</f>
        <v>3</v>
      </c>
      <c r="M70" s="100">
        <f t="shared" ref="M70:M123" si="16">G70+H70</f>
        <v>37.5</v>
      </c>
      <c r="N70" s="99">
        <f t="shared" ref="N70:N81" si="17">O70*K70/100</f>
        <v>0</v>
      </c>
      <c r="O70" s="101">
        <f t="shared" ref="O70:O123" si="18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93">
        <v>7</v>
      </c>
      <c r="E71" s="144"/>
      <c r="F71" s="144">
        <v>28.57</v>
      </c>
      <c r="G71" s="144">
        <v>57.14</v>
      </c>
      <c r="H71" s="144">
        <v>14.29</v>
      </c>
      <c r="I71" s="43">
        <f t="shared" si="14"/>
        <v>3.8571999999999997</v>
      </c>
      <c r="J71" s="21"/>
      <c r="K71" s="98">
        <f t="shared" si="13"/>
        <v>7</v>
      </c>
      <c r="L71" s="99">
        <f t="shared" si="15"/>
        <v>5.0001000000000007</v>
      </c>
      <c r="M71" s="100">
        <f t="shared" si="16"/>
        <v>71.430000000000007</v>
      </c>
      <c r="N71" s="99">
        <f t="shared" si="17"/>
        <v>0</v>
      </c>
      <c r="O71" s="101">
        <f t="shared" si="18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93">
        <v>16</v>
      </c>
      <c r="E72" s="144"/>
      <c r="F72" s="144">
        <v>62.5</v>
      </c>
      <c r="G72" s="144">
        <v>25</v>
      </c>
      <c r="H72" s="144">
        <v>12.5</v>
      </c>
      <c r="I72" s="43">
        <f t="shared" si="14"/>
        <v>3.5</v>
      </c>
      <c r="J72" s="21"/>
      <c r="K72" s="98">
        <f t="shared" si="13"/>
        <v>16</v>
      </c>
      <c r="L72" s="99">
        <f t="shared" si="15"/>
        <v>6</v>
      </c>
      <c r="M72" s="100">
        <f t="shared" si="16"/>
        <v>37.5</v>
      </c>
      <c r="N72" s="112">
        <f t="shared" si="17"/>
        <v>0</v>
      </c>
      <c r="O72" s="101">
        <f t="shared" si="18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93">
        <v>21</v>
      </c>
      <c r="E73" s="208"/>
      <c r="F73" s="208">
        <v>38.1</v>
      </c>
      <c r="G73" s="208">
        <v>61.9</v>
      </c>
      <c r="H73" s="144"/>
      <c r="I73" s="43">
        <f t="shared" si="14"/>
        <v>3.6189999999999998</v>
      </c>
      <c r="J73" s="21"/>
      <c r="K73" s="98">
        <f t="shared" si="13"/>
        <v>21</v>
      </c>
      <c r="L73" s="99">
        <f t="shared" si="15"/>
        <v>12.998999999999999</v>
      </c>
      <c r="M73" s="100">
        <f t="shared" si="16"/>
        <v>61.9</v>
      </c>
      <c r="N73" s="99">
        <f t="shared" si="17"/>
        <v>0</v>
      </c>
      <c r="O73" s="101">
        <f t="shared" si="18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93">
        <v>32</v>
      </c>
      <c r="E74" s="144">
        <v>6.25</v>
      </c>
      <c r="F74" s="144">
        <v>62.5</v>
      </c>
      <c r="G74" s="144">
        <v>31.25</v>
      </c>
      <c r="H74" s="144"/>
      <c r="I74" s="43">
        <f t="shared" si="14"/>
        <v>3.25</v>
      </c>
      <c r="J74" s="21"/>
      <c r="K74" s="98">
        <f t="shared" si="13"/>
        <v>32</v>
      </c>
      <c r="L74" s="99">
        <f t="shared" si="15"/>
        <v>10</v>
      </c>
      <c r="M74" s="100">
        <f t="shared" si="16"/>
        <v>31.25</v>
      </c>
      <c r="N74" s="99">
        <f t="shared" si="17"/>
        <v>2</v>
      </c>
      <c r="O74" s="101">
        <f t="shared" si="18"/>
        <v>6.25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93">
        <v>14</v>
      </c>
      <c r="E75" s="144"/>
      <c r="F75" s="144">
        <v>28.57</v>
      </c>
      <c r="G75" s="144">
        <v>57.14</v>
      </c>
      <c r="H75" s="144">
        <v>14.29</v>
      </c>
      <c r="I75" s="43">
        <f t="shared" si="14"/>
        <v>3.8571999999999997</v>
      </c>
      <c r="J75" s="21"/>
      <c r="K75" s="98">
        <f t="shared" si="13"/>
        <v>14</v>
      </c>
      <c r="L75" s="99">
        <f t="shared" si="15"/>
        <v>10.000200000000001</v>
      </c>
      <c r="M75" s="100">
        <f t="shared" si="16"/>
        <v>71.430000000000007</v>
      </c>
      <c r="N75" s="99">
        <f t="shared" si="17"/>
        <v>0</v>
      </c>
      <c r="O75" s="101">
        <f t="shared" si="18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93">
        <v>19</v>
      </c>
      <c r="E76" s="206"/>
      <c r="F76" s="206">
        <v>42.11</v>
      </c>
      <c r="G76" s="206">
        <v>57.89</v>
      </c>
      <c r="H76" s="295"/>
      <c r="I76" s="43">
        <f t="shared" si="14"/>
        <v>3.5789</v>
      </c>
      <c r="J76" s="21"/>
      <c r="K76" s="98">
        <f t="shared" si="13"/>
        <v>19</v>
      </c>
      <c r="L76" s="99">
        <f t="shared" si="15"/>
        <v>10.9991</v>
      </c>
      <c r="M76" s="100">
        <f t="shared" si="16"/>
        <v>57.89</v>
      </c>
      <c r="N76" s="99">
        <f t="shared" si="17"/>
        <v>0</v>
      </c>
      <c r="O76" s="101">
        <f t="shared" si="18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93">
        <v>4</v>
      </c>
      <c r="E77" s="206">
        <v>25</v>
      </c>
      <c r="F77" s="206">
        <v>75</v>
      </c>
      <c r="G77" s="206"/>
      <c r="H77" s="206"/>
      <c r="I77" s="43">
        <f t="shared" si="14"/>
        <v>2.75</v>
      </c>
      <c r="J77" s="21"/>
      <c r="K77" s="98">
        <f t="shared" si="13"/>
        <v>4</v>
      </c>
      <c r="L77" s="99">
        <f t="shared" si="15"/>
        <v>0</v>
      </c>
      <c r="M77" s="100">
        <f t="shared" si="16"/>
        <v>0</v>
      </c>
      <c r="N77" s="99">
        <f t="shared" si="17"/>
        <v>1</v>
      </c>
      <c r="O77" s="101">
        <f t="shared" si="18"/>
        <v>25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93">
        <v>26</v>
      </c>
      <c r="E78" s="206">
        <v>3.85</v>
      </c>
      <c r="F78" s="206">
        <v>38.450000000000003</v>
      </c>
      <c r="G78" s="206">
        <v>53.85</v>
      </c>
      <c r="H78" s="295">
        <v>3.85</v>
      </c>
      <c r="I78" s="43">
        <f t="shared" si="14"/>
        <v>3.5770000000000004</v>
      </c>
      <c r="J78" s="21"/>
      <c r="K78" s="98">
        <f t="shared" si="13"/>
        <v>26</v>
      </c>
      <c r="L78" s="99">
        <f t="shared" si="15"/>
        <v>15.002000000000001</v>
      </c>
      <c r="M78" s="100">
        <f t="shared" si="16"/>
        <v>57.7</v>
      </c>
      <c r="N78" s="112">
        <f t="shared" si="17"/>
        <v>1.0010000000000001</v>
      </c>
      <c r="O78" s="101">
        <f t="shared" si="18"/>
        <v>3.85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93">
        <v>20</v>
      </c>
      <c r="E79" s="144">
        <v>5</v>
      </c>
      <c r="F79" s="144">
        <v>60</v>
      </c>
      <c r="G79" s="144">
        <v>35</v>
      </c>
      <c r="H79" s="144"/>
      <c r="I79" s="43">
        <f t="shared" si="14"/>
        <v>3.3</v>
      </c>
      <c r="J79" s="21"/>
      <c r="K79" s="98">
        <f t="shared" si="13"/>
        <v>20</v>
      </c>
      <c r="L79" s="99">
        <f t="shared" si="15"/>
        <v>7</v>
      </c>
      <c r="M79" s="100">
        <f t="shared" si="16"/>
        <v>35</v>
      </c>
      <c r="N79" s="112">
        <f t="shared" si="17"/>
        <v>1</v>
      </c>
      <c r="O79" s="101">
        <f t="shared" si="18"/>
        <v>5</v>
      </c>
    </row>
    <row r="80" spans="1:15" s="1" customFormat="1" ht="15" customHeight="1" x14ac:dyDescent="0.25">
      <c r="A80" s="253">
        <v>12</v>
      </c>
      <c r="B80" s="257">
        <v>50930</v>
      </c>
      <c r="C80" s="256" t="s">
        <v>65</v>
      </c>
      <c r="D80" s="292">
        <v>19</v>
      </c>
      <c r="E80" s="144">
        <v>5.26</v>
      </c>
      <c r="F80" s="144">
        <v>57.9</v>
      </c>
      <c r="G80" s="144">
        <v>36.840000000000003</v>
      </c>
      <c r="H80" s="144"/>
      <c r="I80" s="43">
        <f t="shared" si="14"/>
        <v>3.3158000000000003</v>
      </c>
      <c r="J80" s="21"/>
      <c r="K80" s="98">
        <f t="shared" si="13"/>
        <v>19</v>
      </c>
      <c r="L80" s="99">
        <f t="shared" si="15"/>
        <v>6.9996</v>
      </c>
      <c r="M80" s="100">
        <f t="shared" si="16"/>
        <v>36.840000000000003</v>
      </c>
      <c r="N80" s="112">
        <f t="shared" si="17"/>
        <v>0.99939999999999996</v>
      </c>
      <c r="O80" s="101">
        <f t="shared" si="18"/>
        <v>5.26</v>
      </c>
    </row>
    <row r="81" spans="1:15" s="1" customFormat="1" ht="15" customHeight="1" x14ac:dyDescent="0.25">
      <c r="A81" s="253">
        <v>13</v>
      </c>
      <c r="B81" s="48">
        <v>51370</v>
      </c>
      <c r="C81" s="19" t="s">
        <v>66</v>
      </c>
      <c r="D81" s="293">
        <v>18</v>
      </c>
      <c r="E81" s="144"/>
      <c r="F81" s="144">
        <v>33.33</v>
      </c>
      <c r="G81" s="144">
        <v>55.56</v>
      </c>
      <c r="H81" s="144">
        <v>11.11</v>
      </c>
      <c r="I81" s="43">
        <f t="shared" si="14"/>
        <v>3.7778000000000005</v>
      </c>
      <c r="J81" s="21"/>
      <c r="K81" s="98">
        <f t="shared" si="13"/>
        <v>18</v>
      </c>
      <c r="L81" s="99">
        <f t="shared" si="15"/>
        <v>12.000599999999999</v>
      </c>
      <c r="M81" s="100">
        <f t="shared" si="16"/>
        <v>66.67</v>
      </c>
      <c r="N81" s="99">
        <f t="shared" si="17"/>
        <v>0</v>
      </c>
      <c r="O81" s="101">
        <f t="shared" si="18"/>
        <v>0</v>
      </c>
    </row>
    <row r="82" spans="1:15" s="1" customFormat="1" ht="15" customHeight="1" thickBot="1" x14ac:dyDescent="0.3">
      <c r="A82" s="255">
        <v>14</v>
      </c>
      <c r="B82" s="50">
        <v>51580</v>
      </c>
      <c r="C82" s="22" t="s">
        <v>124</v>
      </c>
      <c r="D82" s="294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586</v>
      </c>
      <c r="E83" s="38">
        <v>2.3889285714285715</v>
      </c>
      <c r="F83" s="38">
        <v>42.29071428571428</v>
      </c>
      <c r="G83" s="38">
        <v>46.958214285714291</v>
      </c>
      <c r="H83" s="38">
        <v>8.3610714285714263</v>
      </c>
      <c r="I83" s="39">
        <f>AVERAGE(I84:I114)</f>
        <v>3.6128821428571429</v>
      </c>
      <c r="J83" s="21"/>
      <c r="K83" s="471">
        <f t="shared" si="13"/>
        <v>586</v>
      </c>
      <c r="L83" s="472">
        <f>SUM(L84:L114)</f>
        <v>319.99400000000003</v>
      </c>
      <c r="M83" s="480">
        <f t="shared" si="16"/>
        <v>55.319285714285719</v>
      </c>
      <c r="N83" s="472">
        <f>SUM(N84:N114)</f>
        <v>14.9975</v>
      </c>
      <c r="O83" s="479">
        <f t="shared" si="18"/>
        <v>2.3889285714285715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96">
        <v>14</v>
      </c>
      <c r="E84" s="208">
        <v>7.14</v>
      </c>
      <c r="F84" s="208">
        <v>64.290000000000006</v>
      </c>
      <c r="G84" s="208">
        <v>21.43</v>
      </c>
      <c r="H84" s="208">
        <v>7.14</v>
      </c>
      <c r="I84" s="43">
        <f t="shared" ref="I84:I111" si="19">(E84*2+F84*3+G84*4+H84*5)/100</f>
        <v>3.2856999999999998</v>
      </c>
      <c r="J84" s="21"/>
      <c r="K84" s="94">
        <f t="shared" si="13"/>
        <v>14</v>
      </c>
      <c r="L84" s="95">
        <f t="shared" si="15"/>
        <v>3.9998</v>
      </c>
      <c r="M84" s="96">
        <f t="shared" si="16"/>
        <v>28.57</v>
      </c>
      <c r="N84" s="95">
        <f t="shared" ref="N84:N111" si="20">O84*K84/100</f>
        <v>0.99959999999999993</v>
      </c>
      <c r="O84" s="97">
        <f t="shared" si="18"/>
        <v>7.14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96">
        <v>3</v>
      </c>
      <c r="E85" s="144"/>
      <c r="F85" s="144">
        <v>33.33</v>
      </c>
      <c r="G85" s="144">
        <v>33.33</v>
      </c>
      <c r="H85" s="144">
        <v>33.33</v>
      </c>
      <c r="I85" s="43">
        <f>(E85*2+F85*3+G85*4+H85*5)/100</f>
        <v>3.9995999999999996</v>
      </c>
      <c r="J85" s="21"/>
      <c r="K85" s="98">
        <f t="shared" si="13"/>
        <v>3</v>
      </c>
      <c r="L85" s="99">
        <f t="shared" si="15"/>
        <v>1.9997999999999998</v>
      </c>
      <c r="M85" s="100">
        <f t="shared" si="16"/>
        <v>66.66</v>
      </c>
      <c r="N85" s="112">
        <f t="shared" si="20"/>
        <v>0</v>
      </c>
      <c r="O85" s="101">
        <f>E85</f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96">
        <v>13</v>
      </c>
      <c r="E86" s="144"/>
      <c r="F86" s="144">
        <v>46.15</v>
      </c>
      <c r="G86" s="144">
        <v>53.85</v>
      </c>
      <c r="H86" s="144"/>
      <c r="I86" s="43">
        <f t="shared" si="19"/>
        <v>3.5385000000000004</v>
      </c>
      <c r="J86" s="21"/>
      <c r="K86" s="98">
        <f t="shared" si="13"/>
        <v>13</v>
      </c>
      <c r="L86" s="99">
        <f t="shared" si="15"/>
        <v>7.0005000000000006</v>
      </c>
      <c r="M86" s="100">
        <f t="shared" si="16"/>
        <v>53.85</v>
      </c>
      <c r="N86" s="99">
        <f t="shared" si="20"/>
        <v>0</v>
      </c>
      <c r="O86" s="101">
        <f t="shared" si="18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96">
        <v>15</v>
      </c>
      <c r="E87" s="144"/>
      <c r="F87" s="144">
        <v>60</v>
      </c>
      <c r="G87" s="144">
        <v>40</v>
      </c>
      <c r="H87" s="144"/>
      <c r="I87" s="43">
        <f t="shared" si="19"/>
        <v>3.4</v>
      </c>
      <c r="J87" s="21"/>
      <c r="K87" s="98">
        <f t="shared" si="13"/>
        <v>15</v>
      </c>
      <c r="L87" s="99">
        <f t="shared" si="15"/>
        <v>6</v>
      </c>
      <c r="M87" s="100">
        <f t="shared" si="16"/>
        <v>40</v>
      </c>
      <c r="N87" s="99">
        <f t="shared" si="20"/>
        <v>0</v>
      </c>
      <c r="O87" s="101">
        <f t="shared" si="18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96">
        <v>15</v>
      </c>
      <c r="E88" s="144"/>
      <c r="F88" s="144">
        <v>20</v>
      </c>
      <c r="G88" s="144">
        <v>53.33</v>
      </c>
      <c r="H88" s="144">
        <v>26.67</v>
      </c>
      <c r="I88" s="43">
        <f t="shared" si="19"/>
        <v>4.0667</v>
      </c>
      <c r="J88" s="21"/>
      <c r="K88" s="98">
        <f t="shared" si="13"/>
        <v>15</v>
      </c>
      <c r="L88" s="99">
        <f t="shared" si="15"/>
        <v>12</v>
      </c>
      <c r="M88" s="100">
        <f t="shared" si="16"/>
        <v>80</v>
      </c>
      <c r="N88" s="99">
        <f t="shared" si="20"/>
        <v>0</v>
      </c>
      <c r="O88" s="101">
        <f t="shared" si="18"/>
        <v>0</v>
      </c>
    </row>
    <row r="89" spans="1:15" s="1" customFormat="1" ht="15" customHeight="1" x14ac:dyDescent="0.25">
      <c r="A89" s="253">
        <v>6</v>
      </c>
      <c r="B89" s="257">
        <v>60240</v>
      </c>
      <c r="C89" s="256" t="s">
        <v>73</v>
      </c>
      <c r="D89" s="296">
        <v>20</v>
      </c>
      <c r="E89" s="144"/>
      <c r="F89" s="144">
        <v>30</v>
      </c>
      <c r="G89" s="144">
        <v>60</v>
      </c>
      <c r="H89" s="144">
        <v>10</v>
      </c>
      <c r="I89" s="43">
        <f>(E89*2+F89*3+G89*4+H89*5)/100</f>
        <v>3.8</v>
      </c>
      <c r="J89" s="21"/>
      <c r="K89" s="98">
        <f t="shared" si="13"/>
        <v>20</v>
      </c>
      <c r="L89" s="99">
        <f t="shared" si="15"/>
        <v>14</v>
      </c>
      <c r="M89" s="100">
        <f t="shared" si="16"/>
        <v>70</v>
      </c>
      <c r="N89" s="99">
        <f t="shared" si="20"/>
        <v>0</v>
      </c>
      <c r="O89" s="101">
        <f>E89</f>
        <v>0</v>
      </c>
    </row>
    <row r="90" spans="1:15" s="1" customFormat="1" ht="15" customHeight="1" x14ac:dyDescent="0.25">
      <c r="A90" s="253">
        <v>7</v>
      </c>
      <c r="B90" s="48">
        <v>60560</v>
      </c>
      <c r="C90" s="19" t="s">
        <v>74</v>
      </c>
      <c r="D90" s="296">
        <v>22</v>
      </c>
      <c r="E90" s="144">
        <v>4.55</v>
      </c>
      <c r="F90" s="144">
        <v>54.55</v>
      </c>
      <c r="G90" s="144">
        <v>36.35</v>
      </c>
      <c r="H90" s="144">
        <v>4.55</v>
      </c>
      <c r="I90" s="43">
        <f t="shared" si="19"/>
        <v>3.4089999999999998</v>
      </c>
      <c r="J90" s="21"/>
      <c r="K90" s="98">
        <f t="shared" si="13"/>
        <v>22</v>
      </c>
      <c r="L90" s="99">
        <f t="shared" si="15"/>
        <v>8.9979999999999993</v>
      </c>
      <c r="M90" s="100">
        <f t="shared" si="16"/>
        <v>40.9</v>
      </c>
      <c r="N90" s="112">
        <f t="shared" si="20"/>
        <v>1.0009999999999999</v>
      </c>
      <c r="O90" s="101">
        <f t="shared" si="18"/>
        <v>4.55</v>
      </c>
    </row>
    <row r="91" spans="1:15" s="1" customFormat="1" ht="15" customHeight="1" x14ac:dyDescent="0.25">
      <c r="A91" s="253">
        <v>8</v>
      </c>
      <c r="B91" s="48">
        <v>60660</v>
      </c>
      <c r="C91" s="19" t="s">
        <v>75</v>
      </c>
      <c r="D91" s="296">
        <v>11</v>
      </c>
      <c r="E91" s="206"/>
      <c r="F91" s="206">
        <v>63.64</v>
      </c>
      <c r="G91" s="206">
        <v>36.36</v>
      </c>
      <c r="H91" s="206"/>
      <c r="I91" s="43">
        <f t="shared" si="19"/>
        <v>3.3635999999999999</v>
      </c>
      <c r="J91" s="21"/>
      <c r="K91" s="98">
        <f t="shared" si="13"/>
        <v>11</v>
      </c>
      <c r="L91" s="99">
        <f t="shared" si="15"/>
        <v>3.9995999999999996</v>
      </c>
      <c r="M91" s="100">
        <f t="shared" si="16"/>
        <v>36.36</v>
      </c>
      <c r="N91" s="99">
        <f t="shared" si="20"/>
        <v>0</v>
      </c>
      <c r="O91" s="101">
        <f t="shared" si="18"/>
        <v>0</v>
      </c>
    </row>
    <row r="92" spans="1:15" s="1" customFormat="1" ht="15" customHeight="1" x14ac:dyDescent="0.25">
      <c r="A92" s="253">
        <v>9</v>
      </c>
      <c r="B92" s="48">
        <v>60001</v>
      </c>
      <c r="C92" s="19" t="s">
        <v>67</v>
      </c>
      <c r="D92" s="296">
        <v>11</v>
      </c>
      <c r="E92" s="206"/>
      <c r="F92" s="206">
        <v>72.73</v>
      </c>
      <c r="G92" s="206">
        <v>27.27</v>
      </c>
      <c r="H92" s="297"/>
      <c r="I92" s="43">
        <f t="shared" si="19"/>
        <v>3.2726999999999999</v>
      </c>
      <c r="J92" s="21"/>
      <c r="K92" s="98">
        <f t="shared" si="13"/>
        <v>11</v>
      </c>
      <c r="L92" s="99">
        <f t="shared" si="15"/>
        <v>2.9996999999999998</v>
      </c>
      <c r="M92" s="100">
        <f t="shared" si="16"/>
        <v>27.27</v>
      </c>
      <c r="N92" s="112">
        <f t="shared" si="20"/>
        <v>0</v>
      </c>
      <c r="O92" s="101">
        <f t="shared" si="18"/>
        <v>0</v>
      </c>
    </row>
    <row r="93" spans="1:15" s="1" customFormat="1" ht="15" customHeight="1" x14ac:dyDescent="0.25">
      <c r="A93" s="253">
        <v>10</v>
      </c>
      <c r="B93" s="55">
        <v>60701</v>
      </c>
      <c r="C93" s="14" t="s">
        <v>76</v>
      </c>
      <c r="D93" s="296">
        <v>13</v>
      </c>
      <c r="E93" s="206">
        <v>15.38</v>
      </c>
      <c r="F93" s="206">
        <v>53.85</v>
      </c>
      <c r="G93" s="206">
        <v>23.08</v>
      </c>
      <c r="H93" s="297">
        <v>7.69</v>
      </c>
      <c r="I93" s="43">
        <f t="shared" si="19"/>
        <v>3.2307999999999999</v>
      </c>
      <c r="J93" s="21"/>
      <c r="K93" s="98">
        <f t="shared" si="13"/>
        <v>13</v>
      </c>
      <c r="L93" s="99">
        <f t="shared" si="15"/>
        <v>4.0000999999999998</v>
      </c>
      <c r="M93" s="100">
        <f t="shared" si="16"/>
        <v>30.77</v>
      </c>
      <c r="N93" s="112">
        <f t="shared" si="20"/>
        <v>1.9994000000000001</v>
      </c>
      <c r="O93" s="101">
        <f t="shared" si="18"/>
        <v>15.38</v>
      </c>
    </row>
    <row r="94" spans="1:15" s="1" customFormat="1" ht="15" customHeight="1" x14ac:dyDescent="0.25">
      <c r="A94" s="253">
        <v>11</v>
      </c>
      <c r="B94" s="48">
        <v>60850</v>
      </c>
      <c r="C94" s="19" t="s">
        <v>77</v>
      </c>
      <c r="D94" s="296">
        <v>28</v>
      </c>
      <c r="E94" s="206"/>
      <c r="F94" s="206">
        <v>35.71</v>
      </c>
      <c r="G94" s="206">
        <v>53.57</v>
      </c>
      <c r="H94" s="297">
        <v>10.71</v>
      </c>
      <c r="I94" s="44">
        <f t="shared" si="19"/>
        <v>3.7495999999999996</v>
      </c>
      <c r="J94" s="21"/>
      <c r="K94" s="98">
        <f t="shared" si="13"/>
        <v>28</v>
      </c>
      <c r="L94" s="99">
        <f t="shared" si="15"/>
        <v>17.9984</v>
      </c>
      <c r="M94" s="100">
        <f t="shared" si="16"/>
        <v>64.28</v>
      </c>
      <c r="N94" s="99">
        <f t="shared" si="20"/>
        <v>0</v>
      </c>
      <c r="O94" s="101">
        <f t="shared" si="18"/>
        <v>0</v>
      </c>
    </row>
    <row r="95" spans="1:15" s="1" customFormat="1" ht="15" customHeight="1" x14ac:dyDescent="0.25">
      <c r="A95" s="253">
        <v>12</v>
      </c>
      <c r="B95" s="48">
        <v>60910</v>
      </c>
      <c r="C95" s="19" t="s">
        <v>78</v>
      </c>
      <c r="D95" s="296">
        <v>16</v>
      </c>
      <c r="E95" s="206"/>
      <c r="F95" s="206">
        <v>12.5</v>
      </c>
      <c r="G95" s="206">
        <v>75</v>
      </c>
      <c r="H95" s="297">
        <v>12.5</v>
      </c>
      <c r="I95" s="43">
        <f t="shared" si="19"/>
        <v>4</v>
      </c>
      <c r="J95" s="21"/>
      <c r="K95" s="98">
        <f t="shared" si="13"/>
        <v>16</v>
      </c>
      <c r="L95" s="99">
        <f t="shared" si="15"/>
        <v>14</v>
      </c>
      <c r="M95" s="100">
        <f t="shared" si="16"/>
        <v>87.5</v>
      </c>
      <c r="N95" s="99">
        <f t="shared" si="20"/>
        <v>0</v>
      </c>
      <c r="O95" s="101">
        <f t="shared" si="18"/>
        <v>0</v>
      </c>
    </row>
    <row r="96" spans="1:15" s="1" customFormat="1" ht="15" customHeight="1" x14ac:dyDescent="0.25">
      <c r="A96" s="253">
        <v>13</v>
      </c>
      <c r="B96" s="48">
        <v>60980</v>
      </c>
      <c r="C96" s="19" t="s">
        <v>79</v>
      </c>
      <c r="D96" s="296">
        <v>13</v>
      </c>
      <c r="E96" s="144"/>
      <c r="F96" s="144">
        <v>15.38</v>
      </c>
      <c r="G96" s="144">
        <v>84.62</v>
      </c>
      <c r="H96" s="144"/>
      <c r="I96" s="43">
        <f t="shared" si="19"/>
        <v>3.8462000000000001</v>
      </c>
      <c r="J96" s="21"/>
      <c r="K96" s="98">
        <f t="shared" si="13"/>
        <v>13</v>
      </c>
      <c r="L96" s="99">
        <f t="shared" si="15"/>
        <v>11.000599999999999</v>
      </c>
      <c r="M96" s="100">
        <f t="shared" si="16"/>
        <v>84.62</v>
      </c>
      <c r="N96" s="99">
        <f t="shared" si="20"/>
        <v>0</v>
      </c>
      <c r="O96" s="101">
        <f t="shared" si="18"/>
        <v>0</v>
      </c>
    </row>
    <row r="97" spans="1:15" s="1" customFormat="1" ht="15" customHeight="1" x14ac:dyDescent="0.25">
      <c r="A97" s="253">
        <v>14</v>
      </c>
      <c r="B97" s="48">
        <v>61080</v>
      </c>
      <c r="C97" s="19" t="s">
        <v>80</v>
      </c>
      <c r="D97" s="296">
        <v>12</v>
      </c>
      <c r="E97" s="206"/>
      <c r="F97" s="206">
        <v>33.33</v>
      </c>
      <c r="G97" s="206">
        <v>58.33</v>
      </c>
      <c r="H97" s="206">
        <v>8.33</v>
      </c>
      <c r="I97" s="43">
        <f t="shared" si="19"/>
        <v>3.7495999999999996</v>
      </c>
      <c r="J97" s="21"/>
      <c r="K97" s="98">
        <f t="shared" si="13"/>
        <v>12</v>
      </c>
      <c r="L97" s="99">
        <f t="shared" si="15"/>
        <v>7.9991999999999992</v>
      </c>
      <c r="M97" s="100">
        <f t="shared" si="16"/>
        <v>66.66</v>
      </c>
      <c r="N97" s="99">
        <f t="shared" si="20"/>
        <v>0</v>
      </c>
      <c r="O97" s="101">
        <f t="shared" si="18"/>
        <v>0</v>
      </c>
    </row>
    <row r="98" spans="1:15" s="1" customFormat="1" ht="15" customHeight="1" x14ac:dyDescent="0.25">
      <c r="A98" s="253">
        <v>15</v>
      </c>
      <c r="B98" s="48">
        <v>61150</v>
      </c>
      <c r="C98" s="19" t="s">
        <v>81</v>
      </c>
      <c r="D98" s="296">
        <v>32</v>
      </c>
      <c r="E98" s="208"/>
      <c r="F98" s="208">
        <v>50</v>
      </c>
      <c r="G98" s="208">
        <v>40.630000000000003</v>
      </c>
      <c r="H98" s="208">
        <v>9.3699999999999992</v>
      </c>
      <c r="I98" s="43">
        <f t="shared" si="19"/>
        <v>3.5937000000000001</v>
      </c>
      <c r="J98" s="21"/>
      <c r="K98" s="98">
        <f t="shared" si="13"/>
        <v>32</v>
      </c>
      <c r="L98" s="99">
        <f t="shared" si="15"/>
        <v>16</v>
      </c>
      <c r="M98" s="100">
        <f t="shared" si="16"/>
        <v>50</v>
      </c>
      <c r="N98" s="99">
        <f t="shared" si="20"/>
        <v>0</v>
      </c>
      <c r="O98" s="101">
        <f t="shared" si="18"/>
        <v>0</v>
      </c>
    </row>
    <row r="99" spans="1:15" s="1" customFormat="1" ht="15" customHeight="1" x14ac:dyDescent="0.25">
      <c r="A99" s="253">
        <v>16</v>
      </c>
      <c r="B99" s="48">
        <v>61210</v>
      </c>
      <c r="C99" s="19" t="s">
        <v>82</v>
      </c>
      <c r="D99" s="296">
        <v>9</v>
      </c>
      <c r="E99" s="144"/>
      <c r="F99" s="144">
        <v>44.44</v>
      </c>
      <c r="G99" s="144">
        <v>44.44</v>
      </c>
      <c r="H99" s="144">
        <v>11.12</v>
      </c>
      <c r="I99" s="43">
        <f t="shared" si="19"/>
        <v>3.6667999999999994</v>
      </c>
      <c r="J99" s="21"/>
      <c r="K99" s="98">
        <f t="shared" si="13"/>
        <v>9</v>
      </c>
      <c r="L99" s="99">
        <f t="shared" si="15"/>
        <v>5.0004</v>
      </c>
      <c r="M99" s="100">
        <f t="shared" si="16"/>
        <v>55.559999999999995</v>
      </c>
      <c r="N99" s="99">
        <f t="shared" si="20"/>
        <v>0</v>
      </c>
      <c r="O99" s="101">
        <f t="shared" si="18"/>
        <v>0</v>
      </c>
    </row>
    <row r="100" spans="1:15" s="1" customFormat="1" ht="15" customHeight="1" x14ac:dyDescent="0.25">
      <c r="A100" s="253">
        <v>17</v>
      </c>
      <c r="B100" s="48">
        <v>61290</v>
      </c>
      <c r="C100" s="19" t="s">
        <v>83</v>
      </c>
      <c r="D100" s="296">
        <v>30</v>
      </c>
      <c r="E100" s="144">
        <v>10</v>
      </c>
      <c r="F100" s="144">
        <v>60</v>
      </c>
      <c r="G100" s="144">
        <v>30</v>
      </c>
      <c r="H100" s="144"/>
      <c r="I100" s="43">
        <f t="shared" si="19"/>
        <v>3.2</v>
      </c>
      <c r="J100" s="21"/>
      <c r="K100" s="98">
        <f t="shared" si="13"/>
        <v>30</v>
      </c>
      <c r="L100" s="99">
        <f t="shared" si="15"/>
        <v>9</v>
      </c>
      <c r="M100" s="100">
        <f t="shared" si="16"/>
        <v>30</v>
      </c>
      <c r="N100" s="99">
        <f t="shared" si="20"/>
        <v>3</v>
      </c>
      <c r="O100" s="101">
        <f t="shared" si="18"/>
        <v>10</v>
      </c>
    </row>
    <row r="101" spans="1:15" s="1" customFormat="1" ht="15" customHeight="1" x14ac:dyDescent="0.25">
      <c r="A101" s="253">
        <v>18</v>
      </c>
      <c r="B101" s="48">
        <v>61340</v>
      </c>
      <c r="C101" s="19" t="s">
        <v>84</v>
      </c>
      <c r="D101" s="296">
        <v>29</v>
      </c>
      <c r="E101" s="144">
        <v>10.34</v>
      </c>
      <c r="F101" s="144">
        <v>41.38</v>
      </c>
      <c r="G101" s="144">
        <v>44.83</v>
      </c>
      <c r="H101" s="144">
        <v>3.45</v>
      </c>
      <c r="I101" s="43">
        <f t="shared" si="19"/>
        <v>3.4138999999999999</v>
      </c>
      <c r="J101" s="21"/>
      <c r="K101" s="98">
        <f t="shared" si="13"/>
        <v>29</v>
      </c>
      <c r="L101" s="99">
        <f t="shared" si="15"/>
        <v>14.001200000000001</v>
      </c>
      <c r="M101" s="100">
        <f t="shared" si="16"/>
        <v>48.28</v>
      </c>
      <c r="N101" s="112">
        <f t="shared" si="20"/>
        <v>2.9986000000000002</v>
      </c>
      <c r="O101" s="101">
        <f t="shared" si="18"/>
        <v>10.34</v>
      </c>
    </row>
    <row r="102" spans="1:15" s="1" customFormat="1" ht="15" customHeight="1" x14ac:dyDescent="0.25">
      <c r="A102" s="252">
        <v>19</v>
      </c>
      <c r="B102" s="48">
        <v>61390</v>
      </c>
      <c r="C102" s="19" t="s">
        <v>85</v>
      </c>
      <c r="D102" s="296">
        <v>33</v>
      </c>
      <c r="E102" s="144">
        <v>3.03</v>
      </c>
      <c r="F102" s="144">
        <v>48.49</v>
      </c>
      <c r="G102" s="144">
        <v>48.48</v>
      </c>
      <c r="H102" s="144"/>
      <c r="I102" s="43">
        <f t="shared" si="19"/>
        <v>3.4544999999999999</v>
      </c>
      <c r="J102" s="21"/>
      <c r="K102" s="98">
        <f t="shared" si="13"/>
        <v>33</v>
      </c>
      <c r="L102" s="99">
        <f t="shared" si="15"/>
        <v>15.998399999999998</v>
      </c>
      <c r="M102" s="100">
        <f t="shared" si="16"/>
        <v>48.48</v>
      </c>
      <c r="N102" s="112">
        <f t="shared" si="20"/>
        <v>0.9998999999999999</v>
      </c>
      <c r="O102" s="101">
        <f t="shared" si="18"/>
        <v>3.03</v>
      </c>
    </row>
    <row r="103" spans="1:15" s="1" customFormat="1" ht="15" customHeight="1" x14ac:dyDescent="0.25">
      <c r="A103" s="252">
        <v>20</v>
      </c>
      <c r="B103" s="48">
        <v>61410</v>
      </c>
      <c r="C103" s="19" t="s">
        <v>86</v>
      </c>
      <c r="D103" s="296">
        <v>18</v>
      </c>
      <c r="E103" s="208">
        <v>11.11</v>
      </c>
      <c r="F103" s="208">
        <v>55.56</v>
      </c>
      <c r="G103" s="208">
        <v>22.22</v>
      </c>
      <c r="H103" s="144">
        <v>11.11</v>
      </c>
      <c r="I103" s="43">
        <f t="shared" si="19"/>
        <v>3.3332999999999999</v>
      </c>
      <c r="J103" s="21"/>
      <c r="K103" s="98">
        <f t="shared" si="13"/>
        <v>18</v>
      </c>
      <c r="L103" s="99">
        <f t="shared" si="15"/>
        <v>5.9993999999999996</v>
      </c>
      <c r="M103" s="100">
        <f t="shared" si="16"/>
        <v>33.33</v>
      </c>
      <c r="N103" s="99">
        <f t="shared" si="20"/>
        <v>1.9997999999999998</v>
      </c>
      <c r="O103" s="101">
        <f t="shared" si="18"/>
        <v>11.11</v>
      </c>
    </row>
    <row r="104" spans="1:15" s="1" customFormat="1" ht="15" customHeight="1" x14ac:dyDescent="0.25">
      <c r="A104" s="253">
        <v>21</v>
      </c>
      <c r="B104" s="48">
        <v>61430</v>
      </c>
      <c r="C104" s="19" t="s">
        <v>114</v>
      </c>
      <c r="D104" s="296">
        <v>54</v>
      </c>
      <c r="E104" s="144"/>
      <c r="F104" s="144">
        <v>48.15</v>
      </c>
      <c r="G104" s="144">
        <v>48.15</v>
      </c>
      <c r="H104" s="144">
        <v>3.7</v>
      </c>
      <c r="I104" s="43">
        <f t="shared" si="19"/>
        <v>3.5554999999999994</v>
      </c>
      <c r="J104" s="21"/>
      <c r="K104" s="98">
        <f t="shared" si="13"/>
        <v>54</v>
      </c>
      <c r="L104" s="99">
        <f t="shared" si="15"/>
        <v>27.999000000000002</v>
      </c>
      <c r="M104" s="100">
        <f t="shared" si="16"/>
        <v>51.85</v>
      </c>
      <c r="N104" s="99">
        <f t="shared" si="20"/>
        <v>0</v>
      </c>
      <c r="O104" s="101">
        <f t="shared" si="18"/>
        <v>0</v>
      </c>
    </row>
    <row r="105" spans="1:15" s="1" customFormat="1" ht="15" customHeight="1" x14ac:dyDescent="0.25">
      <c r="A105" s="253">
        <v>22</v>
      </c>
      <c r="B105" s="48">
        <v>61440</v>
      </c>
      <c r="C105" s="19" t="s">
        <v>87</v>
      </c>
      <c r="D105" s="296">
        <v>39</v>
      </c>
      <c r="E105" s="208">
        <v>2.56</v>
      </c>
      <c r="F105" s="208">
        <v>53.85</v>
      </c>
      <c r="G105" s="208">
        <v>38.46</v>
      </c>
      <c r="H105" s="208">
        <v>5.13</v>
      </c>
      <c r="I105" s="43">
        <f t="shared" si="19"/>
        <v>3.4615999999999998</v>
      </c>
      <c r="J105" s="21"/>
      <c r="K105" s="98">
        <f t="shared" si="13"/>
        <v>39</v>
      </c>
      <c r="L105" s="99">
        <f t="shared" si="15"/>
        <v>17.000100000000003</v>
      </c>
      <c r="M105" s="100">
        <f t="shared" si="16"/>
        <v>43.59</v>
      </c>
      <c r="N105" s="99">
        <f t="shared" si="20"/>
        <v>0.99840000000000007</v>
      </c>
      <c r="O105" s="101">
        <f t="shared" si="18"/>
        <v>2.56</v>
      </c>
    </row>
    <row r="106" spans="1:15" s="1" customFormat="1" ht="15" customHeight="1" x14ac:dyDescent="0.25">
      <c r="A106" s="253">
        <v>23</v>
      </c>
      <c r="B106" s="48">
        <v>61450</v>
      </c>
      <c r="C106" s="19" t="s">
        <v>115</v>
      </c>
      <c r="D106" s="296">
        <v>7</v>
      </c>
      <c r="E106" s="144"/>
      <c r="F106" s="144">
        <v>28.57</v>
      </c>
      <c r="G106" s="144">
        <v>71.430000000000007</v>
      </c>
      <c r="H106" s="144"/>
      <c r="I106" s="43">
        <f t="shared" si="19"/>
        <v>3.7143000000000006</v>
      </c>
      <c r="J106" s="21"/>
      <c r="K106" s="98">
        <f t="shared" si="13"/>
        <v>7</v>
      </c>
      <c r="L106" s="99">
        <f t="shared" si="15"/>
        <v>5.0001000000000007</v>
      </c>
      <c r="M106" s="100">
        <f t="shared" si="16"/>
        <v>71.430000000000007</v>
      </c>
      <c r="N106" s="99">
        <f t="shared" si="20"/>
        <v>0</v>
      </c>
      <c r="O106" s="101">
        <f t="shared" si="18"/>
        <v>0</v>
      </c>
    </row>
    <row r="107" spans="1:15" s="1" customFormat="1" ht="15" customHeight="1" x14ac:dyDescent="0.25">
      <c r="A107" s="253">
        <v>24</v>
      </c>
      <c r="B107" s="48">
        <v>61470</v>
      </c>
      <c r="C107" s="19" t="s">
        <v>88</v>
      </c>
      <c r="D107" s="296">
        <v>9</v>
      </c>
      <c r="E107" s="144"/>
      <c r="F107" s="144">
        <v>33.340000000000003</v>
      </c>
      <c r="G107" s="144">
        <v>44.44</v>
      </c>
      <c r="H107" s="144">
        <v>22.22</v>
      </c>
      <c r="I107" s="43">
        <f t="shared" si="19"/>
        <v>3.8887999999999998</v>
      </c>
      <c r="J107" s="21"/>
      <c r="K107" s="98">
        <f t="shared" si="13"/>
        <v>9</v>
      </c>
      <c r="L107" s="99">
        <f t="shared" si="15"/>
        <v>5.9993999999999996</v>
      </c>
      <c r="M107" s="100">
        <f t="shared" si="16"/>
        <v>66.66</v>
      </c>
      <c r="N107" s="99">
        <f t="shared" si="20"/>
        <v>0</v>
      </c>
      <c r="O107" s="101">
        <f t="shared" si="18"/>
        <v>0</v>
      </c>
    </row>
    <row r="108" spans="1:15" s="1" customFormat="1" ht="15" customHeight="1" x14ac:dyDescent="0.25">
      <c r="A108" s="253">
        <v>25</v>
      </c>
      <c r="B108" s="48">
        <v>61490</v>
      </c>
      <c r="C108" s="19" t="s">
        <v>116</v>
      </c>
      <c r="D108" s="296">
        <v>34</v>
      </c>
      <c r="E108" s="144"/>
      <c r="F108" s="144">
        <v>20.59</v>
      </c>
      <c r="G108" s="144">
        <v>61.76</v>
      </c>
      <c r="H108" s="144">
        <v>17.649999999999999</v>
      </c>
      <c r="I108" s="43">
        <f t="shared" si="19"/>
        <v>3.9706000000000001</v>
      </c>
      <c r="J108" s="21"/>
      <c r="K108" s="98">
        <f t="shared" si="13"/>
        <v>34</v>
      </c>
      <c r="L108" s="99">
        <f t="shared" si="15"/>
        <v>26.999400000000001</v>
      </c>
      <c r="M108" s="100">
        <f t="shared" si="16"/>
        <v>79.41</v>
      </c>
      <c r="N108" s="99">
        <f t="shared" si="20"/>
        <v>0</v>
      </c>
      <c r="O108" s="101">
        <f t="shared" si="18"/>
        <v>0</v>
      </c>
    </row>
    <row r="109" spans="1:15" s="1" customFormat="1" ht="15" customHeight="1" x14ac:dyDescent="0.25">
      <c r="A109" s="253">
        <v>26</v>
      </c>
      <c r="B109" s="48">
        <v>61500</v>
      </c>
      <c r="C109" s="19" t="s">
        <v>117</v>
      </c>
      <c r="D109" s="296">
        <v>36</v>
      </c>
      <c r="E109" s="208">
        <v>2.78</v>
      </c>
      <c r="F109" s="208">
        <v>41.66</v>
      </c>
      <c r="G109" s="208">
        <v>52.78</v>
      </c>
      <c r="H109" s="297">
        <v>2.78</v>
      </c>
      <c r="I109" s="43">
        <f t="shared" si="19"/>
        <v>3.5555999999999996</v>
      </c>
      <c r="J109" s="21"/>
      <c r="K109" s="98">
        <f t="shared" si="13"/>
        <v>36</v>
      </c>
      <c r="L109" s="99">
        <f t="shared" si="15"/>
        <v>20.0016</v>
      </c>
      <c r="M109" s="100">
        <f t="shared" si="16"/>
        <v>55.56</v>
      </c>
      <c r="N109" s="99">
        <f t="shared" si="20"/>
        <v>1.0007999999999999</v>
      </c>
      <c r="O109" s="101">
        <f t="shared" si="18"/>
        <v>2.78</v>
      </c>
    </row>
    <row r="110" spans="1:15" s="1" customFormat="1" ht="15" customHeight="1" x14ac:dyDescent="0.25">
      <c r="A110" s="253">
        <v>27</v>
      </c>
      <c r="B110" s="48">
        <v>61510</v>
      </c>
      <c r="C110" s="19" t="s">
        <v>89</v>
      </c>
      <c r="D110" s="296">
        <v>31</v>
      </c>
      <c r="E110" s="208"/>
      <c r="F110" s="208">
        <v>25.81</v>
      </c>
      <c r="G110" s="208">
        <v>58.06</v>
      </c>
      <c r="H110" s="208">
        <v>16.13</v>
      </c>
      <c r="I110" s="43">
        <f t="shared" si="19"/>
        <v>3.9032</v>
      </c>
      <c r="J110" s="21"/>
      <c r="K110" s="98">
        <f t="shared" si="13"/>
        <v>31</v>
      </c>
      <c r="L110" s="99">
        <f t="shared" si="15"/>
        <v>22.998899999999999</v>
      </c>
      <c r="M110" s="100">
        <f t="shared" si="16"/>
        <v>74.19</v>
      </c>
      <c r="N110" s="99">
        <f t="shared" si="20"/>
        <v>0</v>
      </c>
      <c r="O110" s="101">
        <f t="shared" si="18"/>
        <v>0</v>
      </c>
    </row>
    <row r="111" spans="1:15" s="1" customFormat="1" ht="15" customHeight="1" x14ac:dyDescent="0.25">
      <c r="A111" s="253">
        <v>28</v>
      </c>
      <c r="B111" s="48">
        <v>61520</v>
      </c>
      <c r="C111" s="19" t="s">
        <v>118</v>
      </c>
      <c r="D111" s="296">
        <v>19</v>
      </c>
      <c r="E111" s="208"/>
      <c r="F111" s="208">
        <v>36.840000000000003</v>
      </c>
      <c r="G111" s="208">
        <v>52.63</v>
      </c>
      <c r="H111" s="297">
        <v>10.53</v>
      </c>
      <c r="I111" s="43">
        <f t="shared" si="19"/>
        <v>3.7368999999999999</v>
      </c>
      <c r="J111" s="21"/>
      <c r="K111" s="98">
        <f t="shared" si="13"/>
        <v>19</v>
      </c>
      <c r="L111" s="99">
        <f t="shared" si="15"/>
        <v>12.000399999999999</v>
      </c>
      <c r="M111" s="100">
        <f t="shared" si="16"/>
        <v>63.160000000000004</v>
      </c>
      <c r="N111" s="99">
        <f t="shared" si="20"/>
        <v>0</v>
      </c>
      <c r="O111" s="101">
        <f t="shared" si="18"/>
        <v>0</v>
      </c>
    </row>
    <row r="112" spans="1:15" s="1" customFormat="1" ht="15" customHeight="1" x14ac:dyDescent="0.25">
      <c r="A112" s="252">
        <v>29</v>
      </c>
      <c r="B112" s="50">
        <v>61540</v>
      </c>
      <c r="C112" s="22" t="s">
        <v>119</v>
      </c>
      <c r="D112" s="325"/>
      <c r="E112" s="329"/>
      <c r="F112" s="329"/>
      <c r="G112" s="329"/>
      <c r="H112" s="327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61">
        <v>30</v>
      </c>
      <c r="B113" s="50">
        <v>61560</v>
      </c>
      <c r="C113" s="22" t="s">
        <v>121</v>
      </c>
      <c r="D113" s="439"/>
      <c r="E113" s="441"/>
      <c r="F113" s="441"/>
      <c r="G113" s="441"/>
      <c r="H113" s="440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55">
        <v>31</v>
      </c>
      <c r="B114" s="50">
        <v>61570</v>
      </c>
      <c r="C114" s="22" t="s">
        <v>123</v>
      </c>
      <c r="D114" s="137"/>
      <c r="E114" s="138"/>
      <c r="F114" s="138"/>
      <c r="G114" s="138"/>
      <c r="H114" s="139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7">
        <f>SUM(D116:D124)</f>
        <v>149</v>
      </c>
      <c r="E115" s="38">
        <v>5.0062499999999996</v>
      </c>
      <c r="F115" s="38">
        <v>42.872500000000002</v>
      </c>
      <c r="G115" s="38">
        <v>46.47625</v>
      </c>
      <c r="H115" s="38">
        <v>5.6437499999999998</v>
      </c>
      <c r="I115" s="39">
        <f>AVERAGE(I116:I124)</f>
        <v>3.5275374999999998</v>
      </c>
      <c r="J115" s="21"/>
      <c r="K115" s="471">
        <f t="shared" si="13"/>
        <v>149</v>
      </c>
      <c r="L115" s="472">
        <f>SUM(L116:L124)</f>
        <v>78.996499999999997</v>
      </c>
      <c r="M115" s="480">
        <f t="shared" si="16"/>
        <v>52.12</v>
      </c>
      <c r="N115" s="472">
        <f>SUM(N116:N124)</f>
        <v>13.0017</v>
      </c>
      <c r="O115" s="479">
        <f t="shared" si="18"/>
        <v>5.0062499999999996</v>
      </c>
    </row>
    <row r="116" spans="1:15" s="1" customFormat="1" ht="15" customHeight="1" x14ac:dyDescent="0.25">
      <c r="A116" s="262">
        <v>1</v>
      </c>
      <c r="B116" s="53">
        <v>70020</v>
      </c>
      <c r="C116" s="14" t="s">
        <v>90</v>
      </c>
      <c r="D116" s="298">
        <v>3</v>
      </c>
      <c r="E116" s="136"/>
      <c r="F116" s="136">
        <v>33.33</v>
      </c>
      <c r="G116" s="136">
        <v>66.67</v>
      </c>
      <c r="H116" s="136"/>
      <c r="I116" s="44">
        <f t="shared" ref="I116:I123" si="21">(E116*2+F116*3+G116*4+H116*5)/100</f>
        <v>3.6667000000000001</v>
      </c>
      <c r="J116" s="21"/>
      <c r="K116" s="94">
        <f t="shared" si="13"/>
        <v>3</v>
      </c>
      <c r="L116" s="95">
        <f t="shared" ref="L116:L117" si="22">M116*K116/100</f>
        <v>2.0000999999999998</v>
      </c>
      <c r="M116" s="96">
        <f t="shared" si="16"/>
        <v>66.67</v>
      </c>
      <c r="N116" s="95">
        <f t="shared" ref="N116:N123" si="23">O116*K116/100</f>
        <v>0</v>
      </c>
      <c r="O116" s="97">
        <f t="shared" si="18"/>
        <v>0</v>
      </c>
    </row>
    <row r="117" spans="1:15" s="1" customFormat="1" ht="15" customHeight="1" x14ac:dyDescent="0.25">
      <c r="A117" s="262">
        <v>2</v>
      </c>
      <c r="B117" s="48">
        <v>70110</v>
      </c>
      <c r="C117" s="19" t="s">
        <v>93</v>
      </c>
      <c r="D117" s="299">
        <v>10</v>
      </c>
      <c r="E117" s="144"/>
      <c r="F117" s="144">
        <v>10</v>
      </c>
      <c r="G117" s="144">
        <v>70</v>
      </c>
      <c r="H117" s="144">
        <v>20</v>
      </c>
      <c r="I117" s="43">
        <f t="shared" si="21"/>
        <v>4.0999999999999996</v>
      </c>
      <c r="J117" s="21"/>
      <c r="K117" s="98">
        <f t="shared" si="13"/>
        <v>10</v>
      </c>
      <c r="L117" s="99">
        <f t="shared" si="22"/>
        <v>9</v>
      </c>
      <c r="M117" s="100">
        <f t="shared" si="16"/>
        <v>90</v>
      </c>
      <c r="N117" s="99">
        <f t="shared" si="23"/>
        <v>0</v>
      </c>
      <c r="O117" s="101">
        <f t="shared" si="18"/>
        <v>0</v>
      </c>
    </row>
    <row r="118" spans="1:15" s="1" customFormat="1" ht="15" customHeight="1" x14ac:dyDescent="0.25">
      <c r="A118" s="262">
        <v>3</v>
      </c>
      <c r="B118" s="48">
        <v>70021</v>
      </c>
      <c r="C118" s="19" t="s">
        <v>91</v>
      </c>
      <c r="D118" s="299">
        <v>19</v>
      </c>
      <c r="E118" s="208"/>
      <c r="F118" s="208">
        <v>21.05</v>
      </c>
      <c r="G118" s="208">
        <v>73.680000000000007</v>
      </c>
      <c r="H118" s="208">
        <v>5.26</v>
      </c>
      <c r="I118" s="43">
        <f t="shared" si="21"/>
        <v>3.8417000000000003</v>
      </c>
      <c r="J118" s="21"/>
      <c r="K118" s="98">
        <f t="shared" si="13"/>
        <v>19</v>
      </c>
      <c r="L118" s="99">
        <f t="shared" si="15"/>
        <v>14.998600000000001</v>
      </c>
      <c r="M118" s="100">
        <f t="shared" si="16"/>
        <v>78.940000000000012</v>
      </c>
      <c r="N118" s="99">
        <f t="shared" si="23"/>
        <v>0</v>
      </c>
      <c r="O118" s="101">
        <f t="shared" si="18"/>
        <v>0</v>
      </c>
    </row>
    <row r="119" spans="1:15" s="1" customFormat="1" ht="15" customHeight="1" x14ac:dyDescent="0.25">
      <c r="A119" s="262">
        <v>4</v>
      </c>
      <c r="B119" s="48">
        <v>70040</v>
      </c>
      <c r="C119" s="19" t="s">
        <v>92</v>
      </c>
      <c r="D119" s="299">
        <v>4</v>
      </c>
      <c r="E119" s="144"/>
      <c r="F119" s="144">
        <v>100</v>
      </c>
      <c r="G119" s="144"/>
      <c r="H119" s="144"/>
      <c r="I119" s="43">
        <f t="shared" si="21"/>
        <v>3</v>
      </c>
      <c r="J119" s="21"/>
      <c r="K119" s="98">
        <f t="shared" si="13"/>
        <v>4</v>
      </c>
      <c r="L119" s="99">
        <f t="shared" si="15"/>
        <v>0</v>
      </c>
      <c r="M119" s="100">
        <f t="shared" si="16"/>
        <v>0</v>
      </c>
      <c r="N119" s="99">
        <f t="shared" si="23"/>
        <v>0</v>
      </c>
      <c r="O119" s="101">
        <f t="shared" si="18"/>
        <v>0</v>
      </c>
    </row>
    <row r="120" spans="1:15" s="1" customFormat="1" ht="15" customHeight="1" x14ac:dyDescent="0.25">
      <c r="A120" s="262">
        <v>5</v>
      </c>
      <c r="B120" s="48">
        <v>70100</v>
      </c>
      <c r="C120" s="19" t="s">
        <v>108</v>
      </c>
      <c r="D120" s="299">
        <v>22</v>
      </c>
      <c r="E120" s="144"/>
      <c r="F120" s="144">
        <v>18.18</v>
      </c>
      <c r="G120" s="144">
        <v>68.180000000000007</v>
      </c>
      <c r="H120" s="144">
        <v>13.64</v>
      </c>
      <c r="I120" s="43">
        <f t="shared" si="21"/>
        <v>3.9546000000000006</v>
      </c>
      <c r="J120" s="21"/>
      <c r="K120" s="98">
        <f t="shared" si="13"/>
        <v>22</v>
      </c>
      <c r="L120" s="99">
        <f t="shared" si="15"/>
        <v>18.000400000000003</v>
      </c>
      <c r="M120" s="100">
        <f t="shared" si="16"/>
        <v>81.820000000000007</v>
      </c>
      <c r="N120" s="99">
        <f t="shared" si="23"/>
        <v>0</v>
      </c>
      <c r="O120" s="101">
        <f t="shared" si="18"/>
        <v>0</v>
      </c>
    </row>
    <row r="121" spans="1:15" s="1" customFormat="1" ht="15" customHeight="1" x14ac:dyDescent="0.25">
      <c r="A121" s="262">
        <v>6</v>
      </c>
      <c r="B121" s="260">
        <v>70270</v>
      </c>
      <c r="C121" s="259" t="s">
        <v>94</v>
      </c>
      <c r="D121" s="299">
        <v>16</v>
      </c>
      <c r="E121" s="208"/>
      <c r="F121" s="208">
        <v>62.5</v>
      </c>
      <c r="G121" s="208">
        <v>37.5</v>
      </c>
      <c r="H121" s="301"/>
      <c r="I121" s="43">
        <f t="shared" si="21"/>
        <v>3.375</v>
      </c>
      <c r="J121" s="21"/>
      <c r="K121" s="98">
        <f t="shared" si="13"/>
        <v>16</v>
      </c>
      <c r="L121" s="99">
        <f t="shared" si="15"/>
        <v>6</v>
      </c>
      <c r="M121" s="100">
        <f t="shared" si="16"/>
        <v>37.5</v>
      </c>
      <c r="N121" s="99">
        <f t="shared" si="23"/>
        <v>0</v>
      </c>
      <c r="O121" s="101">
        <f t="shared" si="18"/>
        <v>0</v>
      </c>
    </row>
    <row r="122" spans="1:15" s="1" customFormat="1" ht="15" customHeight="1" x14ac:dyDescent="0.25">
      <c r="A122" s="262">
        <v>7</v>
      </c>
      <c r="B122" s="48">
        <v>70510</v>
      </c>
      <c r="C122" s="19" t="s">
        <v>95</v>
      </c>
      <c r="D122" s="299">
        <v>27</v>
      </c>
      <c r="E122" s="208">
        <v>29.63</v>
      </c>
      <c r="F122" s="208">
        <v>66.67</v>
      </c>
      <c r="G122" s="208">
        <v>3.7</v>
      </c>
      <c r="H122" s="301"/>
      <c r="I122" s="43">
        <f t="shared" si="21"/>
        <v>2.7406999999999999</v>
      </c>
      <c r="J122" s="21"/>
      <c r="K122" s="98">
        <f t="shared" si="13"/>
        <v>27</v>
      </c>
      <c r="L122" s="99">
        <f t="shared" si="15"/>
        <v>0.99900000000000011</v>
      </c>
      <c r="M122" s="100">
        <f t="shared" si="16"/>
        <v>3.7</v>
      </c>
      <c r="N122" s="99">
        <f t="shared" si="23"/>
        <v>8.0000999999999998</v>
      </c>
      <c r="O122" s="442">
        <f t="shared" si="18"/>
        <v>29.63</v>
      </c>
    </row>
    <row r="123" spans="1:15" s="1" customFormat="1" ht="15" customHeight="1" x14ac:dyDescent="0.25">
      <c r="A123" s="261">
        <v>8</v>
      </c>
      <c r="B123" s="50">
        <v>10880</v>
      </c>
      <c r="C123" s="22" t="s">
        <v>120</v>
      </c>
      <c r="D123" s="299">
        <v>48</v>
      </c>
      <c r="E123" s="206">
        <v>10.42</v>
      </c>
      <c r="F123" s="206">
        <v>31.25</v>
      </c>
      <c r="G123" s="206">
        <v>52.08</v>
      </c>
      <c r="H123" s="301">
        <v>6.25</v>
      </c>
      <c r="I123" s="46">
        <f t="shared" si="21"/>
        <v>3.5415999999999999</v>
      </c>
      <c r="J123" s="21"/>
      <c r="K123" s="98">
        <f t="shared" si="13"/>
        <v>48</v>
      </c>
      <c r="L123" s="99">
        <f t="shared" si="15"/>
        <v>27.9984</v>
      </c>
      <c r="M123" s="100">
        <f t="shared" si="16"/>
        <v>58.33</v>
      </c>
      <c r="N123" s="99">
        <f t="shared" si="23"/>
        <v>5.0015999999999998</v>
      </c>
      <c r="O123" s="101">
        <f t="shared" si="18"/>
        <v>10.42</v>
      </c>
    </row>
    <row r="124" spans="1:15" s="1" customFormat="1" ht="15" customHeight="1" thickBot="1" x14ac:dyDescent="0.3">
      <c r="A124" s="263">
        <v>9</v>
      </c>
      <c r="B124" s="52">
        <v>10890</v>
      </c>
      <c r="C124" s="20" t="s">
        <v>122</v>
      </c>
      <c r="D124" s="300"/>
      <c r="E124" s="204"/>
      <c r="F124" s="204"/>
      <c r="G124" s="204"/>
      <c r="H124" s="204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526" t="s">
        <v>98</v>
      </c>
      <c r="E125" s="526"/>
      <c r="F125" s="526"/>
      <c r="G125" s="526"/>
      <c r="H125" s="526"/>
      <c r="I125" s="57">
        <f>AVERAGE(I7,I9:I16,I18:I29,I31:I47,I49:I67,I69:I82,I84:I114,I116:I124)</f>
        <v>3.570139622641511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209" priority="6">
      <formula>LEN(TRIM(N7))=0</formula>
    </cfRule>
    <cfRule type="cellIs" dxfId="208" priority="7" operator="equal">
      <formula>0</formula>
    </cfRule>
    <cfRule type="cellIs" dxfId="207" priority="8" operator="between">
      <formula>0.1</formula>
      <formula>9.99</formula>
    </cfRule>
    <cfRule type="cellIs" dxfId="206" priority="9" operator="greaterThanOrEqual">
      <formula>9.99</formula>
    </cfRule>
  </conditionalFormatting>
  <conditionalFormatting sqref="M7:M124">
    <cfRule type="containsBlanks" dxfId="205" priority="1">
      <formula>LEN(TRIM(M7))=0</formula>
    </cfRule>
    <cfRule type="cellIs" dxfId="204" priority="2" operator="lessThan">
      <formula>50</formula>
    </cfRule>
    <cfRule type="cellIs" dxfId="203" priority="3" operator="between">
      <formula>50</formula>
      <formula>$M$6</formula>
    </cfRule>
    <cfRule type="cellIs" dxfId="202" priority="4" operator="between">
      <formula>$M$6</formula>
      <formula>90</formula>
    </cfRule>
    <cfRule type="cellIs" dxfId="201" priority="5" operator="greaterThanOrEqual">
      <formula>90</formula>
    </cfRule>
  </conditionalFormatting>
  <conditionalFormatting sqref="I6:I125">
    <cfRule type="cellIs" dxfId="200" priority="595" operator="equal">
      <formula>$I$125</formula>
    </cfRule>
    <cfRule type="containsBlanks" dxfId="199" priority="596">
      <formula>LEN(TRIM(I6))=0</formula>
    </cfRule>
    <cfRule type="cellIs" dxfId="198" priority="597" operator="lessThan">
      <formula>3.5</formula>
    </cfRule>
    <cfRule type="cellIs" dxfId="197" priority="598" operator="between">
      <formula>3.5</formula>
      <formula>$I$125</formula>
    </cfRule>
    <cfRule type="cellIs" dxfId="196" priority="599" operator="between">
      <formula>$I$125</formula>
      <formula>4.5</formula>
    </cfRule>
    <cfRule type="cellIs" dxfId="195" priority="600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11" t="s">
        <v>131</v>
      </c>
      <c r="D2" s="511"/>
      <c r="E2" s="67"/>
      <c r="F2" s="67"/>
      <c r="G2" s="67"/>
      <c r="H2" s="67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35"/>
      <c r="L3" s="17" t="s">
        <v>133</v>
      </c>
    </row>
    <row r="4" spans="1:16" ht="18" customHeight="1" thickBot="1" x14ac:dyDescent="0.3">
      <c r="A4" s="514" t="s">
        <v>0</v>
      </c>
      <c r="B4" s="516" t="s">
        <v>1</v>
      </c>
      <c r="C4" s="516" t="s">
        <v>2</v>
      </c>
      <c r="D4" s="527" t="s">
        <v>3</v>
      </c>
      <c r="E4" s="529" t="s">
        <v>130</v>
      </c>
      <c r="F4" s="530"/>
      <c r="G4" s="530"/>
      <c r="H4" s="531"/>
      <c r="I4" s="524" t="s">
        <v>99</v>
      </c>
      <c r="J4" s="4"/>
      <c r="K4" s="18"/>
      <c r="L4" s="17" t="s">
        <v>135</v>
      </c>
    </row>
    <row r="5" spans="1:16" ht="30" customHeight="1" thickBot="1" x14ac:dyDescent="0.3">
      <c r="A5" s="515"/>
      <c r="B5" s="517"/>
      <c r="C5" s="517"/>
      <c r="D5" s="528"/>
      <c r="E5" s="3">
        <v>2</v>
      </c>
      <c r="F5" s="3">
        <v>3</v>
      </c>
      <c r="G5" s="3">
        <v>4</v>
      </c>
      <c r="H5" s="3">
        <v>5</v>
      </c>
      <c r="I5" s="52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66"/>
      <c r="B6" s="273"/>
      <c r="C6" s="273" t="s">
        <v>100</v>
      </c>
      <c r="D6" s="274">
        <f>D7+D8+D17+D30+D48+D68+D83+D115</f>
        <v>1830</v>
      </c>
      <c r="E6" s="306">
        <v>1.049074074074074</v>
      </c>
      <c r="F6" s="306">
        <v>50.03291005291004</v>
      </c>
      <c r="G6" s="306">
        <v>42.669206349206355</v>
      </c>
      <c r="H6" s="306">
        <v>6.2486243386243396</v>
      </c>
      <c r="I6" s="304">
        <v>3.52</v>
      </c>
      <c r="J6" s="21"/>
      <c r="K6" s="464">
        <f>D6</f>
        <v>1830</v>
      </c>
      <c r="L6" s="465">
        <f>L7+L8+L17+L30+L48+L68+L83+L115</f>
        <v>878.99790000000007</v>
      </c>
      <c r="M6" s="432">
        <f>G6+H6</f>
        <v>48.917830687830694</v>
      </c>
      <c r="N6" s="465">
        <f>N7+N8+N17+N30+N48+N68+N83+N115</f>
        <v>25.005700000000001</v>
      </c>
      <c r="O6" s="470">
        <f t="shared" ref="O6:O69" si="0">E6</f>
        <v>1.049074074074074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326">
        <v>28</v>
      </c>
      <c r="E7" s="269"/>
      <c r="F7" s="305">
        <v>60.714285714285715</v>
      </c>
      <c r="G7" s="305">
        <v>35.714285714285715</v>
      </c>
      <c r="H7" s="269">
        <v>3.5714285714285716</v>
      </c>
      <c r="I7" s="64">
        <f t="shared" ref="I7:I66" si="1">(E7*2+F7*3+G7*4+H7*5)/100</f>
        <v>3.4285714285714284</v>
      </c>
      <c r="J7" s="65"/>
      <c r="K7" s="90">
        <f t="shared" ref="K7" si="2">D7</f>
        <v>28</v>
      </c>
      <c r="L7" s="91">
        <f t="shared" ref="L7" si="3">M7*K7/100</f>
        <v>11</v>
      </c>
      <c r="M7" s="92">
        <f t="shared" ref="M7" si="4">G7+H7</f>
        <v>39.285714285714285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270"/>
      <c r="B8" s="235"/>
      <c r="C8" s="267" t="s">
        <v>101</v>
      </c>
      <c r="D8" s="272">
        <f>SUM(D9:D16)</f>
        <v>131</v>
      </c>
      <c r="E8" s="268">
        <v>0</v>
      </c>
      <c r="F8" s="268">
        <v>35.491250000000001</v>
      </c>
      <c r="G8" s="268">
        <v>51.2425</v>
      </c>
      <c r="H8" s="268">
        <v>13.26375</v>
      </c>
      <c r="I8" s="271">
        <f>AVERAGE(I9:I16)</f>
        <v>3.7776250000000005</v>
      </c>
      <c r="J8" s="21"/>
      <c r="K8" s="471">
        <f t="shared" ref="K8:K70" si="7">D8</f>
        <v>131</v>
      </c>
      <c r="L8" s="472">
        <f>SUM(L9:L16)</f>
        <v>77.9983</v>
      </c>
      <c r="M8" s="480">
        <f t="shared" ref="M8:M69" si="8">G8+H8</f>
        <v>64.506249999999994</v>
      </c>
      <c r="N8" s="472">
        <f>SUM(N9:N16)</f>
        <v>0</v>
      </c>
      <c r="O8" s="479">
        <f t="shared" si="0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07">
        <v>7</v>
      </c>
      <c r="E9" s="144"/>
      <c r="F9" s="144">
        <v>14.29</v>
      </c>
      <c r="G9" s="144">
        <v>85.71</v>
      </c>
      <c r="H9" s="144"/>
      <c r="I9" s="43">
        <f t="shared" si="1"/>
        <v>3.8571</v>
      </c>
      <c r="J9" s="21"/>
      <c r="K9" s="98">
        <f t="shared" ref="K9:K10" si="9">D9</f>
        <v>7</v>
      </c>
      <c r="L9" s="99">
        <f t="shared" ref="L9:L10" si="10">M9*K9/100</f>
        <v>5.9996999999999989</v>
      </c>
      <c r="M9" s="100">
        <f t="shared" ref="M9:M10" si="11">G9+H9</f>
        <v>85.71</v>
      </c>
      <c r="N9" s="99">
        <f t="shared" ref="N9:N10" si="12">O9*K9/100</f>
        <v>0</v>
      </c>
      <c r="O9" s="101">
        <f t="shared" ref="O9:O10" si="13">E9</f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08">
        <v>27</v>
      </c>
      <c r="E10" s="144"/>
      <c r="F10" s="144">
        <v>33.33</v>
      </c>
      <c r="G10" s="144">
        <v>59.26</v>
      </c>
      <c r="H10" s="144">
        <v>7.41</v>
      </c>
      <c r="I10" s="43">
        <f t="shared" si="1"/>
        <v>3.7407999999999997</v>
      </c>
      <c r="J10" s="21"/>
      <c r="K10" s="98">
        <f t="shared" si="9"/>
        <v>27</v>
      </c>
      <c r="L10" s="99">
        <f t="shared" si="10"/>
        <v>18.000900000000001</v>
      </c>
      <c r="M10" s="100">
        <f t="shared" si="11"/>
        <v>66.67</v>
      </c>
      <c r="N10" s="99">
        <f t="shared" si="12"/>
        <v>0</v>
      </c>
      <c r="O10" s="101">
        <f t="shared" si="13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08">
        <v>24</v>
      </c>
      <c r="E11" s="208"/>
      <c r="F11" s="208">
        <v>37.5</v>
      </c>
      <c r="G11" s="208">
        <v>41.67</v>
      </c>
      <c r="H11" s="264">
        <v>20.83</v>
      </c>
      <c r="I11" s="46">
        <f t="shared" si="1"/>
        <v>3.8332999999999999</v>
      </c>
      <c r="J11" s="21"/>
      <c r="K11" s="98">
        <f t="shared" si="7"/>
        <v>24</v>
      </c>
      <c r="L11" s="99">
        <f t="shared" ref="L11:L73" si="14">M11*K11/100</f>
        <v>15</v>
      </c>
      <c r="M11" s="100">
        <f t="shared" si="8"/>
        <v>62.5</v>
      </c>
      <c r="N11" s="99">
        <f t="shared" ref="N11:N73" si="15">O11*K11/100</f>
        <v>0</v>
      </c>
      <c r="O11" s="101">
        <f t="shared" si="0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10">
        <v>6</v>
      </c>
      <c r="E12" s="208"/>
      <c r="F12" s="208"/>
      <c r="G12" s="208">
        <v>50</v>
      </c>
      <c r="H12" s="320">
        <v>50</v>
      </c>
      <c r="I12" s="43">
        <f t="shared" si="1"/>
        <v>4.5</v>
      </c>
      <c r="J12" s="21"/>
      <c r="K12" s="98">
        <f t="shared" si="7"/>
        <v>6</v>
      </c>
      <c r="L12" s="99">
        <f t="shared" si="14"/>
        <v>6</v>
      </c>
      <c r="M12" s="100">
        <f t="shared" si="8"/>
        <v>100</v>
      </c>
      <c r="N12" s="99">
        <f t="shared" si="15"/>
        <v>0</v>
      </c>
      <c r="O12" s="101">
        <f t="shared" si="0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07">
        <v>9</v>
      </c>
      <c r="E13" s="208"/>
      <c r="F13" s="208">
        <v>44.44</v>
      </c>
      <c r="G13" s="208">
        <v>44.44</v>
      </c>
      <c r="H13" s="208">
        <v>11.11</v>
      </c>
      <c r="I13" s="43">
        <f t="shared" si="1"/>
        <v>3.6663000000000001</v>
      </c>
      <c r="J13" s="21"/>
      <c r="K13" s="98">
        <f t="shared" si="7"/>
        <v>9</v>
      </c>
      <c r="L13" s="99">
        <f t="shared" si="14"/>
        <v>4.9995000000000003</v>
      </c>
      <c r="M13" s="100">
        <f t="shared" si="8"/>
        <v>55.55</v>
      </c>
      <c r="N13" s="99">
        <f t="shared" si="15"/>
        <v>0</v>
      </c>
      <c r="O13" s="101">
        <f t="shared" si="0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08">
        <v>20</v>
      </c>
      <c r="E14" s="144"/>
      <c r="F14" s="144">
        <v>30</v>
      </c>
      <c r="G14" s="144">
        <v>65</v>
      </c>
      <c r="H14" s="144">
        <v>5</v>
      </c>
      <c r="I14" s="43">
        <f t="shared" si="1"/>
        <v>3.75</v>
      </c>
      <c r="J14" s="21"/>
      <c r="K14" s="98">
        <f t="shared" ref="K14" si="16">D14</f>
        <v>20</v>
      </c>
      <c r="L14" s="99">
        <f t="shared" ref="L14" si="17">M14*K14/100</f>
        <v>14</v>
      </c>
      <c r="M14" s="100">
        <f t="shared" ref="M14" si="18">G14+H14</f>
        <v>70</v>
      </c>
      <c r="N14" s="99">
        <f t="shared" ref="N14" si="19">O14*K14/100</f>
        <v>0</v>
      </c>
      <c r="O14" s="101">
        <f t="shared" ref="O14" si="20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08">
        <v>17</v>
      </c>
      <c r="E15" s="208"/>
      <c r="F15" s="208">
        <v>52.94</v>
      </c>
      <c r="G15" s="208">
        <v>35.29</v>
      </c>
      <c r="H15" s="320">
        <v>11.76</v>
      </c>
      <c r="I15" s="43">
        <f t="shared" si="1"/>
        <v>3.5878000000000001</v>
      </c>
      <c r="J15" s="21"/>
      <c r="K15" s="98">
        <f t="shared" si="7"/>
        <v>17</v>
      </c>
      <c r="L15" s="99">
        <f t="shared" si="14"/>
        <v>7.9984999999999991</v>
      </c>
      <c r="M15" s="100">
        <f t="shared" si="8"/>
        <v>47.05</v>
      </c>
      <c r="N15" s="99">
        <f t="shared" si="15"/>
        <v>0</v>
      </c>
      <c r="O15" s="101">
        <f t="shared" si="0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09">
        <v>21</v>
      </c>
      <c r="E16" s="208"/>
      <c r="F16" s="208">
        <v>71.430000000000007</v>
      </c>
      <c r="G16" s="208">
        <v>28.57</v>
      </c>
      <c r="H16" s="208"/>
      <c r="I16" s="45">
        <f t="shared" si="1"/>
        <v>3.2857000000000003</v>
      </c>
      <c r="J16" s="21"/>
      <c r="K16" s="102">
        <f t="shared" si="7"/>
        <v>21</v>
      </c>
      <c r="L16" s="103">
        <f t="shared" si="14"/>
        <v>5.9997000000000007</v>
      </c>
      <c r="M16" s="104">
        <f t="shared" si="8"/>
        <v>28.57</v>
      </c>
      <c r="N16" s="103">
        <f t="shared" si="15"/>
        <v>0</v>
      </c>
      <c r="O16" s="105">
        <f t="shared" si="0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227</v>
      </c>
      <c r="E17" s="38">
        <v>0.7599999999999999</v>
      </c>
      <c r="F17" s="38">
        <v>63.336153846153849</v>
      </c>
      <c r="G17" s="38">
        <v>34.091538461538462</v>
      </c>
      <c r="H17" s="38">
        <v>1.8123076923076922</v>
      </c>
      <c r="I17" s="39">
        <f>AVERAGE(I18:I29)</f>
        <v>3.3920249999999998</v>
      </c>
      <c r="J17" s="21"/>
      <c r="K17" s="471">
        <f t="shared" si="7"/>
        <v>227</v>
      </c>
      <c r="L17" s="472">
        <f>SUM(L18:L29)</f>
        <v>88.003199999999993</v>
      </c>
      <c r="M17" s="480">
        <f t="shared" si="8"/>
        <v>35.903846153846153</v>
      </c>
      <c r="N17" s="472">
        <f>SUM(N18:N29)</f>
        <v>1.9996</v>
      </c>
      <c r="O17" s="479">
        <f t="shared" si="0"/>
        <v>0.7599999999999999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11">
        <v>12</v>
      </c>
      <c r="E18" s="144"/>
      <c r="F18" s="144">
        <v>66.67</v>
      </c>
      <c r="G18" s="144">
        <v>33.33</v>
      </c>
      <c r="H18" s="144"/>
      <c r="I18" s="42">
        <f t="shared" si="1"/>
        <v>3.3332999999999999</v>
      </c>
      <c r="J18" s="21"/>
      <c r="K18" s="94">
        <f t="shared" ref="K18:K20" si="21">D18</f>
        <v>12</v>
      </c>
      <c r="L18" s="95">
        <f t="shared" ref="L18:L20" si="22">M18*K18/100</f>
        <v>3.9995999999999996</v>
      </c>
      <c r="M18" s="96">
        <f t="shared" ref="M18:M20" si="23">G18+H18</f>
        <v>33.33</v>
      </c>
      <c r="N18" s="95">
        <f t="shared" ref="N18:N20" si="24">O18*K18/100</f>
        <v>0</v>
      </c>
      <c r="O18" s="97">
        <f t="shared" ref="O18:O20" si="25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12">
        <v>6</v>
      </c>
      <c r="E19" s="144"/>
      <c r="F19" s="144">
        <v>50</v>
      </c>
      <c r="G19" s="144">
        <v>50</v>
      </c>
      <c r="H19" s="144"/>
      <c r="I19" s="43">
        <f t="shared" si="1"/>
        <v>3.5</v>
      </c>
      <c r="J19" s="21"/>
      <c r="K19" s="98">
        <f t="shared" si="21"/>
        <v>6</v>
      </c>
      <c r="L19" s="99">
        <f t="shared" si="22"/>
        <v>3</v>
      </c>
      <c r="M19" s="100">
        <f t="shared" si="23"/>
        <v>50</v>
      </c>
      <c r="N19" s="99">
        <f t="shared" si="24"/>
        <v>0</v>
      </c>
      <c r="O19" s="101">
        <f t="shared" si="25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12">
        <v>23</v>
      </c>
      <c r="E20" s="144"/>
      <c r="F20" s="144">
        <v>21.73</v>
      </c>
      <c r="G20" s="144">
        <v>69.569999999999993</v>
      </c>
      <c r="H20" s="144">
        <v>8.6999999999999993</v>
      </c>
      <c r="I20" s="43">
        <f t="shared" si="1"/>
        <v>3.8696999999999999</v>
      </c>
      <c r="J20" s="21"/>
      <c r="K20" s="98">
        <f t="shared" si="21"/>
        <v>23</v>
      </c>
      <c r="L20" s="99">
        <f t="shared" si="22"/>
        <v>18.002099999999999</v>
      </c>
      <c r="M20" s="100">
        <f t="shared" si="23"/>
        <v>78.27</v>
      </c>
      <c r="N20" s="99">
        <f t="shared" si="24"/>
        <v>0</v>
      </c>
      <c r="O20" s="101">
        <f t="shared" si="25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12">
        <v>29</v>
      </c>
      <c r="E21" s="208"/>
      <c r="F21" s="208">
        <v>41.38</v>
      </c>
      <c r="G21" s="208">
        <v>55.17</v>
      </c>
      <c r="H21" s="208">
        <v>3.45</v>
      </c>
      <c r="I21" s="43">
        <f t="shared" si="1"/>
        <v>3.6207000000000007</v>
      </c>
      <c r="J21" s="21"/>
      <c r="K21" s="98">
        <f t="shared" si="7"/>
        <v>29</v>
      </c>
      <c r="L21" s="99">
        <f t="shared" si="14"/>
        <v>16.9998</v>
      </c>
      <c r="M21" s="100">
        <f t="shared" si="8"/>
        <v>58.620000000000005</v>
      </c>
      <c r="N21" s="99">
        <f t="shared" si="15"/>
        <v>0</v>
      </c>
      <c r="O21" s="101">
        <f t="shared" si="0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12">
        <v>27</v>
      </c>
      <c r="E22" s="208"/>
      <c r="F22" s="208">
        <v>51.85</v>
      </c>
      <c r="G22" s="208">
        <v>40.74</v>
      </c>
      <c r="H22" s="208">
        <v>7.41</v>
      </c>
      <c r="I22" s="43">
        <f t="shared" si="1"/>
        <v>3.5556000000000001</v>
      </c>
      <c r="J22" s="21"/>
      <c r="K22" s="98">
        <f t="shared" si="7"/>
        <v>27</v>
      </c>
      <c r="L22" s="99">
        <f t="shared" si="14"/>
        <v>13.000500000000002</v>
      </c>
      <c r="M22" s="100">
        <f t="shared" si="8"/>
        <v>48.150000000000006</v>
      </c>
      <c r="N22" s="99">
        <f t="shared" si="15"/>
        <v>0</v>
      </c>
      <c r="O22" s="101">
        <f t="shared" si="0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12">
        <v>17</v>
      </c>
      <c r="E23" s="206">
        <v>5.88</v>
      </c>
      <c r="F23" s="206">
        <v>76.47</v>
      </c>
      <c r="G23" s="206">
        <v>17.649999999999999</v>
      </c>
      <c r="H23" s="302"/>
      <c r="I23" s="43">
        <f t="shared" si="1"/>
        <v>3.1176999999999997</v>
      </c>
      <c r="J23" s="21"/>
      <c r="K23" s="98">
        <f t="shared" si="7"/>
        <v>17</v>
      </c>
      <c r="L23" s="99">
        <f t="shared" si="14"/>
        <v>3.0004999999999997</v>
      </c>
      <c r="M23" s="100">
        <f t="shared" si="8"/>
        <v>17.649999999999999</v>
      </c>
      <c r="N23" s="99">
        <f t="shared" si="15"/>
        <v>0.99959999999999993</v>
      </c>
      <c r="O23" s="101">
        <f t="shared" si="0"/>
        <v>5.88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12">
        <v>25</v>
      </c>
      <c r="E24" s="144">
        <v>4</v>
      </c>
      <c r="F24" s="144">
        <v>60</v>
      </c>
      <c r="G24" s="144">
        <v>32</v>
      </c>
      <c r="H24" s="144">
        <v>4</v>
      </c>
      <c r="I24" s="43">
        <f t="shared" si="1"/>
        <v>3.36</v>
      </c>
      <c r="J24" s="21"/>
      <c r="K24" s="98">
        <f t="shared" ref="K24" si="26">D24</f>
        <v>25</v>
      </c>
      <c r="L24" s="99">
        <f t="shared" ref="L24" si="27">M24*K24/100</f>
        <v>9</v>
      </c>
      <c r="M24" s="100">
        <f t="shared" ref="M24" si="28">G24+H24</f>
        <v>36</v>
      </c>
      <c r="N24" s="99">
        <f t="shared" ref="N24" si="29">O24*K24/100</f>
        <v>1</v>
      </c>
      <c r="O24" s="101">
        <f t="shared" ref="O24" si="30">E24</f>
        <v>4</v>
      </c>
    </row>
    <row r="25" spans="1:16" s="1" customFormat="1" ht="15" customHeight="1" x14ac:dyDescent="0.25">
      <c r="A25" s="237">
        <v>8</v>
      </c>
      <c r="B25" s="48">
        <v>20550</v>
      </c>
      <c r="C25" s="19" t="s">
        <v>17</v>
      </c>
      <c r="D25" s="312">
        <v>15</v>
      </c>
      <c r="E25" s="208"/>
      <c r="F25" s="208">
        <v>53.33</v>
      </c>
      <c r="G25" s="208">
        <v>46.67</v>
      </c>
      <c r="H25" s="144"/>
      <c r="I25" s="43">
        <f t="shared" si="1"/>
        <v>3.4667000000000003</v>
      </c>
      <c r="J25" s="21"/>
      <c r="K25" s="98">
        <f t="shared" si="7"/>
        <v>15</v>
      </c>
      <c r="L25" s="99">
        <f t="shared" si="14"/>
        <v>7.0005000000000006</v>
      </c>
      <c r="M25" s="100">
        <f t="shared" si="8"/>
        <v>46.67</v>
      </c>
      <c r="N25" s="112">
        <f t="shared" si="15"/>
        <v>0</v>
      </c>
      <c r="O25" s="101">
        <f t="shared" si="0"/>
        <v>0</v>
      </c>
    </row>
    <row r="26" spans="1:16" s="1" customFormat="1" ht="15" customHeight="1" x14ac:dyDescent="0.25">
      <c r="A26" s="237">
        <v>9</v>
      </c>
      <c r="B26" s="48">
        <v>20630</v>
      </c>
      <c r="C26" s="19" t="s">
        <v>18</v>
      </c>
      <c r="D26" s="312">
        <v>7</v>
      </c>
      <c r="E26" s="208"/>
      <c r="F26" s="208">
        <v>42.86</v>
      </c>
      <c r="G26" s="208">
        <v>57.14</v>
      </c>
      <c r="H26" s="144"/>
      <c r="I26" s="43">
        <f t="shared" si="1"/>
        <v>3.5713999999999997</v>
      </c>
      <c r="J26" s="21"/>
      <c r="K26" s="98">
        <f t="shared" si="7"/>
        <v>7</v>
      </c>
      <c r="L26" s="99">
        <f t="shared" si="14"/>
        <v>3.9998</v>
      </c>
      <c r="M26" s="100">
        <f t="shared" si="8"/>
        <v>57.14</v>
      </c>
      <c r="N26" s="112">
        <f t="shared" si="15"/>
        <v>0</v>
      </c>
      <c r="O26" s="101">
        <f t="shared" si="0"/>
        <v>0</v>
      </c>
    </row>
    <row r="27" spans="1:16" s="1" customFormat="1" ht="15" customHeight="1" x14ac:dyDescent="0.25">
      <c r="A27" s="237">
        <v>10</v>
      </c>
      <c r="B27" s="48">
        <v>20810</v>
      </c>
      <c r="C27" s="19" t="s">
        <v>19</v>
      </c>
      <c r="D27" s="312">
        <v>25</v>
      </c>
      <c r="E27" s="144"/>
      <c r="F27" s="144">
        <v>88</v>
      </c>
      <c r="G27" s="144">
        <v>12</v>
      </c>
      <c r="H27" s="144"/>
      <c r="I27" s="43">
        <f t="shared" si="1"/>
        <v>3.12</v>
      </c>
      <c r="J27" s="21"/>
      <c r="K27" s="98">
        <f t="shared" ref="K27:K29" si="31">D27</f>
        <v>25</v>
      </c>
      <c r="L27" s="99">
        <f t="shared" ref="L27:L29" si="32">M27*K27/100</f>
        <v>3</v>
      </c>
      <c r="M27" s="100">
        <f t="shared" ref="M27:M29" si="33">G27+H27</f>
        <v>12</v>
      </c>
      <c r="N27" s="112">
        <f t="shared" ref="N27:N29" si="34">O27*K27/100</f>
        <v>0</v>
      </c>
      <c r="O27" s="101">
        <f t="shared" ref="O27:O29" si="35">E27</f>
        <v>0</v>
      </c>
    </row>
    <row r="28" spans="1:16" s="1" customFormat="1" ht="15" customHeight="1" x14ac:dyDescent="0.25">
      <c r="A28" s="237">
        <v>11</v>
      </c>
      <c r="B28" s="48">
        <v>20900</v>
      </c>
      <c r="C28" s="19" t="s">
        <v>20</v>
      </c>
      <c r="D28" s="312">
        <v>37</v>
      </c>
      <c r="E28" s="144"/>
      <c r="F28" s="144">
        <v>81.08</v>
      </c>
      <c r="G28" s="144">
        <v>18.920000000000002</v>
      </c>
      <c r="H28" s="144"/>
      <c r="I28" s="43">
        <f t="shared" si="1"/>
        <v>3.1892</v>
      </c>
      <c r="J28" s="21"/>
      <c r="K28" s="98">
        <f t="shared" si="31"/>
        <v>37</v>
      </c>
      <c r="L28" s="99">
        <f t="shared" si="32"/>
        <v>7.0004000000000008</v>
      </c>
      <c r="M28" s="100">
        <f t="shared" si="33"/>
        <v>18.920000000000002</v>
      </c>
      <c r="N28" s="112">
        <f t="shared" si="34"/>
        <v>0</v>
      </c>
      <c r="O28" s="101">
        <f t="shared" si="35"/>
        <v>0</v>
      </c>
    </row>
    <row r="29" spans="1:16" s="1" customFormat="1" ht="15" customHeight="1" thickBot="1" x14ac:dyDescent="0.3">
      <c r="A29" s="238">
        <v>12</v>
      </c>
      <c r="B29" s="52">
        <v>21350</v>
      </c>
      <c r="C29" s="20" t="s">
        <v>22</v>
      </c>
      <c r="D29" s="313">
        <v>4</v>
      </c>
      <c r="E29" s="125"/>
      <c r="F29" s="125">
        <v>100</v>
      </c>
      <c r="G29" s="125"/>
      <c r="H29" s="126"/>
      <c r="I29" s="45">
        <f t="shared" si="1"/>
        <v>3</v>
      </c>
      <c r="J29" s="21"/>
      <c r="K29" s="102">
        <f t="shared" si="31"/>
        <v>4</v>
      </c>
      <c r="L29" s="103">
        <f t="shared" si="32"/>
        <v>0</v>
      </c>
      <c r="M29" s="104">
        <f t="shared" si="33"/>
        <v>0</v>
      </c>
      <c r="N29" s="150">
        <f t="shared" si="34"/>
        <v>0</v>
      </c>
      <c r="O29" s="105">
        <f t="shared" si="35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288</v>
      </c>
      <c r="E30" s="38">
        <v>1.6952941176470588</v>
      </c>
      <c r="F30" s="38">
        <v>65.845294117647072</v>
      </c>
      <c r="G30" s="38">
        <v>31.479999999999997</v>
      </c>
      <c r="H30" s="38">
        <v>0.98</v>
      </c>
      <c r="I30" s="39">
        <f>AVERAGE(I31:I47)</f>
        <v>3.3174470588235287</v>
      </c>
      <c r="J30" s="21"/>
      <c r="K30" s="471">
        <f t="shared" si="7"/>
        <v>288</v>
      </c>
      <c r="L30" s="472">
        <f>SUM(L31:L47)</f>
        <v>88.001499999999979</v>
      </c>
      <c r="M30" s="480">
        <f t="shared" si="8"/>
        <v>32.459999999999994</v>
      </c>
      <c r="N30" s="472">
        <f>SUM(N31:N47)</f>
        <v>7.9984000000000002</v>
      </c>
      <c r="O30" s="479">
        <f t="shared" si="0"/>
        <v>1.6952941176470588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14">
        <v>16</v>
      </c>
      <c r="E31" s="208"/>
      <c r="F31" s="208">
        <v>12.5</v>
      </c>
      <c r="G31" s="208">
        <v>87.5</v>
      </c>
      <c r="H31" s="208"/>
      <c r="I31" s="42">
        <f t="shared" si="1"/>
        <v>3.875</v>
      </c>
      <c r="J31" s="7"/>
      <c r="K31" s="94">
        <f t="shared" si="7"/>
        <v>16</v>
      </c>
      <c r="L31" s="95">
        <f t="shared" si="14"/>
        <v>14</v>
      </c>
      <c r="M31" s="96">
        <f t="shared" si="8"/>
        <v>87.5</v>
      </c>
      <c r="N31" s="95">
        <f t="shared" si="15"/>
        <v>0</v>
      </c>
      <c r="O31" s="97">
        <f t="shared" si="0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14">
        <v>12</v>
      </c>
      <c r="E32" s="144"/>
      <c r="F32" s="144">
        <v>50</v>
      </c>
      <c r="G32" s="144">
        <v>41.67</v>
      </c>
      <c r="H32" s="144">
        <v>8.33</v>
      </c>
      <c r="I32" s="43">
        <f t="shared" si="1"/>
        <v>3.5832999999999999</v>
      </c>
      <c r="J32" s="7"/>
      <c r="K32" s="98">
        <f t="shared" ref="K32" si="36">D32</f>
        <v>12</v>
      </c>
      <c r="L32" s="99">
        <f t="shared" ref="L32" si="37">M32*K32/100</f>
        <v>6</v>
      </c>
      <c r="M32" s="100">
        <f t="shared" ref="M32" si="38">G32+H32</f>
        <v>50</v>
      </c>
      <c r="N32" s="99">
        <f t="shared" ref="N32" si="39">O32*K32/100</f>
        <v>0</v>
      </c>
      <c r="O32" s="101">
        <f t="shared" ref="O32" si="40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14">
        <v>30</v>
      </c>
      <c r="E33" s="208"/>
      <c r="F33" s="208">
        <v>66.67</v>
      </c>
      <c r="G33" s="208">
        <v>33.33</v>
      </c>
      <c r="H33" s="208"/>
      <c r="I33" s="46">
        <f t="shared" si="1"/>
        <v>3.3332999999999999</v>
      </c>
      <c r="J33" s="7"/>
      <c r="K33" s="98">
        <f t="shared" si="7"/>
        <v>30</v>
      </c>
      <c r="L33" s="99">
        <f t="shared" si="14"/>
        <v>9.9990000000000006</v>
      </c>
      <c r="M33" s="100">
        <f t="shared" si="8"/>
        <v>33.33</v>
      </c>
      <c r="N33" s="99">
        <f t="shared" si="15"/>
        <v>0</v>
      </c>
      <c r="O33" s="101">
        <f t="shared" si="0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14">
        <v>10</v>
      </c>
      <c r="E34" s="208"/>
      <c r="F34" s="208">
        <v>50</v>
      </c>
      <c r="G34" s="208">
        <v>50</v>
      </c>
      <c r="H34" s="303"/>
      <c r="I34" s="43">
        <f t="shared" si="1"/>
        <v>3.5</v>
      </c>
      <c r="J34" s="7"/>
      <c r="K34" s="98">
        <f t="shared" si="7"/>
        <v>10</v>
      </c>
      <c r="L34" s="99">
        <f t="shared" si="14"/>
        <v>5</v>
      </c>
      <c r="M34" s="100">
        <f t="shared" si="8"/>
        <v>50</v>
      </c>
      <c r="N34" s="99">
        <f t="shared" si="15"/>
        <v>0</v>
      </c>
      <c r="O34" s="101">
        <f t="shared" si="0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14">
        <v>26</v>
      </c>
      <c r="E35" s="208"/>
      <c r="F35" s="208">
        <v>50</v>
      </c>
      <c r="G35" s="208">
        <v>50</v>
      </c>
      <c r="H35" s="320"/>
      <c r="I35" s="43">
        <f t="shared" si="1"/>
        <v>3.5</v>
      </c>
      <c r="J35" s="7"/>
      <c r="K35" s="98">
        <f t="shared" si="7"/>
        <v>26</v>
      </c>
      <c r="L35" s="99">
        <f t="shared" si="14"/>
        <v>13</v>
      </c>
      <c r="M35" s="100">
        <f t="shared" si="8"/>
        <v>50</v>
      </c>
      <c r="N35" s="99">
        <f t="shared" si="15"/>
        <v>0</v>
      </c>
      <c r="O35" s="101">
        <f t="shared" si="0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14">
        <v>6</v>
      </c>
      <c r="E36" s="144"/>
      <c r="F36" s="144">
        <v>83.33</v>
      </c>
      <c r="G36" s="144">
        <v>16.670000000000002</v>
      </c>
      <c r="H36" s="144"/>
      <c r="I36" s="43">
        <f t="shared" si="1"/>
        <v>3.1667000000000001</v>
      </c>
      <c r="J36" s="7"/>
      <c r="K36" s="98">
        <f t="shared" ref="K36" si="41">D36</f>
        <v>6</v>
      </c>
      <c r="L36" s="99">
        <f t="shared" ref="L36" si="42">M36*K36/100</f>
        <v>1.0002000000000002</v>
      </c>
      <c r="M36" s="100">
        <f t="shared" ref="M36" si="43">G36+H36</f>
        <v>16.670000000000002</v>
      </c>
      <c r="N36" s="99">
        <f t="shared" ref="N36" si="44">O36*K36/100</f>
        <v>0</v>
      </c>
      <c r="O36" s="101">
        <f t="shared" ref="O36" si="45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14">
        <v>32</v>
      </c>
      <c r="E37" s="208"/>
      <c r="F37" s="208">
        <v>84.37</v>
      </c>
      <c r="G37" s="208">
        <v>15.63</v>
      </c>
      <c r="H37" s="144"/>
      <c r="I37" s="43">
        <f t="shared" si="1"/>
        <v>3.1562999999999999</v>
      </c>
      <c r="J37" s="7"/>
      <c r="K37" s="98">
        <f t="shared" si="7"/>
        <v>32</v>
      </c>
      <c r="L37" s="99">
        <f t="shared" si="14"/>
        <v>5.0015999999999998</v>
      </c>
      <c r="M37" s="100">
        <f t="shared" si="8"/>
        <v>15.63</v>
      </c>
      <c r="N37" s="112">
        <f t="shared" si="15"/>
        <v>0</v>
      </c>
      <c r="O37" s="101">
        <f t="shared" si="0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14">
        <v>3</v>
      </c>
      <c r="E38" s="144"/>
      <c r="F38" s="144">
        <v>100</v>
      </c>
      <c r="G38" s="144"/>
      <c r="H38" s="144"/>
      <c r="I38" s="43">
        <f t="shared" si="1"/>
        <v>3</v>
      </c>
      <c r="J38" s="7"/>
      <c r="K38" s="98">
        <f t="shared" ref="K38:K40" si="46">D38</f>
        <v>3</v>
      </c>
      <c r="L38" s="99">
        <f t="shared" ref="L38:L40" si="47">M38*K38/100</f>
        <v>0</v>
      </c>
      <c r="M38" s="100">
        <f t="shared" ref="M38:M40" si="48">G38+H38</f>
        <v>0</v>
      </c>
      <c r="N38" s="112">
        <f t="shared" ref="N38:N40" si="49">O38*K38/100</f>
        <v>0</v>
      </c>
      <c r="O38" s="101">
        <f t="shared" ref="O38:O40" si="50">E38</f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14">
        <v>11</v>
      </c>
      <c r="E39" s="144"/>
      <c r="F39" s="144">
        <v>54.55</v>
      </c>
      <c r="G39" s="144">
        <v>45.45</v>
      </c>
      <c r="H39" s="144"/>
      <c r="I39" s="43">
        <f t="shared" si="1"/>
        <v>3.4544999999999999</v>
      </c>
      <c r="J39" s="7"/>
      <c r="K39" s="98">
        <f t="shared" si="46"/>
        <v>11</v>
      </c>
      <c r="L39" s="99">
        <f t="shared" si="47"/>
        <v>4.9995000000000003</v>
      </c>
      <c r="M39" s="100">
        <f t="shared" si="48"/>
        <v>45.45</v>
      </c>
      <c r="N39" s="112">
        <f t="shared" si="49"/>
        <v>0</v>
      </c>
      <c r="O39" s="101">
        <f t="shared" si="50"/>
        <v>0</v>
      </c>
    </row>
    <row r="40" spans="1:15" s="1" customFormat="1" ht="15" customHeight="1" x14ac:dyDescent="0.25">
      <c r="A40" s="239">
        <v>10</v>
      </c>
      <c r="B40" s="48">
        <v>30500</v>
      </c>
      <c r="C40" s="19" t="s">
        <v>30</v>
      </c>
      <c r="D40" s="314">
        <v>28</v>
      </c>
      <c r="E40" s="144">
        <v>3.57</v>
      </c>
      <c r="F40" s="144">
        <v>75</v>
      </c>
      <c r="G40" s="144">
        <v>21.43</v>
      </c>
      <c r="H40" s="144"/>
      <c r="I40" s="43">
        <f t="shared" si="1"/>
        <v>3.1786000000000003</v>
      </c>
      <c r="J40" s="7"/>
      <c r="K40" s="98">
        <f t="shared" si="46"/>
        <v>28</v>
      </c>
      <c r="L40" s="99">
        <f t="shared" si="47"/>
        <v>6.0004</v>
      </c>
      <c r="M40" s="100">
        <f t="shared" si="48"/>
        <v>21.43</v>
      </c>
      <c r="N40" s="112">
        <f t="shared" si="49"/>
        <v>0.99959999999999993</v>
      </c>
      <c r="O40" s="101">
        <f t="shared" si="50"/>
        <v>3.57</v>
      </c>
    </row>
    <row r="41" spans="1:15" s="1" customFormat="1" ht="15" customHeight="1" x14ac:dyDescent="0.25">
      <c r="A41" s="239">
        <v>11</v>
      </c>
      <c r="B41" s="48">
        <v>30530</v>
      </c>
      <c r="C41" s="19" t="s">
        <v>31</v>
      </c>
      <c r="D41" s="314">
        <v>8</v>
      </c>
      <c r="E41" s="208"/>
      <c r="F41" s="208">
        <v>50</v>
      </c>
      <c r="G41" s="208">
        <v>50</v>
      </c>
      <c r="H41" s="208"/>
      <c r="I41" s="43">
        <f t="shared" si="1"/>
        <v>3.5</v>
      </c>
      <c r="J41" s="7"/>
      <c r="K41" s="98">
        <f t="shared" ref="K41" si="51">D41</f>
        <v>8</v>
      </c>
      <c r="L41" s="99">
        <f t="shared" ref="L41" si="52">M41*K41/100</f>
        <v>4</v>
      </c>
      <c r="M41" s="100">
        <f t="shared" ref="M41" si="53">G41+H41</f>
        <v>50</v>
      </c>
      <c r="N41" s="112">
        <f t="shared" ref="N41" si="54">O41*K41/100</f>
        <v>0</v>
      </c>
      <c r="O41" s="101">
        <f t="shared" ref="O41" si="55">E41</f>
        <v>0</v>
      </c>
    </row>
    <row r="42" spans="1:15" s="1" customFormat="1" ht="15" customHeight="1" x14ac:dyDescent="0.25">
      <c r="A42" s="239">
        <v>12</v>
      </c>
      <c r="B42" s="48">
        <v>30640</v>
      </c>
      <c r="C42" s="19" t="s">
        <v>32</v>
      </c>
      <c r="D42" s="314">
        <v>12</v>
      </c>
      <c r="E42" s="144"/>
      <c r="F42" s="144">
        <v>50</v>
      </c>
      <c r="G42" s="144">
        <v>41.67</v>
      </c>
      <c r="H42" s="144">
        <v>8.33</v>
      </c>
      <c r="I42" s="43">
        <f t="shared" si="1"/>
        <v>3.5832999999999999</v>
      </c>
      <c r="J42" s="7"/>
      <c r="K42" s="98">
        <f t="shared" ref="K42" si="56">D42</f>
        <v>12</v>
      </c>
      <c r="L42" s="99">
        <f t="shared" ref="L42" si="57">M42*K42/100</f>
        <v>6</v>
      </c>
      <c r="M42" s="100">
        <f t="shared" ref="M42" si="58">G42+H42</f>
        <v>50</v>
      </c>
      <c r="N42" s="99">
        <f t="shared" ref="N42" si="59">O42*K42/100</f>
        <v>0</v>
      </c>
      <c r="O42" s="101">
        <f t="shared" ref="O42" si="60">E42</f>
        <v>0</v>
      </c>
    </row>
    <row r="43" spans="1:15" s="1" customFormat="1" ht="15" customHeight="1" x14ac:dyDescent="0.25">
      <c r="A43" s="239">
        <v>13</v>
      </c>
      <c r="B43" s="48">
        <v>30650</v>
      </c>
      <c r="C43" s="19" t="s">
        <v>33</v>
      </c>
      <c r="D43" s="314">
        <v>31</v>
      </c>
      <c r="E43" s="208">
        <v>6.45</v>
      </c>
      <c r="F43" s="208">
        <v>83.87</v>
      </c>
      <c r="G43" s="208">
        <v>9.68</v>
      </c>
      <c r="H43" s="208"/>
      <c r="I43" s="43">
        <f t="shared" si="1"/>
        <v>3.0323000000000002</v>
      </c>
      <c r="J43" s="7"/>
      <c r="K43" s="98">
        <f t="shared" si="7"/>
        <v>31</v>
      </c>
      <c r="L43" s="99">
        <f t="shared" si="14"/>
        <v>3.0007999999999999</v>
      </c>
      <c r="M43" s="100">
        <f t="shared" si="8"/>
        <v>9.68</v>
      </c>
      <c r="N43" s="99">
        <f t="shared" si="15"/>
        <v>1.9995000000000003</v>
      </c>
      <c r="O43" s="101">
        <f t="shared" si="0"/>
        <v>6.45</v>
      </c>
    </row>
    <row r="44" spans="1:15" s="1" customFormat="1" ht="15" customHeight="1" x14ac:dyDescent="0.25">
      <c r="A44" s="239">
        <v>14</v>
      </c>
      <c r="B44" s="48">
        <v>30790</v>
      </c>
      <c r="C44" s="19" t="s">
        <v>34</v>
      </c>
      <c r="D44" s="314">
        <v>13</v>
      </c>
      <c r="E44" s="144">
        <v>7.69</v>
      </c>
      <c r="F44" s="144">
        <v>76.930000000000007</v>
      </c>
      <c r="G44" s="144">
        <v>15.38</v>
      </c>
      <c r="H44" s="144"/>
      <c r="I44" s="43">
        <f t="shared" si="1"/>
        <v>3.0769000000000002</v>
      </c>
      <c r="J44" s="7"/>
      <c r="K44" s="98">
        <f t="shared" ref="K44:K45" si="61">D44</f>
        <v>13</v>
      </c>
      <c r="L44" s="99">
        <f t="shared" ref="L44:L45" si="62">M44*K44/100</f>
        <v>1.9994000000000001</v>
      </c>
      <c r="M44" s="100">
        <f t="shared" ref="M44:M45" si="63">G44+H44</f>
        <v>15.38</v>
      </c>
      <c r="N44" s="112">
        <f t="shared" ref="N44:N45" si="64">O44*K44/100</f>
        <v>0.99970000000000003</v>
      </c>
      <c r="O44" s="101">
        <f t="shared" ref="O44:O45" si="65">E44</f>
        <v>7.69</v>
      </c>
    </row>
    <row r="45" spans="1:15" s="1" customFormat="1" ht="15" customHeight="1" x14ac:dyDescent="0.25">
      <c r="A45" s="239">
        <v>15</v>
      </c>
      <c r="B45" s="48">
        <v>30890</v>
      </c>
      <c r="C45" s="19" t="s">
        <v>35</v>
      </c>
      <c r="D45" s="314">
        <v>36</v>
      </c>
      <c r="E45" s="144">
        <v>11.11</v>
      </c>
      <c r="F45" s="144">
        <v>75</v>
      </c>
      <c r="G45" s="144">
        <v>13.89</v>
      </c>
      <c r="H45" s="144"/>
      <c r="I45" s="43">
        <f t="shared" si="1"/>
        <v>3.0277999999999996</v>
      </c>
      <c r="J45" s="7"/>
      <c r="K45" s="98">
        <f t="shared" si="61"/>
        <v>36</v>
      </c>
      <c r="L45" s="99">
        <f t="shared" si="62"/>
        <v>5.0004</v>
      </c>
      <c r="M45" s="100">
        <f t="shared" si="63"/>
        <v>13.89</v>
      </c>
      <c r="N45" s="99">
        <f t="shared" si="64"/>
        <v>3.9995999999999996</v>
      </c>
      <c r="O45" s="101">
        <f t="shared" si="65"/>
        <v>11.11</v>
      </c>
    </row>
    <row r="46" spans="1:15" s="1" customFormat="1" ht="15" customHeight="1" x14ac:dyDescent="0.25">
      <c r="A46" s="239">
        <v>16</v>
      </c>
      <c r="B46" s="48">
        <v>30940</v>
      </c>
      <c r="C46" s="19" t="s">
        <v>36</v>
      </c>
      <c r="D46" s="314">
        <v>7</v>
      </c>
      <c r="E46" s="206"/>
      <c r="F46" s="206">
        <v>71.430000000000007</v>
      </c>
      <c r="G46" s="206">
        <v>28.57</v>
      </c>
      <c r="H46" s="144"/>
      <c r="I46" s="43">
        <f t="shared" si="1"/>
        <v>3.2857000000000003</v>
      </c>
      <c r="J46" s="7"/>
      <c r="K46" s="98">
        <f t="shared" si="7"/>
        <v>7</v>
      </c>
      <c r="L46" s="99">
        <f t="shared" si="14"/>
        <v>1.9999</v>
      </c>
      <c r="M46" s="100">
        <f t="shared" si="8"/>
        <v>28.57</v>
      </c>
      <c r="N46" s="99">
        <f t="shared" si="15"/>
        <v>0</v>
      </c>
      <c r="O46" s="101">
        <f t="shared" si="0"/>
        <v>0</v>
      </c>
    </row>
    <row r="47" spans="1:15" s="1" customFormat="1" ht="15" customHeight="1" thickBot="1" x14ac:dyDescent="0.3">
      <c r="A47" s="240">
        <v>17</v>
      </c>
      <c r="B47" s="52">
        <v>31480</v>
      </c>
      <c r="C47" s="20" t="s">
        <v>38</v>
      </c>
      <c r="D47" s="315">
        <v>7</v>
      </c>
      <c r="E47" s="125"/>
      <c r="F47" s="125">
        <v>85.71</v>
      </c>
      <c r="G47" s="125">
        <v>14.29</v>
      </c>
      <c r="H47" s="126"/>
      <c r="I47" s="45">
        <f t="shared" si="1"/>
        <v>3.1428999999999996</v>
      </c>
      <c r="J47" s="7"/>
      <c r="K47" s="102">
        <f t="shared" ref="K47" si="66">D47</f>
        <v>7</v>
      </c>
      <c r="L47" s="103">
        <f t="shared" ref="L47" si="67">M47*K47/100</f>
        <v>1.0003</v>
      </c>
      <c r="M47" s="104">
        <f t="shared" ref="M47" si="68">G47+H47</f>
        <v>14.29</v>
      </c>
      <c r="N47" s="103">
        <f t="shared" ref="N47" si="69">O47*K47/100</f>
        <v>0</v>
      </c>
      <c r="O47" s="105">
        <f t="shared" ref="O47" si="70">E47</f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282</v>
      </c>
      <c r="E48" s="83">
        <v>0.38842105263157889</v>
      </c>
      <c r="F48" s="83">
        <v>41.621578947368427</v>
      </c>
      <c r="G48" s="83">
        <v>46.97</v>
      </c>
      <c r="H48" s="83">
        <v>11.020526315789473</v>
      </c>
      <c r="I48" s="41">
        <f>AVERAGE(I49:I67)</f>
        <v>3.6862421052631582</v>
      </c>
      <c r="J48" s="21"/>
      <c r="K48" s="471">
        <f t="shared" si="7"/>
        <v>282</v>
      </c>
      <c r="L48" s="472">
        <f>SUM(L49:L67)</f>
        <v>158.00149999999999</v>
      </c>
      <c r="M48" s="480">
        <f t="shared" si="8"/>
        <v>57.990526315789474</v>
      </c>
      <c r="N48" s="472">
        <f>SUM(N49:N67)</f>
        <v>2.0004</v>
      </c>
      <c r="O48" s="479">
        <f t="shared" si="0"/>
        <v>0.38842105263157889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16">
        <v>27</v>
      </c>
      <c r="E49" s="208"/>
      <c r="F49" s="208">
        <v>22.22</v>
      </c>
      <c r="G49" s="208">
        <v>66.67</v>
      </c>
      <c r="H49" s="208">
        <v>11.11</v>
      </c>
      <c r="I49" s="42">
        <f t="shared" si="1"/>
        <v>3.8889000000000005</v>
      </c>
      <c r="J49" s="21"/>
      <c r="K49" s="94">
        <f t="shared" si="7"/>
        <v>27</v>
      </c>
      <c r="L49" s="95">
        <f t="shared" si="14"/>
        <v>21.000599999999999</v>
      </c>
      <c r="M49" s="96">
        <f t="shared" si="8"/>
        <v>77.78</v>
      </c>
      <c r="N49" s="95">
        <f t="shared" si="15"/>
        <v>0</v>
      </c>
      <c r="O49" s="97">
        <f t="shared" si="0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17">
        <v>9</v>
      </c>
      <c r="E50" s="144"/>
      <c r="F50" s="144">
        <v>11.11</v>
      </c>
      <c r="G50" s="144">
        <v>77.78</v>
      </c>
      <c r="H50" s="144">
        <v>11.11</v>
      </c>
      <c r="I50" s="43">
        <f t="shared" si="1"/>
        <v>4</v>
      </c>
      <c r="J50" s="21"/>
      <c r="K50" s="98">
        <f t="shared" ref="K50:K52" si="71">D50</f>
        <v>9</v>
      </c>
      <c r="L50" s="99">
        <f t="shared" ref="L50:L52" si="72">M50*K50/100</f>
        <v>8.0000999999999998</v>
      </c>
      <c r="M50" s="100">
        <f t="shared" ref="M50:M52" si="73">G50+H50</f>
        <v>88.89</v>
      </c>
      <c r="N50" s="99">
        <f t="shared" ref="N50:N52" si="74">O50*K50/100</f>
        <v>0</v>
      </c>
      <c r="O50" s="101">
        <f t="shared" ref="O50:O52" si="75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17">
        <v>15</v>
      </c>
      <c r="E51" s="144"/>
      <c r="F51" s="144">
        <v>53.33</v>
      </c>
      <c r="G51" s="144">
        <v>40</v>
      </c>
      <c r="H51" s="144">
        <v>6.67</v>
      </c>
      <c r="I51" s="43">
        <f t="shared" si="1"/>
        <v>3.5334000000000003</v>
      </c>
      <c r="J51" s="21"/>
      <c r="K51" s="98">
        <f t="shared" si="71"/>
        <v>15</v>
      </c>
      <c r="L51" s="99">
        <f t="shared" si="72"/>
        <v>7.0005000000000006</v>
      </c>
      <c r="M51" s="100">
        <f t="shared" si="73"/>
        <v>46.67</v>
      </c>
      <c r="N51" s="99">
        <f t="shared" si="74"/>
        <v>0</v>
      </c>
      <c r="O51" s="101">
        <f t="shared" si="75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17">
        <v>33</v>
      </c>
      <c r="E52" s="144">
        <v>3.03</v>
      </c>
      <c r="F52" s="144">
        <v>27.27</v>
      </c>
      <c r="G52" s="144">
        <v>63.64</v>
      </c>
      <c r="H52" s="144">
        <v>6.06</v>
      </c>
      <c r="I52" s="43">
        <f t="shared" si="1"/>
        <v>3.7273000000000001</v>
      </c>
      <c r="J52" s="21"/>
      <c r="K52" s="98">
        <f t="shared" si="71"/>
        <v>33</v>
      </c>
      <c r="L52" s="99">
        <f t="shared" si="72"/>
        <v>23.000999999999998</v>
      </c>
      <c r="M52" s="100">
        <f t="shared" si="73"/>
        <v>69.7</v>
      </c>
      <c r="N52" s="99">
        <f t="shared" si="74"/>
        <v>0.9998999999999999</v>
      </c>
      <c r="O52" s="101">
        <f t="shared" si="75"/>
        <v>3.03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17">
        <v>23</v>
      </c>
      <c r="E53" s="208">
        <v>4.3499999999999996</v>
      </c>
      <c r="F53" s="208">
        <v>26.09</v>
      </c>
      <c r="G53" s="208">
        <v>47.83</v>
      </c>
      <c r="H53" s="208">
        <v>21.74</v>
      </c>
      <c r="I53" s="43">
        <f t="shared" si="1"/>
        <v>3.8698999999999995</v>
      </c>
      <c r="J53" s="21"/>
      <c r="K53" s="98">
        <f t="shared" si="7"/>
        <v>23</v>
      </c>
      <c r="L53" s="99">
        <f t="shared" si="14"/>
        <v>16.001099999999997</v>
      </c>
      <c r="M53" s="100">
        <f t="shared" si="8"/>
        <v>69.569999999999993</v>
      </c>
      <c r="N53" s="99">
        <f t="shared" si="15"/>
        <v>1.0004999999999999</v>
      </c>
      <c r="O53" s="101">
        <f t="shared" si="0"/>
        <v>4.3499999999999996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17">
        <v>34</v>
      </c>
      <c r="E54" s="208"/>
      <c r="F54" s="208">
        <v>44.12</v>
      </c>
      <c r="G54" s="208">
        <v>52.94</v>
      </c>
      <c r="H54" s="208">
        <v>2.94</v>
      </c>
      <c r="I54" s="43">
        <f t="shared" si="1"/>
        <v>3.5882000000000001</v>
      </c>
      <c r="J54" s="21"/>
      <c r="K54" s="98">
        <f t="shared" si="7"/>
        <v>34</v>
      </c>
      <c r="L54" s="99">
        <f t="shared" si="14"/>
        <v>18.999199999999998</v>
      </c>
      <c r="M54" s="100">
        <f t="shared" si="8"/>
        <v>55.879999999999995</v>
      </c>
      <c r="N54" s="99">
        <f t="shared" si="15"/>
        <v>0</v>
      </c>
      <c r="O54" s="101">
        <f t="shared" si="0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17">
        <v>10</v>
      </c>
      <c r="E55" s="144"/>
      <c r="F55" s="144"/>
      <c r="G55" s="144">
        <v>80</v>
      </c>
      <c r="H55" s="144">
        <v>20</v>
      </c>
      <c r="I55" s="43">
        <f t="shared" si="1"/>
        <v>4.2</v>
      </c>
      <c r="J55" s="21"/>
      <c r="K55" s="98">
        <f t="shared" ref="K55:K56" si="76">D55</f>
        <v>10</v>
      </c>
      <c r="L55" s="99">
        <f t="shared" ref="L55:L56" si="77">M55*K55/100</f>
        <v>10</v>
      </c>
      <c r="M55" s="100">
        <f t="shared" ref="M55:M56" si="78">G55+H55</f>
        <v>100</v>
      </c>
      <c r="N55" s="112">
        <f t="shared" ref="N55:N56" si="79">O55*K55/100</f>
        <v>0</v>
      </c>
      <c r="O55" s="101">
        <f t="shared" ref="O55:O56" si="80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17">
        <v>30</v>
      </c>
      <c r="E56" s="144"/>
      <c r="F56" s="144">
        <v>56.67</v>
      </c>
      <c r="G56" s="144">
        <v>43.33</v>
      </c>
      <c r="H56" s="144"/>
      <c r="I56" s="43">
        <f t="shared" si="1"/>
        <v>3.4333</v>
      </c>
      <c r="J56" s="21"/>
      <c r="K56" s="98">
        <f t="shared" si="76"/>
        <v>30</v>
      </c>
      <c r="L56" s="99">
        <f t="shared" si="77"/>
        <v>12.998999999999999</v>
      </c>
      <c r="M56" s="100">
        <f t="shared" si="78"/>
        <v>43.33</v>
      </c>
      <c r="N56" s="99">
        <f t="shared" si="79"/>
        <v>0</v>
      </c>
      <c r="O56" s="101">
        <f t="shared" si="80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17">
        <v>12</v>
      </c>
      <c r="E57" s="208"/>
      <c r="F57" s="208">
        <v>66.67</v>
      </c>
      <c r="G57" s="208">
        <v>33.33</v>
      </c>
      <c r="H57" s="144"/>
      <c r="I57" s="43">
        <f t="shared" si="1"/>
        <v>3.3332999999999999</v>
      </c>
      <c r="J57" s="21"/>
      <c r="K57" s="98">
        <f t="shared" si="7"/>
        <v>12</v>
      </c>
      <c r="L57" s="99">
        <f t="shared" si="14"/>
        <v>3.9995999999999996</v>
      </c>
      <c r="M57" s="100">
        <f t="shared" si="8"/>
        <v>33.33</v>
      </c>
      <c r="N57" s="112">
        <f t="shared" si="15"/>
        <v>0</v>
      </c>
      <c r="O57" s="101">
        <f t="shared" si="0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17">
        <v>2</v>
      </c>
      <c r="E58" s="208"/>
      <c r="F58" s="208">
        <v>50</v>
      </c>
      <c r="G58" s="208">
        <v>50</v>
      </c>
      <c r="H58" s="144"/>
      <c r="I58" s="43">
        <f t="shared" si="1"/>
        <v>3.5</v>
      </c>
      <c r="J58" s="21"/>
      <c r="K58" s="98">
        <f t="shared" si="7"/>
        <v>2</v>
      </c>
      <c r="L58" s="99">
        <f t="shared" si="14"/>
        <v>1</v>
      </c>
      <c r="M58" s="100">
        <f t="shared" si="8"/>
        <v>50</v>
      </c>
      <c r="N58" s="99">
        <f t="shared" si="15"/>
        <v>0</v>
      </c>
      <c r="O58" s="101">
        <f t="shared" si="0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17">
        <v>8</v>
      </c>
      <c r="E59" s="144"/>
      <c r="F59" s="144">
        <v>100</v>
      </c>
      <c r="G59" s="144"/>
      <c r="H59" s="144"/>
      <c r="I59" s="43">
        <f t="shared" si="1"/>
        <v>3</v>
      </c>
      <c r="J59" s="21"/>
      <c r="K59" s="98">
        <f t="shared" ref="K59:K61" si="81">D59</f>
        <v>8</v>
      </c>
      <c r="L59" s="99">
        <f t="shared" ref="L59:L61" si="82">M59*K59/100</f>
        <v>0</v>
      </c>
      <c r="M59" s="100">
        <f t="shared" ref="M59:M61" si="83">G59+H59</f>
        <v>0</v>
      </c>
      <c r="N59" s="99">
        <f t="shared" ref="N59:N61" si="84">O59*K59/100</f>
        <v>0</v>
      </c>
      <c r="O59" s="101">
        <f t="shared" ref="O59:O61" si="85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17">
        <v>8</v>
      </c>
      <c r="E60" s="144"/>
      <c r="F60" s="144">
        <v>50</v>
      </c>
      <c r="G60" s="144">
        <v>50</v>
      </c>
      <c r="H60" s="144"/>
      <c r="I60" s="43">
        <f t="shared" si="1"/>
        <v>3.5</v>
      </c>
      <c r="J60" s="21"/>
      <c r="K60" s="98">
        <f t="shared" si="81"/>
        <v>8</v>
      </c>
      <c r="L60" s="99">
        <f t="shared" si="82"/>
        <v>4</v>
      </c>
      <c r="M60" s="100">
        <f t="shared" si="83"/>
        <v>50</v>
      </c>
      <c r="N60" s="99">
        <f t="shared" si="84"/>
        <v>0</v>
      </c>
      <c r="O60" s="101">
        <f t="shared" si="85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17">
        <v>16</v>
      </c>
      <c r="E61" s="144"/>
      <c r="F61" s="144">
        <v>62.5</v>
      </c>
      <c r="G61" s="144">
        <v>37.5</v>
      </c>
      <c r="H61" s="144"/>
      <c r="I61" s="43">
        <f t="shared" si="1"/>
        <v>3.375</v>
      </c>
      <c r="J61" s="21"/>
      <c r="K61" s="98">
        <f t="shared" si="81"/>
        <v>16</v>
      </c>
      <c r="L61" s="99">
        <f t="shared" si="82"/>
        <v>6</v>
      </c>
      <c r="M61" s="100">
        <f t="shared" si="83"/>
        <v>37.5</v>
      </c>
      <c r="N61" s="99">
        <f t="shared" si="84"/>
        <v>0</v>
      </c>
      <c r="O61" s="101">
        <f t="shared" si="85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17">
        <v>2</v>
      </c>
      <c r="E62" s="208"/>
      <c r="F62" s="208"/>
      <c r="G62" s="144"/>
      <c r="H62" s="144">
        <v>100</v>
      </c>
      <c r="I62" s="43">
        <f t="shared" si="1"/>
        <v>5</v>
      </c>
      <c r="J62" s="21"/>
      <c r="K62" s="98">
        <f t="shared" si="7"/>
        <v>2</v>
      </c>
      <c r="L62" s="99">
        <f t="shared" si="14"/>
        <v>2</v>
      </c>
      <c r="M62" s="100">
        <f t="shared" si="8"/>
        <v>100</v>
      </c>
      <c r="N62" s="112">
        <f t="shared" si="15"/>
        <v>0</v>
      </c>
      <c r="O62" s="101">
        <f t="shared" si="0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17">
        <v>8</v>
      </c>
      <c r="E63" s="144"/>
      <c r="F63" s="144">
        <v>37.5</v>
      </c>
      <c r="G63" s="144">
        <v>37.5</v>
      </c>
      <c r="H63" s="144">
        <v>25</v>
      </c>
      <c r="I63" s="43">
        <f t="shared" si="1"/>
        <v>3.875</v>
      </c>
      <c r="J63" s="21"/>
      <c r="K63" s="98">
        <f t="shared" ref="K63" si="86">D63</f>
        <v>8</v>
      </c>
      <c r="L63" s="99">
        <f t="shared" ref="L63" si="87">M63*K63/100</f>
        <v>5</v>
      </c>
      <c r="M63" s="100">
        <f t="shared" ref="M63" si="88">G63+H63</f>
        <v>62.5</v>
      </c>
      <c r="N63" s="112">
        <f t="shared" ref="N63" si="89">O63*K63/100</f>
        <v>0</v>
      </c>
      <c r="O63" s="101">
        <f t="shared" ref="O63" si="90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17">
        <v>8</v>
      </c>
      <c r="E64" s="208"/>
      <c r="F64" s="208">
        <v>50</v>
      </c>
      <c r="G64" s="320">
        <v>50</v>
      </c>
      <c r="H64" s="320"/>
      <c r="I64" s="43">
        <f t="shared" si="1"/>
        <v>3.5</v>
      </c>
      <c r="J64" s="21"/>
      <c r="K64" s="98">
        <f t="shared" si="7"/>
        <v>8</v>
      </c>
      <c r="L64" s="99">
        <f t="shared" si="14"/>
        <v>4</v>
      </c>
      <c r="M64" s="100">
        <f t="shared" si="8"/>
        <v>50</v>
      </c>
      <c r="N64" s="112">
        <f t="shared" si="15"/>
        <v>0</v>
      </c>
      <c r="O64" s="101">
        <f t="shared" si="0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17">
        <v>2</v>
      </c>
      <c r="E65" s="208"/>
      <c r="F65" s="208"/>
      <c r="G65" s="208">
        <v>100</v>
      </c>
      <c r="H65" s="320"/>
      <c r="I65" s="43">
        <f t="shared" si="1"/>
        <v>4</v>
      </c>
      <c r="J65" s="21"/>
      <c r="K65" s="98">
        <f t="shared" si="7"/>
        <v>2</v>
      </c>
      <c r="L65" s="99">
        <f t="shared" si="14"/>
        <v>2</v>
      </c>
      <c r="M65" s="100">
        <f t="shared" si="8"/>
        <v>100</v>
      </c>
      <c r="N65" s="112">
        <f t="shared" si="15"/>
        <v>0</v>
      </c>
      <c r="O65" s="101">
        <f t="shared" si="0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19">
        <v>21</v>
      </c>
      <c r="E66" s="208"/>
      <c r="F66" s="208">
        <v>47.62</v>
      </c>
      <c r="G66" s="208">
        <v>47.62</v>
      </c>
      <c r="H66" s="208">
        <v>4.76</v>
      </c>
      <c r="I66" s="46">
        <f t="shared" si="1"/>
        <v>3.5713999999999997</v>
      </c>
      <c r="J66" s="21"/>
      <c r="K66" s="98">
        <f t="shared" si="7"/>
        <v>21</v>
      </c>
      <c r="L66" s="99">
        <f t="shared" si="14"/>
        <v>10.9998</v>
      </c>
      <c r="M66" s="100">
        <f t="shared" si="8"/>
        <v>52.379999999999995</v>
      </c>
      <c r="N66" s="112">
        <f t="shared" si="15"/>
        <v>0</v>
      </c>
      <c r="O66" s="101">
        <f t="shared" si="0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18">
        <v>14</v>
      </c>
      <c r="E67" s="208"/>
      <c r="F67" s="208">
        <v>85.71</v>
      </c>
      <c r="G67" s="208">
        <v>14.29</v>
      </c>
      <c r="H67" s="208"/>
      <c r="I67" s="43">
        <f t="shared" ref="I67" si="91">(E67*2+F67*3+G67*4+H67*5)/100</f>
        <v>3.1428999999999996</v>
      </c>
      <c r="J67" s="21"/>
      <c r="K67" s="102">
        <f t="shared" si="7"/>
        <v>14</v>
      </c>
      <c r="L67" s="103">
        <f t="shared" si="14"/>
        <v>2.0005999999999999</v>
      </c>
      <c r="M67" s="104">
        <f t="shared" si="8"/>
        <v>14.29</v>
      </c>
      <c r="N67" s="150">
        <f t="shared" si="15"/>
        <v>0</v>
      </c>
      <c r="O67" s="105">
        <f t="shared" si="0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194</v>
      </c>
      <c r="E68" s="38">
        <v>0.5130769230769231</v>
      </c>
      <c r="F68" s="38">
        <v>37.118461538461538</v>
      </c>
      <c r="G68" s="38">
        <v>51.28153846153846</v>
      </c>
      <c r="H68" s="38">
        <v>11.08769230769231</v>
      </c>
      <c r="I68" s="39">
        <f>AVERAGE(I69:I82)</f>
        <v>3.7294615384615377</v>
      </c>
      <c r="J68" s="21"/>
      <c r="K68" s="471">
        <f t="shared" si="7"/>
        <v>194</v>
      </c>
      <c r="L68" s="472">
        <f>SUM(L69:L82)</f>
        <v>112.0022</v>
      </c>
      <c r="M68" s="480">
        <f t="shared" si="8"/>
        <v>62.369230769230768</v>
      </c>
      <c r="N68" s="472">
        <f>SUM(N69:N82)</f>
        <v>1.0004999999999999</v>
      </c>
      <c r="O68" s="479">
        <f t="shared" si="0"/>
        <v>0.5130769230769231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07">
        <v>11</v>
      </c>
      <c r="E69" s="208"/>
      <c r="F69" s="208">
        <v>18.18</v>
      </c>
      <c r="G69" s="208">
        <v>54.55</v>
      </c>
      <c r="H69" s="208">
        <v>27.27</v>
      </c>
      <c r="I69" s="43">
        <f t="shared" ref="I69:I81" si="92">(E69*2+F69*3+G69*4+H69*5)/100</f>
        <v>4.0909000000000004</v>
      </c>
      <c r="J69" s="21"/>
      <c r="K69" s="94">
        <f t="shared" si="7"/>
        <v>11</v>
      </c>
      <c r="L69" s="95">
        <f t="shared" si="14"/>
        <v>9.0001999999999995</v>
      </c>
      <c r="M69" s="96">
        <f t="shared" si="8"/>
        <v>81.819999999999993</v>
      </c>
      <c r="N69" s="95">
        <f t="shared" si="15"/>
        <v>0</v>
      </c>
      <c r="O69" s="97">
        <f t="shared" si="0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07">
        <v>11</v>
      </c>
      <c r="E70" s="208"/>
      <c r="F70" s="208"/>
      <c r="G70" s="208">
        <v>63.64</v>
      </c>
      <c r="H70" s="320">
        <v>36.36</v>
      </c>
      <c r="I70" s="43">
        <f t="shared" si="92"/>
        <v>4.3635999999999999</v>
      </c>
      <c r="J70" s="21"/>
      <c r="K70" s="98">
        <f t="shared" si="7"/>
        <v>11</v>
      </c>
      <c r="L70" s="99">
        <f t="shared" si="14"/>
        <v>11</v>
      </c>
      <c r="M70" s="100">
        <f t="shared" ref="M70:M123" si="93">G70+H70</f>
        <v>100</v>
      </c>
      <c r="N70" s="99">
        <f t="shared" si="15"/>
        <v>0</v>
      </c>
      <c r="O70" s="101">
        <f t="shared" ref="O70:O123" si="9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43">
        <v>6</v>
      </c>
      <c r="E71" s="144"/>
      <c r="F71" s="144"/>
      <c r="G71" s="144">
        <v>66.67</v>
      </c>
      <c r="H71" s="144">
        <v>33.33</v>
      </c>
      <c r="I71" s="43">
        <f t="shared" si="92"/>
        <v>4.3332999999999995</v>
      </c>
      <c r="J71" s="21"/>
      <c r="K71" s="98">
        <f t="shared" ref="K71:K72" si="95">D71</f>
        <v>6</v>
      </c>
      <c r="L71" s="99">
        <f t="shared" ref="L71:L72" si="96">M71*K71/100</f>
        <v>6</v>
      </c>
      <c r="M71" s="100">
        <f t="shared" si="93"/>
        <v>100</v>
      </c>
      <c r="N71" s="99">
        <f t="shared" ref="N71:N72" si="97">O71*K71/100</f>
        <v>0</v>
      </c>
      <c r="O71" s="101">
        <f t="shared" si="9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43">
        <v>5</v>
      </c>
      <c r="E72" s="144"/>
      <c r="F72" s="144">
        <v>40</v>
      </c>
      <c r="G72" s="144">
        <v>60</v>
      </c>
      <c r="H72" s="144"/>
      <c r="I72" s="43">
        <f t="shared" si="92"/>
        <v>3.6</v>
      </c>
      <c r="J72" s="21"/>
      <c r="K72" s="98">
        <f t="shared" si="95"/>
        <v>5</v>
      </c>
      <c r="L72" s="99">
        <f t="shared" si="96"/>
        <v>3</v>
      </c>
      <c r="M72" s="100">
        <f t="shared" si="93"/>
        <v>60</v>
      </c>
      <c r="N72" s="112">
        <f t="shared" si="97"/>
        <v>0</v>
      </c>
      <c r="O72" s="101">
        <f t="shared" si="9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7">
        <v>21</v>
      </c>
      <c r="E73" s="208"/>
      <c r="F73" s="208">
        <v>47.62</v>
      </c>
      <c r="G73" s="208">
        <v>38.1</v>
      </c>
      <c r="H73" s="144">
        <v>14.29</v>
      </c>
      <c r="I73" s="43">
        <f t="shared" si="92"/>
        <v>3.6670999999999996</v>
      </c>
      <c r="J73" s="21"/>
      <c r="K73" s="98">
        <f t="shared" ref="K73:K123" si="98">D73</f>
        <v>21</v>
      </c>
      <c r="L73" s="99">
        <f t="shared" si="14"/>
        <v>11.001900000000001</v>
      </c>
      <c r="M73" s="100">
        <f t="shared" si="93"/>
        <v>52.39</v>
      </c>
      <c r="N73" s="99">
        <f t="shared" si="15"/>
        <v>0</v>
      </c>
      <c r="O73" s="101">
        <f t="shared" si="9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43">
        <v>15</v>
      </c>
      <c r="E74" s="144">
        <v>6.67</v>
      </c>
      <c r="F74" s="144">
        <v>66.67</v>
      </c>
      <c r="G74" s="144">
        <v>26.67</v>
      </c>
      <c r="H74" s="144"/>
      <c r="I74" s="43">
        <f t="shared" si="92"/>
        <v>3.2002999999999999</v>
      </c>
      <c r="J74" s="21"/>
      <c r="K74" s="98">
        <f t="shared" si="98"/>
        <v>15</v>
      </c>
      <c r="L74" s="99">
        <f t="shared" ref="L74:L75" si="99">M74*K74/100</f>
        <v>4.0004999999999997</v>
      </c>
      <c r="M74" s="100">
        <f t="shared" si="93"/>
        <v>26.67</v>
      </c>
      <c r="N74" s="99">
        <f t="shared" ref="N74:N75" si="100">O74*K74/100</f>
        <v>1.0004999999999999</v>
      </c>
      <c r="O74" s="101">
        <f t="shared" si="94"/>
        <v>6.67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43">
        <v>11</v>
      </c>
      <c r="E75" s="144"/>
      <c r="F75" s="144">
        <v>36.36</v>
      </c>
      <c r="G75" s="144">
        <v>54.55</v>
      </c>
      <c r="H75" s="144">
        <v>9.09</v>
      </c>
      <c r="I75" s="43">
        <f t="shared" si="92"/>
        <v>3.7272999999999996</v>
      </c>
      <c r="J75" s="21"/>
      <c r="K75" s="98">
        <f t="shared" si="98"/>
        <v>11</v>
      </c>
      <c r="L75" s="99">
        <f t="shared" si="99"/>
        <v>7.0004</v>
      </c>
      <c r="M75" s="100">
        <f t="shared" si="93"/>
        <v>63.64</v>
      </c>
      <c r="N75" s="99">
        <f t="shared" si="100"/>
        <v>0</v>
      </c>
      <c r="O75" s="101">
        <f t="shared" si="94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5">
        <v>25</v>
      </c>
      <c r="E76" s="206"/>
      <c r="F76" s="206">
        <v>48</v>
      </c>
      <c r="G76" s="206">
        <v>52</v>
      </c>
      <c r="H76" s="320"/>
      <c r="I76" s="43">
        <f t="shared" si="92"/>
        <v>3.52</v>
      </c>
      <c r="J76" s="21"/>
      <c r="K76" s="98">
        <f t="shared" si="98"/>
        <v>25</v>
      </c>
      <c r="L76" s="99">
        <f t="shared" ref="L76:L123" si="101">M76*K76/100</f>
        <v>13</v>
      </c>
      <c r="M76" s="100">
        <f t="shared" si="93"/>
        <v>52</v>
      </c>
      <c r="N76" s="99">
        <f t="shared" ref="N76:N81" si="102">O76*K76/100</f>
        <v>0</v>
      </c>
      <c r="O76" s="101">
        <f t="shared" si="9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5">
        <v>14</v>
      </c>
      <c r="E77" s="206"/>
      <c r="F77" s="206">
        <v>35.71</v>
      </c>
      <c r="G77" s="206">
        <v>57.14</v>
      </c>
      <c r="H77" s="206">
        <v>7.14</v>
      </c>
      <c r="I77" s="43">
        <f t="shared" si="92"/>
        <v>3.7138999999999998</v>
      </c>
      <c r="J77" s="21"/>
      <c r="K77" s="98">
        <f t="shared" si="98"/>
        <v>14</v>
      </c>
      <c r="L77" s="99">
        <f t="shared" si="101"/>
        <v>8.9992000000000001</v>
      </c>
      <c r="M77" s="100">
        <f t="shared" si="93"/>
        <v>64.28</v>
      </c>
      <c r="N77" s="99">
        <f t="shared" si="102"/>
        <v>0</v>
      </c>
      <c r="O77" s="101">
        <f t="shared" si="94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5">
        <v>30</v>
      </c>
      <c r="E78" s="206"/>
      <c r="F78" s="206">
        <v>50</v>
      </c>
      <c r="G78" s="206">
        <v>46.67</v>
      </c>
      <c r="H78" s="320">
        <v>3.33</v>
      </c>
      <c r="I78" s="43">
        <f t="shared" si="92"/>
        <v>3.5332999999999997</v>
      </c>
      <c r="J78" s="21"/>
      <c r="K78" s="98">
        <f t="shared" si="98"/>
        <v>30</v>
      </c>
      <c r="L78" s="99">
        <f t="shared" si="101"/>
        <v>15</v>
      </c>
      <c r="M78" s="100">
        <f t="shared" si="93"/>
        <v>50</v>
      </c>
      <c r="N78" s="112">
        <f t="shared" si="102"/>
        <v>0</v>
      </c>
      <c r="O78" s="101">
        <f t="shared" si="9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43">
        <v>15</v>
      </c>
      <c r="E79" s="144"/>
      <c r="F79" s="144">
        <v>46.67</v>
      </c>
      <c r="G79" s="144">
        <v>53.33</v>
      </c>
      <c r="H79" s="144"/>
      <c r="I79" s="43">
        <f t="shared" si="92"/>
        <v>3.5332999999999997</v>
      </c>
      <c r="J79" s="21"/>
      <c r="K79" s="98">
        <f t="shared" si="98"/>
        <v>15</v>
      </c>
      <c r="L79" s="99">
        <f t="shared" si="101"/>
        <v>7.9994999999999994</v>
      </c>
      <c r="M79" s="100">
        <f t="shared" si="93"/>
        <v>53.33</v>
      </c>
      <c r="N79" s="112">
        <f t="shared" si="102"/>
        <v>0</v>
      </c>
      <c r="O79" s="101">
        <f t="shared" si="94"/>
        <v>0</v>
      </c>
    </row>
    <row r="80" spans="1:15" s="1" customFormat="1" ht="15" customHeight="1" x14ac:dyDescent="0.25">
      <c r="A80" s="241">
        <v>12</v>
      </c>
      <c r="B80" s="243">
        <v>50930</v>
      </c>
      <c r="C80" s="242" t="s">
        <v>65</v>
      </c>
      <c r="D80" s="143">
        <v>15</v>
      </c>
      <c r="E80" s="144"/>
      <c r="F80" s="144">
        <v>73.33</v>
      </c>
      <c r="G80" s="144">
        <v>26.67</v>
      </c>
      <c r="H80" s="144"/>
      <c r="I80" s="43">
        <f t="shared" si="92"/>
        <v>3.2667000000000002</v>
      </c>
      <c r="J80" s="21"/>
      <c r="K80" s="98">
        <f t="shared" si="98"/>
        <v>15</v>
      </c>
      <c r="L80" s="99">
        <f t="shared" si="101"/>
        <v>4.0004999999999997</v>
      </c>
      <c r="M80" s="100">
        <f t="shared" si="93"/>
        <v>26.67</v>
      </c>
      <c r="N80" s="112">
        <f t="shared" si="102"/>
        <v>0</v>
      </c>
      <c r="O80" s="101">
        <f t="shared" si="94"/>
        <v>0</v>
      </c>
    </row>
    <row r="81" spans="1:15" s="1" customFormat="1" ht="15" customHeight="1" x14ac:dyDescent="0.25">
      <c r="A81" s="244">
        <v>13</v>
      </c>
      <c r="B81" s="48">
        <v>51370</v>
      </c>
      <c r="C81" s="19" t="s">
        <v>66</v>
      </c>
      <c r="D81" s="143">
        <v>15</v>
      </c>
      <c r="E81" s="144"/>
      <c r="F81" s="144">
        <v>20</v>
      </c>
      <c r="G81" s="144">
        <v>66.67</v>
      </c>
      <c r="H81" s="144">
        <v>13.33</v>
      </c>
      <c r="I81" s="43">
        <f t="shared" si="92"/>
        <v>3.9333000000000005</v>
      </c>
      <c r="J81" s="21"/>
      <c r="K81" s="98">
        <f t="shared" si="98"/>
        <v>15</v>
      </c>
      <c r="L81" s="99">
        <f t="shared" si="101"/>
        <v>12</v>
      </c>
      <c r="M81" s="100">
        <f t="shared" si="93"/>
        <v>80</v>
      </c>
      <c r="N81" s="99">
        <f t="shared" si="102"/>
        <v>0</v>
      </c>
      <c r="O81" s="101">
        <f t="shared" si="94"/>
        <v>0</v>
      </c>
    </row>
    <row r="82" spans="1:15" s="1" customFormat="1" ht="15" customHeight="1" thickBot="1" x14ac:dyDescent="0.3">
      <c r="A82" s="245">
        <v>14</v>
      </c>
      <c r="B82" s="50">
        <v>51580</v>
      </c>
      <c r="C82" s="22" t="s">
        <v>124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546</v>
      </c>
      <c r="E83" s="38">
        <v>1.0065517241379311</v>
      </c>
      <c r="F83" s="38">
        <v>50.701379310344819</v>
      </c>
      <c r="G83" s="38">
        <v>43.697241379310341</v>
      </c>
      <c r="H83" s="38">
        <v>4.59448275862069</v>
      </c>
      <c r="I83" s="39">
        <f>AVERAGE(I84:I114)</f>
        <v>3.518786206896551</v>
      </c>
      <c r="J83" s="21"/>
      <c r="K83" s="471">
        <f t="shared" si="98"/>
        <v>546</v>
      </c>
      <c r="L83" s="472">
        <f>SUM(L84:L114)</f>
        <v>280.99370000000005</v>
      </c>
      <c r="M83" s="480">
        <f t="shared" si="93"/>
        <v>48.291724137931034</v>
      </c>
      <c r="N83" s="472">
        <f>SUM(N84:N114)</f>
        <v>7.0081000000000007</v>
      </c>
      <c r="O83" s="479">
        <f t="shared" si="94"/>
        <v>1.0065517241379311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21">
        <v>8</v>
      </c>
      <c r="E84" s="208">
        <v>12.5</v>
      </c>
      <c r="F84" s="208">
        <v>62.5</v>
      </c>
      <c r="G84" s="208">
        <v>25</v>
      </c>
      <c r="H84" s="208"/>
      <c r="I84" s="43">
        <f t="shared" ref="I84:I112" si="103">(E84*2+F84*3+G84*4+H84*5)/100</f>
        <v>3.125</v>
      </c>
      <c r="J84" s="21"/>
      <c r="K84" s="94">
        <f t="shared" si="98"/>
        <v>8</v>
      </c>
      <c r="L84" s="95">
        <f t="shared" si="101"/>
        <v>2</v>
      </c>
      <c r="M84" s="96">
        <f t="shared" si="93"/>
        <v>25</v>
      </c>
      <c r="N84" s="95">
        <f t="shared" ref="N84:N112" si="104">O84*K84/100</f>
        <v>1</v>
      </c>
      <c r="O84" s="97">
        <f t="shared" si="94"/>
        <v>12.5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21">
        <v>4</v>
      </c>
      <c r="E85" s="144"/>
      <c r="F85" s="144">
        <v>100</v>
      </c>
      <c r="G85" s="144"/>
      <c r="H85" s="144"/>
      <c r="I85" s="43">
        <f t="shared" si="103"/>
        <v>3</v>
      </c>
      <c r="J85" s="21"/>
      <c r="K85" s="98">
        <f t="shared" si="98"/>
        <v>4</v>
      </c>
      <c r="L85" s="99">
        <f t="shared" si="101"/>
        <v>0</v>
      </c>
      <c r="M85" s="100">
        <f t="shared" si="93"/>
        <v>0</v>
      </c>
      <c r="N85" s="112">
        <f t="shared" si="104"/>
        <v>0</v>
      </c>
      <c r="O85" s="101">
        <f t="shared" si="9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21">
        <v>21</v>
      </c>
      <c r="E86" s="144"/>
      <c r="F86" s="144">
        <v>23.81</v>
      </c>
      <c r="G86" s="144">
        <v>66.67</v>
      </c>
      <c r="H86" s="144">
        <v>9.52</v>
      </c>
      <c r="I86" s="43">
        <f t="shared" si="103"/>
        <v>3.8571000000000004</v>
      </c>
      <c r="J86" s="21"/>
      <c r="K86" s="98">
        <f t="shared" si="98"/>
        <v>21</v>
      </c>
      <c r="L86" s="99">
        <f t="shared" si="101"/>
        <v>15.9999</v>
      </c>
      <c r="M86" s="100">
        <f t="shared" si="93"/>
        <v>76.19</v>
      </c>
      <c r="N86" s="99">
        <f t="shared" si="104"/>
        <v>0</v>
      </c>
      <c r="O86" s="101">
        <f t="shared" si="94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21">
        <v>12</v>
      </c>
      <c r="E87" s="144"/>
      <c r="F87" s="144">
        <v>25</v>
      </c>
      <c r="G87" s="144">
        <v>66.67</v>
      </c>
      <c r="H87" s="144">
        <v>8.33</v>
      </c>
      <c r="I87" s="43">
        <f t="shared" si="103"/>
        <v>3.8332999999999999</v>
      </c>
      <c r="J87" s="21"/>
      <c r="K87" s="98">
        <f t="shared" si="98"/>
        <v>12</v>
      </c>
      <c r="L87" s="99">
        <f t="shared" si="101"/>
        <v>9</v>
      </c>
      <c r="M87" s="100">
        <f t="shared" si="93"/>
        <v>75</v>
      </c>
      <c r="N87" s="99">
        <f t="shared" si="104"/>
        <v>0</v>
      </c>
      <c r="O87" s="101">
        <f t="shared" si="94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21">
        <v>12</v>
      </c>
      <c r="E88" s="144"/>
      <c r="F88" s="144">
        <v>16.670000000000002</v>
      </c>
      <c r="G88" s="144">
        <v>75</v>
      </c>
      <c r="H88" s="144">
        <v>8.33</v>
      </c>
      <c r="I88" s="43">
        <f t="shared" si="103"/>
        <v>3.9165999999999999</v>
      </c>
      <c r="J88" s="21"/>
      <c r="K88" s="98">
        <f t="shared" si="98"/>
        <v>12</v>
      </c>
      <c r="L88" s="99">
        <f t="shared" si="101"/>
        <v>9.9996000000000009</v>
      </c>
      <c r="M88" s="100">
        <f t="shared" si="93"/>
        <v>83.33</v>
      </c>
      <c r="N88" s="99">
        <f t="shared" si="104"/>
        <v>0</v>
      </c>
      <c r="O88" s="101">
        <f t="shared" si="94"/>
        <v>0</v>
      </c>
    </row>
    <row r="89" spans="1:15" s="1" customFormat="1" ht="15" customHeight="1" x14ac:dyDescent="0.25">
      <c r="A89" s="246">
        <v>6</v>
      </c>
      <c r="B89" s="248">
        <v>60240</v>
      </c>
      <c r="C89" s="247" t="s">
        <v>73</v>
      </c>
      <c r="D89" s="321">
        <v>23</v>
      </c>
      <c r="E89" s="144"/>
      <c r="F89" s="144">
        <v>26.08</v>
      </c>
      <c r="G89" s="144">
        <v>69.569999999999993</v>
      </c>
      <c r="H89" s="144">
        <v>4.3499999999999996</v>
      </c>
      <c r="I89" s="43">
        <f t="shared" si="103"/>
        <v>3.7826999999999997</v>
      </c>
      <c r="J89" s="21"/>
      <c r="K89" s="98">
        <f t="shared" si="98"/>
        <v>23</v>
      </c>
      <c r="L89" s="99">
        <f t="shared" si="101"/>
        <v>17.001599999999996</v>
      </c>
      <c r="M89" s="100">
        <f t="shared" si="93"/>
        <v>73.919999999999987</v>
      </c>
      <c r="N89" s="99">
        <f t="shared" si="104"/>
        <v>0</v>
      </c>
      <c r="O89" s="101">
        <f t="shared" si="94"/>
        <v>0</v>
      </c>
    </row>
    <row r="90" spans="1:15" s="1" customFormat="1" ht="15" customHeight="1" x14ac:dyDescent="0.25">
      <c r="A90" s="250">
        <v>7</v>
      </c>
      <c r="B90" s="48">
        <v>60560</v>
      </c>
      <c r="C90" s="19" t="s">
        <v>74</v>
      </c>
      <c r="D90" s="321">
        <v>11</v>
      </c>
      <c r="E90" s="144"/>
      <c r="F90" s="144">
        <v>63.64</v>
      </c>
      <c r="G90" s="144">
        <v>36.36</v>
      </c>
      <c r="H90" s="144"/>
      <c r="I90" s="43">
        <f t="shared" si="103"/>
        <v>3.3635999999999999</v>
      </c>
      <c r="J90" s="21"/>
      <c r="K90" s="98">
        <f t="shared" si="98"/>
        <v>11</v>
      </c>
      <c r="L90" s="99">
        <f t="shared" si="101"/>
        <v>3.9995999999999996</v>
      </c>
      <c r="M90" s="100">
        <f t="shared" si="93"/>
        <v>36.36</v>
      </c>
      <c r="N90" s="112">
        <f t="shared" si="104"/>
        <v>0</v>
      </c>
      <c r="O90" s="101">
        <f t="shared" si="94"/>
        <v>0</v>
      </c>
    </row>
    <row r="91" spans="1:15" s="1" customFormat="1" ht="15" customHeight="1" x14ac:dyDescent="0.25">
      <c r="A91" s="250">
        <v>8</v>
      </c>
      <c r="B91" s="48">
        <v>60660</v>
      </c>
      <c r="C91" s="19" t="s">
        <v>75</v>
      </c>
      <c r="D91" s="321">
        <v>13</v>
      </c>
      <c r="E91" s="206"/>
      <c r="F91" s="206">
        <v>38.46</v>
      </c>
      <c r="G91" s="206">
        <v>61.54</v>
      </c>
      <c r="H91" s="206"/>
      <c r="I91" s="43">
        <f t="shared" si="103"/>
        <v>3.6153999999999997</v>
      </c>
      <c r="J91" s="21"/>
      <c r="K91" s="98">
        <f t="shared" si="98"/>
        <v>13</v>
      </c>
      <c r="L91" s="99">
        <f t="shared" si="101"/>
        <v>8.0001999999999995</v>
      </c>
      <c r="M91" s="100">
        <f t="shared" si="93"/>
        <v>61.54</v>
      </c>
      <c r="N91" s="99">
        <f t="shared" si="104"/>
        <v>0</v>
      </c>
      <c r="O91" s="101">
        <f t="shared" si="94"/>
        <v>0</v>
      </c>
    </row>
    <row r="92" spans="1:15" s="1" customFormat="1" ht="15" customHeight="1" x14ac:dyDescent="0.25">
      <c r="A92" s="250">
        <v>9</v>
      </c>
      <c r="B92" s="48">
        <v>60001</v>
      </c>
      <c r="C92" s="19" t="s">
        <v>67</v>
      </c>
      <c r="D92" s="321">
        <v>5</v>
      </c>
      <c r="E92" s="206"/>
      <c r="F92" s="206">
        <v>80</v>
      </c>
      <c r="G92" s="206">
        <v>20</v>
      </c>
      <c r="H92" s="323"/>
      <c r="I92" s="43">
        <f t="shared" si="103"/>
        <v>3.2</v>
      </c>
      <c r="J92" s="21"/>
      <c r="K92" s="98">
        <f t="shared" si="98"/>
        <v>5</v>
      </c>
      <c r="L92" s="99">
        <f t="shared" si="101"/>
        <v>1</v>
      </c>
      <c r="M92" s="100">
        <f t="shared" si="93"/>
        <v>20</v>
      </c>
      <c r="N92" s="112">
        <f t="shared" si="104"/>
        <v>0</v>
      </c>
      <c r="O92" s="101">
        <f t="shared" si="94"/>
        <v>0</v>
      </c>
    </row>
    <row r="93" spans="1:15" s="1" customFormat="1" ht="15" customHeight="1" x14ac:dyDescent="0.25">
      <c r="A93" s="250">
        <v>10</v>
      </c>
      <c r="B93" s="55">
        <v>60701</v>
      </c>
      <c r="C93" s="14" t="s">
        <v>76</v>
      </c>
      <c r="D93" s="321">
        <v>10</v>
      </c>
      <c r="E93" s="206"/>
      <c r="F93" s="206">
        <v>70</v>
      </c>
      <c r="G93" s="206">
        <v>30</v>
      </c>
      <c r="H93" s="323"/>
      <c r="I93" s="43">
        <f t="shared" si="103"/>
        <v>3.3</v>
      </c>
      <c r="J93" s="21"/>
      <c r="K93" s="98">
        <f t="shared" si="98"/>
        <v>10</v>
      </c>
      <c r="L93" s="99">
        <f t="shared" si="101"/>
        <v>3</v>
      </c>
      <c r="M93" s="100">
        <f t="shared" si="93"/>
        <v>30</v>
      </c>
      <c r="N93" s="112">
        <f t="shared" si="104"/>
        <v>0</v>
      </c>
      <c r="O93" s="101">
        <f t="shared" si="94"/>
        <v>0</v>
      </c>
    </row>
    <row r="94" spans="1:15" s="1" customFormat="1" ht="15" customHeight="1" x14ac:dyDescent="0.25">
      <c r="A94" s="250">
        <v>11</v>
      </c>
      <c r="B94" s="48">
        <v>60850</v>
      </c>
      <c r="C94" s="19" t="s">
        <v>77</v>
      </c>
      <c r="D94" s="321">
        <v>15</v>
      </c>
      <c r="E94" s="206"/>
      <c r="F94" s="206">
        <v>40</v>
      </c>
      <c r="G94" s="206">
        <v>53.33</v>
      </c>
      <c r="H94" s="323">
        <v>6.67</v>
      </c>
      <c r="I94" s="44">
        <f t="shared" si="103"/>
        <v>3.6667000000000001</v>
      </c>
      <c r="J94" s="21"/>
      <c r="K94" s="98">
        <f t="shared" si="98"/>
        <v>15</v>
      </c>
      <c r="L94" s="99">
        <f t="shared" si="101"/>
        <v>9</v>
      </c>
      <c r="M94" s="100">
        <f t="shared" si="93"/>
        <v>60</v>
      </c>
      <c r="N94" s="99">
        <f t="shared" si="104"/>
        <v>0</v>
      </c>
      <c r="O94" s="101">
        <f t="shared" si="94"/>
        <v>0</v>
      </c>
    </row>
    <row r="95" spans="1:15" s="1" customFormat="1" ht="15" customHeight="1" x14ac:dyDescent="0.25">
      <c r="A95" s="250">
        <v>12</v>
      </c>
      <c r="B95" s="48">
        <v>60910</v>
      </c>
      <c r="C95" s="19" t="s">
        <v>78</v>
      </c>
      <c r="D95" s="321">
        <v>18</v>
      </c>
      <c r="E95" s="206"/>
      <c r="F95" s="206">
        <v>16.66</v>
      </c>
      <c r="G95" s="206">
        <v>77.78</v>
      </c>
      <c r="H95" s="323">
        <v>5.56</v>
      </c>
      <c r="I95" s="43">
        <f t="shared" si="103"/>
        <v>3.8890000000000002</v>
      </c>
      <c r="J95" s="21"/>
      <c r="K95" s="98">
        <f t="shared" si="98"/>
        <v>18</v>
      </c>
      <c r="L95" s="99">
        <f t="shared" si="101"/>
        <v>15.001200000000001</v>
      </c>
      <c r="M95" s="100">
        <f t="shared" si="93"/>
        <v>83.34</v>
      </c>
      <c r="N95" s="99">
        <f t="shared" si="104"/>
        <v>0</v>
      </c>
      <c r="O95" s="101">
        <f t="shared" si="94"/>
        <v>0</v>
      </c>
    </row>
    <row r="96" spans="1:15" s="1" customFormat="1" ht="15" customHeight="1" x14ac:dyDescent="0.25">
      <c r="A96" s="250">
        <v>13</v>
      </c>
      <c r="B96" s="48">
        <v>60980</v>
      </c>
      <c r="C96" s="19" t="s">
        <v>79</v>
      </c>
      <c r="D96" s="321">
        <v>10</v>
      </c>
      <c r="E96" s="144"/>
      <c r="F96" s="144">
        <v>50</v>
      </c>
      <c r="G96" s="144">
        <v>50</v>
      </c>
      <c r="H96" s="144"/>
      <c r="I96" s="43">
        <f t="shared" si="103"/>
        <v>3.5</v>
      </c>
      <c r="J96" s="21"/>
      <c r="K96" s="98">
        <f t="shared" si="98"/>
        <v>10</v>
      </c>
      <c r="L96" s="99">
        <f t="shared" si="101"/>
        <v>5</v>
      </c>
      <c r="M96" s="100">
        <f t="shared" si="93"/>
        <v>50</v>
      </c>
      <c r="N96" s="99">
        <f t="shared" si="104"/>
        <v>0</v>
      </c>
      <c r="O96" s="101">
        <f t="shared" si="94"/>
        <v>0</v>
      </c>
    </row>
    <row r="97" spans="1:15" s="1" customFormat="1" ht="15" customHeight="1" x14ac:dyDescent="0.25">
      <c r="A97" s="250">
        <v>14</v>
      </c>
      <c r="B97" s="48">
        <v>61080</v>
      </c>
      <c r="C97" s="19" t="s">
        <v>80</v>
      </c>
      <c r="D97" s="321">
        <v>15</v>
      </c>
      <c r="E97" s="206"/>
      <c r="F97" s="206">
        <v>40</v>
      </c>
      <c r="G97" s="206">
        <v>53.33</v>
      </c>
      <c r="H97" s="206">
        <v>6.67</v>
      </c>
      <c r="I97" s="43">
        <f t="shared" si="103"/>
        <v>3.6667000000000001</v>
      </c>
      <c r="J97" s="21"/>
      <c r="K97" s="98">
        <f t="shared" si="98"/>
        <v>15</v>
      </c>
      <c r="L97" s="99">
        <f t="shared" si="101"/>
        <v>9</v>
      </c>
      <c r="M97" s="100">
        <f t="shared" si="93"/>
        <v>60</v>
      </c>
      <c r="N97" s="99">
        <f t="shared" si="104"/>
        <v>0</v>
      </c>
      <c r="O97" s="101">
        <f t="shared" si="94"/>
        <v>0</v>
      </c>
    </row>
    <row r="98" spans="1:15" s="1" customFormat="1" ht="15" customHeight="1" x14ac:dyDescent="0.25">
      <c r="A98" s="250">
        <v>15</v>
      </c>
      <c r="B98" s="48">
        <v>61150</v>
      </c>
      <c r="C98" s="19" t="s">
        <v>81</v>
      </c>
      <c r="D98" s="321">
        <v>28</v>
      </c>
      <c r="E98" s="208"/>
      <c r="F98" s="208">
        <v>75</v>
      </c>
      <c r="G98" s="208">
        <v>21.43</v>
      </c>
      <c r="H98" s="208">
        <v>3.57</v>
      </c>
      <c r="I98" s="43">
        <f t="shared" si="103"/>
        <v>3.2857000000000003</v>
      </c>
      <c r="J98" s="21"/>
      <c r="K98" s="98">
        <f t="shared" si="98"/>
        <v>28</v>
      </c>
      <c r="L98" s="99">
        <f t="shared" si="101"/>
        <v>7</v>
      </c>
      <c r="M98" s="100">
        <f t="shared" si="93"/>
        <v>25</v>
      </c>
      <c r="N98" s="99">
        <f t="shared" si="104"/>
        <v>0</v>
      </c>
      <c r="O98" s="101">
        <f t="shared" si="94"/>
        <v>0</v>
      </c>
    </row>
    <row r="99" spans="1:15" s="1" customFormat="1" ht="15" customHeight="1" x14ac:dyDescent="0.25">
      <c r="A99" s="250">
        <v>16</v>
      </c>
      <c r="B99" s="48">
        <v>61210</v>
      </c>
      <c r="C99" s="19" t="s">
        <v>82</v>
      </c>
      <c r="D99" s="321">
        <v>6</v>
      </c>
      <c r="E99" s="144"/>
      <c r="F99" s="144">
        <v>66.66</v>
      </c>
      <c r="G99" s="144">
        <v>16.670000000000002</v>
      </c>
      <c r="H99" s="144">
        <v>16.670000000000002</v>
      </c>
      <c r="I99" s="43">
        <f t="shared" si="103"/>
        <v>3.5000999999999998</v>
      </c>
      <c r="J99" s="21"/>
      <c r="K99" s="98">
        <f t="shared" si="98"/>
        <v>6</v>
      </c>
      <c r="L99" s="99">
        <f t="shared" si="101"/>
        <v>2.0004000000000004</v>
      </c>
      <c r="M99" s="100">
        <f t="shared" si="93"/>
        <v>33.340000000000003</v>
      </c>
      <c r="N99" s="99">
        <f t="shared" si="104"/>
        <v>0</v>
      </c>
      <c r="O99" s="101">
        <f t="shared" si="94"/>
        <v>0</v>
      </c>
    </row>
    <row r="100" spans="1:15" s="1" customFormat="1" ht="15" customHeight="1" x14ac:dyDescent="0.25">
      <c r="A100" s="250">
        <v>17</v>
      </c>
      <c r="B100" s="48">
        <v>61290</v>
      </c>
      <c r="C100" s="19" t="s">
        <v>83</v>
      </c>
      <c r="D100" s="321">
        <v>27</v>
      </c>
      <c r="E100" s="144">
        <v>7.41</v>
      </c>
      <c r="F100" s="144">
        <v>62.96</v>
      </c>
      <c r="G100" s="144">
        <v>29.63</v>
      </c>
      <c r="H100" s="144"/>
      <c r="I100" s="43">
        <f t="shared" si="103"/>
        <v>3.2221999999999995</v>
      </c>
      <c r="J100" s="21"/>
      <c r="K100" s="98">
        <f t="shared" si="98"/>
        <v>27</v>
      </c>
      <c r="L100" s="99">
        <f t="shared" si="101"/>
        <v>8.0000999999999998</v>
      </c>
      <c r="M100" s="100">
        <f t="shared" si="93"/>
        <v>29.63</v>
      </c>
      <c r="N100" s="99">
        <f t="shared" si="104"/>
        <v>2.0007000000000001</v>
      </c>
      <c r="O100" s="101">
        <f t="shared" si="94"/>
        <v>7.41</v>
      </c>
    </row>
    <row r="101" spans="1:15" s="1" customFormat="1" ht="15" customHeight="1" x14ac:dyDescent="0.25">
      <c r="A101" s="250">
        <v>18</v>
      </c>
      <c r="B101" s="48">
        <v>61340</v>
      </c>
      <c r="C101" s="19" t="s">
        <v>84</v>
      </c>
      <c r="D101" s="321">
        <v>23</v>
      </c>
      <c r="E101" s="144"/>
      <c r="F101" s="144">
        <v>65.22</v>
      </c>
      <c r="G101" s="144">
        <v>30.43</v>
      </c>
      <c r="H101" s="144">
        <v>4.3499999999999996</v>
      </c>
      <c r="I101" s="43">
        <f t="shared" si="103"/>
        <v>3.3912999999999998</v>
      </c>
      <c r="J101" s="21"/>
      <c r="K101" s="98">
        <f t="shared" si="98"/>
        <v>23</v>
      </c>
      <c r="L101" s="99">
        <f t="shared" si="101"/>
        <v>7.9994000000000005</v>
      </c>
      <c r="M101" s="100">
        <f t="shared" si="93"/>
        <v>34.78</v>
      </c>
      <c r="N101" s="112">
        <f t="shared" si="104"/>
        <v>0</v>
      </c>
      <c r="O101" s="101">
        <f t="shared" si="94"/>
        <v>0</v>
      </c>
    </row>
    <row r="102" spans="1:15" s="1" customFormat="1" ht="15" customHeight="1" x14ac:dyDescent="0.25">
      <c r="A102" s="249">
        <v>19</v>
      </c>
      <c r="B102" s="48">
        <v>61390</v>
      </c>
      <c r="C102" s="19" t="s">
        <v>85</v>
      </c>
      <c r="D102" s="321">
        <v>51</v>
      </c>
      <c r="E102" s="144">
        <v>3.93</v>
      </c>
      <c r="F102" s="144">
        <v>56.86</v>
      </c>
      <c r="G102" s="144">
        <v>37.25</v>
      </c>
      <c r="H102" s="144">
        <v>1.96</v>
      </c>
      <c r="I102" s="43">
        <f t="shared" si="103"/>
        <v>3.3724000000000003</v>
      </c>
      <c r="J102" s="21"/>
      <c r="K102" s="98">
        <f t="shared" si="98"/>
        <v>51</v>
      </c>
      <c r="L102" s="99">
        <f t="shared" si="101"/>
        <v>19.9971</v>
      </c>
      <c r="M102" s="100">
        <f t="shared" si="93"/>
        <v>39.21</v>
      </c>
      <c r="N102" s="112">
        <f t="shared" si="104"/>
        <v>2.0043000000000002</v>
      </c>
      <c r="O102" s="101">
        <f t="shared" si="94"/>
        <v>3.93</v>
      </c>
    </row>
    <row r="103" spans="1:15" s="1" customFormat="1" ht="15" customHeight="1" x14ac:dyDescent="0.25">
      <c r="A103" s="249">
        <v>20</v>
      </c>
      <c r="B103" s="48">
        <v>61410</v>
      </c>
      <c r="C103" s="19" t="s">
        <v>86</v>
      </c>
      <c r="D103" s="321">
        <v>11</v>
      </c>
      <c r="E103" s="208"/>
      <c r="F103" s="208">
        <v>81.819999999999993</v>
      </c>
      <c r="G103" s="208">
        <v>18.18</v>
      </c>
      <c r="H103" s="144"/>
      <c r="I103" s="43">
        <f t="shared" si="103"/>
        <v>3.1817999999999995</v>
      </c>
      <c r="J103" s="21"/>
      <c r="K103" s="98">
        <f t="shared" si="98"/>
        <v>11</v>
      </c>
      <c r="L103" s="99">
        <f t="shared" si="101"/>
        <v>1.9997999999999998</v>
      </c>
      <c r="M103" s="100">
        <f t="shared" si="93"/>
        <v>18.18</v>
      </c>
      <c r="N103" s="99">
        <f t="shared" si="104"/>
        <v>0</v>
      </c>
      <c r="O103" s="101">
        <f t="shared" si="94"/>
        <v>0</v>
      </c>
    </row>
    <row r="104" spans="1:15" s="1" customFormat="1" ht="15" customHeight="1" x14ac:dyDescent="0.25">
      <c r="A104" s="250">
        <v>21</v>
      </c>
      <c r="B104" s="48">
        <v>61430</v>
      </c>
      <c r="C104" s="19" t="s">
        <v>114</v>
      </c>
      <c r="D104" s="321">
        <v>39</v>
      </c>
      <c r="E104" s="144">
        <v>2.57</v>
      </c>
      <c r="F104" s="144">
        <v>51.28</v>
      </c>
      <c r="G104" s="144">
        <v>43.59</v>
      </c>
      <c r="H104" s="144">
        <v>2.56</v>
      </c>
      <c r="I104" s="43">
        <f t="shared" si="103"/>
        <v>3.4614000000000003</v>
      </c>
      <c r="J104" s="21"/>
      <c r="K104" s="98">
        <f t="shared" si="98"/>
        <v>39</v>
      </c>
      <c r="L104" s="99">
        <f t="shared" si="101"/>
        <v>17.9985</v>
      </c>
      <c r="M104" s="100">
        <f t="shared" si="93"/>
        <v>46.150000000000006</v>
      </c>
      <c r="N104" s="99">
        <f t="shared" si="104"/>
        <v>1.0023</v>
      </c>
      <c r="O104" s="101">
        <f t="shared" si="94"/>
        <v>2.57</v>
      </c>
    </row>
    <row r="105" spans="1:15" s="1" customFormat="1" ht="15" customHeight="1" x14ac:dyDescent="0.25">
      <c r="A105" s="250">
        <v>22</v>
      </c>
      <c r="B105" s="48">
        <v>61440</v>
      </c>
      <c r="C105" s="19" t="s">
        <v>87</v>
      </c>
      <c r="D105" s="321">
        <v>36</v>
      </c>
      <c r="E105" s="208">
        <v>2.78</v>
      </c>
      <c r="F105" s="208">
        <v>36.11</v>
      </c>
      <c r="G105" s="208">
        <v>52.78</v>
      </c>
      <c r="H105" s="208">
        <v>8.33</v>
      </c>
      <c r="I105" s="43">
        <f t="shared" si="103"/>
        <v>3.6665999999999999</v>
      </c>
      <c r="J105" s="21"/>
      <c r="K105" s="98">
        <f t="shared" si="98"/>
        <v>36</v>
      </c>
      <c r="L105" s="99">
        <f t="shared" si="101"/>
        <v>21.999600000000001</v>
      </c>
      <c r="M105" s="100">
        <f t="shared" si="93"/>
        <v>61.11</v>
      </c>
      <c r="N105" s="99">
        <f t="shared" si="104"/>
        <v>1.0007999999999999</v>
      </c>
      <c r="O105" s="101">
        <f t="shared" si="94"/>
        <v>2.78</v>
      </c>
    </row>
    <row r="106" spans="1:15" s="1" customFormat="1" ht="15" customHeight="1" x14ac:dyDescent="0.25">
      <c r="A106" s="250">
        <v>23</v>
      </c>
      <c r="B106" s="48">
        <v>61450</v>
      </c>
      <c r="C106" s="19" t="s">
        <v>115</v>
      </c>
      <c r="D106" s="321">
        <v>15</v>
      </c>
      <c r="E106" s="144"/>
      <c r="F106" s="144">
        <v>80</v>
      </c>
      <c r="G106" s="144">
        <v>20</v>
      </c>
      <c r="H106" s="144"/>
      <c r="I106" s="43">
        <f t="shared" si="103"/>
        <v>3.2</v>
      </c>
      <c r="J106" s="21"/>
      <c r="K106" s="98">
        <f t="shared" si="98"/>
        <v>15</v>
      </c>
      <c r="L106" s="99">
        <f t="shared" si="101"/>
        <v>3</v>
      </c>
      <c r="M106" s="100">
        <f t="shared" si="93"/>
        <v>20</v>
      </c>
      <c r="N106" s="99">
        <f t="shared" si="104"/>
        <v>0</v>
      </c>
      <c r="O106" s="101">
        <f t="shared" si="94"/>
        <v>0</v>
      </c>
    </row>
    <row r="107" spans="1:15" s="1" customFormat="1" ht="15" customHeight="1" x14ac:dyDescent="0.25">
      <c r="A107" s="250">
        <v>24</v>
      </c>
      <c r="B107" s="48">
        <v>61470</v>
      </c>
      <c r="C107" s="19" t="s">
        <v>88</v>
      </c>
      <c r="D107" s="321">
        <v>9</v>
      </c>
      <c r="E107" s="144"/>
      <c r="F107" s="144">
        <v>44.44</v>
      </c>
      <c r="G107" s="144">
        <v>44.44</v>
      </c>
      <c r="H107" s="144">
        <v>11.12</v>
      </c>
      <c r="I107" s="43">
        <f t="shared" si="103"/>
        <v>3.6667999999999994</v>
      </c>
      <c r="J107" s="21"/>
      <c r="K107" s="98">
        <f t="shared" si="98"/>
        <v>9</v>
      </c>
      <c r="L107" s="99">
        <f t="shared" si="101"/>
        <v>5.0004</v>
      </c>
      <c r="M107" s="100">
        <f t="shared" si="93"/>
        <v>55.559999999999995</v>
      </c>
      <c r="N107" s="99">
        <f t="shared" si="104"/>
        <v>0</v>
      </c>
      <c r="O107" s="101">
        <f t="shared" si="94"/>
        <v>0</v>
      </c>
    </row>
    <row r="108" spans="1:15" s="1" customFormat="1" ht="15" customHeight="1" x14ac:dyDescent="0.25">
      <c r="A108" s="250">
        <v>25</v>
      </c>
      <c r="B108" s="48">
        <v>61490</v>
      </c>
      <c r="C108" s="19" t="s">
        <v>116</v>
      </c>
      <c r="D108" s="321">
        <v>34</v>
      </c>
      <c r="E108" s="144"/>
      <c r="F108" s="144">
        <v>35.299999999999997</v>
      </c>
      <c r="G108" s="144">
        <v>58.82</v>
      </c>
      <c r="H108" s="144">
        <v>5.88</v>
      </c>
      <c r="I108" s="43">
        <f t="shared" si="103"/>
        <v>3.7058</v>
      </c>
      <c r="J108" s="21"/>
      <c r="K108" s="98">
        <f t="shared" si="98"/>
        <v>34</v>
      </c>
      <c r="L108" s="99">
        <f t="shared" si="101"/>
        <v>21.998000000000001</v>
      </c>
      <c r="M108" s="100">
        <f t="shared" si="93"/>
        <v>64.7</v>
      </c>
      <c r="N108" s="99">
        <f t="shared" si="104"/>
        <v>0</v>
      </c>
      <c r="O108" s="101">
        <f t="shared" si="94"/>
        <v>0</v>
      </c>
    </row>
    <row r="109" spans="1:15" s="1" customFormat="1" ht="15" customHeight="1" x14ac:dyDescent="0.25">
      <c r="A109" s="250">
        <v>26</v>
      </c>
      <c r="B109" s="48">
        <v>61500</v>
      </c>
      <c r="C109" s="19" t="s">
        <v>117</v>
      </c>
      <c r="D109" s="321">
        <v>32</v>
      </c>
      <c r="E109" s="208"/>
      <c r="F109" s="208">
        <v>37.5</v>
      </c>
      <c r="G109" s="208">
        <v>56.25</v>
      </c>
      <c r="H109" s="323">
        <v>6.25</v>
      </c>
      <c r="I109" s="43">
        <f t="shared" si="103"/>
        <v>3.6875</v>
      </c>
      <c r="J109" s="21"/>
      <c r="K109" s="98">
        <f t="shared" si="98"/>
        <v>32</v>
      </c>
      <c r="L109" s="99">
        <f t="shared" si="101"/>
        <v>20</v>
      </c>
      <c r="M109" s="100">
        <f t="shared" si="93"/>
        <v>62.5</v>
      </c>
      <c r="N109" s="99">
        <f t="shared" si="104"/>
        <v>0</v>
      </c>
      <c r="O109" s="101">
        <f t="shared" si="94"/>
        <v>0</v>
      </c>
    </row>
    <row r="110" spans="1:15" s="1" customFormat="1" ht="15" customHeight="1" x14ac:dyDescent="0.25">
      <c r="A110" s="250">
        <v>27</v>
      </c>
      <c r="B110" s="48">
        <v>61510</v>
      </c>
      <c r="C110" s="19" t="s">
        <v>89</v>
      </c>
      <c r="D110" s="321">
        <v>31</v>
      </c>
      <c r="E110" s="208"/>
      <c r="F110" s="208">
        <v>35.479999999999997</v>
      </c>
      <c r="G110" s="208">
        <v>58.06</v>
      </c>
      <c r="H110" s="208">
        <v>6.45</v>
      </c>
      <c r="I110" s="43">
        <f t="shared" si="103"/>
        <v>3.7093000000000003</v>
      </c>
      <c r="J110" s="21"/>
      <c r="K110" s="98">
        <f t="shared" si="98"/>
        <v>31</v>
      </c>
      <c r="L110" s="99">
        <f t="shared" si="101"/>
        <v>19.998100000000001</v>
      </c>
      <c r="M110" s="100">
        <f t="shared" si="93"/>
        <v>64.510000000000005</v>
      </c>
      <c r="N110" s="99">
        <f t="shared" si="104"/>
        <v>0</v>
      </c>
      <c r="O110" s="101">
        <f t="shared" si="94"/>
        <v>0</v>
      </c>
    </row>
    <row r="111" spans="1:15" s="1" customFormat="1" ht="15" customHeight="1" x14ac:dyDescent="0.25">
      <c r="A111" s="250">
        <v>28</v>
      </c>
      <c r="B111" s="48">
        <v>61520</v>
      </c>
      <c r="C111" s="19" t="s">
        <v>118</v>
      </c>
      <c r="D111" s="321">
        <v>18</v>
      </c>
      <c r="E111" s="208"/>
      <c r="F111" s="208">
        <v>33.33</v>
      </c>
      <c r="G111" s="208">
        <v>50</v>
      </c>
      <c r="H111" s="323">
        <v>16.670000000000002</v>
      </c>
      <c r="I111" s="66">
        <f t="shared" si="103"/>
        <v>3.8334000000000001</v>
      </c>
      <c r="J111" s="21"/>
      <c r="K111" s="98">
        <f t="shared" si="98"/>
        <v>18</v>
      </c>
      <c r="L111" s="99">
        <f t="shared" si="101"/>
        <v>12.000599999999999</v>
      </c>
      <c r="M111" s="100">
        <f t="shared" si="93"/>
        <v>66.67</v>
      </c>
      <c r="N111" s="99">
        <f t="shared" si="104"/>
        <v>0</v>
      </c>
      <c r="O111" s="101">
        <f t="shared" si="94"/>
        <v>0</v>
      </c>
    </row>
    <row r="112" spans="1:15" s="1" customFormat="1" ht="15" customHeight="1" x14ac:dyDescent="0.25">
      <c r="A112" s="249">
        <v>29</v>
      </c>
      <c r="B112" s="50">
        <v>61540</v>
      </c>
      <c r="C112" s="22" t="s">
        <v>119</v>
      </c>
      <c r="D112" s="322">
        <v>9</v>
      </c>
      <c r="E112" s="208"/>
      <c r="F112" s="208">
        <v>55.56</v>
      </c>
      <c r="G112" s="208">
        <v>44.44</v>
      </c>
      <c r="H112" s="264"/>
      <c r="I112" s="43">
        <f t="shared" si="103"/>
        <v>3.4443999999999999</v>
      </c>
      <c r="J112" s="21"/>
      <c r="K112" s="98">
        <f t="shared" si="98"/>
        <v>9</v>
      </c>
      <c r="L112" s="99">
        <f t="shared" si="101"/>
        <v>3.9995999999999996</v>
      </c>
      <c r="M112" s="100">
        <f t="shared" si="93"/>
        <v>44.44</v>
      </c>
      <c r="N112" s="99">
        <f t="shared" si="104"/>
        <v>0</v>
      </c>
      <c r="O112" s="101">
        <f t="shared" si="94"/>
        <v>0</v>
      </c>
    </row>
    <row r="113" spans="1:15" s="1" customFormat="1" ht="15" customHeight="1" x14ac:dyDescent="0.25">
      <c r="A113" s="251">
        <v>30</v>
      </c>
      <c r="B113" s="50">
        <v>61560</v>
      </c>
      <c r="C113" s="22" t="s">
        <v>121</v>
      </c>
      <c r="D113" s="322"/>
      <c r="E113" s="138"/>
      <c r="F113" s="138"/>
      <c r="G113" s="138"/>
      <c r="H113" s="139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7"/>
      <c r="E114" s="208"/>
      <c r="F114" s="208"/>
      <c r="G114" s="208"/>
      <c r="H114" s="320"/>
      <c r="I114" s="46"/>
      <c r="J114" s="21"/>
      <c r="K114" s="98"/>
      <c r="L114" s="99"/>
      <c r="M114" s="100"/>
      <c r="N114" s="112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134</v>
      </c>
      <c r="E115" s="38">
        <v>3.92</v>
      </c>
      <c r="F115" s="38">
        <v>46.561250000000001</v>
      </c>
      <c r="G115" s="38">
        <v>44.745000000000005</v>
      </c>
      <c r="H115" s="38">
        <v>4.7725</v>
      </c>
      <c r="I115" s="39">
        <f>AVERAGE(I116:I124)</f>
        <v>3.5036625000000003</v>
      </c>
      <c r="J115" s="21"/>
      <c r="K115" s="471">
        <f t="shared" si="98"/>
        <v>134</v>
      </c>
      <c r="L115" s="472">
        <f>SUM(L116:L124)</f>
        <v>62.997500000000002</v>
      </c>
      <c r="M115" s="480">
        <f t="shared" si="93"/>
        <v>49.517500000000005</v>
      </c>
      <c r="N115" s="472">
        <f>SUM(N116:N124)</f>
        <v>4.9986999999999995</v>
      </c>
      <c r="O115" s="479">
        <f t="shared" si="94"/>
        <v>3.92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24">
        <v>5</v>
      </c>
      <c r="E116" s="149"/>
      <c r="F116" s="149">
        <v>20</v>
      </c>
      <c r="G116" s="149">
        <v>60</v>
      </c>
      <c r="H116" s="149">
        <v>20</v>
      </c>
      <c r="I116" s="42">
        <f>(E116*2+F116*3+G116*4+H116*5)/100</f>
        <v>4</v>
      </c>
      <c r="J116" s="21"/>
      <c r="K116" s="94">
        <f t="shared" si="98"/>
        <v>5</v>
      </c>
      <c r="L116" s="95">
        <f t="shared" ref="L116:L117" si="105">M116*K116/100</f>
        <v>4</v>
      </c>
      <c r="M116" s="96">
        <f t="shared" si="93"/>
        <v>80</v>
      </c>
      <c r="N116" s="95">
        <f t="shared" ref="N116:N117" si="106">O116*K116/100</f>
        <v>0</v>
      </c>
      <c r="O116" s="97">
        <f t="shared" si="9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25">
        <v>20</v>
      </c>
      <c r="E117" s="144"/>
      <c r="F117" s="144">
        <v>70</v>
      </c>
      <c r="G117" s="144">
        <v>30</v>
      </c>
      <c r="H117" s="144"/>
      <c r="I117" s="43">
        <f t="shared" ref="I117:I123" si="107">(E117*2+F117*3+G117*4+H117*5)/100</f>
        <v>3.3</v>
      </c>
      <c r="J117" s="21"/>
      <c r="K117" s="98">
        <f t="shared" si="98"/>
        <v>20</v>
      </c>
      <c r="L117" s="99">
        <f t="shared" si="105"/>
        <v>6</v>
      </c>
      <c r="M117" s="100">
        <f t="shared" si="93"/>
        <v>30</v>
      </c>
      <c r="N117" s="99">
        <f t="shared" si="106"/>
        <v>0</v>
      </c>
      <c r="O117" s="101">
        <f t="shared" si="94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25">
        <v>20</v>
      </c>
      <c r="E118" s="208"/>
      <c r="F118" s="208">
        <v>50</v>
      </c>
      <c r="G118" s="208">
        <v>50</v>
      </c>
      <c r="H118" s="208"/>
      <c r="I118" s="43">
        <f t="shared" si="107"/>
        <v>3.5</v>
      </c>
      <c r="J118" s="21"/>
      <c r="K118" s="98">
        <f t="shared" si="98"/>
        <v>20</v>
      </c>
      <c r="L118" s="99">
        <f t="shared" si="101"/>
        <v>10</v>
      </c>
      <c r="M118" s="100">
        <f t="shared" si="93"/>
        <v>50</v>
      </c>
      <c r="N118" s="99">
        <f t="shared" ref="N118:N123" si="108">O118*K118/100</f>
        <v>0</v>
      </c>
      <c r="O118" s="101">
        <f t="shared" si="9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25">
        <v>11</v>
      </c>
      <c r="E119" s="144">
        <v>9.09</v>
      </c>
      <c r="F119" s="144">
        <v>54.55</v>
      </c>
      <c r="G119" s="144">
        <v>27.27</v>
      </c>
      <c r="H119" s="144">
        <v>9.09</v>
      </c>
      <c r="I119" s="43">
        <f t="shared" si="107"/>
        <v>3.3635999999999995</v>
      </c>
      <c r="J119" s="21"/>
      <c r="K119" s="98">
        <f t="shared" si="98"/>
        <v>11</v>
      </c>
      <c r="L119" s="99">
        <f t="shared" si="101"/>
        <v>3.9995999999999996</v>
      </c>
      <c r="M119" s="100">
        <f t="shared" si="93"/>
        <v>36.36</v>
      </c>
      <c r="N119" s="99">
        <f t="shared" si="108"/>
        <v>0.9998999999999999</v>
      </c>
      <c r="O119" s="101">
        <f t="shared" si="94"/>
        <v>9.09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25">
        <v>14</v>
      </c>
      <c r="E120" s="144"/>
      <c r="F120" s="144">
        <v>21.43</v>
      </c>
      <c r="G120" s="144">
        <v>78.569999999999993</v>
      </c>
      <c r="H120" s="144"/>
      <c r="I120" s="43">
        <f t="shared" si="107"/>
        <v>3.7856999999999994</v>
      </c>
      <c r="J120" s="21"/>
      <c r="K120" s="98">
        <f t="shared" si="98"/>
        <v>14</v>
      </c>
      <c r="L120" s="99">
        <f t="shared" si="101"/>
        <v>10.9998</v>
      </c>
      <c r="M120" s="100">
        <f t="shared" si="93"/>
        <v>78.569999999999993</v>
      </c>
      <c r="N120" s="99">
        <f t="shared" si="108"/>
        <v>0</v>
      </c>
      <c r="O120" s="101">
        <f t="shared" si="9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25">
        <v>5</v>
      </c>
      <c r="E121" s="208"/>
      <c r="F121" s="208">
        <v>40</v>
      </c>
      <c r="G121" s="208">
        <v>60</v>
      </c>
      <c r="H121" s="327"/>
      <c r="I121" s="43">
        <f t="shared" si="107"/>
        <v>3.6</v>
      </c>
      <c r="J121" s="21"/>
      <c r="K121" s="98">
        <f t="shared" si="98"/>
        <v>5</v>
      </c>
      <c r="L121" s="99">
        <f t="shared" si="101"/>
        <v>3</v>
      </c>
      <c r="M121" s="100">
        <f t="shared" si="93"/>
        <v>60</v>
      </c>
      <c r="N121" s="99">
        <f t="shared" si="108"/>
        <v>0</v>
      </c>
      <c r="O121" s="101">
        <f t="shared" si="94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25">
        <v>15</v>
      </c>
      <c r="E122" s="208">
        <v>20</v>
      </c>
      <c r="F122" s="208">
        <v>73.33</v>
      </c>
      <c r="G122" s="208">
        <v>6.67</v>
      </c>
      <c r="H122" s="327"/>
      <c r="I122" s="43">
        <f t="shared" si="107"/>
        <v>2.8667000000000002</v>
      </c>
      <c r="J122" s="21"/>
      <c r="K122" s="98">
        <f t="shared" si="98"/>
        <v>15</v>
      </c>
      <c r="L122" s="99">
        <f t="shared" si="101"/>
        <v>1.0004999999999999</v>
      </c>
      <c r="M122" s="100">
        <f t="shared" si="93"/>
        <v>6.67</v>
      </c>
      <c r="N122" s="99">
        <f t="shared" si="108"/>
        <v>3</v>
      </c>
      <c r="O122" s="106">
        <f t="shared" si="94"/>
        <v>20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38">
        <v>44</v>
      </c>
      <c r="E123" s="206">
        <v>2.27</v>
      </c>
      <c r="F123" s="206">
        <v>43.18</v>
      </c>
      <c r="G123" s="206">
        <v>45.45</v>
      </c>
      <c r="H123" s="327">
        <v>9.09</v>
      </c>
      <c r="I123" s="46">
        <f t="shared" si="107"/>
        <v>3.6132999999999997</v>
      </c>
      <c r="J123" s="21"/>
      <c r="K123" s="98">
        <f t="shared" si="98"/>
        <v>44</v>
      </c>
      <c r="L123" s="99">
        <f t="shared" si="101"/>
        <v>23.997600000000002</v>
      </c>
      <c r="M123" s="100">
        <f t="shared" si="93"/>
        <v>54.540000000000006</v>
      </c>
      <c r="N123" s="99">
        <f t="shared" si="108"/>
        <v>0.99879999999999991</v>
      </c>
      <c r="O123" s="101">
        <f t="shared" si="94"/>
        <v>2.27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37"/>
      <c r="E124" s="204"/>
      <c r="F124" s="204"/>
      <c r="G124" s="204"/>
      <c r="H124" s="204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526" t="s">
        <v>98</v>
      </c>
      <c r="E125" s="526"/>
      <c r="F125" s="526"/>
      <c r="G125" s="526"/>
      <c r="H125" s="526"/>
      <c r="I125" s="57">
        <f>AVERAGE(I7,I9:I16,I18:I29,I31:I47,I49:I67,I69:I82,I84:I114,I116:I124)</f>
        <v>3.5452913217623507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194" priority="2">
      <formula>LEN(TRIM(N7))=0</formula>
    </cfRule>
    <cfRule type="cellIs" dxfId="193" priority="11" operator="equal">
      <formula>0</formula>
    </cfRule>
    <cfRule type="cellIs" dxfId="192" priority="13" operator="between">
      <formula>0.1</formula>
      <formula>10</formula>
    </cfRule>
    <cfRule type="cellIs" dxfId="191" priority="14" operator="greaterThanOrEqual">
      <formula>10</formula>
    </cfRule>
  </conditionalFormatting>
  <conditionalFormatting sqref="M7:M124">
    <cfRule type="containsBlanks" dxfId="190" priority="5">
      <formula>LEN(TRIM(M7))=0</formula>
    </cfRule>
    <cfRule type="cellIs" dxfId="189" priority="19" operator="lessThan">
      <formula>50</formula>
    </cfRule>
    <cfRule type="cellIs" dxfId="188" priority="20" operator="between">
      <formula>50</formula>
      <formula>50.004</formula>
    </cfRule>
    <cfRule type="cellIs" dxfId="187" priority="21" operator="between">
      <formula>90</formula>
      <formula>50</formula>
    </cfRule>
    <cfRule type="cellIs" dxfId="186" priority="22" operator="greaterThanOrEqual">
      <formula>90</formula>
    </cfRule>
  </conditionalFormatting>
  <conditionalFormatting sqref="I6:I125">
    <cfRule type="cellIs" dxfId="185" priority="565" stopIfTrue="1" operator="equal">
      <formula>$I$125</formula>
    </cfRule>
    <cfRule type="containsBlanks" dxfId="184" priority="566" stopIfTrue="1">
      <formula>LEN(TRIM(I6))=0</formula>
    </cfRule>
    <cfRule type="cellIs" dxfId="183" priority="567" stopIfTrue="1" operator="lessThan">
      <formula>3.5</formula>
    </cfRule>
    <cfRule type="cellIs" dxfId="182" priority="568" stopIfTrue="1" operator="between">
      <formula>$I$125</formula>
      <formula>3.5</formula>
    </cfRule>
    <cfRule type="cellIs" dxfId="181" priority="569" stopIfTrue="1" operator="between">
      <formula>4.5</formula>
      <formula>$I$125</formula>
    </cfRule>
    <cfRule type="cellIs" dxfId="180" priority="570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52" activePane="bottomRight" state="frozen"/>
      <selection pane="topRight" activeCell="K1" sqref="K1"/>
      <selection pane="bottomLeft" activeCell="A7" sqref="A7"/>
      <selection pane="bottomRight" activeCell="B62" sqref="B62:C62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11" t="s">
        <v>131</v>
      </c>
      <c r="D2" s="511"/>
      <c r="E2" s="67"/>
      <c r="F2" s="67"/>
      <c r="G2" s="67"/>
      <c r="H2" s="67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35"/>
      <c r="L3" s="17" t="s">
        <v>133</v>
      </c>
    </row>
    <row r="4" spans="1:16" ht="18" customHeight="1" thickBot="1" x14ac:dyDescent="0.3">
      <c r="A4" s="514" t="s">
        <v>0</v>
      </c>
      <c r="B4" s="516" t="s">
        <v>1</v>
      </c>
      <c r="C4" s="516" t="s">
        <v>2</v>
      </c>
      <c r="D4" s="527" t="s">
        <v>3</v>
      </c>
      <c r="E4" s="529" t="s">
        <v>130</v>
      </c>
      <c r="F4" s="530"/>
      <c r="G4" s="530"/>
      <c r="H4" s="531"/>
      <c r="I4" s="524" t="s">
        <v>99</v>
      </c>
      <c r="J4" s="4"/>
      <c r="K4" s="18"/>
      <c r="L4" s="17" t="s">
        <v>135</v>
      </c>
    </row>
    <row r="5" spans="1:16" ht="30" customHeight="1" thickBot="1" x14ac:dyDescent="0.3">
      <c r="A5" s="515"/>
      <c r="B5" s="517"/>
      <c r="C5" s="517"/>
      <c r="D5" s="528"/>
      <c r="E5" s="3">
        <v>2</v>
      </c>
      <c r="F5" s="3">
        <v>3</v>
      </c>
      <c r="G5" s="3">
        <v>4</v>
      </c>
      <c r="H5" s="3">
        <v>5</v>
      </c>
      <c r="I5" s="52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1664</v>
      </c>
      <c r="E6" s="333">
        <v>16.53</v>
      </c>
      <c r="F6" s="333">
        <v>49.71</v>
      </c>
      <c r="G6" s="333">
        <v>29.42</v>
      </c>
      <c r="H6" s="333">
        <v>4.34</v>
      </c>
      <c r="I6" s="114">
        <v>3.58</v>
      </c>
      <c r="J6" s="21"/>
      <c r="K6" s="464">
        <f>D6</f>
        <v>1664</v>
      </c>
      <c r="L6" s="465">
        <f>L7+L8+L17+L30+L48+L68+L83+L115</f>
        <v>493.98869999999999</v>
      </c>
      <c r="M6" s="432">
        <f t="shared" ref="M6:M68" si="0">G6+H6</f>
        <v>33.760000000000005</v>
      </c>
      <c r="N6" s="465">
        <f>N7+N8+N17+N30+N48+N68+N83+N115</f>
        <v>282.99520000000007</v>
      </c>
      <c r="O6" s="470">
        <f t="shared" ref="O6:O68" si="1">E6</f>
        <v>16.53</v>
      </c>
      <c r="P6" s="59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330">
        <v>76</v>
      </c>
      <c r="E7" s="332"/>
      <c r="F7" s="332">
        <v>13.15</v>
      </c>
      <c r="G7" s="332">
        <v>60.53</v>
      </c>
      <c r="H7" s="331">
        <v>26.32</v>
      </c>
      <c r="I7" s="151">
        <f t="shared" ref="I7" si="2">(E7*2+F7*3+G7*4+H7*5)/100</f>
        <v>4.1316999999999995</v>
      </c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164</v>
      </c>
      <c r="E8" s="82">
        <v>5.3274999999999997</v>
      </c>
      <c r="F8" s="82">
        <v>60.394999999999996</v>
      </c>
      <c r="G8" s="82">
        <v>28.885000000000002</v>
      </c>
      <c r="H8" s="82">
        <v>5.3925000000000001</v>
      </c>
      <c r="I8" s="41">
        <f>AVERAGE(I9:I16)</f>
        <v>3.3434249999999999</v>
      </c>
      <c r="J8" s="21"/>
      <c r="K8" s="471">
        <f t="shared" ref="K8:K68" si="3">D8</f>
        <v>164</v>
      </c>
      <c r="L8" s="472">
        <f>SUM(L9:L16)</f>
        <v>51.998900000000006</v>
      </c>
      <c r="M8" s="480">
        <f t="shared" si="0"/>
        <v>34.277500000000003</v>
      </c>
      <c r="N8" s="472">
        <f>SUM(N9:N16)</f>
        <v>12.005100000000001</v>
      </c>
      <c r="O8" s="479">
        <f t="shared" si="1"/>
        <v>5.3274999999999997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5"/>
      <c r="E9" s="116"/>
      <c r="F9" s="116"/>
      <c r="G9" s="116"/>
      <c r="H9" s="116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5"/>
      <c r="E10" s="116"/>
      <c r="F10" s="116"/>
      <c r="G10" s="116"/>
      <c r="H10" s="116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36">
        <v>65</v>
      </c>
      <c r="E11" s="334">
        <v>13.85</v>
      </c>
      <c r="F11" s="334">
        <v>72.3</v>
      </c>
      <c r="G11" s="334">
        <v>12.31</v>
      </c>
      <c r="H11" s="335">
        <v>1.54</v>
      </c>
      <c r="I11" s="46">
        <f t="shared" ref="I11:I16" si="4">(E11*2+F11*3+G11*4+H11*5)/100</f>
        <v>3.0153999999999996</v>
      </c>
      <c r="J11" s="21"/>
      <c r="K11" s="98">
        <f t="shared" si="3"/>
        <v>65</v>
      </c>
      <c r="L11" s="99">
        <f t="shared" ref="L11:L67" si="5">M11*K11/100</f>
        <v>9.0025000000000013</v>
      </c>
      <c r="M11" s="100">
        <f t="shared" si="0"/>
        <v>13.850000000000001</v>
      </c>
      <c r="N11" s="99">
        <f t="shared" ref="N11:N67" si="6">O11*K11/100</f>
        <v>9.0024999999999995</v>
      </c>
      <c r="O11" s="101">
        <f t="shared" si="1"/>
        <v>13.85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37">
        <v>17</v>
      </c>
      <c r="E12" s="334"/>
      <c r="F12" s="334">
        <v>70.59</v>
      </c>
      <c r="G12" s="334">
        <v>29.41</v>
      </c>
      <c r="H12" s="335"/>
      <c r="I12" s="43">
        <f t="shared" si="4"/>
        <v>3.2941000000000003</v>
      </c>
      <c r="J12" s="21"/>
      <c r="K12" s="98">
        <f t="shared" si="3"/>
        <v>17</v>
      </c>
      <c r="L12" s="99">
        <f t="shared" si="5"/>
        <v>4.9997000000000007</v>
      </c>
      <c r="M12" s="100">
        <f t="shared" si="0"/>
        <v>29.41</v>
      </c>
      <c r="N12" s="99">
        <f t="shared" si="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58"/>
      <c r="E13" s="159"/>
      <c r="F13" s="159"/>
      <c r="G13" s="159"/>
      <c r="H13" s="159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5"/>
      <c r="E14" s="116"/>
      <c r="F14" s="116"/>
      <c r="G14" s="116"/>
      <c r="H14" s="116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42">
        <v>43</v>
      </c>
      <c r="E15" s="338">
        <v>2.33</v>
      </c>
      <c r="F15" s="338">
        <v>62.79</v>
      </c>
      <c r="G15" s="338">
        <v>30.23</v>
      </c>
      <c r="H15" s="339">
        <v>4.6500000000000004</v>
      </c>
      <c r="I15" s="43">
        <f t="shared" si="4"/>
        <v>3.3719999999999999</v>
      </c>
      <c r="J15" s="21"/>
      <c r="K15" s="98">
        <f t="shared" si="3"/>
        <v>43</v>
      </c>
      <c r="L15" s="99">
        <f t="shared" si="5"/>
        <v>14.998400000000002</v>
      </c>
      <c r="M15" s="100">
        <f t="shared" si="0"/>
        <v>34.880000000000003</v>
      </c>
      <c r="N15" s="99">
        <f t="shared" si="6"/>
        <v>1.0019</v>
      </c>
      <c r="O15" s="101">
        <f t="shared" si="1"/>
        <v>2.33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43">
        <v>39</v>
      </c>
      <c r="E16" s="340">
        <v>5.13</v>
      </c>
      <c r="F16" s="340">
        <v>35.9</v>
      </c>
      <c r="G16" s="340">
        <v>43.59</v>
      </c>
      <c r="H16" s="341">
        <v>15.38</v>
      </c>
      <c r="I16" s="45">
        <f t="shared" si="4"/>
        <v>3.6922000000000001</v>
      </c>
      <c r="J16" s="21"/>
      <c r="K16" s="102">
        <f t="shared" si="3"/>
        <v>39</v>
      </c>
      <c r="L16" s="103">
        <f t="shared" si="5"/>
        <v>22.998300000000004</v>
      </c>
      <c r="M16" s="104">
        <f t="shared" si="0"/>
        <v>58.970000000000006</v>
      </c>
      <c r="N16" s="103">
        <f t="shared" si="6"/>
        <v>2.0007000000000001</v>
      </c>
      <c r="O16" s="105">
        <f t="shared" si="1"/>
        <v>5.13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81</v>
      </c>
      <c r="E17" s="38">
        <v>24.766666666666666</v>
      </c>
      <c r="F17" s="38">
        <v>43.423333333333339</v>
      </c>
      <c r="G17" s="38">
        <v>24.403333333333336</v>
      </c>
      <c r="H17" s="38">
        <v>7.4066666666666663</v>
      </c>
      <c r="I17" s="39">
        <f>AVERAGE(I18:I29)</f>
        <v>3.1445000000000003</v>
      </c>
      <c r="J17" s="21"/>
      <c r="K17" s="471">
        <f t="shared" si="3"/>
        <v>81</v>
      </c>
      <c r="L17" s="472">
        <f>SUM(L18:L29)</f>
        <v>25.997400000000003</v>
      </c>
      <c r="M17" s="480">
        <f t="shared" si="0"/>
        <v>31.810000000000002</v>
      </c>
      <c r="N17" s="472">
        <f>SUM(N18:N29)</f>
        <v>16.999000000000002</v>
      </c>
      <c r="O17" s="479">
        <f t="shared" si="1"/>
        <v>24.766666666666666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7"/>
      <c r="E18" s="118"/>
      <c r="F18" s="118"/>
      <c r="G18" s="118"/>
      <c r="H18" s="118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7"/>
      <c r="E19" s="118"/>
      <c r="F19" s="118"/>
      <c r="G19" s="118"/>
      <c r="H19" s="118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7"/>
      <c r="E20" s="118"/>
      <c r="F20" s="118"/>
      <c r="G20" s="118"/>
      <c r="H20" s="118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0"/>
      <c r="E21" s="161"/>
      <c r="F21" s="161"/>
      <c r="G21" s="161"/>
      <c r="H21" s="161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47">
        <v>18</v>
      </c>
      <c r="E22" s="345"/>
      <c r="F22" s="345">
        <v>44.45</v>
      </c>
      <c r="G22" s="345">
        <v>33.33</v>
      </c>
      <c r="H22" s="346">
        <v>22.22</v>
      </c>
      <c r="I22" s="43">
        <f t="shared" ref="I22:I26" si="7">(E22*2+F22*3+G22*4+H22*5)/100</f>
        <v>3.7776999999999998</v>
      </c>
      <c r="J22" s="21"/>
      <c r="K22" s="98">
        <f t="shared" si="3"/>
        <v>18</v>
      </c>
      <c r="L22" s="99">
        <f t="shared" si="5"/>
        <v>9.9990000000000006</v>
      </c>
      <c r="M22" s="100">
        <f t="shared" si="0"/>
        <v>55.55</v>
      </c>
      <c r="N22" s="99">
        <f t="shared" si="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47">
        <v>43</v>
      </c>
      <c r="E23" s="345">
        <v>9.3000000000000007</v>
      </c>
      <c r="F23" s="345">
        <v>55.82</v>
      </c>
      <c r="G23" s="345">
        <v>34.880000000000003</v>
      </c>
      <c r="H23" s="344"/>
      <c r="I23" s="43">
        <f t="shared" si="7"/>
        <v>3.2558000000000002</v>
      </c>
      <c r="J23" s="21"/>
      <c r="K23" s="98">
        <f t="shared" si="3"/>
        <v>43</v>
      </c>
      <c r="L23" s="99">
        <f t="shared" si="5"/>
        <v>14.998400000000002</v>
      </c>
      <c r="M23" s="100">
        <f t="shared" si="0"/>
        <v>34.880000000000003</v>
      </c>
      <c r="N23" s="99">
        <f t="shared" si="6"/>
        <v>3.9990000000000006</v>
      </c>
      <c r="O23" s="101">
        <f t="shared" si="1"/>
        <v>9.3000000000000007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7"/>
      <c r="E24" s="118"/>
      <c r="F24" s="118"/>
      <c r="G24" s="118"/>
      <c r="H24" s="118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2"/>
      <c r="E25" s="163"/>
      <c r="F25" s="163"/>
      <c r="G25" s="163"/>
      <c r="H25" s="118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349">
        <v>20</v>
      </c>
      <c r="E26" s="348">
        <v>65</v>
      </c>
      <c r="F26" s="348">
        <v>30</v>
      </c>
      <c r="G26" s="348">
        <v>5</v>
      </c>
      <c r="H26" s="118"/>
      <c r="I26" s="43">
        <f t="shared" si="7"/>
        <v>2.4</v>
      </c>
      <c r="J26" s="21"/>
      <c r="K26" s="98">
        <f t="shared" si="3"/>
        <v>20</v>
      </c>
      <c r="L26" s="99">
        <f t="shared" si="5"/>
        <v>1</v>
      </c>
      <c r="M26" s="100">
        <f t="shared" si="0"/>
        <v>5</v>
      </c>
      <c r="N26" s="112">
        <f t="shared" si="6"/>
        <v>13</v>
      </c>
      <c r="O26" s="101">
        <f t="shared" si="1"/>
        <v>65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7"/>
      <c r="E27" s="118"/>
      <c r="F27" s="118"/>
      <c r="G27" s="118"/>
      <c r="H27" s="118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7"/>
      <c r="E28" s="118"/>
      <c r="F28" s="118"/>
      <c r="G28" s="118"/>
      <c r="H28" s="118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9"/>
      <c r="E29" s="120"/>
      <c r="F29" s="120"/>
      <c r="G29" s="120"/>
      <c r="H29" s="121"/>
      <c r="I29" s="45"/>
      <c r="J29" s="21"/>
      <c r="K29" s="102"/>
      <c r="L29" s="103"/>
      <c r="M29" s="104"/>
      <c r="N29" s="150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159</v>
      </c>
      <c r="E30" s="38">
        <v>20.58666666666667</v>
      </c>
      <c r="F30" s="38">
        <v>61.29</v>
      </c>
      <c r="G30" s="38">
        <v>17.133333333333336</v>
      </c>
      <c r="H30" s="38">
        <v>0.9900000000000001</v>
      </c>
      <c r="I30" s="39">
        <f>AVERAGE(I31:I47)</f>
        <v>2.9852666666666665</v>
      </c>
      <c r="J30" s="21"/>
      <c r="K30" s="471">
        <f t="shared" si="3"/>
        <v>159</v>
      </c>
      <c r="L30" s="472">
        <f>SUM(L31:L47)</f>
        <v>37.995800000000003</v>
      </c>
      <c r="M30" s="480">
        <f t="shared" si="0"/>
        <v>18.123333333333335</v>
      </c>
      <c r="N30" s="472">
        <f>SUM(N31:N47)</f>
        <v>24.997900000000001</v>
      </c>
      <c r="O30" s="479">
        <f t="shared" si="1"/>
        <v>20.58666666666667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65"/>
      <c r="E31" s="166"/>
      <c r="F31" s="166"/>
      <c r="G31" s="166"/>
      <c r="H31" s="16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2"/>
      <c r="E32" s="123"/>
      <c r="F32" s="123"/>
      <c r="G32" s="123"/>
      <c r="H32" s="123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51">
        <v>16</v>
      </c>
      <c r="E33" s="350">
        <v>37.5</v>
      </c>
      <c r="F33" s="350">
        <v>56.25</v>
      </c>
      <c r="G33" s="350">
        <v>6.25</v>
      </c>
      <c r="H33" s="169"/>
      <c r="I33" s="46">
        <f t="shared" ref="I33:I37" si="8">(E33*2+F33*3+G33*4+H33*5)/100</f>
        <v>2.6875</v>
      </c>
      <c r="J33" s="7"/>
      <c r="K33" s="98">
        <f t="shared" si="3"/>
        <v>16</v>
      </c>
      <c r="L33" s="99">
        <f t="shared" si="5"/>
        <v>1</v>
      </c>
      <c r="M33" s="100">
        <f t="shared" si="0"/>
        <v>6.25</v>
      </c>
      <c r="N33" s="99">
        <f t="shared" si="6"/>
        <v>6</v>
      </c>
      <c r="O33" s="101">
        <f t="shared" si="1"/>
        <v>37.5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68"/>
      <c r="E34" s="169"/>
      <c r="F34" s="169"/>
      <c r="G34" s="169"/>
      <c r="H34" s="167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54">
        <v>89</v>
      </c>
      <c r="E35" s="352">
        <v>16.850000000000001</v>
      </c>
      <c r="F35" s="352">
        <v>51.69</v>
      </c>
      <c r="G35" s="352">
        <v>30.34</v>
      </c>
      <c r="H35" s="353">
        <v>1.1200000000000001</v>
      </c>
      <c r="I35" s="43">
        <f t="shared" si="8"/>
        <v>3.1573000000000002</v>
      </c>
      <c r="J35" s="7"/>
      <c r="K35" s="98">
        <f t="shared" si="3"/>
        <v>89</v>
      </c>
      <c r="L35" s="99">
        <f t="shared" si="5"/>
        <v>27.999400000000001</v>
      </c>
      <c r="M35" s="100">
        <f t="shared" si="0"/>
        <v>31.46</v>
      </c>
      <c r="N35" s="99">
        <f t="shared" si="6"/>
        <v>14.996500000000001</v>
      </c>
      <c r="O35" s="101">
        <f t="shared" si="1"/>
        <v>16.850000000000001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2"/>
      <c r="E36" s="123"/>
      <c r="F36" s="123"/>
      <c r="G36" s="123"/>
      <c r="H36" s="123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57">
        <v>54</v>
      </c>
      <c r="E37" s="355">
        <v>7.41</v>
      </c>
      <c r="F37" s="355">
        <v>75.930000000000007</v>
      </c>
      <c r="G37" s="355">
        <v>14.81</v>
      </c>
      <c r="H37" s="356">
        <v>1.85</v>
      </c>
      <c r="I37" s="43">
        <f t="shared" si="8"/>
        <v>3.1110000000000002</v>
      </c>
      <c r="J37" s="7"/>
      <c r="K37" s="98">
        <f t="shared" si="3"/>
        <v>54</v>
      </c>
      <c r="L37" s="99">
        <f t="shared" si="5"/>
        <v>8.9963999999999995</v>
      </c>
      <c r="M37" s="100">
        <f t="shared" si="0"/>
        <v>16.66</v>
      </c>
      <c r="N37" s="112">
        <f t="shared" si="6"/>
        <v>4.0014000000000003</v>
      </c>
      <c r="O37" s="101">
        <f t="shared" si="1"/>
        <v>7.41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2"/>
      <c r="E38" s="123"/>
      <c r="F38" s="123"/>
      <c r="G38" s="123"/>
      <c r="H38" s="123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2"/>
      <c r="E39" s="123"/>
      <c r="F39" s="123"/>
      <c r="G39" s="123"/>
      <c r="H39" s="123"/>
      <c r="I39" s="43"/>
      <c r="J39" s="7"/>
      <c r="K39" s="98"/>
      <c r="L39" s="99"/>
      <c r="M39" s="100"/>
      <c r="N39" s="112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2"/>
      <c r="E40" s="123"/>
      <c r="F40" s="123"/>
      <c r="G40" s="123"/>
      <c r="H40" s="123"/>
      <c r="I40" s="43"/>
      <c r="J40" s="7"/>
      <c r="K40" s="98"/>
      <c r="L40" s="99"/>
      <c r="M40" s="100"/>
      <c r="N40" s="112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0"/>
      <c r="E41" s="171"/>
      <c r="F41" s="171"/>
      <c r="G41" s="171"/>
      <c r="H41" s="171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2"/>
      <c r="E42" s="123"/>
      <c r="F42" s="123"/>
      <c r="G42" s="123"/>
      <c r="H42" s="123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2"/>
      <c r="E43" s="173"/>
      <c r="F43" s="173"/>
      <c r="G43" s="173"/>
      <c r="H43" s="173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2"/>
      <c r="E44" s="123"/>
      <c r="F44" s="123"/>
      <c r="G44" s="123"/>
      <c r="H44" s="123"/>
      <c r="I44" s="43"/>
      <c r="J44" s="7"/>
      <c r="K44" s="98"/>
      <c r="L44" s="99"/>
      <c r="M44" s="100"/>
      <c r="N44" s="112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2"/>
      <c r="E45" s="123"/>
      <c r="F45" s="123"/>
      <c r="G45" s="123"/>
      <c r="H45" s="123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4"/>
      <c r="E46" s="174"/>
      <c r="F46" s="174"/>
      <c r="G46" s="174"/>
      <c r="H46" s="123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4"/>
      <c r="E47" s="125"/>
      <c r="F47" s="125"/>
      <c r="G47" s="125"/>
      <c r="H47" s="126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186</v>
      </c>
      <c r="E48" s="83">
        <v>15.45</v>
      </c>
      <c r="F48" s="83">
        <v>55.050000000000004</v>
      </c>
      <c r="G48" s="83">
        <v>26.092500000000001</v>
      </c>
      <c r="H48" s="83">
        <v>3.4074999999999998</v>
      </c>
      <c r="I48" s="41">
        <f>AVERAGE(I49:I67)</f>
        <v>3.1745750000000004</v>
      </c>
      <c r="J48" s="21"/>
      <c r="K48" s="471">
        <f t="shared" si="3"/>
        <v>186</v>
      </c>
      <c r="L48" s="472">
        <f>SUM(L49:L67)</f>
        <v>59.001599999999996</v>
      </c>
      <c r="M48" s="480">
        <f t="shared" si="0"/>
        <v>29.5</v>
      </c>
      <c r="N48" s="472">
        <f>SUM(N49:N67)</f>
        <v>27.999000000000002</v>
      </c>
      <c r="O48" s="479">
        <f t="shared" si="1"/>
        <v>15.45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75"/>
      <c r="E49" s="176"/>
      <c r="F49" s="176"/>
      <c r="G49" s="176"/>
      <c r="H49" s="176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7"/>
      <c r="E50" s="128"/>
      <c r="F50" s="128"/>
      <c r="G50" s="128"/>
      <c r="H50" s="128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7"/>
      <c r="E51" s="128"/>
      <c r="F51" s="128"/>
      <c r="G51" s="128"/>
      <c r="H51" s="128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7"/>
      <c r="E52" s="128"/>
      <c r="F52" s="128"/>
      <c r="G52" s="128"/>
      <c r="H52" s="128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77"/>
      <c r="E53" s="178"/>
      <c r="F53" s="178"/>
      <c r="G53" s="178"/>
      <c r="H53" s="178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77"/>
      <c r="E54" s="178"/>
      <c r="F54" s="178"/>
      <c r="G54" s="178"/>
      <c r="H54" s="178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7"/>
      <c r="E55" s="128"/>
      <c r="F55" s="128"/>
      <c r="G55" s="128"/>
      <c r="H55" s="128"/>
      <c r="I55" s="43"/>
      <c r="J55" s="21"/>
      <c r="K55" s="98"/>
      <c r="L55" s="99"/>
      <c r="M55" s="100"/>
      <c r="N55" s="112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7"/>
      <c r="E56" s="128"/>
      <c r="F56" s="128"/>
      <c r="G56" s="128"/>
      <c r="H56" s="128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60">
        <v>44</v>
      </c>
      <c r="E57" s="358">
        <v>34.090000000000003</v>
      </c>
      <c r="F57" s="358">
        <v>50</v>
      </c>
      <c r="G57" s="358">
        <v>13.64</v>
      </c>
      <c r="H57" s="359">
        <v>2.27</v>
      </c>
      <c r="I57" s="43">
        <f t="shared" ref="I57:I67" si="9">(E57*2+F57*3+G57*4+H57*5)/100</f>
        <v>2.8409000000000004</v>
      </c>
      <c r="J57" s="21"/>
      <c r="K57" s="98">
        <f t="shared" si="3"/>
        <v>44</v>
      </c>
      <c r="L57" s="99">
        <f t="shared" si="5"/>
        <v>7.0004</v>
      </c>
      <c r="M57" s="100">
        <f t="shared" si="0"/>
        <v>15.91</v>
      </c>
      <c r="N57" s="112">
        <f t="shared" si="6"/>
        <v>14.999600000000001</v>
      </c>
      <c r="O57" s="101">
        <f t="shared" si="1"/>
        <v>34.090000000000003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60">
        <v>18</v>
      </c>
      <c r="E58" s="358">
        <v>5.55</v>
      </c>
      <c r="F58" s="358">
        <v>61.11</v>
      </c>
      <c r="G58" s="358">
        <v>27.78</v>
      </c>
      <c r="H58" s="359">
        <v>5.56</v>
      </c>
      <c r="I58" s="43">
        <f t="shared" si="9"/>
        <v>3.3334999999999995</v>
      </c>
      <c r="J58" s="21"/>
      <c r="K58" s="98">
        <f t="shared" si="3"/>
        <v>18</v>
      </c>
      <c r="L58" s="99">
        <f t="shared" si="5"/>
        <v>6.0012000000000008</v>
      </c>
      <c r="M58" s="100">
        <f t="shared" si="0"/>
        <v>33.340000000000003</v>
      </c>
      <c r="N58" s="99">
        <f t="shared" si="6"/>
        <v>0.99899999999999989</v>
      </c>
      <c r="O58" s="101">
        <f t="shared" si="1"/>
        <v>5.55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7"/>
      <c r="E59" s="128"/>
      <c r="F59" s="128"/>
      <c r="G59" s="128"/>
      <c r="H59" s="128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7"/>
      <c r="E60" s="128"/>
      <c r="F60" s="128"/>
      <c r="G60" s="128"/>
      <c r="H60" s="128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7"/>
      <c r="E61" s="128"/>
      <c r="F61" s="128"/>
      <c r="G61" s="128"/>
      <c r="H61" s="128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79"/>
      <c r="E62" s="180"/>
      <c r="F62" s="180"/>
      <c r="G62" s="128"/>
      <c r="H62" s="128"/>
      <c r="I62" s="43"/>
      <c r="J62" s="21"/>
      <c r="K62" s="98"/>
      <c r="L62" s="99"/>
      <c r="M62" s="100"/>
      <c r="N62" s="112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7"/>
      <c r="E63" s="128"/>
      <c r="F63" s="128"/>
      <c r="G63" s="128"/>
      <c r="H63" s="128"/>
      <c r="I63" s="43"/>
      <c r="J63" s="21"/>
      <c r="K63" s="98"/>
      <c r="L63" s="99"/>
      <c r="M63" s="100"/>
      <c r="N63" s="112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2"/>
      <c r="E64" s="183"/>
      <c r="F64" s="183"/>
      <c r="G64" s="181"/>
      <c r="H64" s="181"/>
      <c r="I64" s="43"/>
      <c r="J64" s="21"/>
      <c r="K64" s="98"/>
      <c r="L64" s="99"/>
      <c r="M64" s="100"/>
      <c r="N64" s="112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82"/>
      <c r="E65" s="183"/>
      <c r="F65" s="183"/>
      <c r="G65" s="183"/>
      <c r="H65" s="181"/>
      <c r="I65" s="43"/>
      <c r="J65" s="21"/>
      <c r="K65" s="98"/>
      <c r="L65" s="99"/>
      <c r="M65" s="100"/>
      <c r="N65" s="112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65">
        <v>80</v>
      </c>
      <c r="E66" s="361">
        <v>6.25</v>
      </c>
      <c r="F66" s="361">
        <v>50</v>
      </c>
      <c r="G66" s="361">
        <v>42.5</v>
      </c>
      <c r="H66" s="362">
        <v>1.25</v>
      </c>
      <c r="I66" s="46">
        <f t="shared" si="9"/>
        <v>3.3875000000000002</v>
      </c>
      <c r="J66" s="21"/>
      <c r="K66" s="98">
        <f t="shared" si="3"/>
        <v>80</v>
      </c>
      <c r="L66" s="99">
        <f t="shared" si="5"/>
        <v>35</v>
      </c>
      <c r="M66" s="100">
        <f t="shared" si="0"/>
        <v>43.75</v>
      </c>
      <c r="N66" s="112">
        <f t="shared" si="6"/>
        <v>5</v>
      </c>
      <c r="O66" s="101">
        <f t="shared" si="1"/>
        <v>6.25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66">
        <v>44</v>
      </c>
      <c r="E67" s="363">
        <v>15.91</v>
      </c>
      <c r="F67" s="363">
        <v>59.09</v>
      </c>
      <c r="G67" s="363">
        <v>20.45</v>
      </c>
      <c r="H67" s="364">
        <v>4.55</v>
      </c>
      <c r="I67" s="43">
        <f t="shared" si="9"/>
        <v>3.1364000000000001</v>
      </c>
      <c r="J67" s="21"/>
      <c r="K67" s="102">
        <f t="shared" si="3"/>
        <v>44</v>
      </c>
      <c r="L67" s="103">
        <f t="shared" si="5"/>
        <v>11</v>
      </c>
      <c r="M67" s="104">
        <f t="shared" si="0"/>
        <v>25</v>
      </c>
      <c r="N67" s="150">
        <f t="shared" si="6"/>
        <v>7.0004</v>
      </c>
      <c r="O67" s="105">
        <f t="shared" si="1"/>
        <v>15.91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225</v>
      </c>
      <c r="E68" s="38">
        <v>15.593333333333334</v>
      </c>
      <c r="F68" s="38">
        <v>57.910000000000004</v>
      </c>
      <c r="G68" s="38">
        <v>25.663333333333338</v>
      </c>
      <c r="H68" s="38">
        <v>0.83000000000000007</v>
      </c>
      <c r="I68" s="39">
        <f>AVERAGE(I69:I82)</f>
        <v>3.1172</v>
      </c>
      <c r="J68" s="21"/>
      <c r="K68" s="471">
        <f t="shared" si="3"/>
        <v>225</v>
      </c>
      <c r="L68" s="472">
        <f>SUM(L69:L82)</f>
        <v>59.995999999999995</v>
      </c>
      <c r="M68" s="480">
        <f t="shared" si="0"/>
        <v>26.493333333333339</v>
      </c>
      <c r="N68" s="472">
        <f>SUM(N69:N82)</f>
        <v>34.000799999999998</v>
      </c>
      <c r="O68" s="479">
        <f t="shared" si="1"/>
        <v>15.593333333333334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4"/>
      <c r="E69" s="185"/>
      <c r="F69" s="185"/>
      <c r="G69" s="185"/>
      <c r="H69" s="185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69">
        <v>73</v>
      </c>
      <c r="E70" s="367">
        <v>21.92</v>
      </c>
      <c r="F70" s="367">
        <v>54.79</v>
      </c>
      <c r="G70" s="367">
        <v>21.92</v>
      </c>
      <c r="H70" s="368">
        <v>1.37</v>
      </c>
      <c r="I70" s="43">
        <f t="shared" ref="I70:I76" si="10">(E70*2+F70*3+G70*4+H70*5)/100</f>
        <v>3.0274000000000001</v>
      </c>
      <c r="J70" s="21"/>
      <c r="K70" s="98">
        <f t="shared" ref="K70:K124" si="11">D70</f>
        <v>73</v>
      </c>
      <c r="L70" s="99">
        <f t="shared" ref="L70:L124" si="12">M70*K70/100</f>
        <v>17.001700000000003</v>
      </c>
      <c r="M70" s="100">
        <f t="shared" ref="M70:M124" si="13">G70+H70</f>
        <v>23.290000000000003</v>
      </c>
      <c r="N70" s="99">
        <f t="shared" ref="N70:N76" si="14">O70*K70/100</f>
        <v>16.0016</v>
      </c>
      <c r="O70" s="101">
        <f t="shared" ref="O70:O124" si="15">E70</f>
        <v>21.92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9"/>
      <c r="E71" s="130"/>
      <c r="F71" s="130"/>
      <c r="G71" s="130"/>
      <c r="H71" s="130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9"/>
      <c r="E72" s="130"/>
      <c r="F72" s="130"/>
      <c r="G72" s="130"/>
      <c r="H72" s="130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71">
        <v>63</v>
      </c>
      <c r="E73" s="370">
        <v>15.87</v>
      </c>
      <c r="F73" s="370">
        <v>57.14</v>
      </c>
      <c r="G73" s="370">
        <v>26.98</v>
      </c>
      <c r="H73" s="130"/>
      <c r="I73" s="43">
        <f t="shared" si="10"/>
        <v>3.1108000000000002</v>
      </c>
      <c r="J73" s="21"/>
      <c r="K73" s="98">
        <f t="shared" si="11"/>
        <v>63</v>
      </c>
      <c r="L73" s="99">
        <f t="shared" si="12"/>
        <v>16.997399999999999</v>
      </c>
      <c r="M73" s="100">
        <f t="shared" si="13"/>
        <v>26.98</v>
      </c>
      <c r="N73" s="99">
        <f t="shared" si="14"/>
        <v>9.9980999999999991</v>
      </c>
      <c r="O73" s="101">
        <f t="shared" si="15"/>
        <v>15.87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9"/>
      <c r="E74" s="130"/>
      <c r="F74" s="130"/>
      <c r="G74" s="130"/>
      <c r="H74" s="130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9"/>
      <c r="E75" s="130"/>
      <c r="F75" s="130"/>
      <c r="G75" s="130"/>
      <c r="H75" s="130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74">
        <v>89</v>
      </c>
      <c r="E76" s="372">
        <v>8.99</v>
      </c>
      <c r="F76" s="372">
        <v>61.8</v>
      </c>
      <c r="G76" s="372">
        <v>28.09</v>
      </c>
      <c r="H76" s="373">
        <v>1.1200000000000001</v>
      </c>
      <c r="I76" s="43">
        <f t="shared" si="10"/>
        <v>3.2133999999999996</v>
      </c>
      <c r="J76" s="21"/>
      <c r="K76" s="98">
        <f t="shared" si="11"/>
        <v>89</v>
      </c>
      <c r="L76" s="99">
        <f t="shared" si="12"/>
        <v>25.9969</v>
      </c>
      <c r="M76" s="100">
        <f t="shared" si="13"/>
        <v>29.21</v>
      </c>
      <c r="N76" s="99">
        <f t="shared" si="14"/>
        <v>8.001100000000001</v>
      </c>
      <c r="O76" s="101">
        <f t="shared" si="15"/>
        <v>8.99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7"/>
      <c r="E77" s="187"/>
      <c r="F77" s="187"/>
      <c r="G77" s="187"/>
      <c r="H77" s="187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7"/>
      <c r="E78" s="187"/>
      <c r="F78" s="187"/>
      <c r="G78" s="187"/>
      <c r="H78" s="186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9"/>
      <c r="E79" s="130"/>
      <c r="F79" s="130"/>
      <c r="G79" s="130"/>
      <c r="H79" s="130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9"/>
      <c r="E80" s="130"/>
      <c r="F80" s="130"/>
      <c r="G80" s="130"/>
      <c r="H80" s="130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9"/>
      <c r="E81" s="130"/>
      <c r="F81" s="130"/>
      <c r="G81" s="130"/>
      <c r="H81" s="130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682</v>
      </c>
      <c r="E83" s="38">
        <v>27.791538461538462</v>
      </c>
      <c r="F83" s="38">
        <v>39.708461538461542</v>
      </c>
      <c r="G83" s="38">
        <v>24.493076923076924</v>
      </c>
      <c r="H83" s="38">
        <v>8.0061538461538468</v>
      </c>
      <c r="I83" s="39">
        <f>AVERAGE(I84:I114)</f>
        <v>3.1271153846153847</v>
      </c>
      <c r="J83" s="21"/>
      <c r="K83" s="471">
        <f t="shared" si="11"/>
        <v>682</v>
      </c>
      <c r="L83" s="472">
        <f>SUM(L84:L114)</f>
        <v>230.9967</v>
      </c>
      <c r="M83" s="480">
        <f t="shared" si="13"/>
        <v>32.49923076923077</v>
      </c>
      <c r="N83" s="472">
        <f>SUM(N84:N114)</f>
        <v>154.99260000000001</v>
      </c>
      <c r="O83" s="479">
        <f t="shared" si="15"/>
        <v>27.791538461538462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77">
        <v>69</v>
      </c>
      <c r="E84" s="376">
        <v>5.8</v>
      </c>
      <c r="F84" s="376">
        <v>62.32</v>
      </c>
      <c r="G84" s="376">
        <v>31.88</v>
      </c>
      <c r="H84" s="188"/>
      <c r="I84" s="43">
        <f t="shared" ref="I84:I114" si="16">(E84*2+F84*3+G84*4+H84*5)/100</f>
        <v>3.2607999999999997</v>
      </c>
      <c r="J84" s="21"/>
      <c r="K84" s="94">
        <f t="shared" si="11"/>
        <v>69</v>
      </c>
      <c r="L84" s="95">
        <f t="shared" si="12"/>
        <v>21.997199999999999</v>
      </c>
      <c r="M84" s="96">
        <f t="shared" si="13"/>
        <v>31.88</v>
      </c>
      <c r="N84" s="95">
        <f t="shared" ref="N84:N114" si="17">O84*K84/100</f>
        <v>4.0019999999999998</v>
      </c>
      <c r="O84" s="97">
        <f t="shared" si="15"/>
        <v>5.8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4"/>
      <c r="E85" s="135"/>
      <c r="F85" s="135"/>
      <c r="G85" s="135"/>
      <c r="H85" s="13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79">
        <v>20</v>
      </c>
      <c r="E86" s="378">
        <v>55</v>
      </c>
      <c r="F86" s="378">
        <v>45</v>
      </c>
      <c r="G86" s="135"/>
      <c r="H86" s="135"/>
      <c r="I86" s="43">
        <f t="shared" si="16"/>
        <v>2.4500000000000002</v>
      </c>
      <c r="J86" s="21"/>
      <c r="K86" s="98">
        <f t="shared" ref="K86" si="18">D86</f>
        <v>20</v>
      </c>
      <c r="L86" s="99">
        <f t="shared" ref="L86" si="19">M86*K86/100</f>
        <v>0</v>
      </c>
      <c r="M86" s="100">
        <f t="shared" ref="M86" si="20">G86+H86</f>
        <v>0</v>
      </c>
      <c r="N86" s="99">
        <f t="shared" ref="N86" si="21">O86*K86/100</f>
        <v>11</v>
      </c>
      <c r="O86" s="101">
        <f t="shared" ref="O86" si="22">E86</f>
        <v>55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4"/>
      <c r="E87" s="135"/>
      <c r="F87" s="135"/>
      <c r="G87" s="135"/>
      <c r="H87" s="135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4"/>
      <c r="E88" s="135"/>
      <c r="F88" s="135"/>
      <c r="G88" s="135"/>
      <c r="H88" s="135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4"/>
      <c r="E89" s="135"/>
      <c r="F89" s="135"/>
      <c r="G89" s="135"/>
      <c r="H89" s="135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382">
        <v>37</v>
      </c>
      <c r="E90" s="380">
        <v>10.81</v>
      </c>
      <c r="F90" s="380">
        <v>45.95</v>
      </c>
      <c r="G90" s="380">
        <v>40.54</v>
      </c>
      <c r="H90" s="381">
        <v>2.7</v>
      </c>
      <c r="I90" s="43">
        <f t="shared" si="16"/>
        <v>3.3513000000000002</v>
      </c>
      <c r="J90" s="21"/>
      <c r="K90" s="98">
        <f t="shared" si="11"/>
        <v>37</v>
      </c>
      <c r="L90" s="99">
        <f t="shared" si="12"/>
        <v>15.998800000000001</v>
      </c>
      <c r="M90" s="100">
        <f t="shared" si="13"/>
        <v>43.24</v>
      </c>
      <c r="N90" s="99">
        <f t="shared" si="17"/>
        <v>3.9997000000000003</v>
      </c>
      <c r="O90" s="101">
        <f t="shared" si="15"/>
        <v>10.81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0"/>
      <c r="E91" s="191"/>
      <c r="F91" s="191"/>
      <c r="G91" s="191"/>
      <c r="H91" s="189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0"/>
      <c r="E92" s="190"/>
      <c r="F92" s="190"/>
      <c r="G92" s="190"/>
      <c r="H92" s="189"/>
      <c r="I92" s="43"/>
      <c r="J92" s="21"/>
      <c r="K92" s="98"/>
      <c r="L92" s="99"/>
      <c r="M92" s="100"/>
      <c r="N92" s="112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384">
        <v>45</v>
      </c>
      <c r="E93" s="383">
        <v>64.44</v>
      </c>
      <c r="F93" s="383">
        <v>33.33</v>
      </c>
      <c r="G93" s="383">
        <v>2.2200000000000002</v>
      </c>
      <c r="H93" s="189"/>
      <c r="I93" s="44">
        <f t="shared" si="16"/>
        <v>2.3774999999999999</v>
      </c>
      <c r="J93" s="21"/>
      <c r="K93" s="98">
        <f t="shared" si="11"/>
        <v>45</v>
      </c>
      <c r="L93" s="99">
        <f t="shared" si="12"/>
        <v>0.99900000000000011</v>
      </c>
      <c r="M93" s="100">
        <f t="shared" si="13"/>
        <v>2.2200000000000002</v>
      </c>
      <c r="N93" s="99">
        <f t="shared" si="17"/>
        <v>28.997999999999998</v>
      </c>
      <c r="O93" s="101">
        <f t="shared" si="15"/>
        <v>64.44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384">
        <v>38</v>
      </c>
      <c r="E94" s="383">
        <v>71.05</v>
      </c>
      <c r="F94" s="383">
        <v>28.95</v>
      </c>
      <c r="G94" s="385"/>
      <c r="H94" s="189"/>
      <c r="I94" s="43">
        <f t="shared" si="16"/>
        <v>2.2894999999999999</v>
      </c>
      <c r="J94" s="21"/>
      <c r="K94" s="98">
        <f t="shared" si="11"/>
        <v>38</v>
      </c>
      <c r="L94" s="99">
        <f t="shared" si="12"/>
        <v>0</v>
      </c>
      <c r="M94" s="100">
        <f t="shared" si="13"/>
        <v>0</v>
      </c>
      <c r="N94" s="99">
        <f t="shared" si="17"/>
        <v>26.999000000000002</v>
      </c>
      <c r="O94" s="101">
        <f t="shared" si="15"/>
        <v>71.05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4"/>
      <c r="E95" s="135"/>
      <c r="F95" s="135"/>
      <c r="G95" s="135"/>
      <c r="H95" s="135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388">
        <v>63</v>
      </c>
      <c r="E96" s="386">
        <v>25.4</v>
      </c>
      <c r="F96" s="386">
        <v>50.79</v>
      </c>
      <c r="G96" s="386">
        <v>22.22</v>
      </c>
      <c r="H96" s="387">
        <v>1.59</v>
      </c>
      <c r="I96" s="43">
        <f t="shared" si="16"/>
        <v>3</v>
      </c>
      <c r="J96" s="21"/>
      <c r="K96" s="98">
        <f t="shared" si="11"/>
        <v>63</v>
      </c>
      <c r="L96" s="99">
        <f t="shared" si="12"/>
        <v>15.000299999999999</v>
      </c>
      <c r="M96" s="100">
        <f t="shared" si="13"/>
        <v>23.81</v>
      </c>
      <c r="N96" s="99">
        <f t="shared" si="17"/>
        <v>16.001999999999999</v>
      </c>
      <c r="O96" s="101">
        <f t="shared" si="15"/>
        <v>25.4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388">
        <v>80</v>
      </c>
      <c r="E97" s="386">
        <v>27.5</v>
      </c>
      <c r="F97" s="386">
        <v>47.5</v>
      </c>
      <c r="G97" s="386">
        <v>25</v>
      </c>
      <c r="H97" s="387"/>
      <c r="I97" s="43">
        <f t="shared" si="16"/>
        <v>2.9750000000000001</v>
      </c>
      <c r="J97" s="21"/>
      <c r="K97" s="98">
        <f t="shared" si="11"/>
        <v>80</v>
      </c>
      <c r="L97" s="99">
        <f t="shared" si="12"/>
        <v>20</v>
      </c>
      <c r="M97" s="100">
        <f t="shared" si="13"/>
        <v>25</v>
      </c>
      <c r="N97" s="99">
        <f t="shared" si="17"/>
        <v>22</v>
      </c>
      <c r="O97" s="101">
        <f t="shared" si="15"/>
        <v>27.5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4"/>
      <c r="E98" s="135"/>
      <c r="F98" s="135"/>
      <c r="G98" s="135"/>
      <c r="H98" s="135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391">
        <v>46</v>
      </c>
      <c r="E99" s="389"/>
      <c r="F99" s="389">
        <v>19.57</v>
      </c>
      <c r="G99" s="389">
        <v>52.17</v>
      </c>
      <c r="H99" s="390">
        <v>28.26</v>
      </c>
      <c r="I99" s="43">
        <f t="shared" si="16"/>
        <v>4.0869</v>
      </c>
      <c r="J99" s="21"/>
      <c r="K99" s="98">
        <f t="shared" ref="K99" si="23">D99</f>
        <v>46</v>
      </c>
      <c r="L99" s="99">
        <f t="shared" ref="L99" si="24">M99*K99/100</f>
        <v>36.997800000000005</v>
      </c>
      <c r="M99" s="100">
        <f t="shared" ref="M99" si="25">G99+H99</f>
        <v>80.430000000000007</v>
      </c>
      <c r="N99" s="99">
        <f t="shared" ref="N99" si="26">O99*K99/100</f>
        <v>0</v>
      </c>
      <c r="O99" s="101">
        <f t="shared" ref="O99" si="27">E99</f>
        <v>0</v>
      </c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4"/>
      <c r="E100" s="135"/>
      <c r="F100" s="135"/>
      <c r="G100" s="135"/>
      <c r="H100" s="135"/>
      <c r="I100" s="43"/>
      <c r="J100" s="21"/>
      <c r="K100" s="98"/>
      <c r="L100" s="99"/>
      <c r="M100" s="100"/>
      <c r="N100" s="112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4"/>
      <c r="E101" s="135"/>
      <c r="F101" s="135"/>
      <c r="G101" s="135"/>
      <c r="H101" s="135"/>
      <c r="I101" s="43"/>
      <c r="J101" s="21"/>
      <c r="K101" s="98"/>
      <c r="L101" s="99"/>
      <c r="M101" s="100"/>
      <c r="N101" s="112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199"/>
      <c r="E102" s="200"/>
      <c r="F102" s="200"/>
      <c r="G102" s="200"/>
      <c r="H102" s="135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4"/>
      <c r="E103" s="135"/>
      <c r="F103" s="135"/>
      <c r="G103" s="135"/>
      <c r="H103" s="135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394">
        <v>131</v>
      </c>
      <c r="E104" s="392">
        <v>3.81</v>
      </c>
      <c r="F104" s="392">
        <v>38.17</v>
      </c>
      <c r="G104" s="392">
        <v>56.49</v>
      </c>
      <c r="H104" s="393">
        <v>1.53</v>
      </c>
      <c r="I104" s="43">
        <f t="shared" si="16"/>
        <v>3.5573999999999999</v>
      </c>
      <c r="J104" s="21"/>
      <c r="K104" s="98">
        <f t="shared" si="11"/>
        <v>131</v>
      </c>
      <c r="L104" s="99">
        <f t="shared" si="12"/>
        <v>76.006200000000007</v>
      </c>
      <c r="M104" s="100">
        <f t="shared" si="13"/>
        <v>58.02</v>
      </c>
      <c r="N104" s="99">
        <f t="shared" si="17"/>
        <v>4.9911000000000003</v>
      </c>
      <c r="O104" s="101">
        <f t="shared" si="15"/>
        <v>3.81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4"/>
      <c r="E105" s="135"/>
      <c r="F105" s="135"/>
      <c r="G105" s="135"/>
      <c r="H105" s="135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4"/>
      <c r="E106" s="135"/>
      <c r="F106" s="135"/>
      <c r="G106" s="135"/>
      <c r="H106" s="135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4"/>
      <c r="E107" s="135"/>
      <c r="F107" s="135"/>
      <c r="G107" s="135"/>
      <c r="H107" s="13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396">
        <v>22</v>
      </c>
      <c r="E108" s="395">
        <v>4.55</v>
      </c>
      <c r="F108" s="395">
        <v>50</v>
      </c>
      <c r="G108" s="395">
        <v>45.45</v>
      </c>
      <c r="H108" s="192"/>
      <c r="I108" s="43">
        <f t="shared" si="16"/>
        <v>3.4089999999999998</v>
      </c>
      <c r="J108" s="21"/>
      <c r="K108" s="98">
        <f t="shared" si="11"/>
        <v>22</v>
      </c>
      <c r="L108" s="99">
        <f t="shared" si="12"/>
        <v>9.9990000000000006</v>
      </c>
      <c r="M108" s="100">
        <f t="shared" si="13"/>
        <v>45.45</v>
      </c>
      <c r="N108" s="99">
        <f t="shared" si="17"/>
        <v>1.0009999999999999</v>
      </c>
      <c r="O108" s="101">
        <f t="shared" si="15"/>
        <v>4.55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3"/>
      <c r="E109" s="194"/>
      <c r="F109" s="194"/>
      <c r="G109" s="194"/>
      <c r="H109" s="194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399">
        <v>86</v>
      </c>
      <c r="E110" s="397">
        <v>20.93</v>
      </c>
      <c r="F110" s="397">
        <v>61.63</v>
      </c>
      <c r="G110" s="397">
        <v>17.440000000000001</v>
      </c>
      <c r="H110" s="398"/>
      <c r="I110" s="66">
        <f t="shared" si="16"/>
        <v>2.9651000000000001</v>
      </c>
      <c r="J110" s="21"/>
      <c r="K110" s="98">
        <f t="shared" si="11"/>
        <v>86</v>
      </c>
      <c r="L110" s="99">
        <f t="shared" si="12"/>
        <v>14.998400000000002</v>
      </c>
      <c r="M110" s="100">
        <f t="shared" si="13"/>
        <v>17.440000000000001</v>
      </c>
      <c r="N110" s="99">
        <f t="shared" si="17"/>
        <v>17.9998</v>
      </c>
      <c r="O110" s="101">
        <f t="shared" si="15"/>
        <v>20.93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399">
        <v>20</v>
      </c>
      <c r="E111" s="397"/>
      <c r="F111" s="397">
        <v>5</v>
      </c>
      <c r="G111" s="397">
        <v>25</v>
      </c>
      <c r="H111" s="398">
        <v>70</v>
      </c>
      <c r="I111" s="43">
        <f t="shared" si="16"/>
        <v>4.6500000000000004</v>
      </c>
      <c r="J111" s="21"/>
      <c r="K111" s="98">
        <f t="shared" si="11"/>
        <v>20</v>
      </c>
      <c r="L111" s="99">
        <f t="shared" si="12"/>
        <v>19</v>
      </c>
      <c r="M111" s="100">
        <f t="shared" si="13"/>
        <v>95</v>
      </c>
      <c r="N111" s="99">
        <f t="shared" si="17"/>
        <v>0</v>
      </c>
      <c r="O111" s="101">
        <f t="shared" si="15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7"/>
      <c r="E112" s="138"/>
      <c r="F112" s="138"/>
      <c r="G112" s="138"/>
      <c r="H112" s="139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6"/>
      <c r="E113" s="197"/>
      <c r="F113" s="197"/>
      <c r="G113" s="197"/>
      <c r="H113" s="195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401">
        <v>25</v>
      </c>
      <c r="E114" s="400">
        <v>72</v>
      </c>
      <c r="F114" s="400">
        <v>28</v>
      </c>
      <c r="G114" s="198"/>
      <c r="H114" s="198"/>
      <c r="I114" s="45">
        <f t="shared" si="16"/>
        <v>2.2799999999999998</v>
      </c>
      <c r="J114" s="21"/>
      <c r="K114" s="102">
        <f t="shared" si="11"/>
        <v>25</v>
      </c>
      <c r="L114" s="103">
        <f t="shared" si="12"/>
        <v>0</v>
      </c>
      <c r="M114" s="104">
        <f t="shared" si="13"/>
        <v>0</v>
      </c>
      <c r="N114" s="103">
        <f t="shared" si="17"/>
        <v>18</v>
      </c>
      <c r="O114" s="105">
        <f t="shared" si="15"/>
        <v>72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91</v>
      </c>
      <c r="E115" s="38">
        <f t="shared" ref="E115:G115" si="28">AVERAGE(E116:E124)</f>
        <v>12.404999999999999</v>
      </c>
      <c r="F115" s="38">
        <f t="shared" si="28"/>
        <v>53.765000000000001</v>
      </c>
      <c r="G115" s="38">
        <f t="shared" si="28"/>
        <v>33.83</v>
      </c>
      <c r="H115" s="38">
        <v>0</v>
      </c>
      <c r="I115" s="39">
        <f>AVERAGE(I116:I124)</f>
        <v>3.2142499999999998</v>
      </c>
      <c r="J115" s="21"/>
      <c r="K115" s="471">
        <f t="shared" si="11"/>
        <v>91</v>
      </c>
      <c r="L115" s="472">
        <f>SUM(L116:L124)</f>
        <v>28.002299999999998</v>
      </c>
      <c r="M115" s="480">
        <f t="shared" si="13"/>
        <v>33.83</v>
      </c>
      <c r="N115" s="472">
        <f>SUM(N116:N124)</f>
        <v>12.0008</v>
      </c>
      <c r="O115" s="479">
        <f t="shared" si="15"/>
        <v>12.404999999999999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8"/>
      <c r="E116" s="149"/>
      <c r="F116" s="149"/>
      <c r="G116" s="149"/>
      <c r="H116" s="149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3"/>
      <c r="E117" s="144"/>
      <c r="F117" s="144"/>
      <c r="G117" s="144"/>
      <c r="H117" s="144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07"/>
      <c r="E118" s="208"/>
      <c r="F118" s="208"/>
      <c r="G118" s="208"/>
      <c r="H118" s="208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3"/>
      <c r="E119" s="144"/>
      <c r="F119" s="144"/>
      <c r="G119" s="144"/>
      <c r="H119" s="144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3"/>
      <c r="E120" s="144"/>
      <c r="F120" s="144"/>
      <c r="G120" s="144"/>
      <c r="H120" s="144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2"/>
      <c r="E121" s="203"/>
      <c r="F121" s="203"/>
      <c r="G121" s="203"/>
      <c r="H121" s="201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75"/>
      <c r="E122" s="329"/>
      <c r="F122" s="329"/>
      <c r="G122" s="328"/>
      <c r="H122" s="201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05">
        <v>18</v>
      </c>
      <c r="E123" s="403">
        <v>11.11</v>
      </c>
      <c r="F123" s="403">
        <v>50</v>
      </c>
      <c r="G123" s="403">
        <v>38.89</v>
      </c>
      <c r="H123" s="201"/>
      <c r="I123" s="46">
        <f t="shared" ref="I123:I124" si="29">(E123*2+F123*3+G123*4+H123*5)/100</f>
        <v>3.2777999999999996</v>
      </c>
      <c r="J123" s="21"/>
      <c r="K123" s="481">
        <f t="shared" si="11"/>
        <v>18</v>
      </c>
      <c r="L123" s="482">
        <f t="shared" si="12"/>
        <v>7.0001999999999995</v>
      </c>
      <c r="M123" s="483">
        <f t="shared" si="13"/>
        <v>38.89</v>
      </c>
      <c r="N123" s="482">
        <f t="shared" ref="N123:N124" si="30">O123*K123/100</f>
        <v>1.9997999999999998</v>
      </c>
      <c r="O123" s="484">
        <f t="shared" si="15"/>
        <v>11.11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04">
        <v>73</v>
      </c>
      <c r="E124" s="402">
        <v>13.7</v>
      </c>
      <c r="F124" s="402">
        <v>57.53</v>
      </c>
      <c r="G124" s="402">
        <v>28.77</v>
      </c>
      <c r="H124" s="204"/>
      <c r="I124" s="45">
        <f t="shared" si="29"/>
        <v>3.1507000000000001</v>
      </c>
      <c r="J124" s="21"/>
      <c r="K124" s="485">
        <f t="shared" si="11"/>
        <v>73</v>
      </c>
      <c r="L124" s="486">
        <f t="shared" si="12"/>
        <v>21.002099999999999</v>
      </c>
      <c r="M124" s="487">
        <f t="shared" si="13"/>
        <v>28.77</v>
      </c>
      <c r="N124" s="486">
        <f t="shared" si="30"/>
        <v>10.000999999999999</v>
      </c>
      <c r="O124" s="488">
        <f t="shared" si="15"/>
        <v>13.7</v>
      </c>
    </row>
    <row r="125" spans="1:15" ht="15" customHeight="1" x14ac:dyDescent="0.25">
      <c r="A125" s="6"/>
      <c r="B125" s="6"/>
      <c r="C125" s="6"/>
      <c r="D125" s="526" t="s">
        <v>98</v>
      </c>
      <c r="E125" s="526"/>
      <c r="F125" s="526"/>
      <c r="G125" s="526"/>
      <c r="H125" s="526"/>
      <c r="I125" s="57">
        <f>AVERAGE(I7,I9:I16,I18:I29,I31:I47,I49:I67,I69:I82,I84:I114,I116:I124)</f>
        <v>3.1825939393939398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79" priority="403" stopIfTrue="1">
      <formula>LEN(TRIM(I6))=0</formula>
    </cfRule>
    <cfRule type="cellIs" dxfId="178" priority="404" stopIfTrue="1" operator="lessThan">
      <formula>3.5</formula>
    </cfRule>
    <cfRule type="cellIs" dxfId="177" priority="405" stopIfTrue="1" operator="between">
      <formula>4</formula>
      <formula>3.5</formula>
    </cfRule>
    <cfRule type="cellIs" dxfId="176" priority="406" stopIfTrue="1" operator="between">
      <formula>4.5</formula>
      <formula>4</formula>
    </cfRule>
    <cfRule type="cellIs" dxfId="175" priority="416" stopIfTrue="1" operator="greaterThanOrEqual">
      <formula>4.5</formula>
    </cfRule>
  </conditionalFormatting>
  <conditionalFormatting sqref="N7:O124">
    <cfRule type="containsBlanks" dxfId="174" priority="3">
      <formula>LEN(TRIM(N7))=0</formula>
    </cfRule>
    <cfRule type="cellIs" dxfId="173" priority="6" operator="equal">
      <formula>0</formula>
    </cfRule>
    <cfRule type="cellIs" dxfId="172" priority="8" operator="between">
      <formula>0.1</formula>
      <formula>9.99</formula>
    </cfRule>
    <cfRule type="cellIs" dxfId="171" priority="9" operator="greaterThanOrEqual">
      <formula>9.99</formula>
    </cfRule>
  </conditionalFormatting>
  <conditionalFormatting sqref="M7:M124">
    <cfRule type="containsBlanks" dxfId="170" priority="2">
      <formula>LEN(TRIM(M7))=0</formula>
    </cfRule>
    <cfRule type="cellIs" dxfId="169" priority="412" operator="lessThan">
      <formula>50</formula>
    </cfRule>
    <cfRule type="cellIs" dxfId="168" priority="413" operator="between">
      <formula>50</formula>
      <formula>50.004</formula>
    </cfRule>
    <cfRule type="cellIs" dxfId="167" priority="414" operator="between">
      <formula>50</formula>
      <formula>90</formula>
    </cfRule>
    <cfRule type="cellIs" dxfId="166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11" t="s">
        <v>131</v>
      </c>
      <c r="D2" s="511"/>
      <c r="E2" s="67"/>
      <c r="F2" s="67"/>
      <c r="G2" s="67"/>
      <c r="H2" s="67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35"/>
      <c r="L3" s="17" t="s">
        <v>133</v>
      </c>
    </row>
    <row r="4" spans="1:16" ht="18" customHeight="1" thickBot="1" x14ac:dyDescent="0.3">
      <c r="A4" s="514" t="s">
        <v>0</v>
      </c>
      <c r="B4" s="516" t="s">
        <v>1</v>
      </c>
      <c r="C4" s="516" t="s">
        <v>2</v>
      </c>
      <c r="D4" s="527" t="s">
        <v>3</v>
      </c>
      <c r="E4" s="529" t="s">
        <v>130</v>
      </c>
      <c r="F4" s="530"/>
      <c r="G4" s="530"/>
      <c r="H4" s="531"/>
      <c r="I4" s="524" t="s">
        <v>99</v>
      </c>
      <c r="J4" s="4"/>
      <c r="K4" s="18"/>
      <c r="L4" s="17" t="s">
        <v>135</v>
      </c>
    </row>
    <row r="5" spans="1:16" ht="30" customHeight="1" thickBot="1" x14ac:dyDescent="0.3">
      <c r="A5" s="515"/>
      <c r="B5" s="517"/>
      <c r="C5" s="517"/>
      <c r="D5" s="528"/>
      <c r="E5" s="3">
        <v>2</v>
      </c>
      <c r="F5" s="3">
        <v>3</v>
      </c>
      <c r="G5" s="3">
        <v>4</v>
      </c>
      <c r="H5" s="3">
        <v>5</v>
      </c>
      <c r="I5" s="52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8">
        <v>0</v>
      </c>
      <c r="F6" s="432">
        <v>0</v>
      </c>
      <c r="G6" s="433">
        <v>0</v>
      </c>
      <c r="H6" s="434">
        <v>0</v>
      </c>
      <c r="I6" s="58">
        <v>0</v>
      </c>
      <c r="J6" s="21"/>
      <c r="K6" s="464">
        <f>D6</f>
        <v>0</v>
      </c>
      <c r="L6" s="465">
        <f>L7+L8+L17+L30+L48+L68+L83+L115</f>
        <v>0</v>
      </c>
      <c r="M6" s="432">
        <v>0</v>
      </c>
      <c r="N6" s="465">
        <f>N7+N8+N17+N30+N48+N68+N83+N115</f>
        <v>0</v>
      </c>
      <c r="O6" s="470"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25"/>
      <c r="F7" s="155"/>
      <c r="G7" s="225"/>
      <c r="H7" s="228"/>
      <c r="I7" s="64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4">
        <v>0</v>
      </c>
      <c r="F8" s="82">
        <v>0</v>
      </c>
      <c r="G8" s="227">
        <v>0</v>
      </c>
      <c r="H8" s="82">
        <v>0</v>
      </c>
      <c r="I8" s="41">
        <v>0</v>
      </c>
      <c r="J8" s="21"/>
      <c r="K8" s="471">
        <f t="shared" ref="K8:K68" si="0">D8</f>
        <v>0</v>
      </c>
      <c r="L8" s="472">
        <f>SUM(L9:L16)</f>
        <v>0</v>
      </c>
      <c r="M8" s="480"/>
      <c r="N8" s="472">
        <f>SUM(N9:N16)</f>
        <v>0</v>
      </c>
      <c r="O8" s="479"/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9"/>
      <c r="E9" s="226"/>
      <c r="F9" s="155"/>
      <c r="G9" s="226"/>
      <c r="H9" s="155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9"/>
      <c r="E10" s="229"/>
      <c r="F10" s="229"/>
      <c r="G10" s="229"/>
      <c r="H10" s="229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0"/>
      <c r="E11" s="229"/>
      <c r="F11" s="229"/>
      <c r="G11" s="229"/>
      <c r="H11" s="229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9"/>
      <c r="E12" s="229"/>
      <c r="F12" s="229"/>
      <c r="G12" s="229"/>
      <c r="H12" s="229"/>
      <c r="I12" s="43"/>
      <c r="J12" s="21"/>
      <c r="K12" s="98"/>
      <c r="L12" s="99"/>
      <c r="M12" s="100"/>
      <c r="N12" s="99"/>
      <c r="O12" s="101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9"/>
      <c r="E13" s="229"/>
      <c r="F13" s="229"/>
      <c r="G13" s="229"/>
      <c r="H13" s="229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9"/>
      <c r="E14" s="229"/>
      <c r="F14" s="229"/>
      <c r="G14" s="229"/>
      <c r="H14" s="229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9"/>
      <c r="E15" s="229"/>
      <c r="F15" s="229"/>
      <c r="G15" s="229"/>
      <c r="H15" s="229"/>
      <c r="I15" s="43"/>
      <c r="J15" s="21"/>
      <c r="K15" s="98"/>
      <c r="L15" s="99"/>
      <c r="M15" s="100"/>
      <c r="N15" s="99"/>
      <c r="O15" s="101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0"/>
      <c r="E16" s="226"/>
      <c r="F16" s="156"/>
      <c r="G16" s="226"/>
      <c r="H16" s="156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71">
        <f t="shared" si="0"/>
        <v>0</v>
      </c>
      <c r="L17" s="472">
        <f>SUM(L18:L29)</f>
        <v>0</v>
      </c>
      <c r="M17" s="480"/>
      <c r="N17" s="472">
        <f>SUM(N18:N29)</f>
        <v>0</v>
      </c>
      <c r="O17" s="479"/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4"/>
      <c r="E18" s="232"/>
      <c r="F18" s="232"/>
      <c r="G18" s="232"/>
      <c r="H18" s="232"/>
      <c r="I18" s="44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1"/>
      <c r="E19" s="229"/>
      <c r="F19" s="229"/>
      <c r="G19" s="229"/>
      <c r="H19" s="229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1"/>
      <c r="E20" s="229"/>
      <c r="F20" s="229"/>
      <c r="G20" s="229"/>
      <c r="H20" s="229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1"/>
      <c r="E21" s="229"/>
      <c r="F21" s="229"/>
      <c r="G21" s="229"/>
      <c r="H21" s="229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1"/>
      <c r="E22" s="229"/>
      <c r="F22" s="229"/>
      <c r="G22" s="229"/>
      <c r="H22" s="229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1"/>
      <c r="E23" s="229"/>
      <c r="F23" s="229"/>
      <c r="G23" s="229"/>
      <c r="H23" s="229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1"/>
      <c r="E24" s="229"/>
      <c r="F24" s="229"/>
      <c r="G24" s="229"/>
      <c r="H24" s="229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1"/>
      <c r="E25" s="229"/>
      <c r="F25" s="229"/>
      <c r="G25" s="229"/>
      <c r="H25" s="229"/>
      <c r="I25" s="43"/>
      <c r="J25" s="21"/>
      <c r="K25" s="98"/>
      <c r="L25" s="99"/>
      <c r="M25" s="100"/>
      <c r="N25" s="99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1"/>
      <c r="E26" s="230"/>
      <c r="F26" s="230"/>
      <c r="G26" s="230"/>
      <c r="H26" s="230"/>
      <c r="I26" s="43"/>
      <c r="J26" s="21"/>
      <c r="K26" s="98"/>
      <c r="L26" s="99"/>
      <c r="M26" s="100"/>
      <c r="N26" s="99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1"/>
      <c r="E27" s="229"/>
      <c r="F27" s="229"/>
      <c r="G27" s="229"/>
      <c r="H27" s="229"/>
      <c r="I27" s="43"/>
      <c r="J27" s="21"/>
      <c r="K27" s="98"/>
      <c r="L27" s="99"/>
      <c r="M27" s="100"/>
      <c r="N27" s="99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1"/>
      <c r="E28" s="229"/>
      <c r="F28" s="229"/>
      <c r="G28" s="229"/>
      <c r="H28" s="229"/>
      <c r="I28" s="43"/>
      <c r="J28" s="21"/>
      <c r="K28" s="98"/>
      <c r="L28" s="99"/>
      <c r="M28" s="100"/>
      <c r="N28" s="99"/>
      <c r="O28" s="101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3"/>
      <c r="E29" s="231"/>
      <c r="F29" s="231"/>
      <c r="G29" s="231"/>
      <c r="H29" s="231"/>
      <c r="I29" s="46"/>
      <c r="J29" s="21"/>
      <c r="K29" s="102"/>
      <c r="L29" s="103"/>
      <c r="M29" s="104"/>
      <c r="N29" s="103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71">
        <f t="shared" si="0"/>
        <v>0</v>
      </c>
      <c r="L30" s="472">
        <f>SUM(L31:L47)</f>
        <v>0</v>
      </c>
      <c r="M30" s="480"/>
      <c r="N30" s="472">
        <f>SUM(N31:N47)</f>
        <v>0</v>
      </c>
      <c r="O30" s="479"/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4"/>
      <c r="E31" s="76"/>
      <c r="F31" s="76"/>
      <c r="G31" s="76"/>
      <c r="H31" s="7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2"/>
      <c r="E32" s="71"/>
      <c r="F32" s="71"/>
      <c r="G32" s="71"/>
      <c r="H32" s="71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2"/>
      <c r="E33" s="71"/>
      <c r="F33" s="71"/>
      <c r="G33" s="71"/>
      <c r="H33" s="71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4"/>
      <c r="E34" s="71"/>
      <c r="F34" s="71"/>
      <c r="G34" s="71"/>
      <c r="H34" s="7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2"/>
      <c r="E35" s="71"/>
      <c r="F35" s="71"/>
      <c r="G35" s="71"/>
      <c r="H35" s="71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2"/>
      <c r="E36" s="71"/>
      <c r="F36" s="71"/>
      <c r="G36" s="71"/>
      <c r="H36" s="71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2"/>
      <c r="E37" s="71"/>
      <c r="F37" s="71"/>
      <c r="G37" s="71"/>
      <c r="H37" s="71"/>
      <c r="I37" s="43"/>
      <c r="J37" s="7"/>
      <c r="K37" s="98"/>
      <c r="L37" s="99"/>
      <c r="M37" s="100"/>
      <c r="N37" s="99"/>
      <c r="O37" s="101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2"/>
      <c r="E38" s="71"/>
      <c r="F38" s="71"/>
      <c r="G38" s="71"/>
      <c r="H38" s="71"/>
      <c r="I38" s="43"/>
      <c r="J38" s="7"/>
      <c r="K38" s="98"/>
      <c r="L38" s="99"/>
      <c r="M38" s="100"/>
      <c r="N38" s="99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2"/>
      <c r="E39" s="71"/>
      <c r="F39" s="71"/>
      <c r="G39" s="71"/>
      <c r="H39" s="71"/>
      <c r="I39" s="43"/>
      <c r="J39" s="7"/>
      <c r="K39" s="98"/>
      <c r="L39" s="99"/>
      <c r="M39" s="100"/>
      <c r="N39" s="99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2"/>
      <c r="E40" s="71"/>
      <c r="F40" s="71"/>
      <c r="G40" s="71"/>
      <c r="H40" s="71"/>
      <c r="I40" s="43"/>
      <c r="J40" s="7"/>
      <c r="K40" s="98"/>
      <c r="L40" s="99"/>
      <c r="M40" s="100"/>
      <c r="N40" s="99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2"/>
      <c r="E41" s="71"/>
      <c r="F41" s="71"/>
      <c r="G41" s="71"/>
      <c r="H41" s="71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2"/>
      <c r="E42" s="71"/>
      <c r="F42" s="71"/>
      <c r="G42" s="71"/>
      <c r="H42" s="71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2"/>
      <c r="E43" s="71"/>
      <c r="F43" s="71"/>
      <c r="G43" s="71"/>
      <c r="H43" s="71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2"/>
      <c r="E44" s="71"/>
      <c r="F44" s="71"/>
      <c r="G44" s="71"/>
      <c r="H44" s="71"/>
      <c r="I44" s="43"/>
      <c r="J44" s="7"/>
      <c r="K44" s="98"/>
      <c r="L44" s="99"/>
      <c r="M44" s="100"/>
      <c r="N44" s="99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2"/>
      <c r="E45" s="71"/>
      <c r="F45" s="71"/>
      <c r="G45" s="71"/>
      <c r="H45" s="71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2"/>
      <c r="E46" s="71"/>
      <c r="F46" s="71"/>
      <c r="G46" s="71"/>
      <c r="H46" s="71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3"/>
      <c r="E47" s="74"/>
      <c r="F47" s="74"/>
      <c r="G47" s="74"/>
      <c r="H47" s="75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471">
        <f t="shared" si="0"/>
        <v>0</v>
      </c>
      <c r="L48" s="472">
        <f>SUM(L49:L67)</f>
        <v>0</v>
      </c>
      <c r="M48" s="480"/>
      <c r="N48" s="472">
        <f>SUM(N49:N67)</f>
        <v>0</v>
      </c>
      <c r="O48" s="479"/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16"/>
      <c r="E49" s="76"/>
      <c r="F49" s="76"/>
      <c r="G49" s="76"/>
      <c r="H49" s="76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5"/>
      <c r="E50" s="71"/>
      <c r="F50" s="71"/>
      <c r="G50" s="71"/>
      <c r="H50" s="71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5"/>
      <c r="E51" s="71"/>
      <c r="F51" s="71"/>
      <c r="G51" s="71"/>
      <c r="H51" s="71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5"/>
      <c r="E52" s="71"/>
      <c r="F52" s="71"/>
      <c r="G52" s="71"/>
      <c r="H52" s="71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5"/>
      <c r="E53" s="71"/>
      <c r="F53" s="71"/>
      <c r="G53" s="71"/>
      <c r="H53" s="71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5"/>
      <c r="E54" s="71"/>
      <c r="F54" s="71"/>
      <c r="G54" s="71"/>
      <c r="H54" s="71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5"/>
      <c r="E55" s="71"/>
      <c r="F55" s="71"/>
      <c r="G55" s="71"/>
      <c r="H55" s="71"/>
      <c r="I55" s="43"/>
      <c r="J55" s="21"/>
      <c r="K55" s="98"/>
      <c r="L55" s="99"/>
      <c r="M55" s="100"/>
      <c r="N55" s="99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5"/>
      <c r="E56" s="71"/>
      <c r="F56" s="71"/>
      <c r="G56" s="71"/>
      <c r="H56" s="71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5"/>
      <c r="E57" s="71"/>
      <c r="F57" s="71"/>
      <c r="G57" s="71"/>
      <c r="H57" s="71"/>
      <c r="I57" s="43"/>
      <c r="J57" s="21"/>
      <c r="K57" s="98"/>
      <c r="L57" s="99"/>
      <c r="M57" s="100"/>
      <c r="N57" s="112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5"/>
      <c r="E58" s="71"/>
      <c r="F58" s="71"/>
      <c r="G58" s="71"/>
      <c r="H58" s="71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5"/>
      <c r="E59" s="71"/>
      <c r="F59" s="71"/>
      <c r="G59" s="71"/>
      <c r="H59" s="71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5"/>
      <c r="E60" s="71"/>
      <c r="F60" s="71"/>
      <c r="G60" s="71"/>
      <c r="H60" s="71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5"/>
      <c r="E61" s="71"/>
      <c r="F61" s="71"/>
      <c r="G61" s="71"/>
      <c r="H61" s="71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5"/>
      <c r="E62" s="71"/>
      <c r="F62" s="71"/>
      <c r="G62" s="71"/>
      <c r="H62" s="71"/>
      <c r="I62" s="43"/>
      <c r="J62" s="21"/>
      <c r="K62" s="98"/>
      <c r="L62" s="99"/>
      <c r="M62" s="100"/>
      <c r="N62" s="99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5"/>
      <c r="E63" s="71"/>
      <c r="F63" s="71"/>
      <c r="G63" s="71"/>
      <c r="H63" s="71"/>
      <c r="I63" s="43"/>
      <c r="J63" s="21"/>
      <c r="K63" s="98"/>
      <c r="L63" s="99"/>
      <c r="M63" s="100"/>
      <c r="N63" s="99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5"/>
      <c r="E64" s="71"/>
      <c r="F64" s="71"/>
      <c r="G64" s="71"/>
      <c r="H64" s="71"/>
      <c r="I64" s="43"/>
      <c r="J64" s="21"/>
      <c r="K64" s="98"/>
      <c r="L64" s="99"/>
      <c r="M64" s="100"/>
      <c r="N64" s="99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5"/>
      <c r="E65" s="71"/>
      <c r="F65" s="71"/>
      <c r="G65" s="71"/>
      <c r="H65" s="71"/>
      <c r="I65" s="43"/>
      <c r="J65" s="21"/>
      <c r="K65" s="98"/>
      <c r="L65" s="99"/>
      <c r="M65" s="100"/>
      <c r="N65" s="112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5"/>
      <c r="E66" s="71"/>
      <c r="F66" s="71"/>
      <c r="G66" s="71"/>
      <c r="H66" s="71"/>
      <c r="I66" s="46"/>
      <c r="J66" s="21"/>
      <c r="K66" s="98"/>
      <c r="L66" s="99"/>
      <c r="M66" s="100"/>
      <c r="N66" s="99"/>
      <c r="O66" s="101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5"/>
      <c r="E67" s="74"/>
      <c r="F67" s="74"/>
      <c r="G67" s="74"/>
      <c r="H67" s="75"/>
      <c r="I67" s="43"/>
      <c r="J67" s="21"/>
      <c r="K67" s="102"/>
      <c r="L67" s="103"/>
      <c r="M67" s="104"/>
      <c r="N67" s="103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71">
        <f t="shared" si="0"/>
        <v>0</v>
      </c>
      <c r="L68" s="472">
        <f>SUM(L69:L82)</f>
        <v>0</v>
      </c>
      <c r="M68" s="480"/>
      <c r="N68" s="472">
        <f>SUM(N69:N82)</f>
        <v>0</v>
      </c>
      <c r="O68" s="479"/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7"/>
      <c r="E69" s="76"/>
      <c r="F69" s="76"/>
      <c r="G69" s="76"/>
      <c r="H69" s="7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7"/>
      <c r="E70" s="71"/>
      <c r="F70" s="71"/>
      <c r="G70" s="71"/>
      <c r="H70" s="71"/>
      <c r="I70" s="43"/>
      <c r="J70" s="21"/>
      <c r="K70" s="98"/>
      <c r="L70" s="99"/>
      <c r="M70" s="100"/>
      <c r="N70" s="99"/>
      <c r="O70" s="101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7"/>
      <c r="E71" s="71"/>
      <c r="F71" s="71"/>
      <c r="G71" s="71"/>
      <c r="H71" s="71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7"/>
      <c r="E72" s="71"/>
      <c r="F72" s="71"/>
      <c r="G72" s="71"/>
      <c r="H72" s="71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7"/>
      <c r="E73" s="71"/>
      <c r="F73" s="71"/>
      <c r="G73" s="71"/>
      <c r="H73" s="71"/>
      <c r="I73" s="43"/>
      <c r="J73" s="21"/>
      <c r="K73" s="98"/>
      <c r="L73" s="99"/>
      <c r="M73" s="100"/>
      <c r="N73" s="99"/>
      <c r="O73" s="101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7"/>
      <c r="E74" s="71"/>
      <c r="F74" s="71"/>
      <c r="G74" s="71"/>
      <c r="H74" s="71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7"/>
      <c r="E75" s="71"/>
      <c r="F75" s="71"/>
      <c r="G75" s="71"/>
      <c r="H75" s="71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7"/>
      <c r="E76" s="71"/>
      <c r="F76" s="71"/>
      <c r="G76" s="71"/>
      <c r="H76" s="71"/>
      <c r="I76" s="43"/>
      <c r="J76" s="21"/>
      <c r="K76" s="98"/>
      <c r="L76" s="99"/>
      <c r="M76" s="100"/>
      <c r="N76" s="99"/>
      <c r="O76" s="101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7"/>
      <c r="E77" s="71"/>
      <c r="F77" s="71"/>
      <c r="G77" s="71"/>
      <c r="H77" s="71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7"/>
      <c r="E78" s="71"/>
      <c r="F78" s="71"/>
      <c r="G78" s="71"/>
      <c r="H78" s="71"/>
      <c r="I78" s="43"/>
      <c r="J78" s="21"/>
      <c r="K78" s="98"/>
      <c r="L78" s="99"/>
      <c r="M78" s="100"/>
      <c r="N78" s="99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7"/>
      <c r="E79" s="71"/>
      <c r="F79" s="71"/>
      <c r="G79" s="71"/>
      <c r="H79" s="71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7"/>
      <c r="E80" s="71"/>
      <c r="F80" s="71"/>
      <c r="G80" s="71"/>
      <c r="H80" s="71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7"/>
      <c r="E81" s="84"/>
      <c r="F81" s="84"/>
      <c r="G81" s="84"/>
      <c r="H81" s="85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71">
        <f t="shared" ref="K83:K115" si="1">D83</f>
        <v>0</v>
      </c>
      <c r="L83" s="472">
        <f>SUM(L84:L114)</f>
        <v>0</v>
      </c>
      <c r="M83" s="480"/>
      <c r="N83" s="472">
        <f>SUM(N84:N114)</f>
        <v>0</v>
      </c>
      <c r="O83" s="479"/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19"/>
      <c r="E84" s="76"/>
      <c r="F84" s="76"/>
      <c r="G84" s="76"/>
      <c r="H84" s="76"/>
      <c r="I84" s="43"/>
      <c r="J84" s="21"/>
      <c r="K84" s="94"/>
      <c r="L84" s="95"/>
      <c r="M84" s="96"/>
      <c r="N84" s="95"/>
      <c r="O84" s="97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9"/>
      <c r="E85" s="71"/>
      <c r="F85" s="71"/>
      <c r="G85" s="71"/>
      <c r="H85" s="71"/>
      <c r="I85" s="43"/>
      <c r="J85" s="21"/>
      <c r="K85" s="98"/>
      <c r="L85" s="99"/>
      <c r="M85" s="100"/>
      <c r="N85" s="99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9"/>
      <c r="E86" s="71"/>
      <c r="F86" s="71"/>
      <c r="G86" s="71"/>
      <c r="H86" s="71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9"/>
      <c r="E87" s="71"/>
      <c r="F87" s="71"/>
      <c r="G87" s="71"/>
      <c r="H87" s="71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9"/>
      <c r="E88" s="71"/>
      <c r="F88" s="71"/>
      <c r="G88" s="71"/>
      <c r="H88" s="71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9"/>
      <c r="E89" s="71"/>
      <c r="F89" s="71"/>
      <c r="G89" s="71"/>
      <c r="H89" s="71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9"/>
      <c r="E90" s="71"/>
      <c r="F90" s="71"/>
      <c r="G90" s="71"/>
      <c r="H90" s="71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9"/>
      <c r="E91" s="71"/>
      <c r="F91" s="71"/>
      <c r="G91" s="71"/>
      <c r="H91" s="71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9"/>
      <c r="E92" s="71"/>
      <c r="F92" s="71"/>
      <c r="G92" s="71"/>
      <c r="H92" s="71"/>
      <c r="I92" s="43"/>
      <c r="J92" s="21"/>
      <c r="K92" s="98"/>
      <c r="L92" s="99"/>
      <c r="M92" s="100"/>
      <c r="N92" s="112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9"/>
      <c r="E93" s="71"/>
      <c r="F93" s="71"/>
      <c r="G93" s="71"/>
      <c r="H93" s="71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9"/>
      <c r="E94" s="71"/>
      <c r="F94" s="71"/>
      <c r="G94" s="71"/>
      <c r="H94" s="71"/>
      <c r="I94" s="43"/>
      <c r="J94" s="21"/>
      <c r="K94" s="98"/>
      <c r="L94" s="99"/>
      <c r="M94" s="100"/>
      <c r="N94" s="99"/>
      <c r="O94" s="101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9"/>
      <c r="E95" s="71"/>
      <c r="F95" s="71"/>
      <c r="G95" s="71"/>
      <c r="H95" s="71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9"/>
      <c r="E96" s="71"/>
      <c r="F96" s="71"/>
      <c r="G96" s="71"/>
      <c r="H96" s="71"/>
      <c r="I96" s="43"/>
      <c r="J96" s="21"/>
      <c r="K96" s="98"/>
      <c r="L96" s="99"/>
      <c r="M96" s="100"/>
      <c r="N96" s="99"/>
      <c r="O96" s="101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9"/>
      <c r="E97" s="71"/>
      <c r="F97" s="71"/>
      <c r="G97" s="71"/>
      <c r="H97" s="71"/>
      <c r="I97" s="43"/>
      <c r="J97" s="21"/>
      <c r="K97" s="98"/>
      <c r="L97" s="99"/>
      <c r="M97" s="100"/>
      <c r="N97" s="99"/>
      <c r="O97" s="101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9"/>
      <c r="E98" s="71"/>
      <c r="F98" s="71"/>
      <c r="G98" s="71"/>
      <c r="H98" s="71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9"/>
      <c r="E99" s="71"/>
      <c r="F99" s="71"/>
      <c r="G99" s="71"/>
      <c r="H99" s="71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9"/>
      <c r="E100" s="71"/>
      <c r="F100" s="71"/>
      <c r="G100" s="71"/>
      <c r="H100" s="71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9"/>
      <c r="E101" s="71"/>
      <c r="F101" s="71"/>
      <c r="G101" s="71"/>
      <c r="H101" s="71"/>
      <c r="I101" s="43"/>
      <c r="J101" s="21"/>
      <c r="K101" s="98"/>
      <c r="L101" s="99"/>
      <c r="M101" s="100"/>
      <c r="N101" s="99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19"/>
      <c r="E102" s="71"/>
      <c r="F102" s="71"/>
      <c r="G102" s="71"/>
      <c r="H102" s="71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9"/>
      <c r="E103" s="71"/>
      <c r="F103" s="71"/>
      <c r="G103" s="71"/>
      <c r="H103" s="71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9"/>
      <c r="E104" s="71"/>
      <c r="F104" s="71"/>
      <c r="G104" s="71"/>
      <c r="H104" s="71"/>
      <c r="I104" s="43"/>
      <c r="J104" s="21"/>
      <c r="K104" s="98"/>
      <c r="L104" s="99"/>
      <c r="M104" s="100"/>
      <c r="N104" s="99"/>
      <c r="O104" s="101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9"/>
      <c r="E105" s="71"/>
      <c r="F105" s="71"/>
      <c r="G105" s="71"/>
      <c r="H105" s="71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9"/>
      <c r="E106" s="71"/>
      <c r="F106" s="71"/>
      <c r="G106" s="71"/>
      <c r="H106" s="71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9"/>
      <c r="E107" s="71"/>
      <c r="F107" s="71"/>
      <c r="G107" s="71"/>
      <c r="H107" s="71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9"/>
      <c r="E108" s="71"/>
      <c r="F108" s="71"/>
      <c r="G108" s="71"/>
      <c r="H108" s="71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9"/>
      <c r="E109" s="71"/>
      <c r="F109" s="71"/>
      <c r="G109" s="71"/>
      <c r="H109" s="71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9"/>
      <c r="E110" s="71"/>
      <c r="F110" s="71"/>
      <c r="G110" s="71"/>
      <c r="H110" s="71"/>
      <c r="I110" s="66"/>
      <c r="J110" s="21"/>
      <c r="K110" s="98"/>
      <c r="L110" s="99"/>
      <c r="M110" s="100"/>
      <c r="N110" s="99"/>
      <c r="O110" s="101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9"/>
      <c r="E111" s="71"/>
      <c r="F111" s="71"/>
      <c r="G111" s="71"/>
      <c r="H111" s="71"/>
      <c r="I111" s="43"/>
      <c r="J111" s="21"/>
      <c r="K111" s="98"/>
      <c r="L111" s="99"/>
      <c r="M111" s="100"/>
      <c r="N111" s="99"/>
      <c r="O111" s="101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0"/>
      <c r="E112" s="80"/>
      <c r="F112" s="80"/>
      <c r="G112" s="80"/>
      <c r="H112" s="81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9"/>
      <c r="E113" s="140"/>
      <c r="F113" s="141"/>
      <c r="G113" s="140"/>
      <c r="H113" s="140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1"/>
      <c r="E114" s="142"/>
      <c r="F114" s="146"/>
      <c r="G114" s="142"/>
      <c r="H114" s="86"/>
      <c r="I114" s="45"/>
      <c r="J114" s="21"/>
      <c r="K114" s="102"/>
      <c r="L114" s="103"/>
      <c r="M114" s="104"/>
      <c r="N114" s="103"/>
      <c r="O114" s="105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471">
        <f t="shared" si="1"/>
        <v>0</v>
      </c>
      <c r="L115" s="472">
        <f>SUM(L116:L124)</f>
        <v>0</v>
      </c>
      <c r="M115" s="480"/>
      <c r="N115" s="472">
        <f>SUM(N116:N124)</f>
        <v>0</v>
      </c>
      <c r="O115" s="479"/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3"/>
      <c r="E116" s="78"/>
      <c r="F116" s="78"/>
      <c r="G116" s="78"/>
      <c r="H116" s="78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2"/>
      <c r="E117" s="71"/>
      <c r="F117" s="71"/>
      <c r="G117" s="71"/>
      <c r="H117" s="71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2"/>
      <c r="E118" s="71"/>
      <c r="F118" s="71"/>
      <c r="G118" s="71"/>
      <c r="H118" s="71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2"/>
      <c r="E119" s="71"/>
      <c r="F119" s="71"/>
      <c r="G119" s="71"/>
      <c r="H119" s="71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2"/>
      <c r="E120" s="71"/>
      <c r="F120" s="71"/>
      <c r="G120" s="71"/>
      <c r="H120" s="71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2"/>
      <c r="E121" s="71"/>
      <c r="F121" s="71"/>
      <c r="G121" s="71"/>
      <c r="H121" s="71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2"/>
      <c r="E122" s="71"/>
      <c r="F122" s="71"/>
      <c r="G122" s="71"/>
      <c r="H122" s="71"/>
      <c r="I122" s="43"/>
      <c r="J122" s="21"/>
      <c r="K122" s="98"/>
      <c r="L122" s="99"/>
      <c r="M122" s="100"/>
      <c r="N122" s="99"/>
      <c r="O122" s="442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2"/>
      <c r="E123" s="145"/>
      <c r="F123" s="145"/>
      <c r="G123" s="145"/>
      <c r="H123" s="145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4"/>
      <c r="E124" s="146"/>
      <c r="F124" s="146"/>
      <c r="G124" s="146"/>
      <c r="H124" s="147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526" t="s">
        <v>98</v>
      </c>
      <c r="E125" s="526"/>
      <c r="F125" s="526"/>
      <c r="G125" s="526"/>
      <c r="H125" s="526"/>
      <c r="I125" s="57">
        <v>0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65" priority="425" stopIfTrue="1">
      <formula>LEN(TRIM(I6))=0</formula>
    </cfRule>
  </conditionalFormatting>
  <conditionalFormatting sqref="O25">
    <cfRule type="containsBlanks" dxfId="164" priority="1">
      <formula>LEN(TRIM(O25))=0</formula>
    </cfRule>
    <cfRule type="cellIs" dxfId="163" priority="2" operator="equal">
      <formula>10</formula>
    </cfRule>
    <cfRule type="cellIs" dxfId="162" priority="4" operator="equal">
      <formula>0</formula>
    </cfRule>
    <cfRule type="cellIs" dxfId="161" priority="5" operator="between">
      <formula>0</formula>
      <formula>1</formula>
    </cfRule>
    <cfRule type="cellIs" dxfId="160" priority="6" operator="between">
      <formula>1</formula>
      <formula>10</formula>
    </cfRule>
    <cfRule type="cellIs" dxfId="159" priority="7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511" t="s">
        <v>131</v>
      </c>
      <c r="D2" s="511"/>
      <c r="E2" s="67"/>
      <c r="F2" s="67"/>
      <c r="G2" s="67"/>
      <c r="H2" s="67"/>
      <c r="I2" s="26">
        <v>2022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35"/>
      <c r="L3" s="17" t="s">
        <v>133</v>
      </c>
    </row>
    <row r="4" spans="1:16" ht="18" customHeight="1" thickBot="1" x14ac:dyDescent="0.3">
      <c r="A4" s="514" t="s">
        <v>0</v>
      </c>
      <c r="B4" s="516" t="s">
        <v>1</v>
      </c>
      <c r="C4" s="516" t="s">
        <v>2</v>
      </c>
      <c r="D4" s="527" t="s">
        <v>3</v>
      </c>
      <c r="E4" s="529" t="s">
        <v>130</v>
      </c>
      <c r="F4" s="530"/>
      <c r="G4" s="530"/>
      <c r="H4" s="531"/>
      <c r="I4" s="524" t="s">
        <v>99</v>
      </c>
      <c r="J4" s="4"/>
      <c r="K4" s="18"/>
      <c r="L4" s="17" t="s">
        <v>135</v>
      </c>
    </row>
    <row r="5" spans="1:16" ht="30" customHeight="1" thickBot="1" x14ac:dyDescent="0.3">
      <c r="A5" s="515"/>
      <c r="B5" s="517"/>
      <c r="C5" s="517"/>
      <c r="D5" s="528"/>
      <c r="E5" s="3">
        <v>2</v>
      </c>
      <c r="F5" s="3">
        <v>3</v>
      </c>
      <c r="G5" s="3">
        <v>4</v>
      </c>
      <c r="H5" s="3">
        <v>5</v>
      </c>
      <c r="I5" s="52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1807</v>
      </c>
      <c r="E6" s="489">
        <v>3.2449772813645819</v>
      </c>
      <c r="F6" s="489">
        <v>48.964447660687043</v>
      </c>
      <c r="G6" s="489">
        <v>44.123809490974082</v>
      </c>
      <c r="H6" s="489">
        <v>3.6667655669742962</v>
      </c>
      <c r="I6" s="114">
        <v>3.47</v>
      </c>
      <c r="J6" s="21"/>
      <c r="K6" s="464">
        <f>D6</f>
        <v>1807</v>
      </c>
      <c r="L6" s="465">
        <f>L7+L16+L29+L47+L67+L82+L113</f>
        <v>833</v>
      </c>
      <c r="M6" s="432">
        <f>G6+H6</f>
        <v>47.790575057948381</v>
      </c>
      <c r="N6" s="465">
        <f>N7+N16+N29+N47+N67+N82+N113</f>
        <v>47</v>
      </c>
      <c r="O6" s="470">
        <f>E6</f>
        <v>3.2449772813645819</v>
      </c>
      <c r="P6" s="59"/>
    </row>
    <row r="7" spans="1:16" ht="15" customHeight="1" thickBot="1" x14ac:dyDescent="0.3">
      <c r="A7" s="32"/>
      <c r="B7" s="25"/>
      <c r="C7" s="33" t="s">
        <v>101</v>
      </c>
      <c r="D7" s="34">
        <f>SUM(D8:D15)</f>
        <v>172</v>
      </c>
      <c r="E7" s="82">
        <v>2.0773653838169963</v>
      </c>
      <c r="F7" s="82">
        <v>52.503780156581513</v>
      </c>
      <c r="G7" s="82">
        <v>43.973961986483211</v>
      </c>
      <c r="H7" s="82">
        <v>1.4448924731182795</v>
      </c>
      <c r="I7" s="41">
        <f>AVERAGE(I8:I15)</f>
        <v>3.4478638154890282</v>
      </c>
      <c r="J7" s="21"/>
      <c r="K7" s="471">
        <f t="shared" ref="K7:K21" si="0">D7</f>
        <v>172</v>
      </c>
      <c r="L7" s="472">
        <f>SUM(L8:L15)</f>
        <v>81</v>
      </c>
      <c r="M7" s="480">
        <f t="shared" ref="M7:M21" si="1">G7+H7</f>
        <v>45.418854459601491</v>
      </c>
      <c r="N7" s="472">
        <f>SUM(N8:N15)</f>
        <v>5</v>
      </c>
      <c r="O7" s="479">
        <f t="shared" ref="O7:O21" si="2">E7</f>
        <v>2.0773653838169963</v>
      </c>
      <c r="P7" s="69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143">
        <v>21</v>
      </c>
      <c r="E8" s="144">
        <v>4.7619047619047619</v>
      </c>
      <c r="F8" s="144">
        <v>42.857142857142854</v>
      </c>
      <c r="G8" s="144">
        <v>47.61904761904762</v>
      </c>
      <c r="H8" s="144">
        <v>4.7619047619047619</v>
      </c>
      <c r="I8" s="43">
        <f t="shared" ref="I8:I20" si="3">(E8*2+F8*3+G8*4+H8*5)/100</f>
        <v>3.5238095238095237</v>
      </c>
      <c r="J8" s="21"/>
      <c r="K8" s="98">
        <f t="shared" si="0"/>
        <v>21</v>
      </c>
      <c r="L8" s="99">
        <f t="shared" ref="L8:L9" si="4">M8*K8/100</f>
        <v>11</v>
      </c>
      <c r="M8" s="100">
        <f t="shared" si="1"/>
        <v>52.38095238095238</v>
      </c>
      <c r="N8" s="99">
        <f t="shared" ref="N8:N9" si="5">O8*K8/100</f>
        <v>1</v>
      </c>
      <c r="O8" s="101">
        <f t="shared" si="2"/>
        <v>4.7619047619047619</v>
      </c>
      <c r="P8" s="62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143">
        <v>28</v>
      </c>
      <c r="E9" s="144"/>
      <c r="F9" s="144">
        <v>53.571428571428569</v>
      </c>
      <c r="G9" s="144">
        <v>46.428571428571431</v>
      </c>
      <c r="H9" s="144"/>
      <c r="I9" s="43">
        <f t="shared" si="3"/>
        <v>3.4642857142857144</v>
      </c>
      <c r="J9" s="21"/>
      <c r="K9" s="98">
        <f t="shared" si="0"/>
        <v>28</v>
      </c>
      <c r="L9" s="99">
        <f t="shared" si="4"/>
        <v>13</v>
      </c>
      <c r="M9" s="100">
        <f t="shared" si="1"/>
        <v>46.428571428571431</v>
      </c>
      <c r="N9" s="99">
        <f t="shared" si="5"/>
        <v>0</v>
      </c>
      <c r="O9" s="101">
        <f t="shared" si="2"/>
        <v>0</v>
      </c>
      <c r="P9" s="62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336">
        <v>28</v>
      </c>
      <c r="E10" s="397"/>
      <c r="F10" s="397">
        <v>46.428571428571431</v>
      </c>
      <c r="G10" s="397">
        <v>50</v>
      </c>
      <c r="H10" s="398">
        <v>3.5714285714285716</v>
      </c>
      <c r="I10" s="46">
        <f t="shared" si="3"/>
        <v>3.5714285714285712</v>
      </c>
      <c r="J10" s="21"/>
      <c r="K10" s="98">
        <f t="shared" si="0"/>
        <v>28</v>
      </c>
      <c r="L10" s="99">
        <f t="shared" ref="L10:L66" si="6">M10*K10/100</f>
        <v>15</v>
      </c>
      <c r="M10" s="100">
        <f t="shared" si="1"/>
        <v>53.571428571428569</v>
      </c>
      <c r="N10" s="99">
        <f t="shared" ref="N10:N66" si="7">O10*K10/100</f>
        <v>0</v>
      </c>
      <c r="O10" s="101">
        <f t="shared" si="2"/>
        <v>0</v>
      </c>
      <c r="P10" s="62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399">
        <v>2</v>
      </c>
      <c r="E11" s="397"/>
      <c r="F11" s="397">
        <v>100</v>
      </c>
      <c r="G11" s="397"/>
      <c r="H11" s="398"/>
      <c r="I11" s="43">
        <f t="shared" si="3"/>
        <v>3</v>
      </c>
      <c r="J11" s="21"/>
      <c r="K11" s="98">
        <f t="shared" si="0"/>
        <v>2</v>
      </c>
      <c r="L11" s="99">
        <f t="shared" si="6"/>
        <v>0</v>
      </c>
      <c r="M11" s="100">
        <f t="shared" si="1"/>
        <v>0</v>
      </c>
      <c r="N11" s="99">
        <f t="shared" si="7"/>
        <v>0</v>
      </c>
      <c r="O11" s="101">
        <f t="shared" si="2"/>
        <v>0</v>
      </c>
      <c r="P11" s="62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207">
        <v>6</v>
      </c>
      <c r="E12" s="208"/>
      <c r="F12" s="208">
        <v>33.333333333333336</v>
      </c>
      <c r="G12" s="208">
        <v>66.666666666666671</v>
      </c>
      <c r="H12" s="208"/>
      <c r="I12" s="43">
        <f t="shared" si="3"/>
        <v>3.666666666666667</v>
      </c>
      <c r="J12" s="21"/>
      <c r="K12" s="98">
        <f t="shared" si="0"/>
        <v>6</v>
      </c>
      <c r="L12" s="99">
        <f t="shared" si="6"/>
        <v>4</v>
      </c>
      <c r="M12" s="100">
        <f t="shared" si="1"/>
        <v>66.666666666666671</v>
      </c>
      <c r="N12" s="99">
        <f t="shared" si="7"/>
        <v>0</v>
      </c>
      <c r="O12" s="101">
        <f t="shared" si="2"/>
        <v>0</v>
      </c>
      <c r="P12" s="62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143">
        <v>31</v>
      </c>
      <c r="E13" s="144">
        <v>6.4516129032258061</v>
      </c>
      <c r="F13" s="144">
        <v>58.064516129032256</v>
      </c>
      <c r="G13" s="144">
        <v>32.258064516129032</v>
      </c>
      <c r="H13" s="144">
        <v>3.225806451612903</v>
      </c>
      <c r="I13" s="43">
        <f t="shared" si="3"/>
        <v>3.32258064516129</v>
      </c>
      <c r="J13" s="21"/>
      <c r="K13" s="98">
        <f t="shared" si="0"/>
        <v>31</v>
      </c>
      <c r="L13" s="99">
        <f t="shared" si="6"/>
        <v>11</v>
      </c>
      <c r="M13" s="100">
        <f t="shared" si="1"/>
        <v>35.483870967741936</v>
      </c>
      <c r="N13" s="99">
        <f t="shared" si="7"/>
        <v>2</v>
      </c>
      <c r="O13" s="101">
        <f t="shared" si="2"/>
        <v>6.4516129032258061</v>
      </c>
      <c r="P13" s="68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399">
        <v>19</v>
      </c>
      <c r="E14" s="397"/>
      <c r="F14" s="397">
        <v>26.315789473684209</v>
      </c>
      <c r="G14" s="397">
        <v>73.684210526315795</v>
      </c>
      <c r="H14" s="398"/>
      <c r="I14" s="43">
        <f t="shared" si="3"/>
        <v>3.7368421052631584</v>
      </c>
      <c r="J14" s="21"/>
      <c r="K14" s="98">
        <f t="shared" si="0"/>
        <v>19</v>
      </c>
      <c r="L14" s="99">
        <f t="shared" si="6"/>
        <v>14</v>
      </c>
      <c r="M14" s="100">
        <f t="shared" si="1"/>
        <v>73.684210526315795</v>
      </c>
      <c r="N14" s="99">
        <f t="shared" si="7"/>
        <v>0</v>
      </c>
      <c r="O14" s="101">
        <f t="shared" si="2"/>
        <v>0</v>
      </c>
      <c r="P14" s="62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401">
        <v>37</v>
      </c>
      <c r="E15" s="400">
        <v>5.4054054054054053</v>
      </c>
      <c r="F15" s="400">
        <v>59.45945945945946</v>
      </c>
      <c r="G15" s="400">
        <v>35.135135135135137</v>
      </c>
      <c r="H15" s="364"/>
      <c r="I15" s="45">
        <f t="shared" si="3"/>
        <v>3.2972972972972974</v>
      </c>
      <c r="J15" s="21"/>
      <c r="K15" s="102">
        <f t="shared" si="0"/>
        <v>37</v>
      </c>
      <c r="L15" s="103">
        <f t="shared" si="6"/>
        <v>13</v>
      </c>
      <c r="M15" s="104">
        <f t="shared" si="1"/>
        <v>35.135135135135137</v>
      </c>
      <c r="N15" s="103">
        <f t="shared" si="7"/>
        <v>2</v>
      </c>
      <c r="O15" s="105">
        <f t="shared" si="2"/>
        <v>5.4054054054054053</v>
      </c>
      <c r="P15" s="62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126</v>
      </c>
      <c r="E16" s="38">
        <v>3.2612841703750792</v>
      </c>
      <c r="F16" s="38">
        <v>46.504202867839233</v>
      </c>
      <c r="G16" s="38">
        <v>48.935811663084387</v>
      </c>
      <c r="H16" s="38">
        <v>1.2987012987012987</v>
      </c>
      <c r="I16" s="39">
        <f>AVERAGE(I17:I28)</f>
        <v>3.4827193009011195</v>
      </c>
      <c r="J16" s="21"/>
      <c r="K16" s="471">
        <f t="shared" si="0"/>
        <v>126</v>
      </c>
      <c r="L16" s="472">
        <f>SUM(L17:L28)</f>
        <v>58</v>
      </c>
      <c r="M16" s="480">
        <f t="shared" si="1"/>
        <v>50.234512961785683</v>
      </c>
      <c r="N16" s="472">
        <f>SUM(N17:N28)</f>
        <v>4</v>
      </c>
      <c r="O16" s="479">
        <f t="shared" si="2"/>
        <v>3.2612841703750792</v>
      </c>
      <c r="P16" s="62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143">
        <v>13</v>
      </c>
      <c r="E17" s="144"/>
      <c r="F17" s="144">
        <v>38.46153846153846</v>
      </c>
      <c r="G17" s="144">
        <v>61.53846153846154</v>
      </c>
      <c r="H17" s="144"/>
      <c r="I17" s="42">
        <f t="shared" si="3"/>
        <v>3.6153846153846154</v>
      </c>
      <c r="J17" s="21"/>
      <c r="K17" s="94">
        <f t="shared" si="0"/>
        <v>13</v>
      </c>
      <c r="L17" s="95">
        <f t="shared" ref="L17:L28" si="8">M17*K17/100</f>
        <v>8</v>
      </c>
      <c r="M17" s="96">
        <f t="shared" si="1"/>
        <v>61.53846153846154</v>
      </c>
      <c r="N17" s="95">
        <f t="shared" ref="N17:N28" si="9">O17*K17/100</f>
        <v>0</v>
      </c>
      <c r="O17" s="97">
        <f t="shared" si="2"/>
        <v>0</v>
      </c>
      <c r="P17" s="62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143">
        <v>7</v>
      </c>
      <c r="E18" s="144"/>
      <c r="F18" s="144">
        <v>42.857142857142854</v>
      </c>
      <c r="G18" s="144">
        <v>57.142857142857146</v>
      </c>
      <c r="H18" s="144"/>
      <c r="I18" s="43">
        <f t="shared" si="3"/>
        <v>3.5714285714285712</v>
      </c>
      <c r="J18" s="21"/>
      <c r="K18" s="98">
        <f t="shared" si="0"/>
        <v>7</v>
      </c>
      <c r="L18" s="99">
        <f t="shared" si="8"/>
        <v>4</v>
      </c>
      <c r="M18" s="100">
        <f t="shared" si="1"/>
        <v>57.142857142857146</v>
      </c>
      <c r="N18" s="99">
        <f t="shared" si="9"/>
        <v>0</v>
      </c>
      <c r="O18" s="101">
        <f t="shared" si="2"/>
        <v>0</v>
      </c>
      <c r="P18" s="62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143">
        <v>14</v>
      </c>
      <c r="E19" s="144"/>
      <c r="F19" s="144">
        <v>42.857142857142854</v>
      </c>
      <c r="G19" s="144">
        <v>42.857142857142854</v>
      </c>
      <c r="H19" s="144">
        <v>14.285714285714286</v>
      </c>
      <c r="I19" s="43">
        <f t="shared" si="3"/>
        <v>3.7142857142857144</v>
      </c>
      <c r="J19" s="21"/>
      <c r="K19" s="98">
        <f t="shared" si="0"/>
        <v>14</v>
      </c>
      <c r="L19" s="99">
        <f t="shared" si="8"/>
        <v>8</v>
      </c>
      <c r="M19" s="100">
        <f t="shared" si="1"/>
        <v>57.142857142857139</v>
      </c>
      <c r="N19" s="99">
        <f t="shared" si="9"/>
        <v>0</v>
      </c>
      <c r="O19" s="101">
        <f t="shared" si="2"/>
        <v>0</v>
      </c>
      <c r="P19" s="62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207">
        <v>8</v>
      </c>
      <c r="E20" s="208"/>
      <c r="F20" s="208"/>
      <c r="G20" s="208">
        <v>100</v>
      </c>
      <c r="H20" s="208"/>
      <c r="I20" s="43">
        <f t="shared" si="3"/>
        <v>4</v>
      </c>
      <c r="J20" s="21"/>
      <c r="K20" s="98">
        <f t="shared" si="0"/>
        <v>8</v>
      </c>
      <c r="L20" s="99">
        <f t="shared" si="8"/>
        <v>8</v>
      </c>
      <c r="M20" s="100">
        <f t="shared" si="1"/>
        <v>100</v>
      </c>
      <c r="N20" s="99">
        <f t="shared" si="9"/>
        <v>0</v>
      </c>
      <c r="O20" s="101">
        <f t="shared" si="2"/>
        <v>0</v>
      </c>
      <c r="P20" s="62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399">
        <v>21</v>
      </c>
      <c r="E21" s="397"/>
      <c r="F21" s="397">
        <v>80.952380952380949</v>
      </c>
      <c r="G21" s="397">
        <v>19.047619047619047</v>
      </c>
      <c r="H21" s="398"/>
      <c r="I21" s="43">
        <f t="shared" ref="I21:I28" si="10">(E21*2+F21*3+G21*4+H21*5)/100</f>
        <v>3.1904761904761902</v>
      </c>
      <c r="J21" s="21"/>
      <c r="K21" s="98">
        <f t="shared" si="0"/>
        <v>21</v>
      </c>
      <c r="L21" s="99">
        <f t="shared" si="8"/>
        <v>4</v>
      </c>
      <c r="M21" s="100">
        <f t="shared" si="1"/>
        <v>19.047619047619047</v>
      </c>
      <c r="N21" s="99">
        <f t="shared" si="9"/>
        <v>0</v>
      </c>
      <c r="O21" s="101">
        <f t="shared" si="2"/>
        <v>0</v>
      </c>
      <c r="P21" s="62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399"/>
      <c r="E22" s="397"/>
      <c r="F22" s="397"/>
      <c r="G22" s="397"/>
      <c r="H22" s="344"/>
      <c r="I22" s="43"/>
      <c r="J22" s="21"/>
      <c r="K22" s="98"/>
      <c r="L22" s="99"/>
      <c r="M22" s="100"/>
      <c r="N22" s="99"/>
      <c r="O22" s="101"/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143">
        <v>10</v>
      </c>
      <c r="E23" s="144"/>
      <c r="F23" s="144">
        <v>80</v>
      </c>
      <c r="G23" s="144">
        <v>20</v>
      </c>
      <c r="H23" s="144"/>
      <c r="I23" s="43">
        <f t="shared" si="10"/>
        <v>3.2</v>
      </c>
      <c r="J23" s="21"/>
      <c r="K23" s="98">
        <f t="shared" ref="K23:K53" si="11">D23</f>
        <v>10</v>
      </c>
      <c r="L23" s="99">
        <f t="shared" si="8"/>
        <v>2</v>
      </c>
      <c r="M23" s="100">
        <f t="shared" ref="M23:M53" si="12">G23+H23</f>
        <v>20</v>
      </c>
      <c r="N23" s="99">
        <f t="shared" si="9"/>
        <v>0</v>
      </c>
      <c r="O23" s="101">
        <f t="shared" ref="O23:O53" si="13">E23</f>
        <v>0</v>
      </c>
    </row>
    <row r="24" spans="1:16" s="1" customFormat="1" ht="15" customHeight="1" x14ac:dyDescent="0.25">
      <c r="A24" s="11">
        <v>8</v>
      </c>
      <c r="B24" s="48">
        <v>20550</v>
      </c>
      <c r="C24" s="19" t="s">
        <v>17</v>
      </c>
      <c r="D24" s="207">
        <v>10</v>
      </c>
      <c r="E24" s="208"/>
      <c r="F24" s="208">
        <v>40</v>
      </c>
      <c r="G24" s="208">
        <v>60</v>
      </c>
      <c r="H24" s="144"/>
      <c r="I24" s="43">
        <f t="shared" si="10"/>
        <v>3.6</v>
      </c>
      <c r="J24" s="21"/>
      <c r="K24" s="98">
        <f t="shared" si="11"/>
        <v>10</v>
      </c>
      <c r="L24" s="99">
        <f t="shared" si="8"/>
        <v>6</v>
      </c>
      <c r="M24" s="100">
        <f t="shared" si="12"/>
        <v>60</v>
      </c>
      <c r="N24" s="112">
        <f t="shared" si="9"/>
        <v>0</v>
      </c>
      <c r="O24" s="101">
        <f t="shared" si="13"/>
        <v>0</v>
      </c>
    </row>
    <row r="25" spans="1:16" s="1" customFormat="1" ht="15" customHeight="1" x14ac:dyDescent="0.25">
      <c r="A25" s="11">
        <v>9</v>
      </c>
      <c r="B25" s="48">
        <v>20630</v>
      </c>
      <c r="C25" s="19" t="s">
        <v>18</v>
      </c>
      <c r="D25" s="401">
        <v>11</v>
      </c>
      <c r="E25" s="400">
        <v>18.181818181818183</v>
      </c>
      <c r="F25" s="400">
        <v>27.272727272727273</v>
      </c>
      <c r="G25" s="400">
        <v>54.545454545454547</v>
      </c>
      <c r="H25" s="144"/>
      <c r="I25" s="43">
        <f t="shared" si="10"/>
        <v>3.3636363636363638</v>
      </c>
      <c r="J25" s="21"/>
      <c r="K25" s="98">
        <f t="shared" si="11"/>
        <v>11</v>
      </c>
      <c r="L25" s="99">
        <f t="shared" si="8"/>
        <v>6</v>
      </c>
      <c r="M25" s="100">
        <f t="shared" si="12"/>
        <v>54.545454545454547</v>
      </c>
      <c r="N25" s="112">
        <f t="shared" si="9"/>
        <v>2.0000000000000004</v>
      </c>
      <c r="O25" s="101">
        <f t="shared" si="13"/>
        <v>18.181818181818183</v>
      </c>
    </row>
    <row r="26" spans="1:16" s="1" customFormat="1" ht="15" customHeight="1" x14ac:dyDescent="0.25">
      <c r="A26" s="11">
        <v>10</v>
      </c>
      <c r="B26" s="48">
        <v>20810</v>
      </c>
      <c r="C26" s="19" t="s">
        <v>19</v>
      </c>
      <c r="D26" s="143">
        <v>10</v>
      </c>
      <c r="E26" s="144">
        <v>10</v>
      </c>
      <c r="F26" s="144">
        <v>60</v>
      </c>
      <c r="G26" s="144">
        <v>30</v>
      </c>
      <c r="H26" s="144"/>
      <c r="I26" s="43">
        <f t="shared" si="10"/>
        <v>3.2</v>
      </c>
      <c r="J26" s="21"/>
      <c r="K26" s="98">
        <f t="shared" si="11"/>
        <v>10</v>
      </c>
      <c r="L26" s="99">
        <f t="shared" si="8"/>
        <v>3</v>
      </c>
      <c r="M26" s="100">
        <f t="shared" si="12"/>
        <v>30</v>
      </c>
      <c r="N26" s="112">
        <f t="shared" si="9"/>
        <v>1</v>
      </c>
      <c r="O26" s="101">
        <f t="shared" si="13"/>
        <v>10</v>
      </c>
    </row>
    <row r="27" spans="1:16" s="1" customFormat="1" ht="15" customHeight="1" x14ac:dyDescent="0.25">
      <c r="A27" s="11">
        <v>11</v>
      </c>
      <c r="B27" s="48">
        <v>20900</v>
      </c>
      <c r="C27" s="19" t="s">
        <v>20</v>
      </c>
      <c r="D27" s="143">
        <v>13</v>
      </c>
      <c r="E27" s="144">
        <v>7.6923076923076925</v>
      </c>
      <c r="F27" s="144">
        <v>76.92307692307692</v>
      </c>
      <c r="G27" s="144">
        <v>15.384615384615385</v>
      </c>
      <c r="H27" s="144"/>
      <c r="I27" s="43">
        <f t="shared" si="10"/>
        <v>3.0769230769230766</v>
      </c>
      <c r="J27" s="21"/>
      <c r="K27" s="98">
        <f t="shared" si="11"/>
        <v>13</v>
      </c>
      <c r="L27" s="99">
        <f t="shared" si="8"/>
        <v>2</v>
      </c>
      <c r="M27" s="100">
        <f t="shared" si="12"/>
        <v>15.384615384615385</v>
      </c>
      <c r="N27" s="112">
        <f t="shared" si="9"/>
        <v>1</v>
      </c>
      <c r="O27" s="101">
        <f t="shared" si="13"/>
        <v>7.6923076923076925</v>
      </c>
    </row>
    <row r="28" spans="1:16" s="1" customFormat="1" ht="15" customHeight="1" thickBot="1" x14ac:dyDescent="0.3">
      <c r="A28" s="12">
        <v>12</v>
      </c>
      <c r="B28" s="52">
        <v>21350</v>
      </c>
      <c r="C28" s="20" t="s">
        <v>22</v>
      </c>
      <c r="D28" s="124">
        <v>9</v>
      </c>
      <c r="E28" s="125"/>
      <c r="F28" s="125">
        <v>22.222222222222221</v>
      </c>
      <c r="G28" s="125">
        <v>77.777777777777771</v>
      </c>
      <c r="H28" s="126"/>
      <c r="I28" s="45">
        <f t="shared" si="10"/>
        <v>3.7777777777777772</v>
      </c>
      <c r="J28" s="21"/>
      <c r="K28" s="102">
        <f t="shared" si="11"/>
        <v>9</v>
      </c>
      <c r="L28" s="103">
        <f t="shared" si="8"/>
        <v>7</v>
      </c>
      <c r="M28" s="104">
        <f t="shared" si="12"/>
        <v>77.777777777777771</v>
      </c>
      <c r="N28" s="150">
        <f t="shared" si="9"/>
        <v>0</v>
      </c>
      <c r="O28" s="105">
        <f t="shared" si="13"/>
        <v>0</v>
      </c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326</v>
      </c>
      <c r="E29" s="38">
        <v>2.3109526638938402</v>
      </c>
      <c r="F29" s="38">
        <v>54.80397537905278</v>
      </c>
      <c r="G29" s="38">
        <v>39.960520760056362</v>
      </c>
      <c r="H29" s="38">
        <v>2.9245511969970175</v>
      </c>
      <c r="I29" s="39">
        <f>AVERAGE(I30:I46)</f>
        <v>3.434986704901565</v>
      </c>
      <c r="J29" s="21"/>
      <c r="K29" s="471">
        <f t="shared" si="11"/>
        <v>326</v>
      </c>
      <c r="L29" s="472">
        <f>SUM(L30:L46)</f>
        <v>123</v>
      </c>
      <c r="M29" s="480">
        <f t="shared" si="12"/>
        <v>42.885071957053377</v>
      </c>
      <c r="N29" s="472">
        <f>SUM(N30:N46)</f>
        <v>10</v>
      </c>
      <c r="O29" s="479">
        <f t="shared" si="13"/>
        <v>2.3109526638938402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207">
        <v>25</v>
      </c>
      <c r="E30" s="208"/>
      <c r="F30" s="208">
        <v>32</v>
      </c>
      <c r="G30" s="208">
        <v>56</v>
      </c>
      <c r="H30" s="208">
        <v>12</v>
      </c>
      <c r="I30" s="42">
        <f t="shared" ref="I30" si="14">(E30*2+F30*3+G30*4+H30*5)/100</f>
        <v>3.8</v>
      </c>
      <c r="J30" s="7"/>
      <c r="K30" s="94">
        <f t="shared" si="11"/>
        <v>25</v>
      </c>
      <c r="L30" s="95">
        <f t="shared" ref="L30:L46" si="15">M30*K30/100</f>
        <v>17</v>
      </c>
      <c r="M30" s="96">
        <f t="shared" si="12"/>
        <v>68</v>
      </c>
      <c r="N30" s="95">
        <f t="shared" ref="N30:N46" si="16">O30*K30/100</f>
        <v>0</v>
      </c>
      <c r="O30" s="97">
        <f t="shared" si="13"/>
        <v>0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143">
        <v>16</v>
      </c>
      <c r="E31" s="144"/>
      <c r="F31" s="144">
        <v>43.75</v>
      </c>
      <c r="G31" s="144">
        <v>56.25</v>
      </c>
      <c r="H31" s="144"/>
      <c r="I31" s="43">
        <f t="shared" ref="I31:I46" si="17">(E31*2+F31*3+G31*4+H31*5)/100</f>
        <v>3.5625</v>
      </c>
      <c r="J31" s="7"/>
      <c r="K31" s="98">
        <f t="shared" si="11"/>
        <v>16</v>
      </c>
      <c r="L31" s="99">
        <f t="shared" si="15"/>
        <v>9</v>
      </c>
      <c r="M31" s="100">
        <f t="shared" si="12"/>
        <v>56.25</v>
      </c>
      <c r="N31" s="99">
        <f t="shared" si="16"/>
        <v>0</v>
      </c>
      <c r="O31" s="101">
        <f t="shared" si="13"/>
        <v>0</v>
      </c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405">
        <v>21</v>
      </c>
      <c r="E32" s="403"/>
      <c r="F32" s="403">
        <v>42.857142857142854</v>
      </c>
      <c r="G32" s="403">
        <v>52.38095238095238</v>
      </c>
      <c r="H32" s="208">
        <v>4.7619047619047619</v>
      </c>
      <c r="I32" s="46">
        <f t="shared" si="17"/>
        <v>3.6190476190476186</v>
      </c>
      <c r="J32" s="7"/>
      <c r="K32" s="98">
        <f t="shared" si="11"/>
        <v>21</v>
      </c>
      <c r="L32" s="99">
        <f t="shared" si="15"/>
        <v>12</v>
      </c>
      <c r="M32" s="100">
        <f t="shared" si="12"/>
        <v>57.142857142857139</v>
      </c>
      <c r="N32" s="99">
        <f t="shared" si="16"/>
        <v>0</v>
      </c>
      <c r="O32" s="101">
        <f t="shared" si="13"/>
        <v>0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207">
        <v>10</v>
      </c>
      <c r="E33" s="208"/>
      <c r="F33" s="208">
        <v>30</v>
      </c>
      <c r="G33" s="208">
        <v>50</v>
      </c>
      <c r="H33" s="303">
        <v>20</v>
      </c>
      <c r="I33" s="43">
        <f t="shared" si="17"/>
        <v>3.9</v>
      </c>
      <c r="J33" s="7"/>
      <c r="K33" s="98">
        <f t="shared" si="11"/>
        <v>10</v>
      </c>
      <c r="L33" s="99">
        <f t="shared" si="15"/>
        <v>7</v>
      </c>
      <c r="M33" s="100">
        <f t="shared" si="12"/>
        <v>70</v>
      </c>
      <c r="N33" s="99">
        <f t="shared" si="16"/>
        <v>0</v>
      </c>
      <c r="O33" s="101">
        <f t="shared" si="13"/>
        <v>0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399">
        <v>19</v>
      </c>
      <c r="E34" s="397"/>
      <c r="F34" s="397">
        <v>21.05263157894737</v>
      </c>
      <c r="G34" s="397">
        <v>73.684210526315795</v>
      </c>
      <c r="H34" s="398">
        <v>5.2631578947368425</v>
      </c>
      <c r="I34" s="43">
        <f t="shared" si="17"/>
        <v>3.8421052631578956</v>
      </c>
      <c r="J34" s="7"/>
      <c r="K34" s="98">
        <f t="shared" si="11"/>
        <v>19</v>
      </c>
      <c r="L34" s="99">
        <f t="shared" si="15"/>
        <v>15</v>
      </c>
      <c r="M34" s="100">
        <f t="shared" si="12"/>
        <v>78.94736842105263</v>
      </c>
      <c r="N34" s="99">
        <f t="shared" si="16"/>
        <v>0</v>
      </c>
      <c r="O34" s="101">
        <f t="shared" si="13"/>
        <v>0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143">
        <v>12</v>
      </c>
      <c r="E35" s="144">
        <v>8.3333333333333339</v>
      </c>
      <c r="F35" s="144">
        <v>58.333333333333336</v>
      </c>
      <c r="G35" s="144">
        <v>33.333333333333336</v>
      </c>
      <c r="H35" s="144"/>
      <c r="I35" s="43">
        <f t="shared" si="17"/>
        <v>3.25</v>
      </c>
      <c r="J35" s="7"/>
      <c r="K35" s="98">
        <f t="shared" si="11"/>
        <v>12</v>
      </c>
      <c r="L35" s="99">
        <f t="shared" si="15"/>
        <v>4</v>
      </c>
      <c r="M35" s="100">
        <f t="shared" si="12"/>
        <v>33.333333333333336</v>
      </c>
      <c r="N35" s="99">
        <f t="shared" si="16"/>
        <v>1</v>
      </c>
      <c r="O35" s="101">
        <f t="shared" si="13"/>
        <v>8.3333333333333339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399">
        <v>55</v>
      </c>
      <c r="E36" s="397">
        <v>5.4545454545454541</v>
      </c>
      <c r="F36" s="397">
        <v>80</v>
      </c>
      <c r="G36" s="397">
        <v>14.545454545454545</v>
      </c>
      <c r="H36" s="398"/>
      <c r="I36" s="43">
        <f t="shared" si="17"/>
        <v>3.0909090909090908</v>
      </c>
      <c r="J36" s="7"/>
      <c r="K36" s="98">
        <f t="shared" si="11"/>
        <v>55</v>
      </c>
      <c r="L36" s="99">
        <f t="shared" si="15"/>
        <v>8</v>
      </c>
      <c r="M36" s="100">
        <f t="shared" si="12"/>
        <v>14.545454545454545</v>
      </c>
      <c r="N36" s="112">
        <f t="shared" si="16"/>
        <v>3</v>
      </c>
      <c r="O36" s="101">
        <f t="shared" si="13"/>
        <v>5.4545454545454541</v>
      </c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143">
        <v>20</v>
      </c>
      <c r="E37" s="144">
        <v>5</v>
      </c>
      <c r="F37" s="144">
        <v>70</v>
      </c>
      <c r="G37" s="144">
        <v>25</v>
      </c>
      <c r="H37" s="144"/>
      <c r="I37" s="43">
        <f t="shared" si="17"/>
        <v>3.2</v>
      </c>
      <c r="J37" s="7"/>
      <c r="K37" s="98">
        <f t="shared" si="11"/>
        <v>20</v>
      </c>
      <c r="L37" s="99">
        <f t="shared" si="15"/>
        <v>5</v>
      </c>
      <c r="M37" s="100">
        <f t="shared" si="12"/>
        <v>25</v>
      </c>
      <c r="N37" s="112">
        <f t="shared" si="16"/>
        <v>1</v>
      </c>
      <c r="O37" s="101">
        <f t="shared" si="13"/>
        <v>5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143">
        <v>6</v>
      </c>
      <c r="E38" s="144"/>
      <c r="F38" s="144">
        <v>50</v>
      </c>
      <c r="G38" s="144">
        <v>50</v>
      </c>
      <c r="H38" s="144"/>
      <c r="I38" s="43">
        <f t="shared" si="17"/>
        <v>3.5</v>
      </c>
      <c r="J38" s="7"/>
      <c r="K38" s="98">
        <f t="shared" si="11"/>
        <v>6</v>
      </c>
      <c r="L38" s="99">
        <f t="shared" si="15"/>
        <v>3</v>
      </c>
      <c r="M38" s="100">
        <f t="shared" si="12"/>
        <v>50</v>
      </c>
      <c r="N38" s="112">
        <f t="shared" si="16"/>
        <v>0</v>
      </c>
      <c r="O38" s="101">
        <f t="shared" si="13"/>
        <v>0</v>
      </c>
    </row>
    <row r="39" spans="1:15" s="1" customFormat="1" ht="15" customHeight="1" x14ac:dyDescent="0.25">
      <c r="A39" s="11">
        <v>10</v>
      </c>
      <c r="B39" s="48">
        <v>30500</v>
      </c>
      <c r="C39" s="19" t="s">
        <v>30</v>
      </c>
      <c r="D39" s="143">
        <v>18</v>
      </c>
      <c r="E39" s="144"/>
      <c r="F39" s="144">
        <v>88.888888888888886</v>
      </c>
      <c r="G39" s="144">
        <v>11.111111111111111</v>
      </c>
      <c r="H39" s="144"/>
      <c r="I39" s="43">
        <f t="shared" si="17"/>
        <v>3.1111111111111107</v>
      </c>
      <c r="J39" s="7"/>
      <c r="K39" s="98">
        <f t="shared" si="11"/>
        <v>18</v>
      </c>
      <c r="L39" s="99">
        <f t="shared" si="15"/>
        <v>2</v>
      </c>
      <c r="M39" s="100">
        <f t="shared" si="12"/>
        <v>11.111111111111111</v>
      </c>
      <c r="N39" s="112">
        <f t="shared" si="16"/>
        <v>0</v>
      </c>
      <c r="O39" s="101">
        <f t="shared" si="13"/>
        <v>0</v>
      </c>
    </row>
    <row r="40" spans="1:15" s="1" customFormat="1" ht="15" customHeight="1" x14ac:dyDescent="0.25">
      <c r="A40" s="11">
        <v>11</v>
      </c>
      <c r="B40" s="48">
        <v>30530</v>
      </c>
      <c r="C40" s="19" t="s">
        <v>31</v>
      </c>
      <c r="D40" s="207">
        <v>25</v>
      </c>
      <c r="E40" s="208">
        <v>4</v>
      </c>
      <c r="F40" s="208">
        <v>80</v>
      </c>
      <c r="G40" s="208">
        <v>16</v>
      </c>
      <c r="H40" s="208"/>
      <c r="I40" s="43">
        <f t="shared" si="17"/>
        <v>3.12</v>
      </c>
      <c r="J40" s="7"/>
      <c r="K40" s="98">
        <f t="shared" si="11"/>
        <v>25</v>
      </c>
      <c r="L40" s="99">
        <f t="shared" si="15"/>
        <v>4</v>
      </c>
      <c r="M40" s="100">
        <f t="shared" si="12"/>
        <v>16</v>
      </c>
      <c r="N40" s="112">
        <f t="shared" si="16"/>
        <v>1</v>
      </c>
      <c r="O40" s="101">
        <f t="shared" si="13"/>
        <v>4</v>
      </c>
    </row>
    <row r="41" spans="1:15" s="1" customFormat="1" ht="15" customHeight="1" x14ac:dyDescent="0.25">
      <c r="A41" s="11">
        <v>12</v>
      </c>
      <c r="B41" s="48">
        <v>30640</v>
      </c>
      <c r="C41" s="19" t="s">
        <v>32</v>
      </c>
      <c r="D41" s="143">
        <v>14</v>
      </c>
      <c r="E41" s="144"/>
      <c r="F41" s="144">
        <v>42.857142857142854</v>
      </c>
      <c r="G41" s="144">
        <v>57.142857142857146</v>
      </c>
      <c r="H41" s="144"/>
      <c r="I41" s="43">
        <f t="shared" si="17"/>
        <v>3.5714285714285712</v>
      </c>
      <c r="J41" s="7"/>
      <c r="K41" s="98">
        <f t="shared" si="11"/>
        <v>14</v>
      </c>
      <c r="L41" s="99">
        <f t="shared" si="15"/>
        <v>8</v>
      </c>
      <c r="M41" s="100">
        <f t="shared" si="12"/>
        <v>57.142857142857146</v>
      </c>
      <c r="N41" s="99">
        <f t="shared" si="16"/>
        <v>0</v>
      </c>
      <c r="O41" s="101">
        <f t="shared" si="13"/>
        <v>0</v>
      </c>
    </row>
    <row r="42" spans="1:15" s="1" customFormat="1" ht="15" customHeight="1" x14ac:dyDescent="0.25">
      <c r="A42" s="11">
        <v>13</v>
      </c>
      <c r="B42" s="48">
        <v>30650</v>
      </c>
      <c r="C42" s="19" t="s">
        <v>33</v>
      </c>
      <c r="D42" s="207">
        <v>27</v>
      </c>
      <c r="E42" s="208">
        <v>7.4074074074074074</v>
      </c>
      <c r="F42" s="208">
        <v>85.18518518518519</v>
      </c>
      <c r="G42" s="208">
        <v>7.4074074074074074</v>
      </c>
      <c r="H42" s="208"/>
      <c r="I42" s="43">
        <f t="shared" si="17"/>
        <v>3</v>
      </c>
      <c r="J42" s="7"/>
      <c r="K42" s="98">
        <f t="shared" si="11"/>
        <v>27</v>
      </c>
      <c r="L42" s="99">
        <f t="shared" si="15"/>
        <v>2</v>
      </c>
      <c r="M42" s="100">
        <f t="shared" si="12"/>
        <v>7.4074074074074074</v>
      </c>
      <c r="N42" s="99">
        <f t="shared" si="16"/>
        <v>2</v>
      </c>
      <c r="O42" s="101">
        <f t="shared" si="13"/>
        <v>7.4074074074074074</v>
      </c>
    </row>
    <row r="43" spans="1:15" s="1" customFormat="1" ht="15" customHeight="1" x14ac:dyDescent="0.25">
      <c r="A43" s="11">
        <v>14</v>
      </c>
      <c r="B43" s="48">
        <v>30790</v>
      </c>
      <c r="C43" s="19" t="s">
        <v>34</v>
      </c>
      <c r="D43" s="143">
        <v>7</v>
      </c>
      <c r="E43" s="144"/>
      <c r="F43" s="144">
        <v>71.428571428571431</v>
      </c>
      <c r="G43" s="144">
        <v>28.571428571428573</v>
      </c>
      <c r="H43" s="144"/>
      <c r="I43" s="43">
        <f t="shared" si="17"/>
        <v>3.2857142857142856</v>
      </c>
      <c r="J43" s="7"/>
      <c r="K43" s="98">
        <f t="shared" si="11"/>
        <v>7</v>
      </c>
      <c r="L43" s="99">
        <f t="shared" si="15"/>
        <v>2</v>
      </c>
      <c r="M43" s="100">
        <f t="shared" si="12"/>
        <v>28.571428571428573</v>
      </c>
      <c r="N43" s="112">
        <f t="shared" si="16"/>
        <v>0</v>
      </c>
      <c r="O43" s="101">
        <f t="shared" si="13"/>
        <v>0</v>
      </c>
    </row>
    <row r="44" spans="1:15" s="1" customFormat="1" ht="15" customHeight="1" x14ac:dyDescent="0.25">
      <c r="A44" s="11">
        <v>15</v>
      </c>
      <c r="B44" s="48">
        <v>30890</v>
      </c>
      <c r="C44" s="19" t="s">
        <v>35</v>
      </c>
      <c r="D44" s="143">
        <v>22</v>
      </c>
      <c r="E44" s="144">
        <v>9.0909090909090917</v>
      </c>
      <c r="F44" s="144">
        <v>54.545454545454547</v>
      </c>
      <c r="G44" s="144">
        <v>36.363636363636367</v>
      </c>
      <c r="H44" s="144"/>
      <c r="I44" s="43">
        <f t="shared" si="17"/>
        <v>3.2727272727272725</v>
      </c>
      <c r="J44" s="7"/>
      <c r="K44" s="98">
        <f t="shared" si="11"/>
        <v>22</v>
      </c>
      <c r="L44" s="99">
        <f t="shared" si="15"/>
        <v>8.0000000000000018</v>
      </c>
      <c r="M44" s="100">
        <f t="shared" si="12"/>
        <v>36.363636363636367</v>
      </c>
      <c r="N44" s="99">
        <f t="shared" si="16"/>
        <v>2.0000000000000004</v>
      </c>
      <c r="O44" s="101">
        <f t="shared" si="13"/>
        <v>9.0909090909090917</v>
      </c>
    </row>
    <row r="45" spans="1:15" s="1" customFormat="1" ht="15" customHeight="1" x14ac:dyDescent="0.25">
      <c r="A45" s="11">
        <v>16</v>
      </c>
      <c r="B45" s="48">
        <v>30940</v>
      </c>
      <c r="C45" s="19" t="s">
        <v>36</v>
      </c>
      <c r="D45" s="205">
        <v>13</v>
      </c>
      <c r="E45" s="206"/>
      <c r="F45" s="206">
        <v>30.76923076923077</v>
      </c>
      <c r="G45" s="206">
        <v>61.53846153846154</v>
      </c>
      <c r="H45" s="144">
        <v>7.6923076923076925</v>
      </c>
      <c r="I45" s="43">
        <f t="shared" si="17"/>
        <v>3.7692307692307692</v>
      </c>
      <c r="J45" s="7"/>
      <c r="K45" s="98">
        <f t="shared" si="11"/>
        <v>13</v>
      </c>
      <c r="L45" s="99">
        <f t="shared" si="15"/>
        <v>9</v>
      </c>
      <c r="M45" s="100">
        <f t="shared" si="12"/>
        <v>69.230769230769226</v>
      </c>
      <c r="N45" s="99">
        <f t="shared" si="16"/>
        <v>0</v>
      </c>
      <c r="O45" s="101">
        <f t="shared" si="13"/>
        <v>0</v>
      </c>
    </row>
    <row r="46" spans="1:15" s="1" customFormat="1" ht="15" customHeight="1" thickBot="1" x14ac:dyDescent="0.3">
      <c r="A46" s="11">
        <v>17</v>
      </c>
      <c r="B46" s="52">
        <v>31480</v>
      </c>
      <c r="C46" s="20" t="s">
        <v>38</v>
      </c>
      <c r="D46" s="124">
        <v>16</v>
      </c>
      <c r="E46" s="125"/>
      <c r="F46" s="125">
        <v>50</v>
      </c>
      <c r="G46" s="125">
        <v>50</v>
      </c>
      <c r="H46" s="126"/>
      <c r="I46" s="45">
        <f t="shared" si="17"/>
        <v>3.5</v>
      </c>
      <c r="J46" s="7"/>
      <c r="K46" s="102">
        <f t="shared" si="11"/>
        <v>16</v>
      </c>
      <c r="L46" s="103">
        <f t="shared" si="15"/>
        <v>8</v>
      </c>
      <c r="M46" s="104">
        <f t="shared" si="12"/>
        <v>50</v>
      </c>
      <c r="N46" s="103">
        <f t="shared" si="16"/>
        <v>0</v>
      </c>
      <c r="O46" s="105">
        <f t="shared" si="13"/>
        <v>0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230</v>
      </c>
      <c r="E47" s="83">
        <v>8.9783281733746119</v>
      </c>
      <c r="F47" s="83">
        <v>45.306563595236589</v>
      </c>
      <c r="G47" s="83">
        <v>43.56770541061136</v>
      </c>
      <c r="H47" s="83">
        <v>2.1474028207774336</v>
      </c>
      <c r="I47" s="41">
        <f>AVERAGE(I48:I66)</f>
        <v>3.3888418287879163</v>
      </c>
      <c r="J47" s="21"/>
      <c r="K47" s="471">
        <f t="shared" si="11"/>
        <v>230</v>
      </c>
      <c r="L47" s="472">
        <f>SUM(L48:L66)</f>
        <v>118</v>
      </c>
      <c r="M47" s="480">
        <f t="shared" si="12"/>
        <v>45.715108231388797</v>
      </c>
      <c r="N47" s="472">
        <f>SUM(N48:N66)</f>
        <v>6</v>
      </c>
      <c r="O47" s="479">
        <f t="shared" si="13"/>
        <v>8.9783281733746119</v>
      </c>
    </row>
    <row r="48" spans="1:15" s="1" customFormat="1" ht="15" customHeight="1" x14ac:dyDescent="0.25">
      <c r="A48" s="60">
        <v>1</v>
      </c>
      <c r="B48" s="49">
        <v>40010</v>
      </c>
      <c r="C48" s="13" t="s">
        <v>39</v>
      </c>
      <c r="D48" s="207">
        <v>18</v>
      </c>
      <c r="E48" s="208"/>
      <c r="F48" s="208">
        <v>16.666666666666668</v>
      </c>
      <c r="G48" s="208">
        <v>77.777777777777771</v>
      </c>
      <c r="H48" s="208">
        <v>5.5555555555555554</v>
      </c>
      <c r="I48" s="42">
        <f t="shared" ref="I48:I55" si="18">(E48*2+F48*3+G48*4+H48*5)/100</f>
        <v>3.8888888888888884</v>
      </c>
      <c r="J48" s="21"/>
      <c r="K48" s="94">
        <f t="shared" si="11"/>
        <v>18</v>
      </c>
      <c r="L48" s="95">
        <f t="shared" ref="L48:L55" si="19">M48*K48/100</f>
        <v>15</v>
      </c>
      <c r="M48" s="96">
        <f t="shared" si="12"/>
        <v>83.333333333333329</v>
      </c>
      <c r="N48" s="95">
        <f t="shared" ref="N48:N55" si="20">O48*K48/100</f>
        <v>0</v>
      </c>
      <c r="O48" s="97">
        <f t="shared" si="13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143">
        <v>2</v>
      </c>
      <c r="E49" s="144"/>
      <c r="F49" s="144"/>
      <c r="G49" s="144">
        <v>100</v>
      </c>
      <c r="H49" s="144"/>
      <c r="I49" s="43">
        <f t="shared" si="18"/>
        <v>4</v>
      </c>
      <c r="J49" s="21"/>
      <c r="K49" s="98">
        <f t="shared" si="11"/>
        <v>2</v>
      </c>
      <c r="L49" s="99">
        <f t="shared" si="19"/>
        <v>2</v>
      </c>
      <c r="M49" s="100">
        <f t="shared" si="12"/>
        <v>100</v>
      </c>
      <c r="N49" s="99">
        <f t="shared" si="20"/>
        <v>0</v>
      </c>
      <c r="O49" s="101">
        <f t="shared" si="13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143">
        <v>24</v>
      </c>
      <c r="E50" s="144"/>
      <c r="F50" s="144">
        <v>16.666666666666668</v>
      </c>
      <c r="G50" s="144">
        <v>79.166666666666671</v>
      </c>
      <c r="H50" s="144">
        <v>4.166666666666667</v>
      </c>
      <c r="I50" s="43">
        <f t="shared" si="18"/>
        <v>3.875</v>
      </c>
      <c r="J50" s="21"/>
      <c r="K50" s="98">
        <f t="shared" si="11"/>
        <v>24</v>
      </c>
      <c r="L50" s="99">
        <f t="shared" si="19"/>
        <v>20.000000000000004</v>
      </c>
      <c r="M50" s="100">
        <f t="shared" si="12"/>
        <v>83.333333333333343</v>
      </c>
      <c r="N50" s="99">
        <f t="shared" si="20"/>
        <v>0</v>
      </c>
      <c r="O50" s="101">
        <f t="shared" si="13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143">
        <v>38</v>
      </c>
      <c r="E51" s="144">
        <v>2.6315789473684212</v>
      </c>
      <c r="F51" s="144">
        <v>55.263157894736842</v>
      </c>
      <c r="G51" s="144">
        <v>34.210526315789473</v>
      </c>
      <c r="H51" s="144">
        <v>7.8947368421052628</v>
      </c>
      <c r="I51" s="43">
        <f t="shared" si="18"/>
        <v>3.4736842105263155</v>
      </c>
      <c r="J51" s="21"/>
      <c r="K51" s="98">
        <f t="shared" si="11"/>
        <v>38</v>
      </c>
      <c r="L51" s="99">
        <f t="shared" si="19"/>
        <v>15.999999999999998</v>
      </c>
      <c r="M51" s="100">
        <f t="shared" si="12"/>
        <v>42.105263157894733</v>
      </c>
      <c r="N51" s="99">
        <f t="shared" si="20"/>
        <v>1</v>
      </c>
      <c r="O51" s="101">
        <f t="shared" si="13"/>
        <v>2.6315789473684212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207">
        <v>29</v>
      </c>
      <c r="E52" s="208"/>
      <c r="F52" s="208">
        <v>68.965517241379317</v>
      </c>
      <c r="G52" s="208">
        <v>31.03448275862069</v>
      </c>
      <c r="H52" s="208"/>
      <c r="I52" s="43">
        <f t="shared" si="18"/>
        <v>3.3103448275862069</v>
      </c>
      <c r="J52" s="21"/>
      <c r="K52" s="98">
        <f t="shared" si="11"/>
        <v>29</v>
      </c>
      <c r="L52" s="99">
        <f t="shared" si="19"/>
        <v>9</v>
      </c>
      <c r="M52" s="100">
        <f t="shared" si="12"/>
        <v>31.03448275862069</v>
      </c>
      <c r="N52" s="99">
        <f t="shared" si="20"/>
        <v>0</v>
      </c>
      <c r="O52" s="101">
        <f t="shared" si="13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07">
        <v>15</v>
      </c>
      <c r="E53" s="208"/>
      <c r="F53" s="208">
        <v>40</v>
      </c>
      <c r="G53" s="208">
        <v>46.666666666666664</v>
      </c>
      <c r="H53" s="208">
        <v>13.333333333333334</v>
      </c>
      <c r="I53" s="43">
        <f t="shared" si="18"/>
        <v>3.7333333333333329</v>
      </c>
      <c r="J53" s="21"/>
      <c r="K53" s="98">
        <f t="shared" si="11"/>
        <v>15</v>
      </c>
      <c r="L53" s="99">
        <f t="shared" si="19"/>
        <v>9</v>
      </c>
      <c r="M53" s="100">
        <f t="shared" si="12"/>
        <v>60</v>
      </c>
      <c r="N53" s="99">
        <f t="shared" si="20"/>
        <v>0</v>
      </c>
      <c r="O53" s="101">
        <f t="shared" si="13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3"/>
      <c r="E54" s="144"/>
      <c r="F54" s="144"/>
      <c r="G54" s="144"/>
      <c r="H54" s="144"/>
      <c r="I54" s="43"/>
      <c r="J54" s="21"/>
      <c r="K54" s="98"/>
      <c r="L54" s="99"/>
      <c r="M54" s="100"/>
      <c r="N54" s="112"/>
      <c r="O54" s="101"/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3">
        <v>12</v>
      </c>
      <c r="E55" s="144"/>
      <c r="F55" s="144">
        <v>41.666666666666664</v>
      </c>
      <c r="G55" s="144">
        <v>58.333333333333336</v>
      </c>
      <c r="H55" s="144"/>
      <c r="I55" s="43">
        <f t="shared" si="18"/>
        <v>3.5833333333333339</v>
      </c>
      <c r="J55" s="21"/>
      <c r="K55" s="98">
        <f t="shared" ref="K55:K60" si="21">D55</f>
        <v>12</v>
      </c>
      <c r="L55" s="99">
        <f t="shared" si="19"/>
        <v>7</v>
      </c>
      <c r="M55" s="100">
        <f t="shared" ref="M55:M60" si="22">G55+H55</f>
        <v>58.333333333333336</v>
      </c>
      <c r="N55" s="99">
        <f t="shared" si="20"/>
        <v>0</v>
      </c>
      <c r="O55" s="101">
        <f t="shared" ref="O55:O60" si="23">E55</f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399">
        <v>6</v>
      </c>
      <c r="E56" s="397"/>
      <c r="F56" s="397">
        <v>66.666666666666671</v>
      </c>
      <c r="G56" s="397">
        <v>33.333333333333336</v>
      </c>
      <c r="H56" s="398"/>
      <c r="I56" s="43">
        <f t="shared" ref="I56:I66" si="24">(E56*2+F56*3+G56*4+H56*5)/100</f>
        <v>3.3333333333333339</v>
      </c>
      <c r="J56" s="21"/>
      <c r="K56" s="98">
        <f t="shared" si="21"/>
        <v>6</v>
      </c>
      <c r="L56" s="99">
        <f t="shared" si="6"/>
        <v>2</v>
      </c>
      <c r="M56" s="100">
        <f t="shared" si="22"/>
        <v>33.333333333333336</v>
      </c>
      <c r="N56" s="112">
        <f t="shared" si="7"/>
        <v>0</v>
      </c>
      <c r="O56" s="101">
        <f t="shared" si="23"/>
        <v>0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399">
        <v>1</v>
      </c>
      <c r="E57" s="397"/>
      <c r="F57" s="397">
        <v>100</v>
      </c>
      <c r="G57" s="397"/>
      <c r="H57" s="398"/>
      <c r="I57" s="43">
        <f t="shared" si="24"/>
        <v>3</v>
      </c>
      <c r="J57" s="21"/>
      <c r="K57" s="98">
        <f t="shared" si="21"/>
        <v>1</v>
      </c>
      <c r="L57" s="99">
        <f t="shared" si="6"/>
        <v>0</v>
      </c>
      <c r="M57" s="100">
        <f t="shared" si="22"/>
        <v>0</v>
      </c>
      <c r="N57" s="99">
        <f t="shared" si="7"/>
        <v>0</v>
      </c>
      <c r="O57" s="101">
        <f t="shared" si="23"/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3">
        <v>13</v>
      </c>
      <c r="E58" s="144"/>
      <c r="F58" s="144">
        <v>61.53846153846154</v>
      </c>
      <c r="G58" s="144">
        <v>38.46153846153846</v>
      </c>
      <c r="H58" s="144"/>
      <c r="I58" s="43">
        <f t="shared" si="24"/>
        <v>3.3846153846153846</v>
      </c>
      <c r="J58" s="21"/>
      <c r="K58" s="98">
        <f t="shared" si="21"/>
        <v>13</v>
      </c>
      <c r="L58" s="99">
        <f t="shared" si="6"/>
        <v>5</v>
      </c>
      <c r="M58" s="100">
        <f t="shared" si="22"/>
        <v>38.46153846153846</v>
      </c>
      <c r="N58" s="99">
        <f t="shared" si="7"/>
        <v>0</v>
      </c>
      <c r="O58" s="101">
        <f t="shared" si="23"/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3">
        <v>6</v>
      </c>
      <c r="E59" s="144">
        <v>33.333333333333336</v>
      </c>
      <c r="F59" s="144">
        <v>50</v>
      </c>
      <c r="G59" s="144">
        <v>16.666666666666668</v>
      </c>
      <c r="H59" s="144"/>
      <c r="I59" s="43">
        <f t="shared" si="24"/>
        <v>2.8333333333333339</v>
      </c>
      <c r="J59" s="21"/>
      <c r="K59" s="98">
        <f t="shared" si="21"/>
        <v>6</v>
      </c>
      <c r="L59" s="99">
        <f t="shared" si="6"/>
        <v>1</v>
      </c>
      <c r="M59" s="100">
        <f t="shared" si="22"/>
        <v>16.666666666666668</v>
      </c>
      <c r="N59" s="99">
        <f t="shared" si="7"/>
        <v>2</v>
      </c>
      <c r="O59" s="101">
        <f t="shared" si="23"/>
        <v>33.333333333333336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143">
        <v>18</v>
      </c>
      <c r="E60" s="144"/>
      <c r="F60" s="144">
        <v>44.444444444444443</v>
      </c>
      <c r="G60" s="144">
        <v>50</v>
      </c>
      <c r="H60" s="144">
        <v>5.5555555555555554</v>
      </c>
      <c r="I60" s="43">
        <f t="shared" si="24"/>
        <v>3.6111111111111107</v>
      </c>
      <c r="J60" s="21"/>
      <c r="K60" s="98">
        <f t="shared" si="21"/>
        <v>18</v>
      </c>
      <c r="L60" s="99">
        <f t="shared" si="6"/>
        <v>10</v>
      </c>
      <c r="M60" s="100">
        <f t="shared" si="22"/>
        <v>55.555555555555557</v>
      </c>
      <c r="N60" s="99">
        <f t="shared" si="7"/>
        <v>0</v>
      </c>
      <c r="O60" s="101">
        <f t="shared" si="23"/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207"/>
      <c r="E61" s="208"/>
      <c r="F61" s="208"/>
      <c r="G61" s="144"/>
      <c r="H61" s="144"/>
      <c r="I61" s="43"/>
      <c r="J61" s="21"/>
      <c r="K61" s="98"/>
      <c r="L61" s="99"/>
      <c r="M61" s="100"/>
      <c r="N61" s="112"/>
      <c r="O61" s="101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143">
        <v>7</v>
      </c>
      <c r="E62" s="144"/>
      <c r="F62" s="144">
        <v>28.571428571428573</v>
      </c>
      <c r="G62" s="144">
        <v>71.428571428571431</v>
      </c>
      <c r="H62" s="144"/>
      <c r="I62" s="43">
        <f t="shared" si="24"/>
        <v>3.7142857142857144</v>
      </c>
      <c r="J62" s="21"/>
      <c r="K62" s="98">
        <f t="shared" ref="K62:K91" si="25">D62</f>
        <v>7</v>
      </c>
      <c r="L62" s="99">
        <f t="shared" si="6"/>
        <v>5</v>
      </c>
      <c r="M62" s="100">
        <f t="shared" ref="M62:M91" si="26">G62+H62</f>
        <v>71.428571428571431</v>
      </c>
      <c r="N62" s="112">
        <f t="shared" si="7"/>
        <v>0</v>
      </c>
      <c r="O62" s="101">
        <f t="shared" ref="O62:O91" si="27">E62</f>
        <v>0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07">
        <v>12</v>
      </c>
      <c r="E63" s="208"/>
      <c r="F63" s="208">
        <v>75</v>
      </c>
      <c r="G63" s="327">
        <v>25</v>
      </c>
      <c r="H63" s="327"/>
      <c r="I63" s="43">
        <f t="shared" si="24"/>
        <v>3.25</v>
      </c>
      <c r="J63" s="21"/>
      <c r="K63" s="98">
        <f t="shared" si="25"/>
        <v>12</v>
      </c>
      <c r="L63" s="99">
        <f t="shared" si="6"/>
        <v>3</v>
      </c>
      <c r="M63" s="100">
        <f t="shared" si="26"/>
        <v>25</v>
      </c>
      <c r="N63" s="112">
        <f t="shared" si="7"/>
        <v>0</v>
      </c>
      <c r="O63" s="101">
        <f t="shared" si="27"/>
        <v>0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07">
        <v>2</v>
      </c>
      <c r="E64" s="208">
        <v>100</v>
      </c>
      <c r="F64" s="208"/>
      <c r="G64" s="208"/>
      <c r="H64" s="327"/>
      <c r="I64" s="43">
        <f t="shared" si="24"/>
        <v>2</v>
      </c>
      <c r="J64" s="21"/>
      <c r="K64" s="98">
        <f t="shared" si="25"/>
        <v>2</v>
      </c>
      <c r="L64" s="99">
        <f t="shared" si="6"/>
        <v>0</v>
      </c>
      <c r="M64" s="100">
        <f t="shared" si="26"/>
        <v>0</v>
      </c>
      <c r="N64" s="112">
        <f t="shared" si="7"/>
        <v>2</v>
      </c>
      <c r="O64" s="101">
        <f t="shared" si="27"/>
        <v>100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399">
        <v>21</v>
      </c>
      <c r="E65" s="397"/>
      <c r="F65" s="397">
        <v>38.095238095238095</v>
      </c>
      <c r="G65" s="397">
        <v>61.904761904761905</v>
      </c>
      <c r="H65" s="398"/>
      <c r="I65" s="46">
        <f t="shared" si="24"/>
        <v>3.6190476190476191</v>
      </c>
      <c r="J65" s="21"/>
      <c r="K65" s="98">
        <f t="shared" si="25"/>
        <v>21</v>
      </c>
      <c r="L65" s="99">
        <f t="shared" si="6"/>
        <v>13</v>
      </c>
      <c r="M65" s="100">
        <f t="shared" si="26"/>
        <v>61.904761904761905</v>
      </c>
      <c r="N65" s="112">
        <f t="shared" si="7"/>
        <v>0</v>
      </c>
      <c r="O65" s="101">
        <f t="shared" si="27"/>
        <v>0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401">
        <v>6</v>
      </c>
      <c r="E66" s="400">
        <v>16.666666666666668</v>
      </c>
      <c r="F66" s="400">
        <v>66.666666666666671</v>
      </c>
      <c r="G66" s="400">
        <v>16.666666666666668</v>
      </c>
      <c r="H66" s="364"/>
      <c r="I66" s="43">
        <f t="shared" si="24"/>
        <v>3</v>
      </c>
      <c r="J66" s="21"/>
      <c r="K66" s="102">
        <f t="shared" si="25"/>
        <v>6</v>
      </c>
      <c r="L66" s="103">
        <f t="shared" si="6"/>
        <v>1</v>
      </c>
      <c r="M66" s="104">
        <f t="shared" si="26"/>
        <v>16.666666666666668</v>
      </c>
      <c r="N66" s="150">
        <f t="shared" si="7"/>
        <v>1</v>
      </c>
      <c r="O66" s="105">
        <f t="shared" si="27"/>
        <v>16.666666666666668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220</v>
      </c>
      <c r="E67" s="38">
        <v>0</v>
      </c>
      <c r="F67" s="38">
        <v>49.289616035305691</v>
      </c>
      <c r="G67" s="38">
        <v>44.665735336012069</v>
      </c>
      <c r="H67" s="38">
        <v>6.0446486286822418</v>
      </c>
      <c r="I67" s="39">
        <f>AVERAGE(I68:I81)</f>
        <v>3.5675503259337655</v>
      </c>
      <c r="J67" s="21"/>
      <c r="K67" s="471">
        <f t="shared" si="25"/>
        <v>220</v>
      </c>
      <c r="L67" s="472">
        <f>SUM(L68:L81)</f>
        <v>101</v>
      </c>
      <c r="M67" s="480">
        <f t="shared" si="26"/>
        <v>50.710383964694309</v>
      </c>
      <c r="N67" s="472">
        <f>SUM(N68:N81)</f>
        <v>0</v>
      </c>
      <c r="O67" s="479">
        <f t="shared" si="27"/>
        <v>0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07">
        <v>17</v>
      </c>
      <c r="E68" s="208"/>
      <c r="F68" s="208">
        <v>47.058823529411768</v>
      </c>
      <c r="G68" s="208">
        <v>52.941176470588232</v>
      </c>
      <c r="H68" s="208"/>
      <c r="I68" s="43">
        <f t="shared" ref="I68:I81" si="28">(E68*2+F68*3+G68*4+H68*5)/100</f>
        <v>3.5294117647058822</v>
      </c>
      <c r="J68" s="21"/>
      <c r="K68" s="94">
        <f t="shared" si="25"/>
        <v>17</v>
      </c>
      <c r="L68" s="95">
        <f t="shared" ref="L68:L81" si="29">M68*K68/100</f>
        <v>9</v>
      </c>
      <c r="M68" s="96">
        <f t="shared" si="26"/>
        <v>52.941176470588232</v>
      </c>
      <c r="N68" s="95">
        <f t="shared" ref="N68:N81" si="30">O68*K68/100</f>
        <v>0</v>
      </c>
      <c r="O68" s="97">
        <f t="shared" si="27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399">
        <v>10</v>
      </c>
      <c r="E69" s="397"/>
      <c r="F69" s="397">
        <v>30</v>
      </c>
      <c r="G69" s="397">
        <v>50</v>
      </c>
      <c r="H69" s="398">
        <v>20</v>
      </c>
      <c r="I69" s="43">
        <f t="shared" si="28"/>
        <v>3.9</v>
      </c>
      <c r="J69" s="21"/>
      <c r="K69" s="98">
        <f t="shared" si="25"/>
        <v>10</v>
      </c>
      <c r="L69" s="99">
        <f t="shared" si="29"/>
        <v>7</v>
      </c>
      <c r="M69" s="100">
        <f t="shared" si="26"/>
        <v>70</v>
      </c>
      <c r="N69" s="99">
        <f t="shared" si="30"/>
        <v>0</v>
      </c>
      <c r="O69" s="101">
        <f t="shared" si="27"/>
        <v>0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143">
        <v>17</v>
      </c>
      <c r="E70" s="144"/>
      <c r="F70" s="144">
        <v>23.529411764705884</v>
      </c>
      <c r="G70" s="144">
        <v>64.705882352941174</v>
      </c>
      <c r="H70" s="144">
        <v>11.764705882352942</v>
      </c>
      <c r="I70" s="43">
        <f t="shared" si="28"/>
        <v>3.8823529411764701</v>
      </c>
      <c r="J70" s="21"/>
      <c r="K70" s="98">
        <f t="shared" si="25"/>
        <v>17</v>
      </c>
      <c r="L70" s="99">
        <f t="shared" si="29"/>
        <v>13</v>
      </c>
      <c r="M70" s="100">
        <f t="shared" si="26"/>
        <v>76.470588235294116</v>
      </c>
      <c r="N70" s="99">
        <f t="shared" si="30"/>
        <v>0</v>
      </c>
      <c r="O70" s="101">
        <f t="shared" si="27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143">
        <v>26</v>
      </c>
      <c r="E71" s="144"/>
      <c r="F71" s="144">
        <v>73.07692307692308</v>
      </c>
      <c r="G71" s="144">
        <v>26.923076923076923</v>
      </c>
      <c r="H71" s="144"/>
      <c r="I71" s="43">
        <f t="shared" si="28"/>
        <v>3.2692307692307692</v>
      </c>
      <c r="J71" s="21"/>
      <c r="K71" s="98">
        <f t="shared" si="25"/>
        <v>26</v>
      </c>
      <c r="L71" s="99">
        <f t="shared" si="29"/>
        <v>7</v>
      </c>
      <c r="M71" s="100">
        <f t="shared" si="26"/>
        <v>26.923076923076923</v>
      </c>
      <c r="N71" s="112">
        <f t="shared" si="30"/>
        <v>0</v>
      </c>
      <c r="O71" s="101">
        <f t="shared" si="27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399">
        <v>9</v>
      </c>
      <c r="E72" s="397"/>
      <c r="F72" s="397">
        <v>44.444444444444443</v>
      </c>
      <c r="G72" s="397">
        <v>55.555555555555557</v>
      </c>
      <c r="H72" s="144"/>
      <c r="I72" s="43">
        <f t="shared" si="28"/>
        <v>3.5555555555555554</v>
      </c>
      <c r="J72" s="21"/>
      <c r="K72" s="98">
        <f t="shared" si="25"/>
        <v>9</v>
      </c>
      <c r="L72" s="99">
        <f t="shared" si="29"/>
        <v>5</v>
      </c>
      <c r="M72" s="100">
        <f t="shared" si="26"/>
        <v>55.555555555555557</v>
      </c>
      <c r="N72" s="99">
        <f t="shared" si="30"/>
        <v>0</v>
      </c>
      <c r="O72" s="101">
        <f t="shared" si="27"/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3">
        <v>15</v>
      </c>
      <c r="E73" s="144"/>
      <c r="F73" s="144">
        <v>66.666666666666671</v>
      </c>
      <c r="G73" s="144">
        <v>33.333333333333336</v>
      </c>
      <c r="H73" s="144"/>
      <c r="I73" s="43">
        <f t="shared" si="28"/>
        <v>3.3333333333333339</v>
      </c>
      <c r="J73" s="21"/>
      <c r="K73" s="98">
        <f t="shared" si="25"/>
        <v>15</v>
      </c>
      <c r="L73" s="99">
        <f t="shared" si="29"/>
        <v>5.0000000000000009</v>
      </c>
      <c r="M73" s="100">
        <f t="shared" si="26"/>
        <v>33.333333333333336</v>
      </c>
      <c r="N73" s="99">
        <f t="shared" si="30"/>
        <v>0</v>
      </c>
      <c r="O73" s="101">
        <f t="shared" si="27"/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3">
        <v>7</v>
      </c>
      <c r="E74" s="144"/>
      <c r="F74" s="144"/>
      <c r="G74" s="144">
        <v>85.714285714285708</v>
      </c>
      <c r="H74" s="144">
        <v>14.285714285714286</v>
      </c>
      <c r="I74" s="43">
        <f t="shared" si="28"/>
        <v>4.1428571428571423</v>
      </c>
      <c r="J74" s="21"/>
      <c r="K74" s="98">
        <f t="shared" si="25"/>
        <v>7</v>
      </c>
      <c r="L74" s="99">
        <f t="shared" si="29"/>
        <v>7</v>
      </c>
      <c r="M74" s="100">
        <f t="shared" si="26"/>
        <v>100</v>
      </c>
      <c r="N74" s="99">
        <f t="shared" si="30"/>
        <v>0</v>
      </c>
      <c r="O74" s="101">
        <f t="shared" si="27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399">
        <v>17</v>
      </c>
      <c r="E75" s="397"/>
      <c r="F75" s="397">
        <v>70.588235294117652</v>
      </c>
      <c r="G75" s="397">
        <v>23.529411764705884</v>
      </c>
      <c r="H75" s="398">
        <v>5.882352941176471</v>
      </c>
      <c r="I75" s="43">
        <f t="shared" si="28"/>
        <v>3.3529411764705883</v>
      </c>
      <c r="J75" s="21"/>
      <c r="K75" s="98">
        <f t="shared" si="25"/>
        <v>17</v>
      </c>
      <c r="L75" s="99">
        <f t="shared" si="29"/>
        <v>5.0000000000000009</v>
      </c>
      <c r="M75" s="100">
        <f t="shared" si="26"/>
        <v>29.411764705882355</v>
      </c>
      <c r="N75" s="99">
        <f t="shared" si="30"/>
        <v>0</v>
      </c>
      <c r="O75" s="101">
        <f t="shared" si="27"/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205">
        <v>16</v>
      </c>
      <c r="E76" s="206"/>
      <c r="F76" s="206">
        <v>31.25</v>
      </c>
      <c r="G76" s="206">
        <v>50</v>
      </c>
      <c r="H76" s="206">
        <v>18.75</v>
      </c>
      <c r="I76" s="43">
        <f t="shared" si="28"/>
        <v>3.875</v>
      </c>
      <c r="J76" s="21"/>
      <c r="K76" s="98">
        <f t="shared" si="25"/>
        <v>16</v>
      </c>
      <c r="L76" s="99">
        <f t="shared" si="29"/>
        <v>11</v>
      </c>
      <c r="M76" s="100">
        <f t="shared" si="26"/>
        <v>68.75</v>
      </c>
      <c r="N76" s="99">
        <f t="shared" si="30"/>
        <v>0</v>
      </c>
      <c r="O76" s="101">
        <f t="shared" si="27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205">
        <v>17</v>
      </c>
      <c r="E77" s="206"/>
      <c r="F77" s="206">
        <v>58.823529411764703</v>
      </c>
      <c r="G77" s="206">
        <v>41.176470588235297</v>
      </c>
      <c r="H77" s="327"/>
      <c r="I77" s="43">
        <f t="shared" si="28"/>
        <v>3.4117647058823533</v>
      </c>
      <c r="J77" s="21"/>
      <c r="K77" s="98">
        <f t="shared" si="25"/>
        <v>17</v>
      </c>
      <c r="L77" s="99">
        <f t="shared" si="29"/>
        <v>7</v>
      </c>
      <c r="M77" s="100">
        <f t="shared" si="26"/>
        <v>41.176470588235297</v>
      </c>
      <c r="N77" s="112">
        <f t="shared" si="30"/>
        <v>0</v>
      </c>
      <c r="O77" s="101">
        <f t="shared" si="27"/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3">
        <v>29</v>
      </c>
      <c r="E78" s="144"/>
      <c r="F78" s="144">
        <v>72.41379310344827</v>
      </c>
      <c r="G78" s="144">
        <v>27.586206896551722</v>
      </c>
      <c r="H78" s="144"/>
      <c r="I78" s="43">
        <f t="shared" si="28"/>
        <v>3.2758620689655173</v>
      </c>
      <c r="J78" s="21"/>
      <c r="K78" s="98">
        <f t="shared" si="25"/>
        <v>29</v>
      </c>
      <c r="L78" s="99">
        <f t="shared" si="29"/>
        <v>8</v>
      </c>
      <c r="M78" s="100">
        <f t="shared" si="26"/>
        <v>27.586206896551722</v>
      </c>
      <c r="N78" s="112">
        <f t="shared" si="30"/>
        <v>0</v>
      </c>
      <c r="O78" s="101">
        <f t="shared" si="27"/>
        <v>0</v>
      </c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143">
        <v>11</v>
      </c>
      <c r="E79" s="144"/>
      <c r="F79" s="144">
        <v>81.818181818181813</v>
      </c>
      <c r="G79" s="144">
        <v>18.181818181818183</v>
      </c>
      <c r="H79" s="144"/>
      <c r="I79" s="43">
        <f t="shared" si="28"/>
        <v>3.1818181818181817</v>
      </c>
      <c r="J79" s="21"/>
      <c r="K79" s="98">
        <f t="shared" si="25"/>
        <v>11</v>
      </c>
      <c r="L79" s="99">
        <f t="shared" si="29"/>
        <v>2.0000000000000004</v>
      </c>
      <c r="M79" s="100">
        <f t="shared" si="26"/>
        <v>18.181818181818183</v>
      </c>
      <c r="N79" s="99">
        <f t="shared" si="30"/>
        <v>0</v>
      </c>
      <c r="O79" s="101">
        <f t="shared" si="27"/>
        <v>0</v>
      </c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143">
        <v>13</v>
      </c>
      <c r="E80" s="144"/>
      <c r="F80" s="144">
        <v>15.384615384615385</v>
      </c>
      <c r="G80" s="144">
        <v>76.92307692307692</v>
      </c>
      <c r="H80" s="144">
        <v>7.6923076923076925</v>
      </c>
      <c r="I80" s="46">
        <f t="shared" si="28"/>
        <v>3.9230769230769225</v>
      </c>
      <c r="J80" s="21"/>
      <c r="K80" s="98">
        <f t="shared" si="25"/>
        <v>13</v>
      </c>
      <c r="L80" s="99">
        <f t="shared" si="29"/>
        <v>11</v>
      </c>
      <c r="M80" s="100">
        <f t="shared" si="26"/>
        <v>84.615384615384613</v>
      </c>
      <c r="N80" s="99">
        <f t="shared" si="30"/>
        <v>0</v>
      </c>
      <c r="O80" s="101">
        <f t="shared" si="27"/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140</v>
      </c>
      <c r="D81" s="131">
        <v>16</v>
      </c>
      <c r="E81" s="132"/>
      <c r="F81" s="132">
        <v>75</v>
      </c>
      <c r="G81" s="132">
        <v>18.75</v>
      </c>
      <c r="H81" s="133">
        <v>6.25</v>
      </c>
      <c r="I81" s="46">
        <f t="shared" si="28"/>
        <v>3.3125</v>
      </c>
      <c r="J81" s="21"/>
      <c r="K81" s="102">
        <f t="shared" si="25"/>
        <v>16</v>
      </c>
      <c r="L81" s="103">
        <f t="shared" si="29"/>
        <v>4</v>
      </c>
      <c r="M81" s="104">
        <f t="shared" si="26"/>
        <v>25</v>
      </c>
      <c r="N81" s="103">
        <f t="shared" si="30"/>
        <v>0</v>
      </c>
      <c r="O81" s="105">
        <f t="shared" si="27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613</v>
      </c>
      <c r="E82" s="38">
        <v>3.1796700659917843</v>
      </c>
      <c r="F82" s="38">
        <v>49.68634132652641</v>
      </c>
      <c r="G82" s="38">
        <v>44.266929450725939</v>
      </c>
      <c r="H82" s="38">
        <v>2.8670591567558561</v>
      </c>
      <c r="I82" s="39">
        <f>AVERAGE(I83:I112)</f>
        <v>3.4682137769824601</v>
      </c>
      <c r="J82" s="21"/>
      <c r="K82" s="471">
        <f t="shared" si="25"/>
        <v>613</v>
      </c>
      <c r="L82" s="472">
        <f>SUM(L83:L112)</f>
        <v>293</v>
      </c>
      <c r="M82" s="480">
        <f t="shared" si="26"/>
        <v>47.133988607481797</v>
      </c>
      <c r="N82" s="472">
        <f>SUM(N83:N112)</f>
        <v>20</v>
      </c>
      <c r="O82" s="479">
        <f t="shared" si="27"/>
        <v>3.1796700659917843</v>
      </c>
    </row>
    <row r="83" spans="1:15" s="1" customFormat="1" ht="15" customHeight="1" x14ac:dyDescent="0.25">
      <c r="A83" s="60">
        <v>1</v>
      </c>
      <c r="B83" s="53">
        <v>60010</v>
      </c>
      <c r="C83" s="19" t="s">
        <v>68</v>
      </c>
      <c r="D83" s="405">
        <v>11</v>
      </c>
      <c r="E83" s="403"/>
      <c r="F83" s="403">
        <v>72.727272727272734</v>
      </c>
      <c r="G83" s="403">
        <v>27.272727272727273</v>
      </c>
      <c r="H83" s="208"/>
      <c r="I83" s="43">
        <f t="shared" ref="I83:I112" si="31">(E83*2+F83*3+G83*4+H83*5)/100</f>
        <v>3.2727272727272725</v>
      </c>
      <c r="J83" s="21"/>
      <c r="K83" s="94">
        <f t="shared" si="25"/>
        <v>11</v>
      </c>
      <c r="L83" s="95">
        <f t="shared" ref="L83:L122" si="32">M83*K83/100</f>
        <v>3</v>
      </c>
      <c r="M83" s="96">
        <f t="shared" si="26"/>
        <v>27.272727272727273</v>
      </c>
      <c r="N83" s="95">
        <f t="shared" ref="N83:N112" si="33">O83*K83/100</f>
        <v>0</v>
      </c>
      <c r="O83" s="97">
        <f t="shared" si="27"/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143">
        <v>16</v>
      </c>
      <c r="E84" s="144">
        <v>12.5</v>
      </c>
      <c r="F84" s="144">
        <v>50</v>
      </c>
      <c r="G84" s="144">
        <v>37.5</v>
      </c>
      <c r="H84" s="144"/>
      <c r="I84" s="43">
        <f t="shared" si="31"/>
        <v>3.25</v>
      </c>
      <c r="J84" s="21"/>
      <c r="K84" s="98">
        <f t="shared" si="25"/>
        <v>16</v>
      </c>
      <c r="L84" s="99">
        <f t="shared" ref="L84:L91" si="34">M84*K84/100</f>
        <v>6</v>
      </c>
      <c r="M84" s="100">
        <f t="shared" si="26"/>
        <v>37.5</v>
      </c>
      <c r="N84" s="112">
        <f t="shared" si="33"/>
        <v>2</v>
      </c>
      <c r="O84" s="101">
        <f t="shared" si="27"/>
        <v>12.5</v>
      </c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399">
        <v>20</v>
      </c>
      <c r="E85" s="397">
        <v>5</v>
      </c>
      <c r="F85" s="397">
        <v>55</v>
      </c>
      <c r="G85" s="144">
        <v>25</v>
      </c>
      <c r="H85" s="144">
        <v>15</v>
      </c>
      <c r="I85" s="43">
        <f t="shared" si="31"/>
        <v>3.5</v>
      </c>
      <c r="J85" s="21"/>
      <c r="K85" s="98">
        <f t="shared" si="25"/>
        <v>20</v>
      </c>
      <c r="L85" s="99">
        <f t="shared" si="34"/>
        <v>8</v>
      </c>
      <c r="M85" s="100">
        <f t="shared" si="26"/>
        <v>40</v>
      </c>
      <c r="N85" s="99">
        <f t="shared" si="33"/>
        <v>1</v>
      </c>
      <c r="O85" s="101">
        <f t="shared" si="27"/>
        <v>5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143">
        <v>8</v>
      </c>
      <c r="E86" s="144"/>
      <c r="F86" s="144">
        <v>50</v>
      </c>
      <c r="G86" s="144">
        <v>37.5</v>
      </c>
      <c r="H86" s="144">
        <v>12.5</v>
      </c>
      <c r="I86" s="43">
        <f t="shared" si="31"/>
        <v>3.625</v>
      </c>
      <c r="J86" s="21"/>
      <c r="K86" s="98">
        <f t="shared" si="25"/>
        <v>8</v>
      </c>
      <c r="L86" s="99">
        <f t="shared" si="34"/>
        <v>4</v>
      </c>
      <c r="M86" s="100">
        <f t="shared" si="26"/>
        <v>50</v>
      </c>
      <c r="N86" s="99">
        <f t="shared" si="33"/>
        <v>0</v>
      </c>
      <c r="O86" s="101">
        <f t="shared" si="27"/>
        <v>0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143">
        <v>18</v>
      </c>
      <c r="E87" s="144"/>
      <c r="F87" s="144">
        <v>5.5555555555555554</v>
      </c>
      <c r="G87" s="144">
        <v>88.888888888888886</v>
      </c>
      <c r="H87" s="144">
        <v>5.5555555555555554</v>
      </c>
      <c r="I87" s="43">
        <f t="shared" si="31"/>
        <v>4</v>
      </c>
      <c r="J87" s="21"/>
      <c r="K87" s="98">
        <f t="shared" si="25"/>
        <v>18</v>
      </c>
      <c r="L87" s="99">
        <f t="shared" si="34"/>
        <v>17</v>
      </c>
      <c r="M87" s="100">
        <f t="shared" si="26"/>
        <v>94.444444444444443</v>
      </c>
      <c r="N87" s="99">
        <f t="shared" si="33"/>
        <v>0</v>
      </c>
      <c r="O87" s="101">
        <f t="shared" si="27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143">
        <v>36</v>
      </c>
      <c r="E88" s="144">
        <v>5.5555555555555554</v>
      </c>
      <c r="F88" s="144">
        <v>61.111111111111114</v>
      </c>
      <c r="G88" s="144">
        <v>30.555555555555557</v>
      </c>
      <c r="H88" s="144">
        <v>2.7777777777777777</v>
      </c>
      <c r="I88" s="43">
        <f t="shared" si="31"/>
        <v>3.3055555555555558</v>
      </c>
      <c r="J88" s="21"/>
      <c r="K88" s="98">
        <f t="shared" si="25"/>
        <v>36</v>
      </c>
      <c r="L88" s="99">
        <f t="shared" si="34"/>
        <v>12</v>
      </c>
      <c r="M88" s="100">
        <f t="shared" si="26"/>
        <v>33.333333333333336</v>
      </c>
      <c r="N88" s="112">
        <f t="shared" si="33"/>
        <v>2</v>
      </c>
      <c r="O88" s="101">
        <f t="shared" si="27"/>
        <v>5.5555555555555554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399">
        <v>5</v>
      </c>
      <c r="E89" s="397"/>
      <c r="F89" s="397">
        <v>60</v>
      </c>
      <c r="G89" s="397">
        <v>40</v>
      </c>
      <c r="H89" s="398"/>
      <c r="I89" s="43">
        <f t="shared" si="31"/>
        <v>3.4</v>
      </c>
      <c r="J89" s="21"/>
      <c r="K89" s="98">
        <f t="shared" si="25"/>
        <v>5</v>
      </c>
      <c r="L89" s="99">
        <f t="shared" si="34"/>
        <v>2</v>
      </c>
      <c r="M89" s="100">
        <f t="shared" si="26"/>
        <v>40</v>
      </c>
      <c r="N89" s="99">
        <f t="shared" si="33"/>
        <v>0</v>
      </c>
      <c r="O89" s="101">
        <f t="shared" si="27"/>
        <v>0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205">
        <v>27</v>
      </c>
      <c r="E90" s="206"/>
      <c r="F90" s="206">
        <v>59.25925925925926</v>
      </c>
      <c r="G90" s="206">
        <v>40.74074074074074</v>
      </c>
      <c r="H90" s="327"/>
      <c r="I90" s="43">
        <f t="shared" si="31"/>
        <v>3.4074074074074074</v>
      </c>
      <c r="J90" s="21"/>
      <c r="K90" s="98">
        <f t="shared" si="25"/>
        <v>27</v>
      </c>
      <c r="L90" s="99">
        <f t="shared" si="34"/>
        <v>11</v>
      </c>
      <c r="M90" s="100">
        <f t="shared" si="26"/>
        <v>40.74074074074074</v>
      </c>
      <c r="N90" s="112">
        <f t="shared" si="33"/>
        <v>0</v>
      </c>
      <c r="O90" s="101">
        <f t="shared" si="27"/>
        <v>0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205">
        <v>6</v>
      </c>
      <c r="E91" s="206"/>
      <c r="F91" s="206"/>
      <c r="G91" s="206">
        <v>100</v>
      </c>
      <c r="H91" s="327"/>
      <c r="I91" s="43">
        <f t="shared" si="31"/>
        <v>4</v>
      </c>
      <c r="J91" s="21"/>
      <c r="K91" s="98">
        <f t="shared" si="25"/>
        <v>6</v>
      </c>
      <c r="L91" s="99">
        <f t="shared" si="34"/>
        <v>6</v>
      </c>
      <c r="M91" s="100">
        <f t="shared" si="26"/>
        <v>100</v>
      </c>
      <c r="N91" s="112">
        <f t="shared" si="33"/>
        <v>0</v>
      </c>
      <c r="O91" s="101">
        <f t="shared" si="27"/>
        <v>0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399">
        <v>14</v>
      </c>
      <c r="E92" s="397"/>
      <c r="F92" s="397">
        <v>50</v>
      </c>
      <c r="G92" s="385">
        <v>50</v>
      </c>
      <c r="H92" s="327"/>
      <c r="I92" s="43">
        <f t="shared" si="31"/>
        <v>3.5</v>
      </c>
      <c r="J92" s="21"/>
      <c r="K92" s="98">
        <f t="shared" ref="K92:K122" si="35">D92</f>
        <v>14</v>
      </c>
      <c r="L92" s="99">
        <f t="shared" si="32"/>
        <v>7</v>
      </c>
      <c r="M92" s="100">
        <f t="shared" ref="M92:M122" si="36">G92+H92</f>
        <v>50</v>
      </c>
      <c r="N92" s="99">
        <f t="shared" si="33"/>
        <v>0</v>
      </c>
      <c r="O92" s="101">
        <f t="shared" ref="O92:O122" si="37">E92</f>
        <v>0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143">
        <v>9</v>
      </c>
      <c r="E93" s="144"/>
      <c r="F93" s="144">
        <v>66.666666666666671</v>
      </c>
      <c r="G93" s="144">
        <v>22.222222222222221</v>
      </c>
      <c r="H93" s="144">
        <v>11.111111111111111</v>
      </c>
      <c r="I93" s="43">
        <f t="shared" si="31"/>
        <v>3.4444444444444446</v>
      </c>
      <c r="J93" s="21"/>
      <c r="K93" s="98">
        <f t="shared" si="35"/>
        <v>9</v>
      </c>
      <c r="L93" s="99">
        <f t="shared" ref="L93" si="38">M93*K93/100</f>
        <v>2.9999999999999996</v>
      </c>
      <c r="M93" s="100">
        <f t="shared" si="36"/>
        <v>33.333333333333329</v>
      </c>
      <c r="N93" s="99">
        <f t="shared" si="33"/>
        <v>0</v>
      </c>
      <c r="O93" s="101">
        <f t="shared" si="37"/>
        <v>0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399">
        <v>12</v>
      </c>
      <c r="E94" s="397">
        <v>8.3333333333333339</v>
      </c>
      <c r="F94" s="397">
        <v>66.666666666666671</v>
      </c>
      <c r="G94" s="397">
        <v>25</v>
      </c>
      <c r="H94" s="398"/>
      <c r="I94" s="43">
        <f t="shared" si="31"/>
        <v>3.1666666666666661</v>
      </c>
      <c r="J94" s="21"/>
      <c r="K94" s="98">
        <f t="shared" si="35"/>
        <v>12</v>
      </c>
      <c r="L94" s="99">
        <f t="shared" si="32"/>
        <v>3</v>
      </c>
      <c r="M94" s="100">
        <f t="shared" si="36"/>
        <v>25</v>
      </c>
      <c r="N94" s="99">
        <f t="shared" si="33"/>
        <v>1</v>
      </c>
      <c r="O94" s="101">
        <f t="shared" si="37"/>
        <v>8.3333333333333339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399">
        <v>18</v>
      </c>
      <c r="E95" s="397"/>
      <c r="F95" s="397">
        <v>66.666666666666671</v>
      </c>
      <c r="G95" s="397">
        <v>33.333333333333336</v>
      </c>
      <c r="H95" s="398"/>
      <c r="I95" s="43">
        <f t="shared" si="31"/>
        <v>3.3333333333333339</v>
      </c>
      <c r="J95" s="21"/>
      <c r="K95" s="98">
        <f t="shared" si="35"/>
        <v>18</v>
      </c>
      <c r="L95" s="99">
        <f t="shared" si="32"/>
        <v>6</v>
      </c>
      <c r="M95" s="100">
        <f t="shared" si="36"/>
        <v>33.333333333333336</v>
      </c>
      <c r="N95" s="99">
        <f t="shared" si="33"/>
        <v>0</v>
      </c>
      <c r="O95" s="101">
        <f t="shared" si="37"/>
        <v>0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143">
        <v>19</v>
      </c>
      <c r="E96" s="144"/>
      <c r="F96" s="144">
        <v>47.368421052631582</v>
      </c>
      <c r="G96" s="144">
        <v>47.368421052631582</v>
      </c>
      <c r="H96" s="144">
        <v>5.2631578947368425</v>
      </c>
      <c r="I96" s="43">
        <f t="shared" si="31"/>
        <v>3.5789473684210527</v>
      </c>
      <c r="J96" s="21"/>
      <c r="K96" s="98">
        <f t="shared" si="35"/>
        <v>19</v>
      </c>
      <c r="L96" s="99">
        <f t="shared" ref="L96:L107" si="39">M96*K96/100</f>
        <v>10.000000000000002</v>
      </c>
      <c r="M96" s="100">
        <f t="shared" si="36"/>
        <v>52.631578947368425</v>
      </c>
      <c r="N96" s="99">
        <f t="shared" si="33"/>
        <v>0</v>
      </c>
      <c r="O96" s="101">
        <f t="shared" si="37"/>
        <v>0</v>
      </c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399">
        <v>4</v>
      </c>
      <c r="E97" s="397"/>
      <c r="F97" s="397">
        <v>50</v>
      </c>
      <c r="G97" s="397">
        <v>50</v>
      </c>
      <c r="H97" s="398"/>
      <c r="I97" s="43">
        <f t="shared" si="31"/>
        <v>3.5</v>
      </c>
      <c r="J97" s="21"/>
      <c r="K97" s="98">
        <f t="shared" si="35"/>
        <v>4</v>
      </c>
      <c r="L97" s="99">
        <f t="shared" si="39"/>
        <v>2</v>
      </c>
      <c r="M97" s="100">
        <f t="shared" si="36"/>
        <v>50</v>
      </c>
      <c r="N97" s="99">
        <f t="shared" si="33"/>
        <v>0</v>
      </c>
      <c r="O97" s="101">
        <f t="shared" si="37"/>
        <v>0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143">
        <v>17</v>
      </c>
      <c r="E98" s="144"/>
      <c r="F98" s="144">
        <v>58.823529411764703</v>
      </c>
      <c r="G98" s="144">
        <v>41.176470588235297</v>
      </c>
      <c r="H98" s="144"/>
      <c r="I98" s="43">
        <f t="shared" si="31"/>
        <v>3.4117647058823533</v>
      </c>
      <c r="J98" s="21"/>
      <c r="K98" s="98">
        <f t="shared" si="35"/>
        <v>17</v>
      </c>
      <c r="L98" s="99">
        <f t="shared" si="39"/>
        <v>7</v>
      </c>
      <c r="M98" s="100">
        <f t="shared" si="36"/>
        <v>41.176470588235297</v>
      </c>
      <c r="N98" s="112">
        <f t="shared" si="33"/>
        <v>0</v>
      </c>
      <c r="O98" s="101">
        <f t="shared" si="37"/>
        <v>0</v>
      </c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143">
        <v>10</v>
      </c>
      <c r="E99" s="144">
        <v>20</v>
      </c>
      <c r="F99" s="144">
        <v>40</v>
      </c>
      <c r="G99" s="144">
        <v>40</v>
      </c>
      <c r="H99" s="144"/>
      <c r="I99" s="43">
        <f t="shared" si="31"/>
        <v>3.2</v>
      </c>
      <c r="J99" s="21"/>
      <c r="K99" s="98">
        <f t="shared" si="35"/>
        <v>10</v>
      </c>
      <c r="L99" s="99">
        <f t="shared" si="39"/>
        <v>4</v>
      </c>
      <c r="M99" s="100">
        <f t="shared" si="36"/>
        <v>40</v>
      </c>
      <c r="N99" s="112">
        <f t="shared" si="33"/>
        <v>2</v>
      </c>
      <c r="O99" s="101">
        <f t="shared" si="37"/>
        <v>20</v>
      </c>
    </row>
    <row r="100" spans="1:15" s="1" customFormat="1" ht="15" customHeight="1" x14ac:dyDescent="0.25">
      <c r="A100" s="60">
        <v>18</v>
      </c>
      <c r="B100" s="48">
        <v>61390</v>
      </c>
      <c r="C100" s="19" t="s">
        <v>85</v>
      </c>
      <c r="D100" s="207">
        <v>47</v>
      </c>
      <c r="E100" s="208">
        <v>6.3829787234042552</v>
      </c>
      <c r="F100" s="208">
        <v>72.340425531914889</v>
      </c>
      <c r="G100" s="208">
        <v>21.276595744680851</v>
      </c>
      <c r="H100" s="144"/>
      <c r="I100" s="43">
        <f t="shared" si="31"/>
        <v>3.1489361702127656</v>
      </c>
      <c r="J100" s="21"/>
      <c r="K100" s="98">
        <f t="shared" si="35"/>
        <v>47</v>
      </c>
      <c r="L100" s="99">
        <f t="shared" si="39"/>
        <v>10</v>
      </c>
      <c r="M100" s="100">
        <f t="shared" si="36"/>
        <v>21.276595744680851</v>
      </c>
      <c r="N100" s="99">
        <f t="shared" si="33"/>
        <v>3</v>
      </c>
      <c r="O100" s="101">
        <f t="shared" si="37"/>
        <v>6.3829787234042552</v>
      </c>
    </row>
    <row r="101" spans="1:15" s="1" customFormat="1" ht="15" customHeight="1" x14ac:dyDescent="0.25">
      <c r="A101" s="16">
        <v>19</v>
      </c>
      <c r="B101" s="48">
        <v>61410</v>
      </c>
      <c r="C101" s="19" t="s">
        <v>86</v>
      </c>
      <c r="D101" s="143">
        <v>11</v>
      </c>
      <c r="E101" s="144"/>
      <c r="F101" s="144">
        <v>63.636363636363633</v>
      </c>
      <c r="G101" s="144">
        <v>36.363636363636367</v>
      </c>
      <c r="H101" s="144"/>
      <c r="I101" s="43">
        <f t="shared" si="31"/>
        <v>3.3636363636363638</v>
      </c>
      <c r="J101" s="21"/>
      <c r="K101" s="98">
        <f t="shared" si="35"/>
        <v>11</v>
      </c>
      <c r="L101" s="99">
        <f t="shared" si="39"/>
        <v>4.0000000000000009</v>
      </c>
      <c r="M101" s="100">
        <f t="shared" si="36"/>
        <v>36.363636363636367</v>
      </c>
      <c r="N101" s="99">
        <f t="shared" si="33"/>
        <v>0</v>
      </c>
      <c r="O101" s="101">
        <f t="shared" si="37"/>
        <v>0</v>
      </c>
    </row>
    <row r="102" spans="1:15" s="1" customFormat="1" ht="15" customHeight="1" x14ac:dyDescent="0.25">
      <c r="A102" s="11">
        <v>20</v>
      </c>
      <c r="B102" s="48">
        <v>61430</v>
      </c>
      <c r="C102" s="19" t="s">
        <v>114</v>
      </c>
      <c r="D102" s="399">
        <v>28</v>
      </c>
      <c r="E102" s="397">
        <v>3.5714285714285716</v>
      </c>
      <c r="F102" s="397">
        <v>67.857142857142861</v>
      </c>
      <c r="G102" s="397">
        <v>28.571428571428573</v>
      </c>
      <c r="H102" s="398"/>
      <c r="I102" s="43">
        <f t="shared" si="31"/>
        <v>3.25</v>
      </c>
      <c r="J102" s="21"/>
      <c r="K102" s="98">
        <f t="shared" si="35"/>
        <v>28</v>
      </c>
      <c r="L102" s="99">
        <f t="shared" si="39"/>
        <v>8</v>
      </c>
      <c r="M102" s="100">
        <f t="shared" si="36"/>
        <v>28.571428571428573</v>
      </c>
      <c r="N102" s="99">
        <f t="shared" si="33"/>
        <v>1</v>
      </c>
      <c r="O102" s="101">
        <f t="shared" si="37"/>
        <v>3.5714285714285716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143">
        <v>59</v>
      </c>
      <c r="E103" s="144"/>
      <c r="F103" s="144">
        <v>37.288135593220339</v>
      </c>
      <c r="G103" s="144">
        <v>61.016949152542374</v>
      </c>
      <c r="H103" s="144">
        <v>1.6949152542372881</v>
      </c>
      <c r="I103" s="43">
        <f t="shared" si="31"/>
        <v>3.6440677966101696</v>
      </c>
      <c r="J103" s="21"/>
      <c r="K103" s="98">
        <f t="shared" si="35"/>
        <v>59</v>
      </c>
      <c r="L103" s="99">
        <f t="shared" si="39"/>
        <v>37</v>
      </c>
      <c r="M103" s="100">
        <f t="shared" si="36"/>
        <v>62.711864406779661</v>
      </c>
      <c r="N103" s="99">
        <f t="shared" si="33"/>
        <v>0</v>
      </c>
      <c r="O103" s="101">
        <f t="shared" si="37"/>
        <v>0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143">
        <v>19</v>
      </c>
      <c r="E104" s="144">
        <v>5.2631578947368425</v>
      </c>
      <c r="F104" s="144">
        <v>31.578947368421051</v>
      </c>
      <c r="G104" s="144">
        <v>63.157894736842103</v>
      </c>
      <c r="H104" s="144"/>
      <c r="I104" s="43">
        <f t="shared" si="31"/>
        <v>3.5789473684210527</v>
      </c>
      <c r="J104" s="21"/>
      <c r="K104" s="98">
        <f t="shared" si="35"/>
        <v>19</v>
      </c>
      <c r="L104" s="99">
        <f t="shared" si="39"/>
        <v>12</v>
      </c>
      <c r="M104" s="100">
        <f t="shared" si="36"/>
        <v>63.157894736842103</v>
      </c>
      <c r="N104" s="99">
        <f t="shared" si="33"/>
        <v>1</v>
      </c>
      <c r="O104" s="101">
        <f t="shared" si="37"/>
        <v>5.2631578947368425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143">
        <v>9</v>
      </c>
      <c r="E105" s="144"/>
      <c r="F105" s="144">
        <v>77.777777777777771</v>
      </c>
      <c r="G105" s="144">
        <v>22.222222222222221</v>
      </c>
      <c r="H105" s="144"/>
      <c r="I105" s="43">
        <f t="shared" si="31"/>
        <v>3.2222222222222219</v>
      </c>
      <c r="J105" s="21"/>
      <c r="K105" s="98">
        <f t="shared" si="35"/>
        <v>9</v>
      </c>
      <c r="L105" s="99">
        <f t="shared" si="39"/>
        <v>2</v>
      </c>
      <c r="M105" s="100">
        <f t="shared" si="36"/>
        <v>22.222222222222221</v>
      </c>
      <c r="N105" s="99">
        <f t="shared" si="33"/>
        <v>0</v>
      </c>
      <c r="O105" s="101">
        <f t="shared" si="37"/>
        <v>0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399">
        <v>36</v>
      </c>
      <c r="E106" s="397">
        <v>2.7777777777777777</v>
      </c>
      <c r="F106" s="397">
        <v>38.888888888888886</v>
      </c>
      <c r="G106" s="397">
        <v>55.555555555555557</v>
      </c>
      <c r="H106" s="327">
        <v>2.7777777777777777</v>
      </c>
      <c r="I106" s="43">
        <f t="shared" si="31"/>
        <v>3.5833333333333339</v>
      </c>
      <c r="J106" s="21"/>
      <c r="K106" s="98">
        <f t="shared" si="35"/>
        <v>36</v>
      </c>
      <c r="L106" s="99">
        <f t="shared" si="39"/>
        <v>21</v>
      </c>
      <c r="M106" s="100">
        <f t="shared" si="36"/>
        <v>58.333333333333336</v>
      </c>
      <c r="N106" s="99">
        <f t="shared" si="33"/>
        <v>1</v>
      </c>
      <c r="O106" s="101">
        <f t="shared" si="37"/>
        <v>2.7777777777777777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07">
        <v>37</v>
      </c>
      <c r="E107" s="208">
        <v>2.7027027027027026</v>
      </c>
      <c r="F107" s="208">
        <v>32.432432432432435</v>
      </c>
      <c r="G107" s="208">
        <v>59.45945945945946</v>
      </c>
      <c r="H107" s="208">
        <v>5.4054054054054053</v>
      </c>
      <c r="I107" s="43">
        <f t="shared" si="31"/>
        <v>3.6756756756756754</v>
      </c>
      <c r="J107" s="21"/>
      <c r="K107" s="98">
        <f t="shared" si="35"/>
        <v>37</v>
      </c>
      <c r="L107" s="99">
        <f t="shared" si="39"/>
        <v>24</v>
      </c>
      <c r="M107" s="100">
        <f t="shared" si="36"/>
        <v>64.86486486486487</v>
      </c>
      <c r="N107" s="99">
        <f t="shared" si="33"/>
        <v>1</v>
      </c>
      <c r="O107" s="101">
        <f t="shared" si="37"/>
        <v>2.7027027027027026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399">
        <v>26</v>
      </c>
      <c r="E108" s="397">
        <v>11.538461538461538</v>
      </c>
      <c r="F108" s="397">
        <v>26.923076923076923</v>
      </c>
      <c r="G108" s="397">
        <v>53.846153846153847</v>
      </c>
      <c r="H108" s="398">
        <v>7.6923076923076925</v>
      </c>
      <c r="I108" s="66">
        <f t="shared" si="31"/>
        <v>3.5769230769230766</v>
      </c>
      <c r="J108" s="21"/>
      <c r="K108" s="98">
        <f t="shared" si="35"/>
        <v>26</v>
      </c>
      <c r="L108" s="99">
        <f t="shared" si="32"/>
        <v>16</v>
      </c>
      <c r="M108" s="100">
        <f t="shared" si="36"/>
        <v>61.53846153846154</v>
      </c>
      <c r="N108" s="99">
        <f t="shared" si="33"/>
        <v>3</v>
      </c>
      <c r="O108" s="101">
        <f t="shared" si="37"/>
        <v>11.538461538461538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399">
        <v>42</v>
      </c>
      <c r="E109" s="397"/>
      <c r="F109" s="397">
        <v>42.857142857142854</v>
      </c>
      <c r="G109" s="397">
        <v>54.761904761904759</v>
      </c>
      <c r="H109" s="398">
        <v>2.3809523809523809</v>
      </c>
      <c r="I109" s="43">
        <f t="shared" si="31"/>
        <v>3.5952380952380953</v>
      </c>
      <c r="J109" s="21"/>
      <c r="K109" s="98">
        <f t="shared" si="35"/>
        <v>42</v>
      </c>
      <c r="L109" s="99">
        <f t="shared" si="32"/>
        <v>24</v>
      </c>
      <c r="M109" s="100">
        <f t="shared" si="36"/>
        <v>57.142857142857139</v>
      </c>
      <c r="N109" s="99">
        <f t="shared" si="33"/>
        <v>0</v>
      </c>
      <c r="O109" s="101">
        <f t="shared" si="37"/>
        <v>0</v>
      </c>
    </row>
    <row r="110" spans="1:15" s="1" customFormat="1" ht="15" customHeight="1" x14ac:dyDescent="0.25">
      <c r="A110" s="15">
        <v>28</v>
      </c>
      <c r="B110" s="50">
        <v>61540</v>
      </c>
      <c r="C110" s="22" t="s">
        <v>119</v>
      </c>
      <c r="D110" s="137">
        <v>11</v>
      </c>
      <c r="E110" s="138"/>
      <c r="F110" s="138">
        <v>36.363636363636367</v>
      </c>
      <c r="G110" s="138">
        <v>54.545454545454547</v>
      </c>
      <c r="H110" s="139">
        <v>9.0909090909090917</v>
      </c>
      <c r="I110" s="46">
        <f t="shared" si="31"/>
        <v>3.7272727272727271</v>
      </c>
      <c r="J110" s="21"/>
      <c r="K110" s="98">
        <f t="shared" si="35"/>
        <v>11</v>
      </c>
      <c r="L110" s="99">
        <f t="shared" ref="L110:L111" si="40">M110*K110/100</f>
        <v>7</v>
      </c>
      <c r="M110" s="100">
        <f t="shared" si="36"/>
        <v>63.63636363636364</v>
      </c>
      <c r="N110" s="99">
        <f t="shared" si="33"/>
        <v>0</v>
      </c>
      <c r="O110" s="101">
        <f t="shared" si="37"/>
        <v>0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07">
        <v>17</v>
      </c>
      <c r="E111" s="208">
        <v>11.764705882352942</v>
      </c>
      <c r="F111" s="208">
        <v>64.705882352941174</v>
      </c>
      <c r="G111" s="208">
        <v>23.529411764705884</v>
      </c>
      <c r="H111" s="327"/>
      <c r="I111" s="46">
        <f t="shared" si="31"/>
        <v>3.1176470588235294</v>
      </c>
      <c r="J111" s="21"/>
      <c r="K111" s="98">
        <f t="shared" si="35"/>
        <v>17</v>
      </c>
      <c r="L111" s="99">
        <f t="shared" si="40"/>
        <v>4</v>
      </c>
      <c r="M111" s="100">
        <f t="shared" si="36"/>
        <v>23.529411764705884</v>
      </c>
      <c r="N111" s="112">
        <f t="shared" si="33"/>
        <v>2</v>
      </c>
      <c r="O111" s="101">
        <f t="shared" si="37"/>
        <v>11.764705882352942</v>
      </c>
    </row>
    <row r="112" spans="1:15" s="1" customFormat="1" ht="15" customHeight="1" thickBot="1" x14ac:dyDescent="0.3">
      <c r="A112" s="12">
        <v>30</v>
      </c>
      <c r="B112" s="50">
        <v>61570</v>
      </c>
      <c r="C112" s="22" t="s">
        <v>123</v>
      </c>
      <c r="D112" s="401">
        <v>21</v>
      </c>
      <c r="E112" s="400"/>
      <c r="F112" s="400">
        <v>38.095238095238095</v>
      </c>
      <c r="G112" s="206">
        <v>57.142857142857146</v>
      </c>
      <c r="H112" s="206">
        <v>4.7619047619047619</v>
      </c>
      <c r="I112" s="45">
        <f t="shared" si="31"/>
        <v>3.666666666666667</v>
      </c>
      <c r="J112" s="21"/>
      <c r="K112" s="102">
        <f t="shared" si="35"/>
        <v>21</v>
      </c>
      <c r="L112" s="103">
        <f t="shared" si="32"/>
        <v>13</v>
      </c>
      <c r="M112" s="104">
        <f t="shared" si="36"/>
        <v>61.904761904761905</v>
      </c>
      <c r="N112" s="103">
        <f t="shared" si="33"/>
        <v>0</v>
      </c>
      <c r="O112" s="105">
        <f t="shared" si="37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7">
        <f>SUM(D114:D122)</f>
        <v>120</v>
      </c>
      <c r="E113" s="38">
        <v>0.46296296296296302</v>
      </c>
      <c r="F113" s="38">
        <v>41.792328042328045</v>
      </c>
      <c r="G113" s="38">
        <v>45.970017636684297</v>
      </c>
      <c r="H113" s="38">
        <v>11.77469135802469</v>
      </c>
      <c r="I113" s="39">
        <f>AVERAGE(I114:I122)</f>
        <v>3.6905643738977076</v>
      </c>
      <c r="J113" s="21"/>
      <c r="K113" s="471">
        <f t="shared" si="35"/>
        <v>120</v>
      </c>
      <c r="L113" s="472">
        <f>SUM(L114:L122)</f>
        <v>59</v>
      </c>
      <c r="M113" s="480">
        <f t="shared" si="36"/>
        <v>57.744708994708986</v>
      </c>
      <c r="N113" s="472">
        <f>SUM(N114:N122)</f>
        <v>2</v>
      </c>
      <c r="O113" s="479">
        <f t="shared" si="37"/>
        <v>0.46296296296296302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148">
        <v>2</v>
      </c>
      <c r="E114" s="149"/>
      <c r="F114" s="149">
        <v>50</v>
      </c>
      <c r="G114" s="149"/>
      <c r="H114" s="149">
        <v>50</v>
      </c>
      <c r="I114" s="42">
        <f t="shared" ref="I114:I120" si="41">(E114*2+F114*3+G114*4+H114*5)/100</f>
        <v>4</v>
      </c>
      <c r="J114" s="21"/>
      <c r="K114" s="94">
        <f t="shared" si="35"/>
        <v>2</v>
      </c>
      <c r="L114" s="95">
        <f t="shared" ref="L114:L120" si="42">M114*K114/100</f>
        <v>1</v>
      </c>
      <c r="M114" s="96">
        <f t="shared" si="36"/>
        <v>50</v>
      </c>
      <c r="N114" s="95">
        <f t="shared" ref="N114:N120" si="43">O114*K114/100</f>
        <v>0</v>
      </c>
      <c r="O114" s="97">
        <f t="shared" si="37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143">
        <v>15</v>
      </c>
      <c r="E115" s="144"/>
      <c r="F115" s="144">
        <v>46.666666666666664</v>
      </c>
      <c r="G115" s="144">
        <v>46.666666666666664</v>
      </c>
      <c r="H115" s="144">
        <v>6.666666666666667</v>
      </c>
      <c r="I115" s="43">
        <f t="shared" si="41"/>
        <v>3.5999999999999996</v>
      </c>
      <c r="J115" s="21"/>
      <c r="K115" s="98">
        <f t="shared" si="35"/>
        <v>15</v>
      </c>
      <c r="L115" s="99">
        <f t="shared" si="42"/>
        <v>7.9999999999999991</v>
      </c>
      <c r="M115" s="100">
        <f t="shared" si="36"/>
        <v>53.333333333333329</v>
      </c>
      <c r="N115" s="99">
        <f t="shared" si="43"/>
        <v>0</v>
      </c>
      <c r="O115" s="101">
        <f t="shared" si="37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207">
        <v>18</v>
      </c>
      <c r="E116" s="208"/>
      <c r="F116" s="208">
        <v>33.333333333333336</v>
      </c>
      <c r="G116" s="208">
        <v>61.111111111111114</v>
      </c>
      <c r="H116" s="208">
        <v>5.5555555555555554</v>
      </c>
      <c r="I116" s="43">
        <f t="shared" si="41"/>
        <v>3.7222222222222223</v>
      </c>
      <c r="J116" s="21"/>
      <c r="K116" s="98">
        <f t="shared" si="35"/>
        <v>18</v>
      </c>
      <c r="L116" s="99">
        <f t="shared" si="42"/>
        <v>12</v>
      </c>
      <c r="M116" s="100">
        <f t="shared" si="36"/>
        <v>66.666666666666671</v>
      </c>
      <c r="N116" s="99">
        <f t="shared" si="43"/>
        <v>0</v>
      </c>
      <c r="O116" s="101">
        <f t="shared" si="37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143">
        <v>6</v>
      </c>
      <c r="E117" s="144"/>
      <c r="F117" s="144">
        <v>50</v>
      </c>
      <c r="G117" s="144">
        <v>33.333333333333336</v>
      </c>
      <c r="H117" s="144">
        <v>16.666666666666668</v>
      </c>
      <c r="I117" s="43">
        <f t="shared" si="41"/>
        <v>3.6666666666666674</v>
      </c>
      <c r="J117" s="21"/>
      <c r="K117" s="98">
        <f t="shared" si="35"/>
        <v>6</v>
      </c>
      <c r="L117" s="99">
        <f t="shared" si="42"/>
        <v>3</v>
      </c>
      <c r="M117" s="100">
        <f t="shared" si="36"/>
        <v>50</v>
      </c>
      <c r="N117" s="99">
        <f t="shared" si="43"/>
        <v>0</v>
      </c>
      <c r="O117" s="101">
        <f t="shared" si="37"/>
        <v>0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143">
        <v>7</v>
      </c>
      <c r="E118" s="144"/>
      <c r="F118" s="144">
        <v>28.571428571428573</v>
      </c>
      <c r="G118" s="144">
        <v>71.428571428571431</v>
      </c>
      <c r="H118" s="144"/>
      <c r="I118" s="43">
        <f t="shared" si="41"/>
        <v>3.7142857142857144</v>
      </c>
      <c r="J118" s="21"/>
      <c r="K118" s="98">
        <f t="shared" si="35"/>
        <v>7</v>
      </c>
      <c r="L118" s="99">
        <f t="shared" si="42"/>
        <v>5</v>
      </c>
      <c r="M118" s="100">
        <f t="shared" si="36"/>
        <v>71.428571428571431</v>
      </c>
      <c r="N118" s="99">
        <f t="shared" si="43"/>
        <v>0</v>
      </c>
      <c r="O118" s="101">
        <f t="shared" si="37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07">
        <v>4</v>
      </c>
      <c r="E119" s="208"/>
      <c r="F119" s="208"/>
      <c r="G119" s="208">
        <v>75</v>
      </c>
      <c r="H119" s="327">
        <v>25</v>
      </c>
      <c r="I119" s="43">
        <f t="shared" si="41"/>
        <v>4.25</v>
      </c>
      <c r="J119" s="21"/>
      <c r="K119" s="98">
        <f t="shared" si="35"/>
        <v>4</v>
      </c>
      <c r="L119" s="99">
        <f t="shared" si="42"/>
        <v>4</v>
      </c>
      <c r="M119" s="100">
        <f t="shared" si="36"/>
        <v>100</v>
      </c>
      <c r="N119" s="99">
        <f t="shared" si="43"/>
        <v>0</v>
      </c>
      <c r="O119" s="101">
        <f t="shared" si="37"/>
        <v>0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375">
        <v>14</v>
      </c>
      <c r="E120" s="329"/>
      <c r="F120" s="329">
        <v>57.142857142857146</v>
      </c>
      <c r="G120" s="328">
        <v>42.857142857142854</v>
      </c>
      <c r="H120" s="327"/>
      <c r="I120" s="43">
        <f t="shared" si="41"/>
        <v>3.4285714285714288</v>
      </c>
      <c r="J120" s="21"/>
      <c r="K120" s="98">
        <f t="shared" si="35"/>
        <v>14</v>
      </c>
      <c r="L120" s="99">
        <f t="shared" si="42"/>
        <v>6</v>
      </c>
      <c r="M120" s="100">
        <f t="shared" si="36"/>
        <v>42.857142857142854</v>
      </c>
      <c r="N120" s="99">
        <f t="shared" si="43"/>
        <v>0</v>
      </c>
      <c r="O120" s="106">
        <f t="shared" si="37"/>
        <v>0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405">
        <v>48</v>
      </c>
      <c r="E121" s="403">
        <v>4.166666666666667</v>
      </c>
      <c r="F121" s="403">
        <v>60.416666666666664</v>
      </c>
      <c r="G121" s="403">
        <v>33.333333333333336</v>
      </c>
      <c r="H121" s="327">
        <v>2.0833333333333335</v>
      </c>
      <c r="I121" s="46">
        <f t="shared" ref="I121:I122" si="44">(E121*2+F121*3+G121*4+H121*5)/100</f>
        <v>3.3333333333333339</v>
      </c>
      <c r="J121" s="21"/>
      <c r="K121" s="481">
        <f t="shared" si="35"/>
        <v>48</v>
      </c>
      <c r="L121" s="482">
        <f t="shared" si="32"/>
        <v>17.000000000000004</v>
      </c>
      <c r="M121" s="483">
        <f t="shared" si="36"/>
        <v>35.416666666666671</v>
      </c>
      <c r="N121" s="482">
        <f t="shared" ref="N121:N122" si="45">O121*K121/100</f>
        <v>2</v>
      </c>
      <c r="O121" s="484">
        <f t="shared" si="37"/>
        <v>4.166666666666667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404">
        <v>6</v>
      </c>
      <c r="E122" s="402"/>
      <c r="F122" s="402">
        <v>50</v>
      </c>
      <c r="G122" s="402">
        <v>50</v>
      </c>
      <c r="H122" s="204"/>
      <c r="I122" s="45">
        <f t="shared" si="44"/>
        <v>3.5</v>
      </c>
      <c r="J122" s="21"/>
      <c r="K122" s="485">
        <f t="shared" si="35"/>
        <v>6</v>
      </c>
      <c r="L122" s="486">
        <f t="shared" si="32"/>
        <v>3</v>
      </c>
      <c r="M122" s="487">
        <f t="shared" si="36"/>
        <v>50</v>
      </c>
      <c r="N122" s="486">
        <f t="shared" si="45"/>
        <v>0</v>
      </c>
      <c r="O122" s="488">
        <f t="shared" si="37"/>
        <v>0</v>
      </c>
    </row>
    <row r="123" spans="1:15" ht="15" customHeight="1" x14ac:dyDescent="0.25">
      <c r="A123" s="6"/>
      <c r="B123" s="6"/>
      <c r="C123" s="6"/>
      <c r="D123" s="526" t="s">
        <v>98</v>
      </c>
      <c r="E123" s="526"/>
      <c r="F123" s="526"/>
      <c r="G123" s="526"/>
      <c r="H123" s="526"/>
      <c r="I123" s="57">
        <f>AVERAGE(I8:I15,I17:I28,I30:I46,I48:I66,I68:I81,I83:I112,I114:I122)</f>
        <v>3.4821236334355823</v>
      </c>
      <c r="J123" s="4"/>
      <c r="M123" s="111"/>
      <c r="N123" s="111"/>
      <c r="O123" s="111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I6:I123">
    <cfRule type="containsBlanks" dxfId="158" priority="6" stopIfTrue="1">
      <formula>LEN(TRIM(I6))=0</formula>
    </cfRule>
    <cfRule type="cellIs" dxfId="157" priority="7" stopIfTrue="1" operator="lessThan">
      <formula>3.5</formula>
    </cfRule>
    <cfRule type="cellIs" dxfId="156" priority="8" stopIfTrue="1" operator="between">
      <formula>3.504</formula>
      <formula>3.5</formula>
    </cfRule>
    <cfRule type="cellIs" dxfId="155" priority="9" stopIfTrue="1" operator="between">
      <formula>4.5</formula>
      <formula>3.5</formula>
    </cfRule>
    <cfRule type="cellIs" dxfId="154" priority="14" stopIfTrue="1" operator="greaterThanOrEqual">
      <formula>4.5</formula>
    </cfRule>
  </conditionalFormatting>
  <conditionalFormatting sqref="N7:O122">
    <cfRule type="containsBlanks" dxfId="153" priority="2">
      <formula>LEN(TRIM(N7))=0</formula>
    </cfRule>
    <cfRule type="cellIs" dxfId="152" priority="3" operator="equal">
      <formula>0</formula>
    </cfRule>
    <cfRule type="cellIs" dxfId="151" priority="4" operator="between">
      <formula>0.1</formula>
      <formula>9.99</formula>
    </cfRule>
    <cfRule type="cellIs" dxfId="150" priority="5" operator="greaterThanOrEqual">
      <formula>9.99</formula>
    </cfRule>
  </conditionalFormatting>
  <conditionalFormatting sqref="M7:M122">
    <cfRule type="containsBlanks" dxfId="149" priority="1">
      <formula>LEN(TRIM(M7))=0</formula>
    </cfRule>
    <cfRule type="cellIs" dxfId="148" priority="10" operator="lessThan">
      <formula>50</formula>
    </cfRule>
    <cfRule type="cellIs" dxfId="147" priority="11" operator="between">
      <formula>50</formula>
      <formula>50.004</formula>
    </cfRule>
    <cfRule type="cellIs" dxfId="146" priority="12" operator="between">
      <formula>50</formula>
      <formula>90</formula>
    </cfRule>
    <cfRule type="cellIs" dxfId="145" priority="13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ColWidth="12.140625" defaultRowHeight="12.75" x14ac:dyDescent="0.2"/>
  <cols>
    <col min="1" max="1" width="5.7109375" style="532" customWidth="1"/>
    <col min="2" max="2" width="9.7109375" style="532" customWidth="1"/>
    <col min="3" max="3" width="31.7109375" style="532" customWidth="1"/>
    <col min="4" max="8" width="7.7109375" style="533" customWidth="1"/>
    <col min="9" max="9" width="8.7109375" style="533" customWidth="1"/>
    <col min="10" max="10" width="7.7109375" style="534" customWidth="1"/>
    <col min="11" max="13" width="10.7109375" style="532" customWidth="1"/>
    <col min="14" max="15" width="9.7109375" style="532" customWidth="1"/>
    <col min="16" max="16384" width="12.140625" style="532"/>
  </cols>
  <sheetData>
    <row r="1" spans="1:15" ht="15" x14ac:dyDescent="0.25">
      <c r="K1" s="535"/>
      <c r="L1" s="536" t="s">
        <v>141</v>
      </c>
    </row>
    <row r="2" spans="1:15" ht="15.75" x14ac:dyDescent="0.25">
      <c r="C2" s="537" t="s">
        <v>142</v>
      </c>
      <c r="D2" s="537"/>
      <c r="I2" s="538">
        <v>2023</v>
      </c>
      <c r="K2" s="539"/>
      <c r="L2" s="536" t="s">
        <v>143</v>
      </c>
    </row>
    <row r="3" spans="1:15" ht="15.75" thickBot="1" x14ac:dyDescent="0.3">
      <c r="K3" s="540"/>
      <c r="L3" s="536" t="s">
        <v>144</v>
      </c>
    </row>
    <row r="4" spans="1:15" ht="15" customHeight="1" thickBot="1" x14ac:dyDescent="0.3">
      <c r="A4" s="541" t="s">
        <v>0</v>
      </c>
      <c r="B4" s="542" t="s">
        <v>1</v>
      </c>
      <c r="C4" s="542" t="s">
        <v>2</v>
      </c>
      <c r="D4" s="543" t="s">
        <v>145</v>
      </c>
      <c r="E4" s="544" t="s">
        <v>146</v>
      </c>
      <c r="F4" s="545"/>
      <c r="G4" s="545"/>
      <c r="H4" s="546"/>
      <c r="I4" s="547" t="s">
        <v>99</v>
      </c>
      <c r="K4" s="548"/>
      <c r="L4" s="536" t="s">
        <v>147</v>
      </c>
    </row>
    <row r="5" spans="1:15" s="554" customFormat="1" ht="30" customHeight="1" thickBot="1" x14ac:dyDescent="0.25">
      <c r="A5" s="549"/>
      <c r="B5" s="550"/>
      <c r="C5" s="550"/>
      <c r="D5" s="551"/>
      <c r="E5" s="552">
        <v>5</v>
      </c>
      <c r="F5" s="552">
        <v>4</v>
      </c>
      <c r="G5" s="552">
        <v>3</v>
      </c>
      <c r="H5" s="552">
        <v>2</v>
      </c>
      <c r="I5" s="553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5" s="554" customFormat="1" ht="15" customHeight="1" thickBot="1" x14ac:dyDescent="0.3">
      <c r="A6" s="555"/>
      <c r="B6" s="556"/>
      <c r="C6" s="557" t="s">
        <v>100</v>
      </c>
      <c r="D6" s="558">
        <f>D7+D16+D29+D47+D67+D82+D113</f>
        <v>1629</v>
      </c>
      <c r="E6" s="559">
        <f>E7+E16+E29+E47+E67+E82+E113</f>
        <v>221</v>
      </c>
      <c r="F6" s="560">
        <f>F7+F16+F29+F47+F67+F82+F113</f>
        <v>910</v>
      </c>
      <c r="G6" s="560">
        <f>G7+G16+G29+G47+G67+G82+G113</f>
        <v>474</v>
      </c>
      <c r="H6" s="560">
        <f>H7+H16+H29+H47+H67+H82+H113</f>
        <v>25</v>
      </c>
      <c r="I6" s="561">
        <f>(H6*2+G6*3+F6*4+E6*5)/D6</f>
        <v>3.816451810926949</v>
      </c>
      <c r="K6" s="464">
        <f>D6</f>
        <v>1629</v>
      </c>
      <c r="L6" s="465">
        <f>E6+F6</f>
        <v>1131</v>
      </c>
      <c r="M6" s="432">
        <f>L6*100/K6</f>
        <v>69.42909760589319</v>
      </c>
      <c r="N6" s="465">
        <f>H6</f>
        <v>25</v>
      </c>
      <c r="O6" s="470">
        <f>N6*100/K6</f>
        <v>1.5346838551258442</v>
      </c>
    </row>
    <row r="7" spans="1:15" ht="15" customHeight="1" thickBot="1" x14ac:dyDescent="0.3">
      <c r="A7" s="562"/>
      <c r="B7" s="563"/>
      <c r="C7" s="564" t="s">
        <v>101</v>
      </c>
      <c r="D7" s="565">
        <f>SUM(D8:D15)</f>
        <v>93</v>
      </c>
      <c r="E7" s="566">
        <f t="shared" ref="E7:H7" si="0">SUM(E8:E15)</f>
        <v>14</v>
      </c>
      <c r="F7" s="566">
        <f t="shared" si="0"/>
        <v>47</v>
      </c>
      <c r="G7" s="566">
        <f t="shared" si="0"/>
        <v>29</v>
      </c>
      <c r="H7" s="567">
        <f t="shared" si="0"/>
        <v>3</v>
      </c>
      <c r="I7" s="568">
        <f>AVERAGE(I8:I15)</f>
        <v>3.7871615312791782</v>
      </c>
      <c r="J7" s="569"/>
      <c r="K7" s="471">
        <f t="shared" ref="K7:K22" si="1">D7</f>
        <v>93</v>
      </c>
      <c r="L7" s="472">
        <f>E7+F7</f>
        <v>61</v>
      </c>
      <c r="M7" s="480">
        <f>L7*100/K7</f>
        <v>65.591397849462368</v>
      </c>
      <c r="N7" s="472">
        <f t="shared" ref="N7:N70" si="2">H7</f>
        <v>3</v>
      </c>
      <c r="O7" s="479">
        <f>N7*100/K7</f>
        <v>3.225806451612903</v>
      </c>
    </row>
    <row r="8" spans="1:15" ht="15" customHeight="1" x14ac:dyDescent="0.25">
      <c r="A8" s="570">
        <v>1</v>
      </c>
      <c r="B8" s="571">
        <v>10002</v>
      </c>
      <c r="C8" s="572" t="s">
        <v>148</v>
      </c>
      <c r="D8" s="573">
        <v>6</v>
      </c>
      <c r="E8" s="574">
        <v>2</v>
      </c>
      <c r="F8" s="574">
        <v>3</v>
      </c>
      <c r="G8" s="574">
        <v>1</v>
      </c>
      <c r="H8" s="574"/>
      <c r="I8" s="575">
        <f t="shared" ref="I8:I15" si="3">(H8*2+G8*3+F8*4+E8*5)/D8</f>
        <v>4.166666666666667</v>
      </c>
      <c r="J8" s="532"/>
      <c r="K8" s="98">
        <f t="shared" si="1"/>
        <v>6</v>
      </c>
      <c r="L8" s="99">
        <f t="shared" ref="L8:L71" si="4">E8+F8</f>
        <v>5</v>
      </c>
      <c r="M8" s="100">
        <f>L8*100/K8</f>
        <v>83.333333333333329</v>
      </c>
      <c r="N8" s="99">
        <f t="shared" si="2"/>
        <v>0</v>
      </c>
      <c r="O8" s="101">
        <f>N8*100/K8</f>
        <v>0</v>
      </c>
    </row>
    <row r="9" spans="1:15" ht="15" customHeight="1" x14ac:dyDescent="0.25">
      <c r="A9" s="576">
        <v>2</v>
      </c>
      <c r="B9" s="577">
        <v>10090</v>
      </c>
      <c r="C9" s="578" t="s">
        <v>149</v>
      </c>
      <c r="D9" s="579">
        <v>15</v>
      </c>
      <c r="E9" s="580">
        <v>2</v>
      </c>
      <c r="F9" s="580">
        <v>7</v>
      </c>
      <c r="G9" s="580">
        <v>5</v>
      </c>
      <c r="H9" s="580">
        <v>1</v>
      </c>
      <c r="I9" s="581">
        <f t="shared" si="3"/>
        <v>3.6666666666666665</v>
      </c>
      <c r="J9" s="532"/>
      <c r="K9" s="98">
        <f t="shared" si="1"/>
        <v>15</v>
      </c>
      <c r="L9" s="99">
        <f t="shared" si="4"/>
        <v>9</v>
      </c>
      <c r="M9" s="100">
        <f t="shared" ref="M9:M72" si="5">L9*100/K9</f>
        <v>60</v>
      </c>
      <c r="N9" s="99">
        <f t="shared" si="2"/>
        <v>1</v>
      </c>
      <c r="O9" s="101">
        <f t="shared" ref="O9:O72" si="6">N9*100/K9</f>
        <v>6.666666666666667</v>
      </c>
    </row>
    <row r="10" spans="1:15" ht="15" customHeight="1" x14ac:dyDescent="0.25">
      <c r="A10" s="582">
        <v>3</v>
      </c>
      <c r="B10" s="583">
        <v>10004</v>
      </c>
      <c r="C10" s="584" t="s">
        <v>6</v>
      </c>
      <c r="D10" s="585">
        <v>17</v>
      </c>
      <c r="E10" s="586">
        <v>6</v>
      </c>
      <c r="F10" s="586">
        <v>10</v>
      </c>
      <c r="G10" s="586">
        <v>1</v>
      </c>
      <c r="H10" s="587"/>
      <c r="I10" s="588">
        <f t="shared" si="3"/>
        <v>4.2941176470588234</v>
      </c>
      <c r="J10" s="532"/>
      <c r="K10" s="98">
        <f t="shared" si="1"/>
        <v>17</v>
      </c>
      <c r="L10" s="99">
        <f t="shared" si="4"/>
        <v>16</v>
      </c>
      <c r="M10" s="100">
        <f t="shared" si="5"/>
        <v>94.117647058823536</v>
      </c>
      <c r="N10" s="99">
        <f t="shared" si="2"/>
        <v>0</v>
      </c>
      <c r="O10" s="101">
        <f t="shared" si="6"/>
        <v>0</v>
      </c>
    </row>
    <row r="11" spans="1:15" ht="15" customHeight="1" x14ac:dyDescent="0.25">
      <c r="A11" s="576">
        <v>4</v>
      </c>
      <c r="B11" s="583">
        <v>10001</v>
      </c>
      <c r="C11" s="589" t="s">
        <v>4</v>
      </c>
      <c r="D11" s="590">
        <v>4</v>
      </c>
      <c r="E11" s="591">
        <v>1</v>
      </c>
      <c r="F11" s="591">
        <v>2</v>
      </c>
      <c r="G11" s="591">
        <v>1</v>
      </c>
      <c r="H11" s="592"/>
      <c r="I11" s="581">
        <f t="shared" si="3"/>
        <v>4</v>
      </c>
      <c r="J11" s="532"/>
      <c r="K11" s="98">
        <f t="shared" si="1"/>
        <v>4</v>
      </c>
      <c r="L11" s="99">
        <f t="shared" si="4"/>
        <v>3</v>
      </c>
      <c r="M11" s="100">
        <f t="shared" si="5"/>
        <v>75</v>
      </c>
      <c r="N11" s="99">
        <f t="shared" si="2"/>
        <v>0</v>
      </c>
      <c r="O11" s="101">
        <f t="shared" si="6"/>
        <v>0</v>
      </c>
    </row>
    <row r="12" spans="1:15" ht="15" customHeight="1" x14ac:dyDescent="0.25">
      <c r="A12" s="576">
        <v>5</v>
      </c>
      <c r="B12" s="583">
        <v>10120</v>
      </c>
      <c r="C12" s="589" t="s">
        <v>150</v>
      </c>
      <c r="D12" s="590">
        <v>14</v>
      </c>
      <c r="E12" s="591"/>
      <c r="F12" s="591">
        <v>10</v>
      </c>
      <c r="G12" s="591">
        <v>4</v>
      </c>
      <c r="H12" s="592"/>
      <c r="I12" s="581">
        <f t="shared" si="3"/>
        <v>3.7142857142857144</v>
      </c>
      <c r="J12" s="532"/>
      <c r="K12" s="98">
        <f t="shared" si="1"/>
        <v>14</v>
      </c>
      <c r="L12" s="99">
        <f t="shared" si="4"/>
        <v>10</v>
      </c>
      <c r="M12" s="100">
        <f t="shared" si="5"/>
        <v>71.428571428571431</v>
      </c>
      <c r="N12" s="99">
        <f t="shared" si="2"/>
        <v>0</v>
      </c>
      <c r="O12" s="101">
        <f t="shared" si="6"/>
        <v>0</v>
      </c>
    </row>
    <row r="13" spans="1:15" ht="15" customHeight="1" x14ac:dyDescent="0.25">
      <c r="A13" s="576">
        <v>6</v>
      </c>
      <c r="B13" s="583">
        <v>10190</v>
      </c>
      <c r="C13" s="589" t="s">
        <v>151</v>
      </c>
      <c r="D13" s="590">
        <v>18</v>
      </c>
      <c r="E13" s="591">
        <v>1</v>
      </c>
      <c r="F13" s="591">
        <v>9</v>
      </c>
      <c r="G13" s="591">
        <v>8</v>
      </c>
      <c r="H13" s="592"/>
      <c r="I13" s="581">
        <f t="shared" si="3"/>
        <v>3.6111111111111112</v>
      </c>
      <c r="J13" s="532"/>
      <c r="K13" s="98">
        <f t="shared" si="1"/>
        <v>18</v>
      </c>
      <c r="L13" s="99">
        <f t="shared" si="4"/>
        <v>10</v>
      </c>
      <c r="M13" s="100">
        <f t="shared" si="5"/>
        <v>55.555555555555557</v>
      </c>
      <c r="N13" s="99">
        <f t="shared" si="2"/>
        <v>0</v>
      </c>
      <c r="O13" s="101">
        <f t="shared" si="6"/>
        <v>0</v>
      </c>
    </row>
    <row r="14" spans="1:15" ht="15" customHeight="1" x14ac:dyDescent="0.25">
      <c r="A14" s="576">
        <v>7</v>
      </c>
      <c r="B14" s="577">
        <v>10320</v>
      </c>
      <c r="C14" s="593" t="s">
        <v>10</v>
      </c>
      <c r="D14" s="590">
        <v>9</v>
      </c>
      <c r="E14" s="591">
        <v>1</v>
      </c>
      <c r="F14" s="591">
        <v>3</v>
      </c>
      <c r="G14" s="591">
        <v>4</v>
      </c>
      <c r="H14" s="592">
        <v>1</v>
      </c>
      <c r="I14" s="581">
        <f t="shared" si="3"/>
        <v>3.4444444444444446</v>
      </c>
      <c r="J14" s="532"/>
      <c r="K14" s="98">
        <f t="shared" si="1"/>
        <v>9</v>
      </c>
      <c r="L14" s="99">
        <f t="shared" si="4"/>
        <v>4</v>
      </c>
      <c r="M14" s="100">
        <f t="shared" si="5"/>
        <v>44.444444444444443</v>
      </c>
      <c r="N14" s="99">
        <f t="shared" si="2"/>
        <v>1</v>
      </c>
      <c r="O14" s="101">
        <f t="shared" si="6"/>
        <v>11.111111111111111</v>
      </c>
    </row>
    <row r="15" spans="1:15" ht="15" customHeight="1" thickBot="1" x14ac:dyDescent="0.3">
      <c r="A15" s="594">
        <v>8</v>
      </c>
      <c r="B15" s="595">
        <v>10860</v>
      </c>
      <c r="C15" s="596" t="s">
        <v>112</v>
      </c>
      <c r="D15" s="597">
        <v>10</v>
      </c>
      <c r="E15" s="598">
        <v>1</v>
      </c>
      <c r="F15" s="598">
        <v>3</v>
      </c>
      <c r="G15" s="598">
        <v>5</v>
      </c>
      <c r="H15" s="599">
        <v>1</v>
      </c>
      <c r="I15" s="600">
        <f t="shared" si="3"/>
        <v>3.4</v>
      </c>
      <c r="J15" s="532"/>
      <c r="K15" s="102">
        <f t="shared" si="1"/>
        <v>10</v>
      </c>
      <c r="L15" s="103">
        <f t="shared" si="4"/>
        <v>4</v>
      </c>
      <c r="M15" s="104">
        <f t="shared" si="5"/>
        <v>40</v>
      </c>
      <c r="N15" s="103">
        <f t="shared" si="2"/>
        <v>1</v>
      </c>
      <c r="O15" s="105">
        <f t="shared" si="6"/>
        <v>10</v>
      </c>
    </row>
    <row r="16" spans="1:15" ht="15" customHeight="1" thickBot="1" x14ac:dyDescent="0.3">
      <c r="A16" s="570"/>
      <c r="B16" s="571"/>
      <c r="C16" s="601" t="s">
        <v>102</v>
      </c>
      <c r="D16" s="602">
        <f>SUM(D17:D28)</f>
        <v>100</v>
      </c>
      <c r="E16" s="603">
        <f>SUM(E17:E28)</f>
        <v>10</v>
      </c>
      <c r="F16" s="603">
        <f>SUM(F17:F28)</f>
        <v>65</v>
      </c>
      <c r="G16" s="603">
        <f>SUM(G17:G28)</f>
        <v>25</v>
      </c>
      <c r="H16" s="604">
        <f>SUM(H17:H28)</f>
        <v>0</v>
      </c>
      <c r="I16" s="605">
        <f>AVERAGE(I17:I28)</f>
        <v>3.9079948646125118</v>
      </c>
      <c r="J16" s="532"/>
      <c r="K16" s="471">
        <f t="shared" si="1"/>
        <v>100</v>
      </c>
      <c r="L16" s="472">
        <f t="shared" si="4"/>
        <v>75</v>
      </c>
      <c r="M16" s="480">
        <f t="shared" si="5"/>
        <v>75</v>
      </c>
      <c r="N16" s="472">
        <f t="shared" si="2"/>
        <v>0</v>
      </c>
      <c r="O16" s="479">
        <f t="shared" si="6"/>
        <v>0</v>
      </c>
    </row>
    <row r="17" spans="1:15" ht="15" customHeight="1" x14ac:dyDescent="0.25">
      <c r="A17" s="606">
        <v>1</v>
      </c>
      <c r="B17" s="607">
        <v>20040</v>
      </c>
      <c r="C17" s="608" t="s">
        <v>11</v>
      </c>
      <c r="D17" s="609">
        <v>14</v>
      </c>
      <c r="E17" s="574">
        <v>3</v>
      </c>
      <c r="F17" s="574">
        <v>7</v>
      </c>
      <c r="G17" s="574">
        <v>4</v>
      </c>
      <c r="H17" s="574"/>
      <c r="I17" s="610">
        <f t="shared" ref="I17:I28" si="7">(H17*2+G17*3+F17*4+E17*5)/D17</f>
        <v>3.9285714285714284</v>
      </c>
      <c r="J17" s="532"/>
      <c r="K17" s="94">
        <f t="shared" si="1"/>
        <v>14</v>
      </c>
      <c r="L17" s="95">
        <f t="shared" si="4"/>
        <v>10</v>
      </c>
      <c r="M17" s="96">
        <f t="shared" si="5"/>
        <v>71.428571428571431</v>
      </c>
      <c r="N17" s="95">
        <f t="shared" si="2"/>
        <v>0</v>
      </c>
      <c r="O17" s="97">
        <f t="shared" si="6"/>
        <v>0</v>
      </c>
    </row>
    <row r="18" spans="1:15" ht="15" customHeight="1" x14ac:dyDescent="0.25">
      <c r="A18" s="576">
        <v>2</v>
      </c>
      <c r="B18" s="577">
        <v>20061</v>
      </c>
      <c r="C18" s="611" t="s">
        <v>13</v>
      </c>
      <c r="D18" s="612">
        <v>8</v>
      </c>
      <c r="E18" s="580"/>
      <c r="F18" s="580">
        <v>6</v>
      </c>
      <c r="G18" s="580">
        <v>2</v>
      </c>
      <c r="H18" s="580"/>
      <c r="I18" s="581">
        <f t="shared" si="7"/>
        <v>3.75</v>
      </c>
      <c r="J18" s="532"/>
      <c r="K18" s="98">
        <f t="shared" si="1"/>
        <v>8</v>
      </c>
      <c r="L18" s="99">
        <f t="shared" si="4"/>
        <v>6</v>
      </c>
      <c r="M18" s="100">
        <f t="shared" si="5"/>
        <v>75</v>
      </c>
      <c r="N18" s="99">
        <f t="shared" si="2"/>
        <v>0</v>
      </c>
      <c r="O18" s="101">
        <f t="shared" si="6"/>
        <v>0</v>
      </c>
    </row>
    <row r="19" spans="1:15" ht="15" customHeight="1" x14ac:dyDescent="0.25">
      <c r="A19" s="576">
        <v>3</v>
      </c>
      <c r="B19" s="577">
        <v>21020</v>
      </c>
      <c r="C19" s="611" t="s">
        <v>21</v>
      </c>
      <c r="D19" s="612">
        <v>10</v>
      </c>
      <c r="E19" s="580"/>
      <c r="F19" s="580">
        <v>9</v>
      </c>
      <c r="G19" s="580">
        <v>1</v>
      </c>
      <c r="H19" s="580"/>
      <c r="I19" s="581">
        <f t="shared" si="7"/>
        <v>3.9</v>
      </c>
      <c r="J19" s="532"/>
      <c r="K19" s="98">
        <f t="shared" si="1"/>
        <v>10</v>
      </c>
      <c r="L19" s="99">
        <f t="shared" si="4"/>
        <v>9</v>
      </c>
      <c r="M19" s="100">
        <f t="shared" si="5"/>
        <v>90</v>
      </c>
      <c r="N19" s="99">
        <f t="shared" si="2"/>
        <v>0</v>
      </c>
      <c r="O19" s="101">
        <f t="shared" si="6"/>
        <v>0</v>
      </c>
    </row>
    <row r="20" spans="1:15" ht="15" customHeight="1" x14ac:dyDescent="0.25">
      <c r="A20" s="576">
        <v>4</v>
      </c>
      <c r="B20" s="577">
        <v>20060</v>
      </c>
      <c r="C20" s="611" t="s">
        <v>152</v>
      </c>
      <c r="D20" s="612">
        <v>15</v>
      </c>
      <c r="E20" s="580">
        <v>2</v>
      </c>
      <c r="F20" s="580">
        <v>9</v>
      </c>
      <c r="G20" s="580">
        <v>4</v>
      </c>
      <c r="H20" s="580"/>
      <c r="I20" s="581">
        <f t="shared" si="7"/>
        <v>3.8666666666666667</v>
      </c>
      <c r="J20" s="532"/>
      <c r="K20" s="98">
        <f t="shared" si="1"/>
        <v>15</v>
      </c>
      <c r="L20" s="99">
        <f t="shared" si="4"/>
        <v>11</v>
      </c>
      <c r="M20" s="100">
        <f t="shared" si="5"/>
        <v>73.333333333333329</v>
      </c>
      <c r="N20" s="99">
        <f t="shared" si="2"/>
        <v>0</v>
      </c>
      <c r="O20" s="101">
        <f t="shared" si="6"/>
        <v>0</v>
      </c>
    </row>
    <row r="21" spans="1:15" ht="15" customHeight="1" x14ac:dyDescent="0.25">
      <c r="A21" s="576">
        <v>5</v>
      </c>
      <c r="B21" s="577">
        <v>20400</v>
      </c>
      <c r="C21" s="611" t="s">
        <v>15</v>
      </c>
      <c r="D21" s="612">
        <v>17</v>
      </c>
      <c r="E21" s="580">
        <v>2</v>
      </c>
      <c r="F21" s="580">
        <v>12</v>
      </c>
      <c r="G21" s="580">
        <v>3</v>
      </c>
      <c r="H21" s="580"/>
      <c r="I21" s="581">
        <f t="shared" si="7"/>
        <v>3.9411764705882355</v>
      </c>
      <c r="J21" s="532"/>
      <c r="K21" s="98">
        <f t="shared" si="1"/>
        <v>17</v>
      </c>
      <c r="L21" s="99">
        <f t="shared" si="4"/>
        <v>14</v>
      </c>
      <c r="M21" s="100">
        <f t="shared" si="5"/>
        <v>82.352941176470594</v>
      </c>
      <c r="N21" s="99">
        <f t="shared" si="2"/>
        <v>0</v>
      </c>
      <c r="O21" s="101">
        <f t="shared" si="6"/>
        <v>0</v>
      </c>
    </row>
    <row r="22" spans="1:15" ht="15" customHeight="1" x14ac:dyDescent="0.25">
      <c r="A22" s="576"/>
      <c r="B22" s="577">
        <v>20080</v>
      </c>
      <c r="C22" s="611" t="s">
        <v>153</v>
      </c>
      <c r="D22" s="612">
        <v>10</v>
      </c>
      <c r="E22" s="580"/>
      <c r="F22" s="580">
        <v>7</v>
      </c>
      <c r="G22" s="580">
        <v>3</v>
      </c>
      <c r="H22" s="580"/>
      <c r="I22" s="581">
        <f t="shared" si="7"/>
        <v>3.7</v>
      </c>
      <c r="J22" s="532"/>
      <c r="K22" s="98">
        <f t="shared" si="1"/>
        <v>10</v>
      </c>
      <c r="L22" s="99">
        <f t="shared" si="4"/>
        <v>7</v>
      </c>
      <c r="M22" s="100">
        <f t="shared" si="5"/>
        <v>70</v>
      </c>
      <c r="N22" s="99">
        <f t="shared" si="2"/>
        <v>0</v>
      </c>
      <c r="O22" s="101">
        <f t="shared" si="6"/>
        <v>0</v>
      </c>
    </row>
    <row r="23" spans="1:15" ht="15" customHeight="1" x14ac:dyDescent="0.25">
      <c r="A23" s="576">
        <v>6</v>
      </c>
      <c r="B23" s="577">
        <v>20460</v>
      </c>
      <c r="C23" s="611" t="s">
        <v>154</v>
      </c>
      <c r="D23" s="612">
        <v>8</v>
      </c>
      <c r="E23" s="580"/>
      <c r="F23" s="580">
        <v>4</v>
      </c>
      <c r="G23" s="580">
        <v>4</v>
      </c>
      <c r="H23" s="580"/>
      <c r="I23" s="581">
        <f t="shared" si="7"/>
        <v>3.5</v>
      </c>
      <c r="J23" s="532"/>
      <c r="K23" s="98">
        <f t="shared" ref="K23:K54" si="8">D23</f>
        <v>8</v>
      </c>
      <c r="L23" s="99">
        <f t="shared" si="4"/>
        <v>4</v>
      </c>
      <c r="M23" s="100">
        <f t="shared" si="5"/>
        <v>50</v>
      </c>
      <c r="N23" s="99">
        <f t="shared" si="2"/>
        <v>0</v>
      </c>
      <c r="O23" s="101">
        <f t="shared" si="6"/>
        <v>0</v>
      </c>
    </row>
    <row r="24" spans="1:15" ht="15" customHeight="1" x14ac:dyDescent="0.25">
      <c r="A24" s="576">
        <v>7</v>
      </c>
      <c r="B24" s="577">
        <v>20550</v>
      </c>
      <c r="C24" s="611" t="s">
        <v>17</v>
      </c>
      <c r="D24" s="612">
        <v>6</v>
      </c>
      <c r="E24" s="580"/>
      <c r="F24" s="580">
        <v>5</v>
      </c>
      <c r="G24" s="580">
        <v>1</v>
      </c>
      <c r="H24" s="580"/>
      <c r="I24" s="581">
        <f t="shared" si="7"/>
        <v>3.8333333333333335</v>
      </c>
      <c r="J24" s="532"/>
      <c r="K24" s="98">
        <f t="shared" si="8"/>
        <v>6</v>
      </c>
      <c r="L24" s="99">
        <f t="shared" si="4"/>
        <v>5</v>
      </c>
      <c r="M24" s="100">
        <f t="shared" si="5"/>
        <v>83.333333333333329</v>
      </c>
      <c r="N24" s="112">
        <f t="shared" si="2"/>
        <v>0</v>
      </c>
      <c r="O24" s="101">
        <f t="shared" si="6"/>
        <v>0</v>
      </c>
    </row>
    <row r="25" spans="1:15" ht="15" customHeight="1" x14ac:dyDescent="0.25">
      <c r="A25" s="576">
        <v>8</v>
      </c>
      <c r="B25" s="577">
        <v>20630</v>
      </c>
      <c r="C25" s="611" t="s">
        <v>18</v>
      </c>
      <c r="D25" s="612">
        <v>3</v>
      </c>
      <c r="E25" s="580"/>
      <c r="F25" s="580">
        <v>1</v>
      </c>
      <c r="G25" s="580">
        <v>2</v>
      </c>
      <c r="H25" s="580"/>
      <c r="I25" s="581">
        <f t="shared" si="7"/>
        <v>3.3333333333333335</v>
      </c>
      <c r="J25" s="532"/>
      <c r="K25" s="98">
        <f t="shared" si="8"/>
        <v>3</v>
      </c>
      <c r="L25" s="99">
        <f t="shared" si="4"/>
        <v>1</v>
      </c>
      <c r="M25" s="100">
        <f t="shared" si="5"/>
        <v>33.333333333333336</v>
      </c>
      <c r="N25" s="112">
        <f t="shared" si="2"/>
        <v>0</v>
      </c>
      <c r="O25" s="101">
        <f t="shared" si="6"/>
        <v>0</v>
      </c>
    </row>
    <row r="26" spans="1:15" ht="15" customHeight="1" x14ac:dyDescent="0.25">
      <c r="A26" s="576">
        <v>9</v>
      </c>
      <c r="B26" s="613">
        <v>20810</v>
      </c>
      <c r="C26" s="614" t="s">
        <v>155</v>
      </c>
      <c r="D26" s="612">
        <v>1</v>
      </c>
      <c r="E26" s="580"/>
      <c r="F26" s="580">
        <v>1</v>
      </c>
      <c r="G26" s="580"/>
      <c r="H26" s="580"/>
      <c r="I26" s="581">
        <f t="shared" si="7"/>
        <v>4</v>
      </c>
      <c r="J26" s="532"/>
      <c r="K26" s="98">
        <f t="shared" si="8"/>
        <v>1</v>
      </c>
      <c r="L26" s="99">
        <f t="shared" si="4"/>
        <v>1</v>
      </c>
      <c r="M26" s="100">
        <f t="shared" si="5"/>
        <v>100</v>
      </c>
      <c r="N26" s="112">
        <f t="shared" si="2"/>
        <v>0</v>
      </c>
      <c r="O26" s="101">
        <f t="shared" si="6"/>
        <v>0</v>
      </c>
    </row>
    <row r="27" spans="1:15" ht="15" customHeight="1" x14ac:dyDescent="0.25">
      <c r="A27" s="615">
        <v>10</v>
      </c>
      <c r="B27" s="616">
        <v>20900</v>
      </c>
      <c r="C27" s="593" t="s">
        <v>156</v>
      </c>
      <c r="D27" s="585">
        <v>7</v>
      </c>
      <c r="E27" s="586">
        <v>2</v>
      </c>
      <c r="F27" s="586">
        <v>4</v>
      </c>
      <c r="G27" s="586">
        <v>1</v>
      </c>
      <c r="H27" s="587"/>
      <c r="I27" s="588">
        <f t="shared" si="7"/>
        <v>4.1428571428571432</v>
      </c>
      <c r="J27" s="532"/>
      <c r="K27" s="98">
        <f t="shared" si="8"/>
        <v>7</v>
      </c>
      <c r="L27" s="99">
        <f t="shared" si="4"/>
        <v>6</v>
      </c>
      <c r="M27" s="100">
        <f t="shared" si="5"/>
        <v>85.714285714285708</v>
      </c>
      <c r="N27" s="112">
        <f t="shared" si="2"/>
        <v>0</v>
      </c>
      <c r="O27" s="101">
        <f t="shared" si="6"/>
        <v>0</v>
      </c>
    </row>
    <row r="28" spans="1:15" ht="15" customHeight="1" thickBot="1" x14ac:dyDescent="0.3">
      <c r="A28" s="594">
        <v>11</v>
      </c>
      <c r="B28" s="595">
        <v>21349</v>
      </c>
      <c r="C28" s="617" t="s">
        <v>157</v>
      </c>
      <c r="D28" s="597">
        <v>1</v>
      </c>
      <c r="E28" s="598">
        <v>1</v>
      </c>
      <c r="F28" s="598"/>
      <c r="G28" s="598"/>
      <c r="H28" s="618"/>
      <c r="I28" s="619">
        <f t="shared" si="7"/>
        <v>5</v>
      </c>
      <c r="J28" s="532"/>
      <c r="K28" s="102">
        <f t="shared" si="8"/>
        <v>1</v>
      </c>
      <c r="L28" s="103">
        <f t="shared" si="4"/>
        <v>1</v>
      </c>
      <c r="M28" s="104">
        <f t="shared" si="5"/>
        <v>100</v>
      </c>
      <c r="N28" s="150">
        <f t="shared" si="2"/>
        <v>0</v>
      </c>
      <c r="O28" s="105">
        <f t="shared" si="6"/>
        <v>0</v>
      </c>
    </row>
    <row r="29" spans="1:15" ht="15" customHeight="1" thickBot="1" x14ac:dyDescent="0.3">
      <c r="A29" s="562"/>
      <c r="B29" s="563"/>
      <c r="C29" s="620" t="s">
        <v>103</v>
      </c>
      <c r="D29" s="621">
        <f>SUM(D30:D46)</f>
        <v>338</v>
      </c>
      <c r="E29" s="622">
        <f t="shared" ref="E29:H29" si="9">SUM(E30:E46)</f>
        <v>17</v>
      </c>
      <c r="F29" s="622">
        <f t="shared" si="9"/>
        <v>175</v>
      </c>
      <c r="G29" s="622">
        <f t="shared" si="9"/>
        <v>140</v>
      </c>
      <c r="H29" s="623">
        <f t="shared" si="9"/>
        <v>6</v>
      </c>
      <c r="I29" s="624">
        <f t="shared" ref="I29" si="10">AVERAGE(I30:I46)</f>
        <v>3.6801038998172508</v>
      </c>
      <c r="J29" s="532"/>
      <c r="K29" s="471">
        <f t="shared" si="8"/>
        <v>338</v>
      </c>
      <c r="L29" s="472">
        <f t="shared" si="4"/>
        <v>192</v>
      </c>
      <c r="M29" s="480">
        <f t="shared" si="5"/>
        <v>56.80473372781065</v>
      </c>
      <c r="N29" s="472">
        <f t="shared" si="2"/>
        <v>6</v>
      </c>
      <c r="O29" s="479">
        <f t="shared" si="6"/>
        <v>1.7751479289940828</v>
      </c>
    </row>
    <row r="30" spans="1:15" ht="15" customHeight="1" x14ac:dyDescent="0.25">
      <c r="A30" s="615">
        <v>1</v>
      </c>
      <c r="B30" s="625">
        <v>30070</v>
      </c>
      <c r="C30" s="626" t="s">
        <v>24</v>
      </c>
      <c r="D30" s="585">
        <v>36</v>
      </c>
      <c r="E30" s="586">
        <v>9</v>
      </c>
      <c r="F30" s="586">
        <v>20</v>
      </c>
      <c r="G30" s="586">
        <v>7</v>
      </c>
      <c r="H30" s="627"/>
      <c r="I30" s="588">
        <f t="shared" ref="I30:I46" si="11">(H30*2+G30*3+F30*4+E30*5)/D30</f>
        <v>4.0555555555555554</v>
      </c>
      <c r="J30" s="532"/>
      <c r="K30" s="94">
        <f t="shared" si="8"/>
        <v>36</v>
      </c>
      <c r="L30" s="95">
        <f t="shared" si="4"/>
        <v>29</v>
      </c>
      <c r="M30" s="96">
        <f t="shared" si="5"/>
        <v>80.555555555555557</v>
      </c>
      <c r="N30" s="95">
        <f t="shared" si="2"/>
        <v>0</v>
      </c>
      <c r="O30" s="97">
        <f t="shared" si="6"/>
        <v>0</v>
      </c>
    </row>
    <row r="31" spans="1:15" ht="15" customHeight="1" x14ac:dyDescent="0.25">
      <c r="A31" s="615">
        <v>2</v>
      </c>
      <c r="B31" s="625">
        <v>30480</v>
      </c>
      <c r="C31" s="626" t="s">
        <v>158</v>
      </c>
      <c r="D31" s="585">
        <v>13</v>
      </c>
      <c r="E31" s="586">
        <v>1</v>
      </c>
      <c r="F31" s="586">
        <v>10</v>
      </c>
      <c r="G31" s="586">
        <v>2</v>
      </c>
      <c r="H31" s="628"/>
      <c r="I31" s="588">
        <f t="shared" si="11"/>
        <v>3.9230769230769229</v>
      </c>
      <c r="J31" s="532"/>
      <c r="K31" s="98">
        <f t="shared" si="8"/>
        <v>13</v>
      </c>
      <c r="L31" s="99">
        <f t="shared" si="4"/>
        <v>11</v>
      </c>
      <c r="M31" s="100">
        <f t="shared" si="5"/>
        <v>84.615384615384613</v>
      </c>
      <c r="N31" s="99">
        <f t="shared" si="2"/>
        <v>0</v>
      </c>
      <c r="O31" s="101">
        <f t="shared" si="6"/>
        <v>0</v>
      </c>
    </row>
    <row r="32" spans="1:15" ht="15" customHeight="1" x14ac:dyDescent="0.25">
      <c r="A32" s="615">
        <v>3</v>
      </c>
      <c r="B32" s="625">
        <v>30460</v>
      </c>
      <c r="C32" s="626" t="s">
        <v>29</v>
      </c>
      <c r="D32" s="585">
        <v>27</v>
      </c>
      <c r="E32" s="586"/>
      <c r="F32" s="586">
        <v>19</v>
      </c>
      <c r="G32" s="587">
        <v>8</v>
      </c>
      <c r="H32" s="580"/>
      <c r="I32" s="588">
        <f t="shared" si="11"/>
        <v>3.7037037037037037</v>
      </c>
      <c r="J32" s="532"/>
      <c r="K32" s="98">
        <f t="shared" si="8"/>
        <v>27</v>
      </c>
      <c r="L32" s="99">
        <f t="shared" si="4"/>
        <v>19</v>
      </c>
      <c r="M32" s="100">
        <f t="shared" si="5"/>
        <v>70.370370370370367</v>
      </c>
      <c r="N32" s="99">
        <f t="shared" si="2"/>
        <v>0</v>
      </c>
      <c r="O32" s="101">
        <f t="shared" si="6"/>
        <v>0</v>
      </c>
    </row>
    <row r="33" spans="1:15" ht="15" customHeight="1" x14ac:dyDescent="0.25">
      <c r="A33" s="615">
        <v>4</v>
      </c>
      <c r="B33" s="625">
        <v>30030</v>
      </c>
      <c r="C33" s="626" t="s">
        <v>159</v>
      </c>
      <c r="D33" s="585">
        <v>8</v>
      </c>
      <c r="E33" s="586">
        <v>2</v>
      </c>
      <c r="F33" s="586">
        <v>4</v>
      </c>
      <c r="G33" s="587">
        <v>2</v>
      </c>
      <c r="H33" s="580"/>
      <c r="I33" s="588">
        <f t="shared" si="11"/>
        <v>4</v>
      </c>
      <c r="J33" s="532"/>
      <c r="K33" s="98">
        <f t="shared" si="8"/>
        <v>8</v>
      </c>
      <c r="L33" s="99">
        <f t="shared" si="4"/>
        <v>6</v>
      </c>
      <c r="M33" s="100">
        <f t="shared" si="5"/>
        <v>75</v>
      </c>
      <c r="N33" s="99">
        <f t="shared" si="2"/>
        <v>0</v>
      </c>
      <c r="O33" s="101">
        <f t="shared" si="6"/>
        <v>0</v>
      </c>
    </row>
    <row r="34" spans="1:15" ht="15" customHeight="1" x14ac:dyDescent="0.25">
      <c r="A34" s="615">
        <v>5</v>
      </c>
      <c r="B34" s="625">
        <v>31000</v>
      </c>
      <c r="C34" s="626" t="s">
        <v>37</v>
      </c>
      <c r="D34" s="585">
        <v>14</v>
      </c>
      <c r="E34" s="586">
        <v>1</v>
      </c>
      <c r="F34" s="586">
        <v>9</v>
      </c>
      <c r="G34" s="587">
        <v>4</v>
      </c>
      <c r="H34" s="580"/>
      <c r="I34" s="588">
        <f t="shared" si="11"/>
        <v>3.7857142857142856</v>
      </c>
      <c r="J34" s="532"/>
      <c r="K34" s="98">
        <f t="shared" si="8"/>
        <v>14</v>
      </c>
      <c r="L34" s="99">
        <f t="shared" si="4"/>
        <v>10</v>
      </c>
      <c r="M34" s="100">
        <f t="shared" si="5"/>
        <v>71.428571428571431</v>
      </c>
      <c r="N34" s="99">
        <f t="shared" si="2"/>
        <v>0</v>
      </c>
      <c r="O34" s="101">
        <f t="shared" si="6"/>
        <v>0</v>
      </c>
    </row>
    <row r="35" spans="1:15" ht="15" customHeight="1" x14ac:dyDescent="0.25">
      <c r="A35" s="615">
        <v>6</v>
      </c>
      <c r="B35" s="625">
        <v>30130</v>
      </c>
      <c r="C35" s="626" t="s">
        <v>25</v>
      </c>
      <c r="D35" s="585">
        <v>1</v>
      </c>
      <c r="E35" s="586"/>
      <c r="F35" s="586">
        <v>1</v>
      </c>
      <c r="G35" s="587"/>
      <c r="H35" s="580"/>
      <c r="I35" s="588">
        <f t="shared" si="11"/>
        <v>4</v>
      </c>
      <c r="J35" s="532"/>
      <c r="K35" s="98">
        <f t="shared" si="8"/>
        <v>1</v>
      </c>
      <c r="L35" s="99">
        <f t="shared" si="4"/>
        <v>1</v>
      </c>
      <c r="M35" s="100">
        <f t="shared" si="5"/>
        <v>100</v>
      </c>
      <c r="N35" s="99">
        <f t="shared" si="2"/>
        <v>0</v>
      </c>
      <c r="O35" s="101">
        <f t="shared" si="6"/>
        <v>0</v>
      </c>
    </row>
    <row r="36" spans="1:15" ht="15" customHeight="1" x14ac:dyDescent="0.25">
      <c r="A36" s="615">
        <v>7</v>
      </c>
      <c r="B36" s="625">
        <v>30160</v>
      </c>
      <c r="C36" s="626" t="s">
        <v>160</v>
      </c>
      <c r="D36" s="585">
        <v>57</v>
      </c>
      <c r="E36" s="586"/>
      <c r="F36" s="586">
        <v>21</v>
      </c>
      <c r="G36" s="587">
        <v>36</v>
      </c>
      <c r="H36" s="580"/>
      <c r="I36" s="588">
        <f t="shared" si="11"/>
        <v>3.3684210526315788</v>
      </c>
      <c r="J36" s="532"/>
      <c r="K36" s="98">
        <f t="shared" si="8"/>
        <v>57</v>
      </c>
      <c r="L36" s="99">
        <f t="shared" si="4"/>
        <v>21</v>
      </c>
      <c r="M36" s="100">
        <f t="shared" si="5"/>
        <v>36.842105263157897</v>
      </c>
      <c r="N36" s="112">
        <f t="shared" si="2"/>
        <v>0</v>
      </c>
      <c r="O36" s="101">
        <f t="shared" si="6"/>
        <v>0</v>
      </c>
    </row>
    <row r="37" spans="1:15" ht="15" customHeight="1" x14ac:dyDescent="0.25">
      <c r="A37" s="615">
        <v>8</v>
      </c>
      <c r="B37" s="625">
        <v>30310</v>
      </c>
      <c r="C37" s="626" t="s">
        <v>27</v>
      </c>
      <c r="D37" s="585">
        <v>19</v>
      </c>
      <c r="E37" s="586"/>
      <c r="F37" s="586">
        <v>9</v>
      </c>
      <c r="G37" s="587">
        <v>10</v>
      </c>
      <c r="H37" s="580"/>
      <c r="I37" s="588">
        <f t="shared" si="11"/>
        <v>3.4736842105263159</v>
      </c>
      <c r="J37" s="532"/>
      <c r="K37" s="98">
        <f t="shared" si="8"/>
        <v>19</v>
      </c>
      <c r="L37" s="99">
        <f t="shared" si="4"/>
        <v>9</v>
      </c>
      <c r="M37" s="100">
        <f t="shared" si="5"/>
        <v>47.368421052631582</v>
      </c>
      <c r="N37" s="112">
        <f t="shared" si="2"/>
        <v>0</v>
      </c>
      <c r="O37" s="101">
        <f t="shared" si="6"/>
        <v>0</v>
      </c>
    </row>
    <row r="38" spans="1:15" ht="15" customHeight="1" x14ac:dyDescent="0.25">
      <c r="A38" s="615">
        <v>9</v>
      </c>
      <c r="B38" s="625">
        <v>30440</v>
      </c>
      <c r="C38" s="626" t="s">
        <v>28</v>
      </c>
      <c r="D38" s="585">
        <v>15</v>
      </c>
      <c r="E38" s="586"/>
      <c r="F38" s="586">
        <v>9</v>
      </c>
      <c r="G38" s="587">
        <v>5</v>
      </c>
      <c r="H38" s="580">
        <v>1</v>
      </c>
      <c r="I38" s="588">
        <f t="shared" si="11"/>
        <v>3.5333333333333332</v>
      </c>
      <c r="J38" s="532"/>
      <c r="K38" s="98">
        <f t="shared" si="8"/>
        <v>15</v>
      </c>
      <c r="L38" s="99">
        <f t="shared" si="4"/>
        <v>9</v>
      </c>
      <c r="M38" s="100">
        <f t="shared" si="5"/>
        <v>60</v>
      </c>
      <c r="N38" s="112">
        <f t="shared" si="2"/>
        <v>1</v>
      </c>
      <c r="O38" s="101">
        <f t="shared" si="6"/>
        <v>6.666666666666667</v>
      </c>
    </row>
    <row r="39" spans="1:15" ht="15" customHeight="1" x14ac:dyDescent="0.25">
      <c r="A39" s="615">
        <v>10</v>
      </c>
      <c r="B39" s="625">
        <v>30500</v>
      </c>
      <c r="C39" s="626" t="s">
        <v>161</v>
      </c>
      <c r="D39" s="585">
        <v>20</v>
      </c>
      <c r="E39" s="586">
        <v>2</v>
      </c>
      <c r="F39" s="586">
        <v>8</v>
      </c>
      <c r="G39" s="587">
        <v>9</v>
      </c>
      <c r="H39" s="580">
        <v>1</v>
      </c>
      <c r="I39" s="588">
        <f t="shared" si="11"/>
        <v>3.55</v>
      </c>
      <c r="J39" s="532"/>
      <c r="K39" s="98">
        <f t="shared" si="8"/>
        <v>20</v>
      </c>
      <c r="L39" s="99">
        <f t="shared" si="4"/>
        <v>10</v>
      </c>
      <c r="M39" s="100">
        <f t="shared" si="5"/>
        <v>50</v>
      </c>
      <c r="N39" s="112">
        <f t="shared" si="2"/>
        <v>1</v>
      </c>
      <c r="O39" s="101">
        <f t="shared" si="6"/>
        <v>5</v>
      </c>
    </row>
    <row r="40" spans="1:15" ht="15" customHeight="1" x14ac:dyDescent="0.25">
      <c r="A40" s="615">
        <v>11</v>
      </c>
      <c r="B40" s="625">
        <v>30530</v>
      </c>
      <c r="C40" s="626" t="s">
        <v>162</v>
      </c>
      <c r="D40" s="585">
        <v>25</v>
      </c>
      <c r="E40" s="586"/>
      <c r="F40" s="586">
        <v>8</v>
      </c>
      <c r="G40" s="587">
        <v>16</v>
      </c>
      <c r="H40" s="580">
        <v>1</v>
      </c>
      <c r="I40" s="588">
        <f t="shared" si="11"/>
        <v>3.28</v>
      </c>
      <c r="J40" s="532"/>
      <c r="K40" s="98">
        <f t="shared" si="8"/>
        <v>25</v>
      </c>
      <c r="L40" s="99">
        <f t="shared" si="4"/>
        <v>8</v>
      </c>
      <c r="M40" s="100">
        <f t="shared" si="5"/>
        <v>32</v>
      </c>
      <c r="N40" s="112">
        <f t="shared" si="2"/>
        <v>1</v>
      </c>
      <c r="O40" s="101">
        <f t="shared" si="6"/>
        <v>4</v>
      </c>
    </row>
    <row r="41" spans="1:15" ht="15" customHeight="1" x14ac:dyDescent="0.25">
      <c r="A41" s="615">
        <v>12</v>
      </c>
      <c r="B41" s="625">
        <v>30640</v>
      </c>
      <c r="C41" s="626" t="s">
        <v>32</v>
      </c>
      <c r="D41" s="585">
        <v>8</v>
      </c>
      <c r="E41" s="586">
        <v>1</v>
      </c>
      <c r="F41" s="586">
        <v>7</v>
      </c>
      <c r="G41" s="587"/>
      <c r="H41" s="580"/>
      <c r="I41" s="588">
        <f t="shared" si="11"/>
        <v>4.125</v>
      </c>
      <c r="J41" s="532"/>
      <c r="K41" s="98">
        <f t="shared" si="8"/>
        <v>8</v>
      </c>
      <c r="L41" s="99">
        <f t="shared" si="4"/>
        <v>8</v>
      </c>
      <c r="M41" s="100">
        <f t="shared" si="5"/>
        <v>100</v>
      </c>
      <c r="N41" s="99">
        <f t="shared" si="2"/>
        <v>0</v>
      </c>
      <c r="O41" s="101">
        <f t="shared" si="6"/>
        <v>0</v>
      </c>
    </row>
    <row r="42" spans="1:15" ht="15" customHeight="1" x14ac:dyDescent="0.25">
      <c r="A42" s="615">
        <v>13</v>
      </c>
      <c r="B42" s="625">
        <v>30650</v>
      </c>
      <c r="C42" s="626" t="s">
        <v>163</v>
      </c>
      <c r="D42" s="585">
        <v>5</v>
      </c>
      <c r="E42" s="586"/>
      <c r="F42" s="586">
        <v>3</v>
      </c>
      <c r="G42" s="587">
        <v>2</v>
      </c>
      <c r="H42" s="580"/>
      <c r="I42" s="588">
        <f t="shared" si="11"/>
        <v>3.6</v>
      </c>
      <c r="J42" s="532"/>
      <c r="K42" s="98">
        <f t="shared" si="8"/>
        <v>5</v>
      </c>
      <c r="L42" s="99">
        <f t="shared" si="4"/>
        <v>3</v>
      </c>
      <c r="M42" s="100">
        <f t="shared" si="5"/>
        <v>60</v>
      </c>
      <c r="N42" s="99">
        <f t="shared" si="2"/>
        <v>0</v>
      </c>
      <c r="O42" s="101">
        <f t="shared" si="6"/>
        <v>0</v>
      </c>
    </row>
    <row r="43" spans="1:15" ht="15" customHeight="1" x14ac:dyDescent="0.25">
      <c r="A43" s="615">
        <v>14</v>
      </c>
      <c r="B43" s="625">
        <v>30790</v>
      </c>
      <c r="C43" s="626" t="s">
        <v>34</v>
      </c>
      <c r="D43" s="585">
        <v>4</v>
      </c>
      <c r="E43" s="586"/>
      <c r="F43" s="586">
        <v>3</v>
      </c>
      <c r="G43" s="587">
        <v>1</v>
      </c>
      <c r="H43" s="580"/>
      <c r="I43" s="588">
        <f t="shared" si="11"/>
        <v>3.75</v>
      </c>
      <c r="J43" s="532"/>
      <c r="K43" s="98">
        <f t="shared" si="8"/>
        <v>4</v>
      </c>
      <c r="L43" s="99">
        <f t="shared" si="4"/>
        <v>3</v>
      </c>
      <c r="M43" s="100">
        <f t="shared" si="5"/>
        <v>75</v>
      </c>
      <c r="N43" s="112">
        <f t="shared" si="2"/>
        <v>0</v>
      </c>
      <c r="O43" s="101">
        <f t="shared" si="6"/>
        <v>0</v>
      </c>
    </row>
    <row r="44" spans="1:15" ht="15" customHeight="1" x14ac:dyDescent="0.25">
      <c r="A44" s="615">
        <v>15</v>
      </c>
      <c r="B44" s="625">
        <v>30890</v>
      </c>
      <c r="C44" s="626" t="s">
        <v>164</v>
      </c>
      <c r="D44" s="585">
        <v>46</v>
      </c>
      <c r="E44" s="586"/>
      <c r="F44" s="586">
        <v>22</v>
      </c>
      <c r="G44" s="586">
        <v>22</v>
      </c>
      <c r="H44" s="628">
        <v>2</v>
      </c>
      <c r="I44" s="588">
        <f t="shared" si="11"/>
        <v>3.4347826086956523</v>
      </c>
      <c r="J44" s="532"/>
      <c r="K44" s="98">
        <f t="shared" si="8"/>
        <v>46</v>
      </c>
      <c r="L44" s="99">
        <f t="shared" si="4"/>
        <v>22</v>
      </c>
      <c r="M44" s="100">
        <f t="shared" si="5"/>
        <v>47.826086956521742</v>
      </c>
      <c r="N44" s="99">
        <f t="shared" si="2"/>
        <v>2</v>
      </c>
      <c r="O44" s="101">
        <f t="shared" si="6"/>
        <v>4.3478260869565215</v>
      </c>
    </row>
    <row r="45" spans="1:15" ht="15" customHeight="1" x14ac:dyDescent="0.25">
      <c r="A45" s="576">
        <v>16</v>
      </c>
      <c r="B45" s="577">
        <v>30940</v>
      </c>
      <c r="C45" s="629" t="s">
        <v>36</v>
      </c>
      <c r="D45" s="590">
        <v>9</v>
      </c>
      <c r="E45" s="591"/>
      <c r="F45" s="591">
        <v>3</v>
      </c>
      <c r="G45" s="591">
        <v>6</v>
      </c>
      <c r="H45" s="592"/>
      <c r="I45" s="581">
        <f t="shared" si="11"/>
        <v>3.3333333333333335</v>
      </c>
      <c r="J45" s="532"/>
      <c r="K45" s="98">
        <f t="shared" si="8"/>
        <v>9</v>
      </c>
      <c r="L45" s="99">
        <f t="shared" si="4"/>
        <v>3</v>
      </c>
      <c r="M45" s="100">
        <f t="shared" si="5"/>
        <v>33.333333333333336</v>
      </c>
      <c r="N45" s="99">
        <f t="shared" si="2"/>
        <v>0</v>
      </c>
      <c r="O45" s="101">
        <f t="shared" si="6"/>
        <v>0</v>
      </c>
    </row>
    <row r="46" spans="1:15" ht="15" customHeight="1" thickBot="1" x14ac:dyDescent="0.3">
      <c r="A46" s="576">
        <v>17</v>
      </c>
      <c r="B46" s="616">
        <v>31480</v>
      </c>
      <c r="C46" s="593" t="s">
        <v>38</v>
      </c>
      <c r="D46" s="590">
        <v>31</v>
      </c>
      <c r="E46" s="591">
        <v>1</v>
      </c>
      <c r="F46" s="591">
        <v>19</v>
      </c>
      <c r="G46" s="591">
        <v>10</v>
      </c>
      <c r="H46" s="592">
        <v>1</v>
      </c>
      <c r="I46" s="581">
        <f t="shared" si="11"/>
        <v>3.6451612903225805</v>
      </c>
      <c r="J46" s="532"/>
      <c r="K46" s="102">
        <f t="shared" si="8"/>
        <v>31</v>
      </c>
      <c r="L46" s="103">
        <f t="shared" si="4"/>
        <v>20</v>
      </c>
      <c r="M46" s="104">
        <f t="shared" si="5"/>
        <v>64.516129032258064</v>
      </c>
      <c r="N46" s="103">
        <f t="shared" si="2"/>
        <v>1</v>
      </c>
      <c r="O46" s="105">
        <f t="shared" si="6"/>
        <v>3.225806451612903</v>
      </c>
    </row>
    <row r="47" spans="1:15" ht="15" customHeight="1" thickBot="1" x14ac:dyDescent="0.3">
      <c r="A47" s="562"/>
      <c r="B47" s="563"/>
      <c r="C47" s="620" t="s">
        <v>104</v>
      </c>
      <c r="D47" s="565">
        <f>SUM(D48:D66)</f>
        <v>220</v>
      </c>
      <c r="E47" s="566">
        <f>SUM(E48:E66)</f>
        <v>39</v>
      </c>
      <c r="F47" s="566">
        <f>SUM(F48:F66)</f>
        <v>116</v>
      </c>
      <c r="G47" s="566">
        <f>SUM(G48:G66)</f>
        <v>64</v>
      </c>
      <c r="H47" s="567">
        <f>SUM(H48:H66)</f>
        <v>1</v>
      </c>
      <c r="I47" s="630">
        <f>AVERAGE(I48:I66)</f>
        <v>3.8468683412222058</v>
      </c>
      <c r="J47" s="532"/>
      <c r="K47" s="471">
        <f t="shared" si="8"/>
        <v>220</v>
      </c>
      <c r="L47" s="472">
        <f t="shared" si="4"/>
        <v>155</v>
      </c>
      <c r="M47" s="480">
        <f t="shared" si="5"/>
        <v>70.454545454545453</v>
      </c>
      <c r="N47" s="472">
        <f t="shared" si="2"/>
        <v>1</v>
      </c>
      <c r="O47" s="479">
        <f t="shared" si="6"/>
        <v>0.45454545454545453</v>
      </c>
    </row>
    <row r="48" spans="1:15" ht="15" x14ac:dyDescent="0.25">
      <c r="A48" s="631">
        <v>1</v>
      </c>
      <c r="B48" s="616">
        <v>40010</v>
      </c>
      <c r="C48" s="593" t="s">
        <v>165</v>
      </c>
      <c r="D48" s="590">
        <v>20</v>
      </c>
      <c r="E48" s="591">
        <v>9</v>
      </c>
      <c r="F48" s="591">
        <v>6</v>
      </c>
      <c r="G48" s="591">
        <v>5</v>
      </c>
      <c r="H48" s="592"/>
      <c r="I48" s="632">
        <f t="shared" ref="I48:I66" si="12">(H48*2+G48*3+F48*4+E48*5)/D48</f>
        <v>4.2</v>
      </c>
      <c r="K48" s="94">
        <f t="shared" si="8"/>
        <v>20</v>
      </c>
      <c r="L48" s="95">
        <f t="shared" si="4"/>
        <v>15</v>
      </c>
      <c r="M48" s="96">
        <f t="shared" si="5"/>
        <v>75</v>
      </c>
      <c r="N48" s="95">
        <f t="shared" si="2"/>
        <v>0</v>
      </c>
      <c r="O48" s="97">
        <f t="shared" si="6"/>
        <v>0</v>
      </c>
    </row>
    <row r="49" spans="1:15" ht="15" x14ac:dyDescent="0.25">
      <c r="A49" s="631">
        <v>2</v>
      </c>
      <c r="B49" s="616">
        <v>40030</v>
      </c>
      <c r="C49" s="593" t="s">
        <v>41</v>
      </c>
      <c r="D49" s="590">
        <v>5</v>
      </c>
      <c r="E49" s="591"/>
      <c r="F49" s="591">
        <v>4</v>
      </c>
      <c r="G49" s="591">
        <v>1</v>
      </c>
      <c r="H49" s="592"/>
      <c r="I49" s="632">
        <f t="shared" si="12"/>
        <v>3.8</v>
      </c>
      <c r="K49" s="98">
        <f t="shared" si="8"/>
        <v>5</v>
      </c>
      <c r="L49" s="99">
        <f t="shared" si="4"/>
        <v>4</v>
      </c>
      <c r="M49" s="100">
        <f t="shared" si="5"/>
        <v>80</v>
      </c>
      <c r="N49" s="99">
        <f t="shared" si="2"/>
        <v>0</v>
      </c>
      <c r="O49" s="101">
        <f t="shared" si="6"/>
        <v>0</v>
      </c>
    </row>
    <row r="50" spans="1:15" ht="15" x14ac:dyDescent="0.25">
      <c r="A50" s="631">
        <v>3</v>
      </c>
      <c r="B50" s="616">
        <v>40410</v>
      </c>
      <c r="C50" s="593" t="s">
        <v>48</v>
      </c>
      <c r="D50" s="590">
        <v>24</v>
      </c>
      <c r="E50" s="591">
        <v>8</v>
      </c>
      <c r="F50" s="591">
        <v>15</v>
      </c>
      <c r="G50" s="591">
        <v>1</v>
      </c>
      <c r="H50" s="592"/>
      <c r="I50" s="632">
        <f t="shared" si="12"/>
        <v>4.291666666666667</v>
      </c>
      <c r="K50" s="98">
        <f t="shared" si="8"/>
        <v>24</v>
      </c>
      <c r="L50" s="99">
        <f t="shared" si="4"/>
        <v>23</v>
      </c>
      <c r="M50" s="100">
        <f t="shared" si="5"/>
        <v>95.833333333333329</v>
      </c>
      <c r="N50" s="99">
        <f t="shared" si="2"/>
        <v>0</v>
      </c>
      <c r="O50" s="101">
        <f t="shared" si="6"/>
        <v>0</v>
      </c>
    </row>
    <row r="51" spans="1:15" ht="15" x14ac:dyDescent="0.25">
      <c r="A51" s="631">
        <v>4</v>
      </c>
      <c r="B51" s="616">
        <v>40011</v>
      </c>
      <c r="C51" s="593" t="s">
        <v>40</v>
      </c>
      <c r="D51" s="590">
        <v>23</v>
      </c>
      <c r="E51" s="591">
        <v>5</v>
      </c>
      <c r="F51" s="591">
        <v>15</v>
      </c>
      <c r="G51" s="591">
        <v>3</v>
      </c>
      <c r="H51" s="592"/>
      <c r="I51" s="632">
        <f t="shared" si="12"/>
        <v>4.0869565217391308</v>
      </c>
      <c r="K51" s="98">
        <f t="shared" si="8"/>
        <v>23</v>
      </c>
      <c r="L51" s="99">
        <f t="shared" si="4"/>
        <v>20</v>
      </c>
      <c r="M51" s="100">
        <f t="shared" si="5"/>
        <v>86.956521739130437</v>
      </c>
      <c r="N51" s="99">
        <f t="shared" si="2"/>
        <v>0</v>
      </c>
      <c r="O51" s="101">
        <f t="shared" si="6"/>
        <v>0</v>
      </c>
    </row>
    <row r="52" spans="1:15" ht="15" x14ac:dyDescent="0.25">
      <c r="A52" s="631">
        <v>5</v>
      </c>
      <c r="B52" s="616">
        <v>40080</v>
      </c>
      <c r="C52" s="593" t="s">
        <v>96</v>
      </c>
      <c r="D52" s="590">
        <v>27</v>
      </c>
      <c r="E52" s="591">
        <v>3</v>
      </c>
      <c r="F52" s="591">
        <v>14</v>
      </c>
      <c r="G52" s="591">
        <v>9</v>
      </c>
      <c r="H52" s="592">
        <v>1</v>
      </c>
      <c r="I52" s="632">
        <f t="shared" si="12"/>
        <v>3.7037037037037037</v>
      </c>
      <c r="K52" s="98">
        <f t="shared" si="8"/>
        <v>27</v>
      </c>
      <c r="L52" s="99">
        <f t="shared" si="4"/>
        <v>17</v>
      </c>
      <c r="M52" s="100">
        <f t="shared" si="5"/>
        <v>62.962962962962962</v>
      </c>
      <c r="N52" s="99">
        <f t="shared" si="2"/>
        <v>1</v>
      </c>
      <c r="O52" s="101">
        <f t="shared" si="6"/>
        <v>3.7037037037037037</v>
      </c>
    </row>
    <row r="53" spans="1:15" ht="15" x14ac:dyDescent="0.25">
      <c r="A53" s="631">
        <v>6</v>
      </c>
      <c r="B53" s="616">
        <v>40100</v>
      </c>
      <c r="C53" s="593" t="s">
        <v>42</v>
      </c>
      <c r="D53" s="590">
        <v>18</v>
      </c>
      <c r="E53" s="591">
        <v>3</v>
      </c>
      <c r="F53" s="591">
        <v>9</v>
      </c>
      <c r="G53" s="591">
        <v>6</v>
      </c>
      <c r="H53" s="592"/>
      <c r="I53" s="632">
        <f t="shared" si="12"/>
        <v>3.8333333333333335</v>
      </c>
      <c r="K53" s="98">
        <f t="shared" si="8"/>
        <v>18</v>
      </c>
      <c r="L53" s="99">
        <f t="shared" si="4"/>
        <v>12</v>
      </c>
      <c r="M53" s="100">
        <f t="shared" si="5"/>
        <v>66.666666666666671</v>
      </c>
      <c r="N53" s="99">
        <f t="shared" si="2"/>
        <v>0</v>
      </c>
      <c r="O53" s="101">
        <f t="shared" si="6"/>
        <v>0</v>
      </c>
    </row>
    <row r="54" spans="1:15" ht="15" x14ac:dyDescent="0.25">
      <c r="A54" s="631">
        <v>7</v>
      </c>
      <c r="B54" s="616">
        <v>40020</v>
      </c>
      <c r="C54" s="593" t="s">
        <v>166</v>
      </c>
      <c r="D54" s="590">
        <v>3</v>
      </c>
      <c r="E54" s="591">
        <v>1</v>
      </c>
      <c r="F54" s="591">
        <v>1</v>
      </c>
      <c r="G54" s="591">
        <v>1</v>
      </c>
      <c r="H54" s="592"/>
      <c r="I54" s="632">
        <f t="shared" si="12"/>
        <v>4</v>
      </c>
      <c r="K54" s="98">
        <f t="shared" si="8"/>
        <v>3</v>
      </c>
      <c r="L54" s="99">
        <f t="shared" si="4"/>
        <v>2</v>
      </c>
      <c r="M54" s="100">
        <f t="shared" si="5"/>
        <v>66.666666666666671</v>
      </c>
      <c r="N54" s="112">
        <f t="shared" si="2"/>
        <v>0</v>
      </c>
      <c r="O54" s="101">
        <f t="shared" si="6"/>
        <v>0</v>
      </c>
    </row>
    <row r="55" spans="1:15" ht="15" x14ac:dyDescent="0.25">
      <c r="A55" s="631">
        <v>8</v>
      </c>
      <c r="B55" s="616">
        <v>40031</v>
      </c>
      <c r="C55" s="593" t="s">
        <v>167</v>
      </c>
      <c r="D55" s="590">
        <v>23</v>
      </c>
      <c r="E55" s="591">
        <v>2</v>
      </c>
      <c r="F55" s="591">
        <v>9</v>
      </c>
      <c r="G55" s="591">
        <v>12</v>
      </c>
      <c r="H55" s="592"/>
      <c r="I55" s="632">
        <f t="shared" si="12"/>
        <v>3.5652173913043477</v>
      </c>
      <c r="K55" s="98">
        <f t="shared" ref="K55:K60" si="13">D55</f>
        <v>23</v>
      </c>
      <c r="L55" s="99">
        <f t="shared" si="4"/>
        <v>11</v>
      </c>
      <c r="M55" s="100">
        <f t="shared" si="5"/>
        <v>47.826086956521742</v>
      </c>
      <c r="N55" s="99">
        <f t="shared" si="2"/>
        <v>0</v>
      </c>
      <c r="O55" s="101">
        <f t="shared" si="6"/>
        <v>0</v>
      </c>
    </row>
    <row r="56" spans="1:15" ht="15" x14ac:dyDescent="0.25">
      <c r="A56" s="631">
        <v>9</v>
      </c>
      <c r="B56" s="616">
        <v>40210</v>
      </c>
      <c r="C56" s="593" t="s">
        <v>44</v>
      </c>
      <c r="D56" s="590">
        <v>2</v>
      </c>
      <c r="E56" s="591"/>
      <c r="F56" s="591">
        <v>2</v>
      </c>
      <c r="G56" s="591"/>
      <c r="H56" s="592"/>
      <c r="I56" s="632">
        <f t="shared" si="12"/>
        <v>4</v>
      </c>
      <c r="K56" s="98">
        <f t="shared" si="13"/>
        <v>2</v>
      </c>
      <c r="L56" s="99">
        <f t="shared" si="4"/>
        <v>2</v>
      </c>
      <c r="M56" s="100">
        <f t="shared" si="5"/>
        <v>100</v>
      </c>
      <c r="N56" s="112">
        <f t="shared" si="2"/>
        <v>0</v>
      </c>
      <c r="O56" s="101">
        <f t="shared" si="6"/>
        <v>0</v>
      </c>
    </row>
    <row r="57" spans="1:15" ht="15" x14ac:dyDescent="0.25">
      <c r="A57" s="631">
        <v>10</v>
      </c>
      <c r="B57" s="616">
        <v>40300</v>
      </c>
      <c r="C57" s="593" t="s">
        <v>45</v>
      </c>
      <c r="D57" s="590">
        <v>1</v>
      </c>
      <c r="E57" s="591">
        <v>1</v>
      </c>
      <c r="F57" s="591"/>
      <c r="G57" s="591"/>
      <c r="H57" s="592"/>
      <c r="I57" s="632">
        <f t="shared" si="12"/>
        <v>5</v>
      </c>
      <c r="K57" s="98">
        <f t="shared" si="13"/>
        <v>1</v>
      </c>
      <c r="L57" s="99">
        <f t="shared" si="4"/>
        <v>1</v>
      </c>
      <c r="M57" s="100">
        <f t="shared" si="5"/>
        <v>100</v>
      </c>
      <c r="N57" s="99">
        <f t="shared" si="2"/>
        <v>0</v>
      </c>
      <c r="O57" s="101">
        <f t="shared" si="6"/>
        <v>0</v>
      </c>
    </row>
    <row r="58" spans="1:15" ht="15" x14ac:dyDescent="0.25">
      <c r="A58" s="631">
        <v>11</v>
      </c>
      <c r="B58" s="616">
        <v>40360</v>
      </c>
      <c r="C58" s="593" t="s">
        <v>46</v>
      </c>
      <c r="D58" s="590">
        <v>5</v>
      </c>
      <c r="E58" s="591"/>
      <c r="F58" s="591">
        <v>3</v>
      </c>
      <c r="G58" s="591">
        <v>2</v>
      </c>
      <c r="H58" s="592"/>
      <c r="I58" s="632">
        <f t="shared" si="12"/>
        <v>3.6</v>
      </c>
      <c r="K58" s="98">
        <f t="shared" si="13"/>
        <v>5</v>
      </c>
      <c r="L58" s="99">
        <f t="shared" si="4"/>
        <v>3</v>
      </c>
      <c r="M58" s="100">
        <f t="shared" si="5"/>
        <v>60</v>
      </c>
      <c r="N58" s="99">
        <f t="shared" si="2"/>
        <v>0</v>
      </c>
      <c r="O58" s="101">
        <f t="shared" si="6"/>
        <v>0</v>
      </c>
    </row>
    <row r="59" spans="1:15" ht="15" x14ac:dyDescent="0.25">
      <c r="A59" s="631">
        <v>12</v>
      </c>
      <c r="B59" s="616">
        <v>40390</v>
      </c>
      <c r="C59" s="593" t="s">
        <v>47</v>
      </c>
      <c r="D59" s="590">
        <v>3</v>
      </c>
      <c r="E59" s="591"/>
      <c r="F59" s="591"/>
      <c r="G59" s="591">
        <v>3</v>
      </c>
      <c r="H59" s="592"/>
      <c r="I59" s="632">
        <f t="shared" si="12"/>
        <v>3</v>
      </c>
      <c r="K59" s="98">
        <f t="shared" si="13"/>
        <v>3</v>
      </c>
      <c r="L59" s="99">
        <f t="shared" si="4"/>
        <v>0</v>
      </c>
      <c r="M59" s="100">
        <f t="shared" si="5"/>
        <v>0</v>
      </c>
      <c r="N59" s="99">
        <f t="shared" si="2"/>
        <v>0</v>
      </c>
      <c r="O59" s="101">
        <f t="shared" si="6"/>
        <v>0</v>
      </c>
    </row>
    <row r="60" spans="1:15" s="534" customFormat="1" ht="15" x14ac:dyDescent="0.25">
      <c r="A60" s="631">
        <v>13</v>
      </c>
      <c r="B60" s="616">
        <v>40720</v>
      </c>
      <c r="C60" s="593" t="s">
        <v>168</v>
      </c>
      <c r="D60" s="590">
        <v>8</v>
      </c>
      <c r="E60" s="591">
        <v>1</v>
      </c>
      <c r="F60" s="591">
        <v>3</v>
      </c>
      <c r="G60" s="591">
        <v>4</v>
      </c>
      <c r="H60" s="592"/>
      <c r="I60" s="632">
        <f t="shared" si="12"/>
        <v>3.625</v>
      </c>
      <c r="K60" s="98">
        <f t="shared" si="13"/>
        <v>8</v>
      </c>
      <c r="L60" s="99">
        <f t="shared" si="4"/>
        <v>4</v>
      </c>
      <c r="M60" s="100">
        <f t="shared" si="5"/>
        <v>50</v>
      </c>
      <c r="N60" s="99">
        <f t="shared" si="2"/>
        <v>0</v>
      </c>
      <c r="O60" s="101">
        <f t="shared" si="6"/>
        <v>0</v>
      </c>
    </row>
    <row r="61" spans="1:15" s="534" customFormat="1" ht="15" x14ac:dyDescent="0.25">
      <c r="A61" s="631">
        <v>14</v>
      </c>
      <c r="B61" s="616">
        <v>40730</v>
      </c>
      <c r="C61" s="593" t="s">
        <v>49</v>
      </c>
      <c r="D61" s="590"/>
      <c r="E61" s="591"/>
      <c r="F61" s="591"/>
      <c r="G61" s="591"/>
      <c r="H61" s="592"/>
      <c r="I61" s="632"/>
      <c r="K61" s="98"/>
      <c r="L61" s="99"/>
      <c r="M61" s="100"/>
      <c r="N61" s="99"/>
      <c r="O61" s="101"/>
    </row>
    <row r="62" spans="1:15" s="534" customFormat="1" ht="15" x14ac:dyDescent="0.25">
      <c r="A62" s="631">
        <v>15</v>
      </c>
      <c r="B62" s="616">
        <v>40820</v>
      </c>
      <c r="C62" s="593" t="s">
        <v>169</v>
      </c>
      <c r="D62" s="590">
        <v>9</v>
      </c>
      <c r="E62" s="591">
        <v>1</v>
      </c>
      <c r="F62" s="591">
        <v>6</v>
      </c>
      <c r="G62" s="591">
        <v>2</v>
      </c>
      <c r="H62" s="592"/>
      <c r="I62" s="632">
        <f t="shared" si="12"/>
        <v>3.8888888888888888</v>
      </c>
      <c r="K62" s="98">
        <f t="shared" ref="K62" si="14">D62</f>
        <v>9</v>
      </c>
      <c r="L62" s="99">
        <f t="shared" si="4"/>
        <v>7</v>
      </c>
      <c r="M62" s="100">
        <f t="shared" si="5"/>
        <v>77.777777777777771</v>
      </c>
      <c r="N62" s="112">
        <f t="shared" si="2"/>
        <v>0</v>
      </c>
      <c r="O62" s="101">
        <f t="shared" si="6"/>
        <v>0</v>
      </c>
    </row>
    <row r="63" spans="1:15" s="534" customFormat="1" ht="15" x14ac:dyDescent="0.25">
      <c r="A63" s="631">
        <v>16</v>
      </c>
      <c r="B63" s="616">
        <v>40840</v>
      </c>
      <c r="C63" s="593" t="s">
        <v>51</v>
      </c>
      <c r="D63" s="590">
        <v>11</v>
      </c>
      <c r="E63" s="591">
        <v>1</v>
      </c>
      <c r="F63" s="591">
        <v>5</v>
      </c>
      <c r="G63" s="591">
        <v>5</v>
      </c>
      <c r="H63" s="592"/>
      <c r="I63" s="632">
        <f t="shared" si="12"/>
        <v>3.6363636363636362</v>
      </c>
      <c r="K63" s="98">
        <f t="shared" ref="K63:K123" si="15">D63</f>
        <v>11</v>
      </c>
      <c r="L63" s="99">
        <f t="shared" si="4"/>
        <v>6</v>
      </c>
      <c r="M63" s="100">
        <f t="shared" si="5"/>
        <v>54.545454545454547</v>
      </c>
      <c r="N63" s="112">
        <f t="shared" si="2"/>
        <v>0</v>
      </c>
      <c r="O63" s="101">
        <f t="shared" si="6"/>
        <v>0</v>
      </c>
    </row>
    <row r="64" spans="1:15" s="534" customFormat="1" ht="15" x14ac:dyDescent="0.25">
      <c r="A64" s="631">
        <v>17</v>
      </c>
      <c r="B64" s="616">
        <v>40950</v>
      </c>
      <c r="C64" s="593" t="s">
        <v>52</v>
      </c>
      <c r="D64" s="590">
        <v>1</v>
      </c>
      <c r="E64" s="591"/>
      <c r="F64" s="591"/>
      <c r="G64" s="591">
        <v>1</v>
      </c>
      <c r="H64" s="592"/>
      <c r="I64" s="632">
        <f t="shared" si="12"/>
        <v>3</v>
      </c>
      <c r="K64" s="98">
        <f t="shared" si="15"/>
        <v>1</v>
      </c>
      <c r="L64" s="99">
        <f t="shared" si="4"/>
        <v>0</v>
      </c>
      <c r="M64" s="100">
        <f t="shared" si="5"/>
        <v>0</v>
      </c>
      <c r="N64" s="112">
        <f t="shared" si="2"/>
        <v>0</v>
      </c>
      <c r="O64" s="101">
        <f t="shared" si="6"/>
        <v>0</v>
      </c>
    </row>
    <row r="65" spans="1:15" s="534" customFormat="1" ht="15" x14ac:dyDescent="0.25">
      <c r="A65" s="633">
        <v>18</v>
      </c>
      <c r="B65" s="616">
        <v>40990</v>
      </c>
      <c r="C65" s="593" t="s">
        <v>53</v>
      </c>
      <c r="D65" s="590">
        <v>32</v>
      </c>
      <c r="E65" s="591">
        <v>3</v>
      </c>
      <c r="F65" s="591">
        <v>20</v>
      </c>
      <c r="G65" s="591">
        <v>9</v>
      </c>
      <c r="H65" s="592"/>
      <c r="I65" s="632">
        <f t="shared" si="12"/>
        <v>3.8125</v>
      </c>
      <c r="K65" s="98">
        <f t="shared" si="15"/>
        <v>32</v>
      </c>
      <c r="L65" s="99">
        <f t="shared" si="4"/>
        <v>23</v>
      </c>
      <c r="M65" s="100">
        <f t="shared" si="5"/>
        <v>71.875</v>
      </c>
      <c r="N65" s="112">
        <f t="shared" si="2"/>
        <v>0</v>
      </c>
      <c r="O65" s="101">
        <f t="shared" si="6"/>
        <v>0</v>
      </c>
    </row>
    <row r="66" spans="1:15" s="534" customFormat="1" ht="15.75" thickBot="1" x14ac:dyDescent="0.3">
      <c r="A66" s="633">
        <v>19</v>
      </c>
      <c r="B66" s="616">
        <v>40133</v>
      </c>
      <c r="C66" s="634" t="s">
        <v>43</v>
      </c>
      <c r="D66" s="635">
        <v>5</v>
      </c>
      <c r="E66" s="636">
        <v>1</v>
      </c>
      <c r="F66" s="636">
        <v>4</v>
      </c>
      <c r="G66" s="636"/>
      <c r="H66" s="637"/>
      <c r="I66" s="638">
        <f t="shared" si="12"/>
        <v>4.2</v>
      </c>
      <c r="K66" s="102">
        <f t="shared" si="15"/>
        <v>5</v>
      </c>
      <c r="L66" s="103">
        <f t="shared" si="4"/>
        <v>5</v>
      </c>
      <c r="M66" s="104">
        <f t="shared" si="5"/>
        <v>100</v>
      </c>
      <c r="N66" s="150">
        <f t="shared" si="2"/>
        <v>0</v>
      </c>
      <c r="O66" s="105">
        <f t="shared" si="6"/>
        <v>0</v>
      </c>
    </row>
    <row r="67" spans="1:15" s="534" customFormat="1" ht="15.75" thickBot="1" x14ac:dyDescent="0.3">
      <c r="A67" s="639"/>
      <c r="B67" s="640"/>
      <c r="C67" s="641" t="s">
        <v>105</v>
      </c>
      <c r="D67" s="565">
        <f>SUM(D68:D81)</f>
        <v>220</v>
      </c>
      <c r="E67" s="566">
        <f t="shared" ref="E67:H67" si="16">SUM(E68:E81)</f>
        <v>28</v>
      </c>
      <c r="F67" s="566">
        <f t="shared" si="16"/>
        <v>140</v>
      </c>
      <c r="G67" s="566">
        <f t="shared" si="16"/>
        <v>51</v>
      </c>
      <c r="H67" s="566">
        <f t="shared" si="16"/>
        <v>1</v>
      </c>
      <c r="I67" s="642">
        <f t="shared" ref="I67" si="17">AVERAGE(I68:I81)</f>
        <v>3.8949172850958553</v>
      </c>
      <c r="K67" s="471">
        <f t="shared" si="15"/>
        <v>220</v>
      </c>
      <c r="L67" s="472">
        <f t="shared" si="4"/>
        <v>168</v>
      </c>
      <c r="M67" s="480">
        <f t="shared" si="5"/>
        <v>76.36363636363636</v>
      </c>
      <c r="N67" s="682">
        <f t="shared" si="2"/>
        <v>1</v>
      </c>
      <c r="O67" s="479">
        <f t="shared" si="6"/>
        <v>0.45454545454545453</v>
      </c>
    </row>
    <row r="68" spans="1:15" s="534" customFormat="1" ht="15" x14ac:dyDescent="0.25">
      <c r="A68" s="631">
        <v>1</v>
      </c>
      <c r="B68" s="616">
        <v>50040</v>
      </c>
      <c r="C68" s="593" t="s">
        <v>170</v>
      </c>
      <c r="D68" s="590">
        <v>15</v>
      </c>
      <c r="E68" s="591">
        <v>3</v>
      </c>
      <c r="F68" s="591">
        <v>12</v>
      </c>
      <c r="G68" s="591"/>
      <c r="H68" s="592"/>
      <c r="I68" s="632">
        <f t="shared" ref="I68:I81" si="18">(H68*2+G68*3+F68*4+E68*5)/D68</f>
        <v>4.2</v>
      </c>
      <c r="K68" s="685">
        <f t="shared" si="15"/>
        <v>15</v>
      </c>
      <c r="L68" s="686">
        <f t="shared" si="4"/>
        <v>15</v>
      </c>
      <c r="M68" s="687">
        <f t="shared" si="5"/>
        <v>100</v>
      </c>
      <c r="N68" s="686">
        <f t="shared" si="2"/>
        <v>0</v>
      </c>
      <c r="O68" s="688">
        <f t="shared" si="6"/>
        <v>0</v>
      </c>
    </row>
    <row r="69" spans="1:15" s="534" customFormat="1" ht="15" x14ac:dyDescent="0.25">
      <c r="A69" s="631">
        <v>2</v>
      </c>
      <c r="B69" s="616">
        <v>50003</v>
      </c>
      <c r="C69" s="593" t="s">
        <v>97</v>
      </c>
      <c r="D69" s="590">
        <v>16</v>
      </c>
      <c r="E69" s="591">
        <v>8</v>
      </c>
      <c r="F69" s="591">
        <v>7</v>
      </c>
      <c r="G69" s="591">
        <v>1</v>
      </c>
      <c r="H69" s="643"/>
      <c r="I69" s="632">
        <f t="shared" si="18"/>
        <v>4.4375</v>
      </c>
      <c r="K69" s="689">
        <f t="shared" si="15"/>
        <v>16</v>
      </c>
      <c r="L69" s="690">
        <f t="shared" si="4"/>
        <v>15</v>
      </c>
      <c r="M69" s="691">
        <f t="shared" si="5"/>
        <v>93.75</v>
      </c>
      <c r="N69" s="690">
        <f t="shared" si="2"/>
        <v>0</v>
      </c>
      <c r="O69" s="692">
        <f t="shared" si="6"/>
        <v>0</v>
      </c>
    </row>
    <row r="70" spans="1:15" s="534" customFormat="1" ht="15" x14ac:dyDescent="0.25">
      <c r="A70" s="631">
        <v>3</v>
      </c>
      <c r="B70" s="616">
        <v>50060</v>
      </c>
      <c r="C70" s="593" t="s">
        <v>171</v>
      </c>
      <c r="D70" s="590">
        <v>14</v>
      </c>
      <c r="E70" s="591">
        <v>2</v>
      </c>
      <c r="F70" s="591">
        <v>9</v>
      </c>
      <c r="G70" s="592">
        <v>3</v>
      </c>
      <c r="H70" s="644"/>
      <c r="I70" s="632">
        <f t="shared" si="18"/>
        <v>3.9285714285714284</v>
      </c>
      <c r="K70" s="481">
        <f t="shared" si="15"/>
        <v>14</v>
      </c>
      <c r="L70" s="482">
        <f t="shared" si="4"/>
        <v>11</v>
      </c>
      <c r="M70" s="483">
        <f t="shared" si="5"/>
        <v>78.571428571428569</v>
      </c>
      <c r="N70" s="482">
        <f t="shared" si="2"/>
        <v>0</v>
      </c>
      <c r="O70" s="484">
        <f t="shared" si="6"/>
        <v>0</v>
      </c>
    </row>
    <row r="71" spans="1:15" s="534" customFormat="1" ht="15" x14ac:dyDescent="0.25">
      <c r="A71" s="631">
        <v>4</v>
      </c>
      <c r="B71" s="616">
        <v>50170</v>
      </c>
      <c r="C71" s="593" t="s">
        <v>172</v>
      </c>
      <c r="D71" s="590">
        <v>10</v>
      </c>
      <c r="E71" s="591">
        <v>2</v>
      </c>
      <c r="F71" s="591">
        <v>7</v>
      </c>
      <c r="G71" s="592">
        <v>1</v>
      </c>
      <c r="H71" s="644"/>
      <c r="I71" s="632">
        <f t="shared" si="18"/>
        <v>4.0999999999999996</v>
      </c>
      <c r="K71" s="481">
        <f t="shared" si="15"/>
        <v>10</v>
      </c>
      <c r="L71" s="482">
        <f t="shared" si="4"/>
        <v>9</v>
      </c>
      <c r="M71" s="483">
        <f t="shared" si="5"/>
        <v>90</v>
      </c>
      <c r="N71" s="482">
        <f t="shared" ref="N71:N121" si="19">H71</f>
        <v>0</v>
      </c>
      <c r="O71" s="484">
        <f t="shared" si="6"/>
        <v>0</v>
      </c>
    </row>
    <row r="72" spans="1:15" s="534" customFormat="1" ht="15" x14ac:dyDescent="0.25">
      <c r="A72" s="631">
        <v>5</v>
      </c>
      <c r="B72" s="616">
        <v>50230</v>
      </c>
      <c r="C72" s="593" t="s">
        <v>58</v>
      </c>
      <c r="D72" s="590">
        <v>4</v>
      </c>
      <c r="E72" s="591"/>
      <c r="F72" s="591">
        <v>3</v>
      </c>
      <c r="G72" s="592">
        <v>1</v>
      </c>
      <c r="H72" s="644"/>
      <c r="I72" s="632">
        <f t="shared" si="18"/>
        <v>3.75</v>
      </c>
      <c r="K72" s="481">
        <f t="shared" si="15"/>
        <v>4</v>
      </c>
      <c r="L72" s="482">
        <f t="shared" ref="L72:L122" si="20">E72+F72</f>
        <v>3</v>
      </c>
      <c r="M72" s="483">
        <f t="shared" si="5"/>
        <v>75</v>
      </c>
      <c r="N72" s="693">
        <f t="shared" si="19"/>
        <v>0</v>
      </c>
      <c r="O72" s="484">
        <f t="shared" si="6"/>
        <v>0</v>
      </c>
    </row>
    <row r="73" spans="1:15" s="534" customFormat="1" ht="15" x14ac:dyDescent="0.25">
      <c r="A73" s="631">
        <v>6</v>
      </c>
      <c r="B73" s="616">
        <v>50340</v>
      </c>
      <c r="C73" s="593" t="s">
        <v>173</v>
      </c>
      <c r="D73" s="590">
        <v>14</v>
      </c>
      <c r="E73" s="591">
        <v>1</v>
      </c>
      <c r="F73" s="591">
        <v>12</v>
      </c>
      <c r="G73" s="592">
        <v>1</v>
      </c>
      <c r="H73" s="644"/>
      <c r="I73" s="632">
        <f t="shared" si="18"/>
        <v>4</v>
      </c>
      <c r="K73" s="481">
        <f t="shared" si="15"/>
        <v>14</v>
      </c>
      <c r="L73" s="482">
        <f t="shared" si="20"/>
        <v>13</v>
      </c>
      <c r="M73" s="483">
        <f t="shared" ref="M73:M122" si="21">L73*100/K73</f>
        <v>92.857142857142861</v>
      </c>
      <c r="N73" s="482">
        <f t="shared" si="19"/>
        <v>0</v>
      </c>
      <c r="O73" s="484">
        <f t="shared" ref="O73:O122" si="22">N73*100/K73</f>
        <v>0</v>
      </c>
    </row>
    <row r="74" spans="1:15" s="534" customFormat="1" ht="15" x14ac:dyDescent="0.25">
      <c r="A74" s="631">
        <v>7</v>
      </c>
      <c r="B74" s="616">
        <v>50420</v>
      </c>
      <c r="C74" s="593" t="s">
        <v>174</v>
      </c>
      <c r="D74" s="590">
        <v>12</v>
      </c>
      <c r="E74" s="591">
        <v>3</v>
      </c>
      <c r="F74" s="591">
        <v>9</v>
      </c>
      <c r="G74" s="592"/>
      <c r="H74" s="644"/>
      <c r="I74" s="632">
        <f t="shared" si="18"/>
        <v>4.25</v>
      </c>
      <c r="K74" s="481">
        <f t="shared" si="15"/>
        <v>12</v>
      </c>
      <c r="L74" s="482">
        <f t="shared" si="20"/>
        <v>12</v>
      </c>
      <c r="M74" s="483">
        <f t="shared" si="21"/>
        <v>100</v>
      </c>
      <c r="N74" s="482">
        <f t="shared" si="19"/>
        <v>0</v>
      </c>
      <c r="O74" s="484">
        <f t="shared" si="22"/>
        <v>0</v>
      </c>
    </row>
    <row r="75" spans="1:15" s="534" customFormat="1" ht="15" x14ac:dyDescent="0.25">
      <c r="A75" s="631">
        <v>8</v>
      </c>
      <c r="B75" s="616">
        <v>50450</v>
      </c>
      <c r="C75" s="593" t="s">
        <v>175</v>
      </c>
      <c r="D75" s="590">
        <v>7</v>
      </c>
      <c r="E75" s="591"/>
      <c r="F75" s="591">
        <v>2</v>
      </c>
      <c r="G75" s="592">
        <v>5</v>
      </c>
      <c r="H75" s="644"/>
      <c r="I75" s="632">
        <f t="shared" si="18"/>
        <v>3.2857142857142856</v>
      </c>
      <c r="K75" s="481">
        <f t="shared" si="15"/>
        <v>7</v>
      </c>
      <c r="L75" s="482">
        <f t="shared" si="20"/>
        <v>2</v>
      </c>
      <c r="M75" s="483">
        <f t="shared" si="21"/>
        <v>28.571428571428573</v>
      </c>
      <c r="N75" s="482">
        <f t="shared" si="19"/>
        <v>0</v>
      </c>
      <c r="O75" s="484">
        <f t="shared" si="22"/>
        <v>0</v>
      </c>
    </row>
    <row r="76" spans="1:15" s="534" customFormat="1" ht="15" x14ac:dyDescent="0.25">
      <c r="A76" s="631">
        <v>9</v>
      </c>
      <c r="B76" s="616">
        <v>50620</v>
      </c>
      <c r="C76" s="593" t="s">
        <v>62</v>
      </c>
      <c r="D76" s="590">
        <v>35</v>
      </c>
      <c r="E76" s="591"/>
      <c r="F76" s="591">
        <v>21</v>
      </c>
      <c r="G76" s="592">
        <v>13</v>
      </c>
      <c r="H76" s="644">
        <v>1</v>
      </c>
      <c r="I76" s="632">
        <f t="shared" si="18"/>
        <v>3.5714285714285716</v>
      </c>
      <c r="K76" s="481">
        <f t="shared" si="15"/>
        <v>35</v>
      </c>
      <c r="L76" s="482">
        <f t="shared" si="20"/>
        <v>21</v>
      </c>
      <c r="M76" s="483">
        <f t="shared" si="21"/>
        <v>60</v>
      </c>
      <c r="N76" s="482">
        <f t="shared" si="19"/>
        <v>1</v>
      </c>
      <c r="O76" s="484">
        <f t="shared" si="22"/>
        <v>2.8571428571428572</v>
      </c>
    </row>
    <row r="77" spans="1:15" s="534" customFormat="1" ht="15" x14ac:dyDescent="0.25">
      <c r="A77" s="631">
        <v>10</v>
      </c>
      <c r="B77" s="616">
        <v>50760</v>
      </c>
      <c r="C77" s="593" t="s">
        <v>176</v>
      </c>
      <c r="D77" s="590">
        <v>20</v>
      </c>
      <c r="E77" s="591">
        <v>4</v>
      </c>
      <c r="F77" s="591">
        <v>13</v>
      </c>
      <c r="G77" s="592">
        <v>3</v>
      </c>
      <c r="H77" s="644"/>
      <c r="I77" s="632">
        <f t="shared" si="18"/>
        <v>4.05</v>
      </c>
      <c r="K77" s="481">
        <f t="shared" si="15"/>
        <v>20</v>
      </c>
      <c r="L77" s="482">
        <f t="shared" si="20"/>
        <v>17</v>
      </c>
      <c r="M77" s="483">
        <f t="shared" si="21"/>
        <v>85</v>
      </c>
      <c r="N77" s="482">
        <f t="shared" si="19"/>
        <v>0</v>
      </c>
      <c r="O77" s="484">
        <f t="shared" si="22"/>
        <v>0</v>
      </c>
    </row>
    <row r="78" spans="1:15" s="534" customFormat="1" ht="15" x14ac:dyDescent="0.25">
      <c r="A78" s="631">
        <v>11</v>
      </c>
      <c r="B78" s="616">
        <v>50780</v>
      </c>
      <c r="C78" s="593" t="s">
        <v>177</v>
      </c>
      <c r="D78" s="590">
        <v>22</v>
      </c>
      <c r="E78" s="591"/>
      <c r="F78" s="591">
        <v>14</v>
      </c>
      <c r="G78" s="592">
        <v>8</v>
      </c>
      <c r="H78" s="645"/>
      <c r="I78" s="632">
        <f t="shared" si="18"/>
        <v>3.6363636363636362</v>
      </c>
      <c r="K78" s="481">
        <f t="shared" si="15"/>
        <v>22</v>
      </c>
      <c r="L78" s="482">
        <f t="shared" si="20"/>
        <v>14</v>
      </c>
      <c r="M78" s="483">
        <f t="shared" si="21"/>
        <v>63.636363636363633</v>
      </c>
      <c r="N78" s="693">
        <f t="shared" si="19"/>
        <v>0</v>
      </c>
      <c r="O78" s="484">
        <f t="shared" si="22"/>
        <v>0</v>
      </c>
    </row>
    <row r="79" spans="1:15" s="534" customFormat="1" ht="15" x14ac:dyDescent="0.25">
      <c r="A79" s="631">
        <v>12</v>
      </c>
      <c r="B79" s="616">
        <v>50930</v>
      </c>
      <c r="C79" s="593" t="s">
        <v>178</v>
      </c>
      <c r="D79" s="590">
        <v>12</v>
      </c>
      <c r="E79" s="591">
        <v>1</v>
      </c>
      <c r="F79" s="591">
        <v>9</v>
      </c>
      <c r="G79" s="591">
        <v>2</v>
      </c>
      <c r="H79" s="646"/>
      <c r="I79" s="632">
        <f t="shared" si="18"/>
        <v>3.9166666666666665</v>
      </c>
      <c r="K79" s="481">
        <f t="shared" si="15"/>
        <v>12</v>
      </c>
      <c r="L79" s="482">
        <f t="shared" si="20"/>
        <v>10</v>
      </c>
      <c r="M79" s="483">
        <f t="shared" si="21"/>
        <v>83.333333333333329</v>
      </c>
      <c r="N79" s="693">
        <f t="shared" si="19"/>
        <v>0</v>
      </c>
      <c r="O79" s="484">
        <f t="shared" si="22"/>
        <v>0</v>
      </c>
    </row>
    <row r="80" spans="1:15" s="534" customFormat="1" ht="15" x14ac:dyDescent="0.25">
      <c r="A80" s="631">
        <v>13</v>
      </c>
      <c r="B80" s="616">
        <v>51370</v>
      </c>
      <c r="C80" s="593" t="s">
        <v>66</v>
      </c>
      <c r="D80" s="590">
        <v>28</v>
      </c>
      <c r="E80" s="591">
        <v>4</v>
      </c>
      <c r="F80" s="591">
        <v>16</v>
      </c>
      <c r="G80" s="591">
        <v>8</v>
      </c>
      <c r="H80" s="592"/>
      <c r="I80" s="632">
        <f t="shared" si="18"/>
        <v>3.8571428571428572</v>
      </c>
      <c r="K80" s="481">
        <f t="shared" si="15"/>
        <v>28</v>
      </c>
      <c r="L80" s="482">
        <f t="shared" si="20"/>
        <v>20</v>
      </c>
      <c r="M80" s="483">
        <f t="shared" si="21"/>
        <v>71.428571428571431</v>
      </c>
      <c r="N80" s="482">
        <f t="shared" si="19"/>
        <v>0</v>
      </c>
      <c r="O80" s="484">
        <f t="shared" si="22"/>
        <v>0</v>
      </c>
    </row>
    <row r="81" spans="1:15" s="534" customFormat="1" ht="15.75" thickBot="1" x14ac:dyDescent="0.3">
      <c r="A81" s="631">
        <v>14</v>
      </c>
      <c r="B81" s="616">
        <v>51580</v>
      </c>
      <c r="C81" s="593" t="s">
        <v>140</v>
      </c>
      <c r="D81" s="590">
        <v>11</v>
      </c>
      <c r="E81" s="591"/>
      <c r="F81" s="591">
        <v>6</v>
      </c>
      <c r="G81" s="591">
        <v>5</v>
      </c>
      <c r="H81" s="592"/>
      <c r="I81" s="632">
        <f t="shared" si="18"/>
        <v>3.5454545454545454</v>
      </c>
      <c r="K81" s="704">
        <f t="shared" si="15"/>
        <v>11</v>
      </c>
      <c r="L81" s="705">
        <f t="shared" si="20"/>
        <v>6</v>
      </c>
      <c r="M81" s="706">
        <f t="shared" si="21"/>
        <v>54.545454545454547</v>
      </c>
      <c r="N81" s="705">
        <f t="shared" si="19"/>
        <v>0</v>
      </c>
      <c r="O81" s="707">
        <f t="shared" si="22"/>
        <v>0</v>
      </c>
    </row>
    <row r="82" spans="1:15" s="534" customFormat="1" ht="15.75" thickBot="1" x14ac:dyDescent="0.3">
      <c r="A82" s="639"/>
      <c r="B82" s="640"/>
      <c r="C82" s="641" t="s">
        <v>106</v>
      </c>
      <c r="D82" s="621">
        <f>SUM(D83:D112)</f>
        <v>528</v>
      </c>
      <c r="E82" s="647">
        <f t="shared" ref="E82:H82" si="23">SUM(E83:E112)</f>
        <v>88</v>
      </c>
      <c r="F82" s="647">
        <f t="shared" si="23"/>
        <v>302</v>
      </c>
      <c r="G82" s="647">
        <f t="shared" si="23"/>
        <v>127</v>
      </c>
      <c r="H82" s="648">
        <f t="shared" si="23"/>
        <v>12</v>
      </c>
      <c r="I82" s="649">
        <f>AVERAGE(I83:I112)</f>
        <v>3.8434455852391678</v>
      </c>
      <c r="K82" s="471">
        <f t="shared" si="15"/>
        <v>528</v>
      </c>
      <c r="L82" s="472">
        <f t="shared" si="20"/>
        <v>390</v>
      </c>
      <c r="M82" s="480">
        <f t="shared" si="21"/>
        <v>73.86363636363636</v>
      </c>
      <c r="N82" s="472">
        <f t="shared" si="19"/>
        <v>12</v>
      </c>
      <c r="O82" s="479">
        <f t="shared" si="22"/>
        <v>2.2727272727272729</v>
      </c>
    </row>
    <row r="83" spans="1:15" s="534" customFormat="1" ht="15" x14ac:dyDescent="0.25">
      <c r="A83" s="650">
        <v>1</v>
      </c>
      <c r="B83" s="616">
        <v>60010</v>
      </c>
      <c r="C83" s="626" t="s">
        <v>179</v>
      </c>
      <c r="D83" s="585">
        <v>8</v>
      </c>
      <c r="E83" s="586">
        <v>1</v>
      </c>
      <c r="F83" s="586">
        <v>1</v>
      </c>
      <c r="G83" s="651">
        <v>6</v>
      </c>
      <c r="H83" s="652"/>
      <c r="I83" s="653">
        <f t="shared" ref="I83:I112" si="24">(H83*2+G83*3+F83*4+E83*5)/D83</f>
        <v>3.375</v>
      </c>
      <c r="K83" s="708">
        <f t="shared" si="15"/>
        <v>8</v>
      </c>
      <c r="L83" s="709">
        <f t="shared" si="20"/>
        <v>2</v>
      </c>
      <c r="M83" s="710">
        <f t="shared" si="21"/>
        <v>25</v>
      </c>
      <c r="N83" s="709">
        <f t="shared" si="19"/>
        <v>0</v>
      </c>
      <c r="O83" s="711">
        <f t="shared" si="22"/>
        <v>0</v>
      </c>
    </row>
    <row r="84" spans="1:15" s="534" customFormat="1" ht="15" x14ac:dyDescent="0.25">
      <c r="A84" s="262">
        <v>2</v>
      </c>
      <c r="B84" s="616">
        <v>60020</v>
      </c>
      <c r="C84" s="626" t="s">
        <v>69</v>
      </c>
      <c r="D84" s="585">
        <v>6</v>
      </c>
      <c r="E84" s="586"/>
      <c r="F84" s="587">
        <v>2</v>
      </c>
      <c r="G84" s="644">
        <v>4</v>
      </c>
      <c r="H84" s="644"/>
      <c r="I84" s="653">
        <f t="shared" si="24"/>
        <v>3.3333333333333335</v>
      </c>
      <c r="K84" s="694">
        <f t="shared" si="15"/>
        <v>6</v>
      </c>
      <c r="L84" s="695">
        <f t="shared" si="20"/>
        <v>2</v>
      </c>
      <c r="M84" s="696">
        <f t="shared" si="21"/>
        <v>33.333333333333336</v>
      </c>
      <c r="N84" s="695">
        <f t="shared" si="19"/>
        <v>0</v>
      </c>
      <c r="O84" s="697">
        <f t="shared" si="22"/>
        <v>0</v>
      </c>
    </row>
    <row r="85" spans="1:15" s="534" customFormat="1" ht="15" x14ac:dyDescent="0.25">
      <c r="A85" s="262">
        <v>3</v>
      </c>
      <c r="B85" s="616">
        <v>60050</v>
      </c>
      <c r="C85" s="626" t="s">
        <v>180</v>
      </c>
      <c r="D85" s="585">
        <v>19</v>
      </c>
      <c r="E85" s="586">
        <v>1</v>
      </c>
      <c r="F85" s="587">
        <v>11</v>
      </c>
      <c r="G85" s="644">
        <v>6</v>
      </c>
      <c r="H85" s="644">
        <v>1</v>
      </c>
      <c r="I85" s="653">
        <f t="shared" si="24"/>
        <v>3.6315789473684212</v>
      </c>
      <c r="K85" s="694">
        <f t="shared" si="15"/>
        <v>19</v>
      </c>
      <c r="L85" s="695">
        <f t="shared" si="20"/>
        <v>12</v>
      </c>
      <c r="M85" s="696">
        <f t="shared" si="21"/>
        <v>63.157894736842103</v>
      </c>
      <c r="N85" s="698">
        <f t="shared" si="19"/>
        <v>1</v>
      </c>
      <c r="O85" s="697">
        <f t="shared" si="22"/>
        <v>5.2631578947368425</v>
      </c>
    </row>
    <row r="86" spans="1:15" s="534" customFormat="1" ht="15" x14ac:dyDescent="0.25">
      <c r="A86" s="262">
        <v>4</v>
      </c>
      <c r="B86" s="616">
        <v>60070</v>
      </c>
      <c r="C86" s="626" t="s">
        <v>181</v>
      </c>
      <c r="D86" s="585">
        <v>8</v>
      </c>
      <c r="E86" s="586"/>
      <c r="F86" s="587">
        <v>6</v>
      </c>
      <c r="G86" s="644">
        <v>2</v>
      </c>
      <c r="H86" s="644"/>
      <c r="I86" s="653">
        <f t="shared" si="24"/>
        <v>3.75</v>
      </c>
      <c r="K86" s="694">
        <f t="shared" si="15"/>
        <v>8</v>
      </c>
      <c r="L86" s="695">
        <f t="shared" si="20"/>
        <v>6</v>
      </c>
      <c r="M86" s="696">
        <f t="shared" si="21"/>
        <v>75</v>
      </c>
      <c r="N86" s="695">
        <f t="shared" si="19"/>
        <v>0</v>
      </c>
      <c r="O86" s="697">
        <f t="shared" si="22"/>
        <v>0</v>
      </c>
    </row>
    <row r="87" spans="1:15" s="534" customFormat="1" ht="15" x14ac:dyDescent="0.25">
      <c r="A87" s="262">
        <v>5</v>
      </c>
      <c r="B87" s="616">
        <v>60180</v>
      </c>
      <c r="C87" s="626" t="s">
        <v>182</v>
      </c>
      <c r="D87" s="585">
        <v>25</v>
      </c>
      <c r="E87" s="586">
        <v>4</v>
      </c>
      <c r="F87" s="587">
        <v>16</v>
      </c>
      <c r="G87" s="644">
        <v>4</v>
      </c>
      <c r="H87" s="644">
        <v>1</v>
      </c>
      <c r="I87" s="653">
        <f t="shared" si="24"/>
        <v>3.92</v>
      </c>
      <c r="K87" s="694">
        <f t="shared" si="15"/>
        <v>25</v>
      </c>
      <c r="L87" s="695">
        <f t="shared" si="20"/>
        <v>20</v>
      </c>
      <c r="M87" s="696">
        <f t="shared" si="21"/>
        <v>80</v>
      </c>
      <c r="N87" s="695">
        <f t="shared" si="19"/>
        <v>1</v>
      </c>
      <c r="O87" s="697">
        <f t="shared" si="22"/>
        <v>4</v>
      </c>
    </row>
    <row r="88" spans="1:15" s="534" customFormat="1" ht="15" x14ac:dyDescent="0.25">
      <c r="A88" s="262">
        <v>6</v>
      </c>
      <c r="B88" s="616">
        <v>60240</v>
      </c>
      <c r="C88" s="626" t="s">
        <v>183</v>
      </c>
      <c r="D88" s="585">
        <v>16</v>
      </c>
      <c r="E88" s="586">
        <v>5</v>
      </c>
      <c r="F88" s="587">
        <v>9</v>
      </c>
      <c r="G88" s="644">
        <v>2</v>
      </c>
      <c r="H88" s="644"/>
      <c r="I88" s="653">
        <f t="shared" si="24"/>
        <v>4.1875</v>
      </c>
      <c r="K88" s="694">
        <f t="shared" si="15"/>
        <v>16</v>
      </c>
      <c r="L88" s="695">
        <f t="shared" si="20"/>
        <v>14</v>
      </c>
      <c r="M88" s="696">
        <f t="shared" si="21"/>
        <v>87.5</v>
      </c>
      <c r="N88" s="695">
        <f t="shared" si="19"/>
        <v>0</v>
      </c>
      <c r="O88" s="697">
        <f t="shared" si="22"/>
        <v>0</v>
      </c>
    </row>
    <row r="89" spans="1:15" s="534" customFormat="1" ht="15" x14ac:dyDescent="0.25">
      <c r="A89" s="262">
        <v>7</v>
      </c>
      <c r="B89" s="616">
        <v>60560</v>
      </c>
      <c r="C89" s="626" t="s">
        <v>74</v>
      </c>
      <c r="D89" s="585">
        <v>6</v>
      </c>
      <c r="E89" s="586"/>
      <c r="F89" s="587">
        <v>3</v>
      </c>
      <c r="G89" s="644">
        <v>3</v>
      </c>
      <c r="H89" s="644"/>
      <c r="I89" s="653">
        <f t="shared" si="24"/>
        <v>3.5</v>
      </c>
      <c r="K89" s="694">
        <f t="shared" si="15"/>
        <v>6</v>
      </c>
      <c r="L89" s="695">
        <f t="shared" si="20"/>
        <v>3</v>
      </c>
      <c r="M89" s="696">
        <f t="shared" si="21"/>
        <v>50</v>
      </c>
      <c r="N89" s="698">
        <f t="shared" si="19"/>
        <v>0</v>
      </c>
      <c r="O89" s="697">
        <f t="shared" si="22"/>
        <v>0</v>
      </c>
    </row>
    <row r="90" spans="1:15" s="534" customFormat="1" ht="15" x14ac:dyDescent="0.25">
      <c r="A90" s="262">
        <v>8</v>
      </c>
      <c r="B90" s="616">
        <v>60660</v>
      </c>
      <c r="C90" s="626" t="s">
        <v>184</v>
      </c>
      <c r="D90" s="585">
        <v>6</v>
      </c>
      <c r="E90" s="586"/>
      <c r="F90" s="587">
        <v>3</v>
      </c>
      <c r="G90" s="644">
        <v>3</v>
      </c>
      <c r="H90" s="644"/>
      <c r="I90" s="653">
        <f t="shared" si="24"/>
        <v>3.5</v>
      </c>
      <c r="K90" s="694">
        <f t="shared" si="15"/>
        <v>6</v>
      </c>
      <c r="L90" s="695">
        <f t="shared" si="20"/>
        <v>3</v>
      </c>
      <c r="M90" s="696">
        <f t="shared" si="21"/>
        <v>50</v>
      </c>
      <c r="N90" s="695">
        <f t="shared" si="19"/>
        <v>0</v>
      </c>
      <c r="O90" s="697">
        <f t="shared" si="22"/>
        <v>0</v>
      </c>
    </row>
    <row r="91" spans="1:15" s="534" customFormat="1" ht="15" x14ac:dyDescent="0.25">
      <c r="A91" s="262">
        <v>9</v>
      </c>
      <c r="B91" s="616">
        <v>60001</v>
      </c>
      <c r="C91" s="626" t="s">
        <v>185</v>
      </c>
      <c r="D91" s="585">
        <v>8</v>
      </c>
      <c r="E91" s="586">
        <v>1</v>
      </c>
      <c r="F91" s="587">
        <v>5</v>
      </c>
      <c r="G91" s="644">
        <v>2</v>
      </c>
      <c r="H91" s="644"/>
      <c r="I91" s="653">
        <f t="shared" si="24"/>
        <v>3.875</v>
      </c>
      <c r="K91" s="694">
        <f t="shared" si="15"/>
        <v>8</v>
      </c>
      <c r="L91" s="695">
        <f t="shared" si="20"/>
        <v>6</v>
      </c>
      <c r="M91" s="696">
        <f t="shared" si="21"/>
        <v>75</v>
      </c>
      <c r="N91" s="698">
        <f t="shared" si="19"/>
        <v>0</v>
      </c>
      <c r="O91" s="697">
        <f t="shared" si="22"/>
        <v>0</v>
      </c>
    </row>
    <row r="92" spans="1:15" s="534" customFormat="1" ht="15" x14ac:dyDescent="0.25">
      <c r="A92" s="262">
        <v>10</v>
      </c>
      <c r="B92" s="616">
        <v>60850</v>
      </c>
      <c r="C92" s="626" t="s">
        <v>186</v>
      </c>
      <c r="D92" s="585">
        <v>7</v>
      </c>
      <c r="E92" s="586">
        <v>1</v>
      </c>
      <c r="F92" s="587">
        <v>5</v>
      </c>
      <c r="G92" s="644">
        <v>1</v>
      </c>
      <c r="H92" s="644"/>
      <c r="I92" s="653">
        <f t="shared" si="24"/>
        <v>4</v>
      </c>
      <c r="K92" s="694">
        <f t="shared" si="15"/>
        <v>7</v>
      </c>
      <c r="L92" s="695">
        <f t="shared" si="20"/>
        <v>6</v>
      </c>
      <c r="M92" s="696">
        <f t="shared" si="21"/>
        <v>85.714285714285708</v>
      </c>
      <c r="N92" s="698">
        <f t="shared" si="19"/>
        <v>0</v>
      </c>
      <c r="O92" s="697">
        <f t="shared" si="22"/>
        <v>0</v>
      </c>
    </row>
    <row r="93" spans="1:15" s="534" customFormat="1" ht="15" x14ac:dyDescent="0.25">
      <c r="A93" s="262">
        <v>11</v>
      </c>
      <c r="B93" s="616">
        <v>60910</v>
      </c>
      <c r="C93" s="626" t="s">
        <v>78</v>
      </c>
      <c r="D93" s="585">
        <v>10</v>
      </c>
      <c r="E93" s="586">
        <v>1</v>
      </c>
      <c r="F93" s="587">
        <v>9</v>
      </c>
      <c r="G93" s="644"/>
      <c r="H93" s="644"/>
      <c r="I93" s="653">
        <f t="shared" si="24"/>
        <v>4.0999999999999996</v>
      </c>
      <c r="K93" s="694">
        <f t="shared" si="15"/>
        <v>10</v>
      </c>
      <c r="L93" s="695">
        <f t="shared" si="20"/>
        <v>10</v>
      </c>
      <c r="M93" s="696">
        <f t="shared" si="21"/>
        <v>100</v>
      </c>
      <c r="N93" s="695">
        <f t="shared" si="19"/>
        <v>0</v>
      </c>
      <c r="O93" s="697">
        <f t="shared" si="22"/>
        <v>0</v>
      </c>
    </row>
    <row r="94" spans="1:15" s="534" customFormat="1" ht="15" x14ac:dyDescent="0.25">
      <c r="A94" s="262">
        <v>12</v>
      </c>
      <c r="B94" s="616">
        <v>60980</v>
      </c>
      <c r="C94" s="626" t="s">
        <v>79</v>
      </c>
      <c r="D94" s="585">
        <v>6</v>
      </c>
      <c r="E94" s="586">
        <v>2</v>
      </c>
      <c r="F94" s="587">
        <v>3</v>
      </c>
      <c r="G94" s="644"/>
      <c r="H94" s="644">
        <v>1</v>
      </c>
      <c r="I94" s="653">
        <f t="shared" si="24"/>
        <v>4</v>
      </c>
      <c r="K94" s="694">
        <f t="shared" si="15"/>
        <v>6</v>
      </c>
      <c r="L94" s="695">
        <f t="shared" si="20"/>
        <v>5</v>
      </c>
      <c r="M94" s="696">
        <f t="shared" si="21"/>
        <v>83.333333333333329</v>
      </c>
      <c r="N94" s="695">
        <f t="shared" si="19"/>
        <v>1</v>
      </c>
      <c r="O94" s="697">
        <f t="shared" si="22"/>
        <v>16.666666666666668</v>
      </c>
    </row>
    <row r="95" spans="1:15" s="534" customFormat="1" ht="15" x14ac:dyDescent="0.25">
      <c r="A95" s="262">
        <v>13</v>
      </c>
      <c r="B95" s="616">
        <v>61080</v>
      </c>
      <c r="C95" s="626" t="s">
        <v>187</v>
      </c>
      <c r="D95" s="585">
        <v>23</v>
      </c>
      <c r="E95" s="586">
        <v>4</v>
      </c>
      <c r="F95" s="587">
        <v>16</v>
      </c>
      <c r="G95" s="644">
        <v>4</v>
      </c>
      <c r="H95" s="644"/>
      <c r="I95" s="653">
        <f t="shared" si="24"/>
        <v>4.1739130434782608</v>
      </c>
      <c r="K95" s="694">
        <f t="shared" si="15"/>
        <v>23</v>
      </c>
      <c r="L95" s="695">
        <f t="shared" si="20"/>
        <v>20</v>
      </c>
      <c r="M95" s="696">
        <f t="shared" si="21"/>
        <v>86.956521739130437</v>
      </c>
      <c r="N95" s="695">
        <f t="shared" si="19"/>
        <v>0</v>
      </c>
      <c r="O95" s="697">
        <f t="shared" si="22"/>
        <v>0</v>
      </c>
    </row>
    <row r="96" spans="1:15" s="534" customFormat="1" ht="15" x14ac:dyDescent="0.25">
      <c r="A96" s="262">
        <v>14</v>
      </c>
      <c r="B96" s="616">
        <v>61150</v>
      </c>
      <c r="C96" s="626" t="s">
        <v>188</v>
      </c>
      <c r="D96" s="585">
        <v>16</v>
      </c>
      <c r="E96" s="586">
        <v>1</v>
      </c>
      <c r="F96" s="587">
        <v>10</v>
      </c>
      <c r="G96" s="644">
        <v>5</v>
      </c>
      <c r="H96" s="644"/>
      <c r="I96" s="653">
        <f t="shared" si="24"/>
        <v>3.75</v>
      </c>
      <c r="K96" s="694">
        <f t="shared" si="15"/>
        <v>16</v>
      </c>
      <c r="L96" s="695">
        <f t="shared" si="20"/>
        <v>11</v>
      </c>
      <c r="M96" s="696">
        <f t="shared" si="21"/>
        <v>68.75</v>
      </c>
      <c r="N96" s="695">
        <f t="shared" si="19"/>
        <v>0</v>
      </c>
      <c r="O96" s="697">
        <f t="shared" si="22"/>
        <v>0</v>
      </c>
    </row>
    <row r="97" spans="1:15" s="534" customFormat="1" ht="15" x14ac:dyDescent="0.25">
      <c r="A97" s="262">
        <v>15</v>
      </c>
      <c r="B97" s="616">
        <v>61210</v>
      </c>
      <c r="C97" s="626" t="s">
        <v>189</v>
      </c>
      <c r="D97" s="585">
        <v>7</v>
      </c>
      <c r="E97" s="586">
        <v>2</v>
      </c>
      <c r="F97" s="587">
        <v>2</v>
      </c>
      <c r="G97" s="644">
        <v>3</v>
      </c>
      <c r="H97" s="644"/>
      <c r="I97" s="653">
        <f t="shared" si="24"/>
        <v>3.8571428571428572</v>
      </c>
      <c r="K97" s="694">
        <f t="shared" si="15"/>
        <v>7</v>
      </c>
      <c r="L97" s="695">
        <f t="shared" si="20"/>
        <v>4</v>
      </c>
      <c r="M97" s="696">
        <f t="shared" si="21"/>
        <v>57.142857142857146</v>
      </c>
      <c r="N97" s="695">
        <f t="shared" si="19"/>
        <v>0</v>
      </c>
      <c r="O97" s="697">
        <f t="shared" si="22"/>
        <v>0</v>
      </c>
    </row>
    <row r="98" spans="1:15" s="534" customFormat="1" ht="15" x14ac:dyDescent="0.25">
      <c r="A98" s="262">
        <v>16</v>
      </c>
      <c r="B98" s="616">
        <v>61290</v>
      </c>
      <c r="C98" s="626" t="s">
        <v>83</v>
      </c>
      <c r="D98" s="585">
        <v>29</v>
      </c>
      <c r="E98" s="586">
        <v>2</v>
      </c>
      <c r="F98" s="587">
        <v>16</v>
      </c>
      <c r="G98" s="644">
        <v>7</v>
      </c>
      <c r="H98" s="644">
        <v>4</v>
      </c>
      <c r="I98" s="653">
        <f t="shared" si="24"/>
        <v>3.5517241379310347</v>
      </c>
      <c r="K98" s="694">
        <f t="shared" si="15"/>
        <v>29</v>
      </c>
      <c r="L98" s="695">
        <f t="shared" si="20"/>
        <v>18</v>
      </c>
      <c r="M98" s="696">
        <f t="shared" si="21"/>
        <v>62.068965517241381</v>
      </c>
      <c r="N98" s="695">
        <f t="shared" si="19"/>
        <v>4</v>
      </c>
      <c r="O98" s="697">
        <f t="shared" si="22"/>
        <v>13.793103448275861</v>
      </c>
    </row>
    <row r="99" spans="1:15" s="534" customFormat="1" ht="15" x14ac:dyDescent="0.25">
      <c r="A99" s="262">
        <v>17</v>
      </c>
      <c r="B99" s="616">
        <v>61340</v>
      </c>
      <c r="C99" s="626" t="s">
        <v>190</v>
      </c>
      <c r="D99" s="585">
        <v>20</v>
      </c>
      <c r="E99" s="586">
        <v>5</v>
      </c>
      <c r="F99" s="587">
        <v>8</v>
      </c>
      <c r="G99" s="644">
        <v>7</v>
      </c>
      <c r="H99" s="644"/>
      <c r="I99" s="653">
        <f t="shared" si="24"/>
        <v>3.9</v>
      </c>
      <c r="K99" s="694">
        <f t="shared" si="15"/>
        <v>20</v>
      </c>
      <c r="L99" s="695">
        <f t="shared" si="20"/>
        <v>13</v>
      </c>
      <c r="M99" s="696">
        <f t="shared" si="21"/>
        <v>65</v>
      </c>
      <c r="N99" s="698">
        <f t="shared" si="19"/>
        <v>0</v>
      </c>
      <c r="O99" s="697">
        <f t="shared" si="22"/>
        <v>0</v>
      </c>
    </row>
    <row r="100" spans="1:15" s="534" customFormat="1" ht="15" x14ac:dyDescent="0.25">
      <c r="A100" s="262">
        <v>18</v>
      </c>
      <c r="B100" s="654">
        <v>61390</v>
      </c>
      <c r="C100" s="593" t="s">
        <v>191</v>
      </c>
      <c r="D100" s="590">
        <v>22</v>
      </c>
      <c r="E100" s="591">
        <v>1</v>
      </c>
      <c r="F100" s="591">
        <v>8</v>
      </c>
      <c r="G100" s="580">
        <v>12</v>
      </c>
      <c r="H100" s="646">
        <v>1</v>
      </c>
      <c r="I100" s="632">
        <f t="shared" si="24"/>
        <v>3.4090909090909092</v>
      </c>
      <c r="K100" s="694">
        <f t="shared" si="15"/>
        <v>22</v>
      </c>
      <c r="L100" s="695">
        <f t="shared" si="20"/>
        <v>9</v>
      </c>
      <c r="M100" s="696">
        <f t="shared" si="21"/>
        <v>40.909090909090907</v>
      </c>
      <c r="N100" s="698">
        <f t="shared" si="19"/>
        <v>1</v>
      </c>
      <c r="O100" s="697">
        <f t="shared" si="22"/>
        <v>4.5454545454545459</v>
      </c>
    </row>
    <row r="101" spans="1:15" s="534" customFormat="1" ht="15" x14ac:dyDescent="0.25">
      <c r="A101" s="262">
        <v>19</v>
      </c>
      <c r="B101" s="616">
        <v>61410</v>
      </c>
      <c r="C101" s="593" t="s">
        <v>192</v>
      </c>
      <c r="D101" s="590">
        <v>24</v>
      </c>
      <c r="E101" s="591">
        <v>2</v>
      </c>
      <c r="F101" s="591">
        <v>15</v>
      </c>
      <c r="G101" s="591">
        <v>7</v>
      </c>
      <c r="H101" s="592"/>
      <c r="I101" s="632">
        <f t="shared" si="24"/>
        <v>3.7916666666666665</v>
      </c>
      <c r="K101" s="694">
        <f t="shared" si="15"/>
        <v>24</v>
      </c>
      <c r="L101" s="695">
        <f t="shared" si="20"/>
        <v>17</v>
      </c>
      <c r="M101" s="696">
        <f t="shared" si="21"/>
        <v>70.833333333333329</v>
      </c>
      <c r="N101" s="695">
        <f t="shared" si="19"/>
        <v>0</v>
      </c>
      <c r="O101" s="697">
        <f t="shared" si="22"/>
        <v>0</v>
      </c>
    </row>
    <row r="102" spans="1:15" s="534" customFormat="1" ht="15" x14ac:dyDescent="0.25">
      <c r="A102" s="262">
        <v>20</v>
      </c>
      <c r="B102" s="616">
        <v>61430</v>
      </c>
      <c r="C102" s="593" t="s">
        <v>114</v>
      </c>
      <c r="D102" s="590">
        <v>31</v>
      </c>
      <c r="E102" s="591">
        <v>3</v>
      </c>
      <c r="F102" s="591">
        <v>19</v>
      </c>
      <c r="G102" s="591">
        <v>8</v>
      </c>
      <c r="H102" s="646">
        <v>1</v>
      </c>
      <c r="I102" s="632">
        <f t="shared" si="24"/>
        <v>3.774193548387097</v>
      </c>
      <c r="K102" s="694">
        <f t="shared" si="15"/>
        <v>31</v>
      </c>
      <c r="L102" s="695">
        <f t="shared" si="20"/>
        <v>22</v>
      </c>
      <c r="M102" s="696">
        <f t="shared" si="21"/>
        <v>70.967741935483872</v>
      </c>
      <c r="N102" s="695">
        <f t="shared" si="19"/>
        <v>1</v>
      </c>
      <c r="O102" s="697">
        <f t="shared" si="22"/>
        <v>3.225806451612903</v>
      </c>
    </row>
    <row r="103" spans="1:15" s="534" customFormat="1" ht="15" x14ac:dyDescent="0.25">
      <c r="A103" s="262">
        <v>21</v>
      </c>
      <c r="B103" s="616">
        <v>61440</v>
      </c>
      <c r="C103" s="593" t="s">
        <v>193</v>
      </c>
      <c r="D103" s="590">
        <v>37</v>
      </c>
      <c r="E103" s="591">
        <v>15</v>
      </c>
      <c r="F103" s="591">
        <v>15</v>
      </c>
      <c r="G103" s="580">
        <v>5</v>
      </c>
      <c r="H103" s="646">
        <v>2</v>
      </c>
      <c r="I103" s="632">
        <f t="shared" si="24"/>
        <v>4.1621621621621623</v>
      </c>
      <c r="K103" s="694">
        <f t="shared" si="15"/>
        <v>37</v>
      </c>
      <c r="L103" s="695">
        <f t="shared" si="20"/>
        <v>30</v>
      </c>
      <c r="M103" s="696">
        <f t="shared" si="21"/>
        <v>81.081081081081081</v>
      </c>
      <c r="N103" s="695">
        <f t="shared" si="19"/>
        <v>2</v>
      </c>
      <c r="O103" s="697">
        <f t="shared" si="22"/>
        <v>5.4054054054054053</v>
      </c>
    </row>
    <row r="104" spans="1:15" s="534" customFormat="1" ht="15" x14ac:dyDescent="0.25">
      <c r="A104" s="262">
        <v>22</v>
      </c>
      <c r="B104" s="616">
        <v>61450</v>
      </c>
      <c r="C104" s="593" t="s">
        <v>115</v>
      </c>
      <c r="D104" s="590">
        <v>26</v>
      </c>
      <c r="E104" s="591">
        <v>3</v>
      </c>
      <c r="F104" s="591">
        <v>18</v>
      </c>
      <c r="G104" s="591">
        <v>4</v>
      </c>
      <c r="H104" s="592">
        <v>1</v>
      </c>
      <c r="I104" s="632">
        <f t="shared" si="24"/>
        <v>3.8846153846153846</v>
      </c>
      <c r="K104" s="694">
        <f t="shared" si="15"/>
        <v>26</v>
      </c>
      <c r="L104" s="695">
        <f t="shared" si="20"/>
        <v>21</v>
      </c>
      <c r="M104" s="696">
        <f t="shared" si="21"/>
        <v>80.769230769230774</v>
      </c>
      <c r="N104" s="695">
        <f t="shared" si="19"/>
        <v>1</v>
      </c>
      <c r="O104" s="697">
        <f t="shared" si="22"/>
        <v>3.8461538461538463</v>
      </c>
    </row>
    <row r="105" spans="1:15" s="534" customFormat="1" ht="15" x14ac:dyDescent="0.25">
      <c r="A105" s="262">
        <v>23</v>
      </c>
      <c r="B105" s="616">
        <v>61470</v>
      </c>
      <c r="C105" s="593" t="s">
        <v>88</v>
      </c>
      <c r="D105" s="590">
        <v>10</v>
      </c>
      <c r="E105" s="591"/>
      <c r="F105" s="591">
        <v>9</v>
      </c>
      <c r="G105" s="591">
        <v>1</v>
      </c>
      <c r="H105" s="592"/>
      <c r="I105" s="632">
        <f t="shared" si="24"/>
        <v>3.9</v>
      </c>
      <c r="K105" s="694">
        <f t="shared" si="15"/>
        <v>10</v>
      </c>
      <c r="L105" s="695">
        <f t="shared" si="20"/>
        <v>9</v>
      </c>
      <c r="M105" s="696">
        <f t="shared" si="21"/>
        <v>90</v>
      </c>
      <c r="N105" s="695">
        <f t="shared" si="19"/>
        <v>0</v>
      </c>
      <c r="O105" s="697">
        <f t="shared" si="22"/>
        <v>0</v>
      </c>
    </row>
    <row r="106" spans="1:15" s="534" customFormat="1" ht="15" x14ac:dyDescent="0.25">
      <c r="A106" s="262">
        <v>24</v>
      </c>
      <c r="B106" s="616">
        <v>61490</v>
      </c>
      <c r="C106" s="593" t="s">
        <v>116</v>
      </c>
      <c r="D106" s="590">
        <v>32</v>
      </c>
      <c r="E106" s="591">
        <v>9</v>
      </c>
      <c r="F106" s="591">
        <v>19</v>
      </c>
      <c r="G106" s="591">
        <v>4</v>
      </c>
      <c r="H106" s="592"/>
      <c r="I106" s="632">
        <f t="shared" si="24"/>
        <v>4.15625</v>
      </c>
      <c r="K106" s="694">
        <f t="shared" si="15"/>
        <v>32</v>
      </c>
      <c r="L106" s="695">
        <f t="shared" si="20"/>
        <v>28</v>
      </c>
      <c r="M106" s="696">
        <f t="shared" si="21"/>
        <v>87.5</v>
      </c>
      <c r="N106" s="695">
        <f t="shared" si="19"/>
        <v>0</v>
      </c>
      <c r="O106" s="697">
        <f t="shared" si="22"/>
        <v>0</v>
      </c>
    </row>
    <row r="107" spans="1:15" s="534" customFormat="1" ht="15" x14ac:dyDescent="0.25">
      <c r="A107" s="262">
        <v>25</v>
      </c>
      <c r="B107" s="616">
        <v>61500</v>
      </c>
      <c r="C107" s="593" t="s">
        <v>117</v>
      </c>
      <c r="D107" s="590">
        <v>43</v>
      </c>
      <c r="E107" s="591">
        <v>11</v>
      </c>
      <c r="F107" s="591">
        <v>20</v>
      </c>
      <c r="G107" s="591">
        <v>12</v>
      </c>
      <c r="H107" s="637"/>
      <c r="I107" s="632">
        <f t="shared" si="24"/>
        <v>3.9767441860465116</v>
      </c>
      <c r="K107" s="694">
        <f t="shared" si="15"/>
        <v>43</v>
      </c>
      <c r="L107" s="695">
        <f t="shared" si="20"/>
        <v>31</v>
      </c>
      <c r="M107" s="696">
        <f t="shared" si="21"/>
        <v>72.093023255813947</v>
      </c>
      <c r="N107" s="695">
        <f t="shared" si="19"/>
        <v>0</v>
      </c>
      <c r="O107" s="697">
        <f t="shared" si="22"/>
        <v>0</v>
      </c>
    </row>
    <row r="108" spans="1:15" s="534" customFormat="1" ht="15" x14ac:dyDescent="0.25">
      <c r="A108" s="262">
        <v>26</v>
      </c>
      <c r="B108" s="616">
        <v>61510</v>
      </c>
      <c r="C108" s="593" t="s">
        <v>89</v>
      </c>
      <c r="D108" s="590">
        <v>24</v>
      </c>
      <c r="E108" s="591">
        <v>4</v>
      </c>
      <c r="F108" s="591">
        <v>16</v>
      </c>
      <c r="G108" s="592">
        <v>4</v>
      </c>
      <c r="H108" s="644"/>
      <c r="I108" s="632">
        <f t="shared" si="24"/>
        <v>4</v>
      </c>
      <c r="K108" s="694">
        <f t="shared" si="15"/>
        <v>24</v>
      </c>
      <c r="L108" s="695">
        <f t="shared" si="20"/>
        <v>20</v>
      </c>
      <c r="M108" s="696">
        <f t="shared" si="21"/>
        <v>83.333333333333329</v>
      </c>
      <c r="N108" s="695">
        <f t="shared" si="19"/>
        <v>0</v>
      </c>
      <c r="O108" s="697">
        <f t="shared" si="22"/>
        <v>0</v>
      </c>
    </row>
    <row r="109" spans="1:15" s="534" customFormat="1" ht="15" x14ac:dyDescent="0.25">
      <c r="A109" s="262">
        <v>27</v>
      </c>
      <c r="B109" s="616">
        <v>61520</v>
      </c>
      <c r="C109" s="593" t="s">
        <v>118</v>
      </c>
      <c r="D109" s="590">
        <v>21</v>
      </c>
      <c r="E109" s="591">
        <v>4</v>
      </c>
      <c r="F109" s="591">
        <v>14</v>
      </c>
      <c r="G109" s="592">
        <v>3</v>
      </c>
      <c r="H109" s="644"/>
      <c r="I109" s="632">
        <f t="shared" si="24"/>
        <v>4.0476190476190474</v>
      </c>
      <c r="K109" s="694">
        <f t="shared" si="15"/>
        <v>21</v>
      </c>
      <c r="L109" s="695">
        <f t="shared" si="20"/>
        <v>18</v>
      </c>
      <c r="M109" s="696">
        <f t="shared" si="21"/>
        <v>85.714285714285708</v>
      </c>
      <c r="N109" s="695">
        <f t="shared" si="19"/>
        <v>0</v>
      </c>
      <c r="O109" s="697">
        <f t="shared" si="22"/>
        <v>0</v>
      </c>
    </row>
    <row r="110" spans="1:15" s="534" customFormat="1" ht="15" x14ac:dyDescent="0.25">
      <c r="A110" s="262">
        <v>28</v>
      </c>
      <c r="B110" s="616">
        <v>61540</v>
      </c>
      <c r="C110" s="593" t="s">
        <v>194</v>
      </c>
      <c r="D110" s="590">
        <v>12</v>
      </c>
      <c r="E110" s="591">
        <v>1</v>
      </c>
      <c r="F110" s="591">
        <v>8</v>
      </c>
      <c r="G110" s="592">
        <v>3</v>
      </c>
      <c r="H110" s="644"/>
      <c r="I110" s="632">
        <f t="shared" si="24"/>
        <v>3.8333333333333335</v>
      </c>
      <c r="K110" s="694">
        <f t="shared" si="15"/>
        <v>12</v>
      </c>
      <c r="L110" s="695">
        <f t="shared" si="20"/>
        <v>9</v>
      </c>
      <c r="M110" s="696">
        <f t="shared" si="21"/>
        <v>75</v>
      </c>
      <c r="N110" s="695">
        <f t="shared" si="19"/>
        <v>0</v>
      </c>
      <c r="O110" s="697">
        <f t="shared" si="22"/>
        <v>0</v>
      </c>
    </row>
    <row r="111" spans="1:15" s="534" customFormat="1" ht="15" x14ac:dyDescent="0.25">
      <c r="A111" s="262">
        <v>29</v>
      </c>
      <c r="B111" s="616">
        <v>61560</v>
      </c>
      <c r="C111" s="593" t="s">
        <v>195</v>
      </c>
      <c r="D111" s="590">
        <v>16</v>
      </c>
      <c r="E111" s="591">
        <v>3</v>
      </c>
      <c r="F111" s="591">
        <v>11</v>
      </c>
      <c r="G111" s="591">
        <v>2</v>
      </c>
      <c r="H111" s="646"/>
      <c r="I111" s="632">
        <f t="shared" si="24"/>
        <v>4.0625</v>
      </c>
      <c r="K111" s="694">
        <f t="shared" si="15"/>
        <v>16</v>
      </c>
      <c r="L111" s="695">
        <f t="shared" si="20"/>
        <v>14</v>
      </c>
      <c r="M111" s="696">
        <f t="shared" si="21"/>
        <v>87.5</v>
      </c>
      <c r="N111" s="695">
        <f t="shared" si="19"/>
        <v>0</v>
      </c>
      <c r="O111" s="697">
        <f t="shared" si="22"/>
        <v>0</v>
      </c>
    </row>
    <row r="112" spans="1:15" s="534" customFormat="1" ht="15.75" thickBot="1" x14ac:dyDescent="0.3">
      <c r="A112" s="262">
        <v>30</v>
      </c>
      <c r="B112" s="655">
        <v>61570</v>
      </c>
      <c r="C112" s="656" t="s">
        <v>196</v>
      </c>
      <c r="D112" s="635">
        <v>10</v>
      </c>
      <c r="E112" s="636">
        <v>2</v>
      </c>
      <c r="F112" s="636">
        <v>5</v>
      </c>
      <c r="G112" s="657">
        <v>3</v>
      </c>
      <c r="H112" s="658"/>
      <c r="I112" s="638">
        <f t="shared" si="24"/>
        <v>3.9</v>
      </c>
      <c r="K112" s="712">
        <f t="shared" si="15"/>
        <v>10</v>
      </c>
      <c r="L112" s="713">
        <f t="shared" si="20"/>
        <v>7</v>
      </c>
      <c r="M112" s="714">
        <f t="shared" si="21"/>
        <v>70</v>
      </c>
      <c r="N112" s="715">
        <f t="shared" si="19"/>
        <v>0</v>
      </c>
      <c r="O112" s="716">
        <f t="shared" si="22"/>
        <v>0</v>
      </c>
    </row>
    <row r="113" spans="1:15" s="534" customFormat="1" ht="15.75" thickBot="1" x14ac:dyDescent="0.3">
      <c r="A113" s="659"/>
      <c r="B113" s="660"/>
      <c r="C113" s="661" t="s">
        <v>107</v>
      </c>
      <c r="D113" s="662">
        <f>SUM(D114:D122)</f>
        <v>130</v>
      </c>
      <c r="E113" s="663">
        <f t="shared" ref="E113:H113" si="25">SUM(E114:E122)</f>
        <v>25</v>
      </c>
      <c r="F113" s="663">
        <f t="shared" si="25"/>
        <v>65</v>
      </c>
      <c r="G113" s="663">
        <f t="shared" si="25"/>
        <v>38</v>
      </c>
      <c r="H113" s="664">
        <f t="shared" si="25"/>
        <v>2</v>
      </c>
      <c r="I113" s="665">
        <f>AVERAGE(I114:I122)</f>
        <v>3.9203478982890752</v>
      </c>
      <c r="K113" s="471">
        <f t="shared" si="15"/>
        <v>130</v>
      </c>
      <c r="L113" s="472">
        <f t="shared" si="20"/>
        <v>90</v>
      </c>
      <c r="M113" s="480">
        <f t="shared" si="21"/>
        <v>69.230769230769226</v>
      </c>
      <c r="N113" s="472">
        <f t="shared" si="19"/>
        <v>2</v>
      </c>
      <c r="O113" s="479">
        <f t="shared" si="22"/>
        <v>1.5384615384615385</v>
      </c>
    </row>
    <row r="114" spans="1:15" ht="15" x14ac:dyDescent="0.25">
      <c r="A114" s="659">
        <v>1</v>
      </c>
      <c r="B114" s="666">
        <v>70020</v>
      </c>
      <c r="C114" s="667" t="s">
        <v>90</v>
      </c>
      <c r="D114" s="668">
        <v>4</v>
      </c>
      <c r="E114" s="669">
        <v>2</v>
      </c>
      <c r="F114" s="669">
        <v>2</v>
      </c>
      <c r="G114" s="669"/>
      <c r="H114" s="669"/>
      <c r="I114" s="670">
        <f t="shared" ref="I114:I122" si="26">(H114*2+G114*3+F114*4+E114*5)/D114</f>
        <v>4.5</v>
      </c>
      <c r="K114" s="708">
        <f t="shared" si="15"/>
        <v>4</v>
      </c>
      <c r="L114" s="709">
        <f t="shared" si="20"/>
        <v>4</v>
      </c>
      <c r="M114" s="710">
        <f t="shared" si="21"/>
        <v>100</v>
      </c>
      <c r="N114" s="709">
        <f t="shared" si="19"/>
        <v>0</v>
      </c>
      <c r="O114" s="711">
        <f t="shared" si="22"/>
        <v>0</v>
      </c>
    </row>
    <row r="115" spans="1:15" ht="15" x14ac:dyDescent="0.25">
      <c r="A115" s="631">
        <v>2</v>
      </c>
      <c r="B115" s="654">
        <v>70110</v>
      </c>
      <c r="C115" s="671" t="s">
        <v>197</v>
      </c>
      <c r="D115" s="672">
        <v>11</v>
      </c>
      <c r="E115" s="673">
        <v>6</v>
      </c>
      <c r="F115" s="673">
        <v>3</v>
      </c>
      <c r="G115" s="673">
        <v>2</v>
      </c>
      <c r="H115" s="673"/>
      <c r="I115" s="632">
        <f t="shared" si="26"/>
        <v>4.3636363636363633</v>
      </c>
      <c r="K115" s="694">
        <f t="shared" si="15"/>
        <v>11</v>
      </c>
      <c r="L115" s="695">
        <f t="shared" si="20"/>
        <v>9</v>
      </c>
      <c r="M115" s="696">
        <f t="shared" si="21"/>
        <v>81.818181818181813</v>
      </c>
      <c r="N115" s="695">
        <f t="shared" si="19"/>
        <v>0</v>
      </c>
      <c r="O115" s="697">
        <f t="shared" si="22"/>
        <v>0</v>
      </c>
    </row>
    <row r="116" spans="1:15" ht="15" x14ac:dyDescent="0.25">
      <c r="A116" s="631">
        <v>3</v>
      </c>
      <c r="B116" s="654">
        <v>70021</v>
      </c>
      <c r="C116" s="671" t="s">
        <v>91</v>
      </c>
      <c r="D116" s="672">
        <v>13</v>
      </c>
      <c r="E116" s="673">
        <v>3</v>
      </c>
      <c r="F116" s="673">
        <v>10</v>
      </c>
      <c r="G116" s="673"/>
      <c r="H116" s="673"/>
      <c r="I116" s="632">
        <f t="shared" si="26"/>
        <v>4.2307692307692308</v>
      </c>
      <c r="K116" s="694">
        <f t="shared" si="15"/>
        <v>13</v>
      </c>
      <c r="L116" s="695">
        <f t="shared" si="20"/>
        <v>13</v>
      </c>
      <c r="M116" s="696">
        <f t="shared" si="21"/>
        <v>100</v>
      </c>
      <c r="N116" s="695">
        <f t="shared" si="19"/>
        <v>0</v>
      </c>
      <c r="O116" s="697">
        <f t="shared" si="22"/>
        <v>0</v>
      </c>
    </row>
    <row r="117" spans="1:15" ht="15" x14ac:dyDescent="0.25">
      <c r="A117" s="631">
        <v>4</v>
      </c>
      <c r="B117" s="654">
        <v>70040</v>
      </c>
      <c r="C117" s="671" t="s">
        <v>92</v>
      </c>
      <c r="D117" s="672">
        <v>4</v>
      </c>
      <c r="E117" s="673"/>
      <c r="F117" s="673">
        <v>2</v>
      </c>
      <c r="G117" s="673">
        <v>2</v>
      </c>
      <c r="H117" s="673"/>
      <c r="I117" s="632">
        <f t="shared" si="26"/>
        <v>3.5</v>
      </c>
      <c r="K117" s="694">
        <f t="shared" si="15"/>
        <v>4</v>
      </c>
      <c r="L117" s="695">
        <f t="shared" si="20"/>
        <v>2</v>
      </c>
      <c r="M117" s="696">
        <f t="shared" si="21"/>
        <v>50</v>
      </c>
      <c r="N117" s="695">
        <f t="shared" si="19"/>
        <v>0</v>
      </c>
      <c r="O117" s="697">
        <f t="shared" si="22"/>
        <v>0</v>
      </c>
    </row>
    <row r="118" spans="1:15" ht="15" x14ac:dyDescent="0.25">
      <c r="A118" s="631">
        <v>5</v>
      </c>
      <c r="B118" s="654">
        <v>70100</v>
      </c>
      <c r="C118" s="671" t="s">
        <v>198</v>
      </c>
      <c r="D118" s="672">
        <v>24</v>
      </c>
      <c r="E118" s="673">
        <v>6</v>
      </c>
      <c r="F118" s="673">
        <v>16</v>
      </c>
      <c r="G118" s="673">
        <v>2</v>
      </c>
      <c r="H118" s="673"/>
      <c r="I118" s="632">
        <f t="shared" si="26"/>
        <v>4.166666666666667</v>
      </c>
      <c r="K118" s="694">
        <f t="shared" si="15"/>
        <v>24</v>
      </c>
      <c r="L118" s="695">
        <f t="shared" si="20"/>
        <v>22</v>
      </c>
      <c r="M118" s="696">
        <f t="shared" si="21"/>
        <v>91.666666666666671</v>
      </c>
      <c r="N118" s="695">
        <f t="shared" si="19"/>
        <v>0</v>
      </c>
      <c r="O118" s="697">
        <f t="shared" si="22"/>
        <v>0</v>
      </c>
    </row>
    <row r="119" spans="1:15" ht="15" x14ac:dyDescent="0.25">
      <c r="A119" s="631">
        <v>6</v>
      </c>
      <c r="B119" s="654">
        <v>70270</v>
      </c>
      <c r="C119" s="671" t="s">
        <v>94</v>
      </c>
      <c r="D119" s="672">
        <v>5</v>
      </c>
      <c r="E119" s="673">
        <v>1</v>
      </c>
      <c r="F119" s="673">
        <v>2</v>
      </c>
      <c r="G119" s="673">
        <v>2</v>
      </c>
      <c r="H119" s="673"/>
      <c r="I119" s="632">
        <f t="shared" si="26"/>
        <v>3.8</v>
      </c>
      <c r="K119" s="694">
        <f t="shared" si="15"/>
        <v>5</v>
      </c>
      <c r="L119" s="695">
        <f t="shared" si="20"/>
        <v>3</v>
      </c>
      <c r="M119" s="696">
        <f t="shared" si="21"/>
        <v>60</v>
      </c>
      <c r="N119" s="695">
        <f t="shared" si="19"/>
        <v>0</v>
      </c>
      <c r="O119" s="697">
        <f t="shared" si="22"/>
        <v>0</v>
      </c>
    </row>
    <row r="120" spans="1:15" ht="15" x14ac:dyDescent="0.25">
      <c r="A120" s="631">
        <v>7</v>
      </c>
      <c r="B120" s="654">
        <v>70510</v>
      </c>
      <c r="C120" s="671" t="s">
        <v>95</v>
      </c>
      <c r="D120" s="672">
        <v>10</v>
      </c>
      <c r="E120" s="673"/>
      <c r="F120" s="673">
        <v>2</v>
      </c>
      <c r="G120" s="673">
        <v>8</v>
      </c>
      <c r="H120" s="673"/>
      <c r="I120" s="632">
        <f t="shared" si="26"/>
        <v>3.2</v>
      </c>
      <c r="K120" s="694">
        <f t="shared" si="15"/>
        <v>10</v>
      </c>
      <c r="L120" s="695">
        <f t="shared" si="20"/>
        <v>2</v>
      </c>
      <c r="M120" s="696">
        <f t="shared" si="21"/>
        <v>20</v>
      </c>
      <c r="N120" s="695">
        <f t="shared" si="19"/>
        <v>0</v>
      </c>
      <c r="O120" s="697">
        <f t="shared" si="22"/>
        <v>0</v>
      </c>
    </row>
    <row r="121" spans="1:15" ht="16.5" customHeight="1" x14ac:dyDescent="0.25">
      <c r="A121" s="631">
        <v>8</v>
      </c>
      <c r="B121" s="674">
        <v>10880</v>
      </c>
      <c r="C121" s="626" t="s">
        <v>120</v>
      </c>
      <c r="D121" s="585">
        <v>51</v>
      </c>
      <c r="E121" s="586">
        <v>6</v>
      </c>
      <c r="F121" s="586">
        <v>23</v>
      </c>
      <c r="G121" s="586">
        <v>20</v>
      </c>
      <c r="H121" s="627">
        <v>2</v>
      </c>
      <c r="I121" s="653">
        <f t="shared" si="26"/>
        <v>3.6470588235294117</v>
      </c>
      <c r="K121" s="694">
        <f t="shared" si="15"/>
        <v>51</v>
      </c>
      <c r="L121" s="695">
        <f t="shared" si="20"/>
        <v>29</v>
      </c>
      <c r="M121" s="696">
        <f t="shared" si="21"/>
        <v>56.862745098039213</v>
      </c>
      <c r="N121" s="695">
        <f t="shared" si="19"/>
        <v>2</v>
      </c>
      <c r="O121" s="699">
        <f t="shared" si="22"/>
        <v>3.9215686274509802</v>
      </c>
    </row>
    <row r="122" spans="1:15" ht="15.75" thickBot="1" x14ac:dyDescent="0.3">
      <c r="A122" s="675">
        <v>9</v>
      </c>
      <c r="B122" s="676">
        <v>10890</v>
      </c>
      <c r="C122" s="677" t="s">
        <v>122</v>
      </c>
      <c r="D122" s="597">
        <v>8</v>
      </c>
      <c r="E122" s="598">
        <v>1</v>
      </c>
      <c r="F122" s="598">
        <v>5</v>
      </c>
      <c r="G122" s="598">
        <v>2</v>
      </c>
      <c r="H122" s="618"/>
      <c r="I122" s="678">
        <f t="shared" si="26"/>
        <v>3.875</v>
      </c>
      <c r="K122" s="700">
        <f t="shared" si="15"/>
        <v>8</v>
      </c>
      <c r="L122" s="701">
        <f t="shared" si="20"/>
        <v>6</v>
      </c>
      <c r="M122" s="702">
        <f t="shared" si="21"/>
        <v>75</v>
      </c>
      <c r="N122" s="701">
        <f>H122</f>
        <v>0</v>
      </c>
      <c r="O122" s="703">
        <f t="shared" si="22"/>
        <v>0</v>
      </c>
    </row>
    <row r="123" spans="1:15" ht="15" x14ac:dyDescent="0.25">
      <c r="A123" s="679"/>
      <c r="B123" s="679"/>
      <c r="C123" s="679"/>
      <c r="D123" s="680"/>
      <c r="E123" s="680"/>
      <c r="F123" s="680"/>
      <c r="G123" s="680"/>
      <c r="H123" s="680"/>
      <c r="I123" s="681">
        <f>AVERAGE(I8:I15,I17:I28,I30:I46,I48:I66,I68:I81,I83:I112,I114:I122)</f>
        <v>3.8343885897925474</v>
      </c>
      <c r="K123" s="683"/>
      <c r="L123" s="683"/>
      <c r="M123" s="684"/>
      <c r="N123" s="683"/>
      <c r="O123" s="684"/>
    </row>
  </sheetData>
  <mergeCells count="7">
    <mergeCell ref="I4:I5"/>
    <mergeCell ref="C2:D2"/>
    <mergeCell ref="A4:A5"/>
    <mergeCell ref="B4:B5"/>
    <mergeCell ref="C4:C5"/>
    <mergeCell ref="D4:D5"/>
    <mergeCell ref="E4:H4"/>
  </mergeCells>
  <conditionalFormatting sqref="I6:I123">
    <cfRule type="cellIs" dxfId="130" priority="11" stopIfTrue="1" operator="between">
      <formula>3.826</formula>
      <formula>$I$123</formula>
    </cfRule>
    <cfRule type="cellIs" dxfId="129" priority="12" stopIfTrue="1" operator="lessThan">
      <formula>3.5</formula>
    </cfRule>
    <cfRule type="cellIs" dxfId="128" priority="13" stopIfTrue="1" operator="between">
      <formula>3.5</formula>
      <formula>$I$123</formula>
    </cfRule>
    <cfRule type="cellIs" dxfId="127" priority="14" stopIfTrue="1" operator="between">
      <formula>4.499</formula>
      <formula>$I$123</formula>
    </cfRule>
    <cfRule type="cellIs" dxfId="126" priority="15" stopIfTrue="1" operator="greaterThanOrEqual">
      <formula>4.5</formula>
    </cfRule>
    <cfRule type="containsBlanks" dxfId="116" priority="1">
      <formula>LEN(TRIM(I6))=0</formula>
    </cfRule>
  </conditionalFormatting>
  <conditionalFormatting sqref="N7:O123">
    <cfRule type="containsBlanks" dxfId="125" priority="3">
      <formula>LEN(TRIM(N7))=0</formula>
    </cfRule>
    <cfRule type="cellIs" dxfId="124" priority="4" operator="equal">
      <formula>0</formula>
    </cfRule>
    <cfRule type="cellIs" dxfId="123" priority="5" operator="between">
      <formula>0.1</formula>
      <formula>9.99</formula>
    </cfRule>
    <cfRule type="cellIs" dxfId="122" priority="6" operator="greaterThanOrEqual">
      <formula>9.99</formula>
    </cfRule>
  </conditionalFormatting>
  <conditionalFormatting sqref="M7:M123">
    <cfRule type="containsBlanks" dxfId="121" priority="2">
      <formula>LEN(TRIM(M7))=0</formula>
    </cfRule>
    <cfRule type="cellIs" dxfId="120" priority="7" operator="lessThan">
      <formula>50</formula>
    </cfRule>
    <cfRule type="cellIs" dxfId="119" priority="8" operator="between">
      <formula>50</formula>
      <formula>$M$6</formula>
    </cfRule>
    <cfRule type="cellIs" dxfId="118" priority="9" operator="between">
      <formula>$M$6</formula>
      <formula>90</formula>
    </cfRule>
    <cfRule type="cellIs" dxfId="117" priority="10" operator="greaterThanOrEqual"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Биология-9 2018-2023</vt:lpstr>
      <vt:lpstr>Биология-9 2018 расклад</vt:lpstr>
      <vt:lpstr>Биология-9 2019 расклад</vt:lpstr>
      <vt:lpstr>Биология-9 2020 расклад</vt:lpstr>
      <vt:lpstr>Биология-9 2021 расклад</vt:lpstr>
      <vt:lpstr>Биология-9 2022 расклад</vt:lpstr>
      <vt:lpstr>Биология-9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2023-09-28T06:35:54Z</dcterms:modified>
</cp:coreProperties>
</file>