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20205" windowHeight="7905" tabRatio="725"/>
  </bookViews>
  <sheets>
    <sheet name="Информатика-9 2018-2023" sheetId="13" r:id="rId1"/>
    <sheet name="Информатика-9 2018 расклад" sheetId="12" r:id="rId2"/>
    <sheet name="Информатика-9 2019 расклад" sheetId="11" r:id="rId3"/>
    <sheet name="Информатика-9 2020 расклад" sheetId="10" r:id="rId4"/>
    <sheet name="Информатика-9 2021 расклад" sheetId="9" r:id="rId5"/>
    <sheet name="Информатика-9 2022 расклад" sheetId="14" r:id="rId6"/>
    <sheet name=" Информатика-9 2023 расклад" sheetId="15" r:id="rId7"/>
  </sheets>
  <calcPr calcId="145621"/>
</workbook>
</file>

<file path=xl/calcChain.xml><?xml version="1.0" encoding="utf-8"?>
<calcChain xmlns="http://schemas.openxmlformats.org/spreadsheetml/2006/main">
  <c r="I122" i="13" l="1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0" i="13"/>
  <c r="I59" i="13"/>
  <c r="I58" i="13"/>
  <c r="I57" i="13"/>
  <c r="I56" i="13"/>
  <c r="I55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0" i="13"/>
  <c r="O59" i="13"/>
  <c r="O58" i="13"/>
  <c r="O57" i="13"/>
  <c r="O56" i="13"/>
  <c r="O55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0" i="13"/>
  <c r="U59" i="13"/>
  <c r="U58" i="13"/>
  <c r="U57" i="13"/>
  <c r="U56" i="13"/>
  <c r="U55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9" i="13"/>
  <c r="U8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0" i="13"/>
  <c r="AA59" i="13"/>
  <c r="AA58" i="13"/>
  <c r="AA57" i="13"/>
  <c r="AA56" i="13"/>
  <c r="AA55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G122" i="13"/>
  <c r="AG121" i="13"/>
  <c r="AG120" i="13"/>
  <c r="AG119" i="13"/>
  <c r="AG118" i="13"/>
  <c r="AG117" i="13"/>
  <c r="AG116" i="13"/>
  <c r="AG115" i="13"/>
  <c r="AG114" i="13"/>
  <c r="AG113" i="13"/>
  <c r="AG112" i="13"/>
  <c r="AG111" i="13"/>
  <c r="AG110" i="13"/>
  <c r="AG109" i="13"/>
  <c r="AG108" i="13"/>
  <c r="AG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AG94" i="13"/>
  <c r="AG93" i="13"/>
  <c r="AG92" i="13"/>
  <c r="AG91" i="13"/>
  <c r="AG90" i="13"/>
  <c r="AG89" i="13"/>
  <c r="AG88" i="13"/>
  <c r="AG87" i="13"/>
  <c r="AG86" i="13"/>
  <c r="AG85" i="13"/>
  <c r="AG84" i="13"/>
  <c r="AG83" i="13"/>
  <c r="AG82" i="13"/>
  <c r="AG81" i="13"/>
  <c r="AG80" i="13"/>
  <c r="AG79" i="13"/>
  <c r="AG78" i="13"/>
  <c r="AG77" i="13"/>
  <c r="AG76" i="13"/>
  <c r="AG75" i="13"/>
  <c r="AG74" i="13"/>
  <c r="AG73" i="13"/>
  <c r="AG72" i="13"/>
  <c r="AG71" i="13"/>
  <c r="AG70" i="13"/>
  <c r="AG69" i="13"/>
  <c r="AG68" i="13"/>
  <c r="AG67" i="13"/>
  <c r="AG66" i="13"/>
  <c r="AG65" i="13"/>
  <c r="AG64" i="13"/>
  <c r="AG63" i="13"/>
  <c r="AG62" i="13"/>
  <c r="AG60" i="13"/>
  <c r="AG59" i="13"/>
  <c r="AG58" i="13"/>
  <c r="AG57" i="13"/>
  <c r="AG56" i="13"/>
  <c r="AG55" i="13"/>
  <c r="AG53" i="13"/>
  <c r="AG52" i="13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A7" i="13"/>
  <c r="AA6" i="13"/>
  <c r="U7" i="13"/>
  <c r="U6" i="13"/>
  <c r="O7" i="13"/>
  <c r="O6" i="13"/>
  <c r="I7" i="13"/>
  <c r="I6" i="13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0" i="15"/>
  <c r="M59" i="15"/>
  <c r="M58" i="15"/>
  <c r="M57" i="15"/>
  <c r="M56" i="15"/>
  <c r="M55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0" i="15"/>
  <c r="O59" i="15"/>
  <c r="O58" i="15"/>
  <c r="O57" i="15"/>
  <c r="O56" i="15"/>
  <c r="O55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0" i="15"/>
  <c r="N59" i="15"/>
  <c r="N58" i="15"/>
  <c r="N57" i="15"/>
  <c r="N56" i="15"/>
  <c r="N55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122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0" i="15"/>
  <c r="L59" i="15"/>
  <c r="L58" i="15"/>
  <c r="L57" i="15"/>
  <c r="L56" i="15"/>
  <c r="L55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0" i="15"/>
  <c r="K59" i="15"/>
  <c r="K58" i="15"/>
  <c r="K57" i="15"/>
  <c r="K56" i="15"/>
  <c r="K55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N6" i="15" s="1"/>
  <c r="K7" i="15"/>
  <c r="K6" i="15"/>
  <c r="I122" i="15"/>
  <c r="I121" i="15"/>
  <c r="I120" i="15"/>
  <c r="I119" i="15"/>
  <c r="I118" i="15"/>
  <c r="I117" i="15"/>
  <c r="I116" i="15"/>
  <c r="I115" i="15"/>
  <c r="I114" i="15"/>
  <c r="I113" i="15"/>
  <c r="H113" i="15"/>
  <c r="G113" i="15"/>
  <c r="F113" i="15"/>
  <c r="E113" i="15"/>
  <c r="D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H82" i="15"/>
  <c r="G82" i="15"/>
  <c r="F82" i="15"/>
  <c r="E82" i="15"/>
  <c r="D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H67" i="15"/>
  <c r="G67" i="15"/>
  <c r="F67" i="15"/>
  <c r="E67" i="15"/>
  <c r="D67" i="15"/>
  <c r="I66" i="15"/>
  <c r="I65" i="15"/>
  <c r="I64" i="15"/>
  <c r="I63" i="15"/>
  <c r="I62" i="15"/>
  <c r="I60" i="15"/>
  <c r="I59" i="15"/>
  <c r="I58" i="15"/>
  <c r="I57" i="15"/>
  <c r="I56" i="15"/>
  <c r="I55" i="15"/>
  <c r="I53" i="15"/>
  <c r="I52" i="15"/>
  <c r="I51" i="15"/>
  <c r="I50" i="15"/>
  <c r="I49" i="15"/>
  <c r="I48" i="15"/>
  <c r="I47" i="15"/>
  <c r="H47" i="15"/>
  <c r="G47" i="15"/>
  <c r="F47" i="15"/>
  <c r="E47" i="15"/>
  <c r="D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H29" i="15"/>
  <c r="G29" i="15"/>
  <c r="F29" i="15"/>
  <c r="E29" i="15"/>
  <c r="D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H16" i="15"/>
  <c r="G16" i="15"/>
  <c r="F16" i="15"/>
  <c r="E16" i="15"/>
  <c r="D16" i="15"/>
  <c r="I15" i="15"/>
  <c r="I14" i="15"/>
  <c r="I13" i="15"/>
  <c r="I12" i="15"/>
  <c r="I11" i="15"/>
  <c r="I10" i="15"/>
  <c r="I9" i="15"/>
  <c r="I8" i="15"/>
  <c r="I123" i="15" s="1"/>
  <c r="I7" i="15"/>
  <c r="H7" i="15"/>
  <c r="G7" i="15"/>
  <c r="F7" i="15"/>
  <c r="E7" i="15"/>
  <c r="D7" i="15"/>
  <c r="H6" i="15"/>
  <c r="G6" i="15"/>
  <c r="F6" i="15"/>
  <c r="E6" i="15"/>
  <c r="D6" i="15"/>
  <c r="I6" i="15" l="1"/>
  <c r="I123" i="14"/>
  <c r="A6" i="13"/>
  <c r="L6" i="15" l="1"/>
  <c r="O81" i="14"/>
  <c r="AF81" i="13" s="1"/>
  <c r="M81" i="14"/>
  <c r="T81" i="13" s="1"/>
  <c r="K81" i="14"/>
  <c r="I81" i="14"/>
  <c r="O112" i="14"/>
  <c r="AF112" i="13" s="1"/>
  <c r="M112" i="14"/>
  <c r="T112" i="13" s="1"/>
  <c r="K112" i="14"/>
  <c r="I112" i="14"/>
  <c r="O111" i="14"/>
  <c r="AF111" i="13" s="1"/>
  <c r="M111" i="14"/>
  <c r="T111" i="13" s="1"/>
  <c r="K111" i="14"/>
  <c r="I111" i="14"/>
  <c r="O122" i="14"/>
  <c r="AF122" i="13" s="1"/>
  <c r="M122" i="14"/>
  <c r="T122" i="13" s="1"/>
  <c r="K122" i="14"/>
  <c r="I122" i="14"/>
  <c r="O121" i="14"/>
  <c r="AF121" i="13" s="1"/>
  <c r="M121" i="14"/>
  <c r="T121" i="13" s="1"/>
  <c r="K121" i="14"/>
  <c r="I121" i="14"/>
  <c r="O120" i="14"/>
  <c r="AF120" i="13" s="1"/>
  <c r="M120" i="14"/>
  <c r="T120" i="13" s="1"/>
  <c r="K120" i="14"/>
  <c r="I120" i="14"/>
  <c r="O119" i="14"/>
  <c r="AF119" i="13" s="1"/>
  <c r="M119" i="14"/>
  <c r="T119" i="13" s="1"/>
  <c r="K119" i="14"/>
  <c r="I119" i="14"/>
  <c r="O118" i="14"/>
  <c r="AF118" i="13" s="1"/>
  <c r="M118" i="14"/>
  <c r="T118" i="13" s="1"/>
  <c r="K118" i="14"/>
  <c r="I118" i="14"/>
  <c r="O117" i="14"/>
  <c r="AF117" i="13" s="1"/>
  <c r="M117" i="14"/>
  <c r="T117" i="13" s="1"/>
  <c r="K117" i="14"/>
  <c r="I117" i="14"/>
  <c r="O116" i="14"/>
  <c r="AF116" i="13" s="1"/>
  <c r="M116" i="14"/>
  <c r="T116" i="13" s="1"/>
  <c r="K116" i="14"/>
  <c r="I116" i="14"/>
  <c r="O115" i="14"/>
  <c r="AF115" i="13" s="1"/>
  <c r="M115" i="14"/>
  <c r="T115" i="13" s="1"/>
  <c r="K115" i="14"/>
  <c r="I115" i="14"/>
  <c r="O114" i="14"/>
  <c r="AF114" i="13" s="1"/>
  <c r="M114" i="14"/>
  <c r="T114" i="13" s="1"/>
  <c r="K114" i="14"/>
  <c r="I114" i="14"/>
  <c r="O113" i="14"/>
  <c r="AF113" i="13" s="1"/>
  <c r="M113" i="14"/>
  <c r="T113" i="13" s="1"/>
  <c r="I113" i="14"/>
  <c r="D113" i="14"/>
  <c r="K113" i="14" s="1"/>
  <c r="H113" i="13" s="1"/>
  <c r="O110" i="14"/>
  <c r="AF110" i="13" s="1"/>
  <c r="M110" i="14"/>
  <c r="T110" i="13" s="1"/>
  <c r="K110" i="14"/>
  <c r="I110" i="14"/>
  <c r="O109" i="14"/>
  <c r="AF109" i="13" s="1"/>
  <c r="M109" i="14"/>
  <c r="T109" i="13" s="1"/>
  <c r="K109" i="14"/>
  <c r="I109" i="14"/>
  <c r="O108" i="14"/>
  <c r="AF108" i="13" s="1"/>
  <c r="M108" i="14"/>
  <c r="T108" i="13" s="1"/>
  <c r="K108" i="14"/>
  <c r="I108" i="14"/>
  <c r="O107" i="14"/>
  <c r="AF107" i="13" s="1"/>
  <c r="M107" i="14"/>
  <c r="T107" i="13" s="1"/>
  <c r="K107" i="14"/>
  <c r="I107" i="14"/>
  <c r="O106" i="14"/>
  <c r="AF106" i="13" s="1"/>
  <c r="M106" i="14"/>
  <c r="T106" i="13" s="1"/>
  <c r="K106" i="14"/>
  <c r="I106" i="14"/>
  <c r="O105" i="14"/>
  <c r="AF105" i="13" s="1"/>
  <c r="M105" i="14"/>
  <c r="T105" i="13" s="1"/>
  <c r="K105" i="14"/>
  <c r="I105" i="14"/>
  <c r="O104" i="14"/>
  <c r="AF104" i="13" s="1"/>
  <c r="M104" i="14"/>
  <c r="T104" i="13" s="1"/>
  <c r="K104" i="14"/>
  <c r="I104" i="14"/>
  <c r="O103" i="14"/>
  <c r="AF103" i="13" s="1"/>
  <c r="M103" i="14"/>
  <c r="T103" i="13" s="1"/>
  <c r="K103" i="14"/>
  <c r="I103" i="14"/>
  <c r="O102" i="14"/>
  <c r="AF102" i="13" s="1"/>
  <c r="M102" i="14"/>
  <c r="T102" i="13" s="1"/>
  <c r="K102" i="14"/>
  <c r="I102" i="14"/>
  <c r="O101" i="14"/>
  <c r="AF101" i="13" s="1"/>
  <c r="M101" i="14"/>
  <c r="T101" i="13" s="1"/>
  <c r="K101" i="14"/>
  <c r="I101" i="14"/>
  <c r="O100" i="14"/>
  <c r="AF100" i="13" s="1"/>
  <c r="M100" i="14"/>
  <c r="T100" i="13" s="1"/>
  <c r="K100" i="14"/>
  <c r="I100" i="14"/>
  <c r="O99" i="14"/>
  <c r="AF99" i="13" s="1"/>
  <c r="M99" i="14"/>
  <c r="T99" i="13" s="1"/>
  <c r="K99" i="14"/>
  <c r="I99" i="14"/>
  <c r="O98" i="14"/>
  <c r="AF98" i="13" s="1"/>
  <c r="M98" i="14"/>
  <c r="T98" i="13" s="1"/>
  <c r="K98" i="14"/>
  <c r="I98" i="14"/>
  <c r="O97" i="14"/>
  <c r="AF97" i="13" s="1"/>
  <c r="M97" i="14"/>
  <c r="T97" i="13" s="1"/>
  <c r="K97" i="14"/>
  <c r="I97" i="14"/>
  <c r="O96" i="14"/>
  <c r="AF96" i="13" s="1"/>
  <c r="M96" i="14"/>
  <c r="T96" i="13" s="1"/>
  <c r="K96" i="14"/>
  <c r="I96" i="14"/>
  <c r="O95" i="14"/>
  <c r="AF95" i="13" s="1"/>
  <c r="M95" i="14"/>
  <c r="T95" i="13" s="1"/>
  <c r="K95" i="14"/>
  <c r="I95" i="14"/>
  <c r="O94" i="14"/>
  <c r="AF94" i="13" s="1"/>
  <c r="M94" i="14"/>
  <c r="T94" i="13" s="1"/>
  <c r="K94" i="14"/>
  <c r="I94" i="14"/>
  <c r="O93" i="14"/>
  <c r="AF93" i="13" s="1"/>
  <c r="M93" i="14"/>
  <c r="T93" i="13" s="1"/>
  <c r="K93" i="14"/>
  <c r="I93" i="14"/>
  <c r="O92" i="14"/>
  <c r="AF92" i="13" s="1"/>
  <c r="M92" i="14"/>
  <c r="T92" i="13" s="1"/>
  <c r="K92" i="14"/>
  <c r="I92" i="14"/>
  <c r="O91" i="14"/>
  <c r="AF91" i="13" s="1"/>
  <c r="M91" i="14"/>
  <c r="T91" i="13" s="1"/>
  <c r="K91" i="14"/>
  <c r="I91" i="14"/>
  <c r="O90" i="14"/>
  <c r="AF90" i="13" s="1"/>
  <c r="M90" i="14"/>
  <c r="T90" i="13" s="1"/>
  <c r="K90" i="14"/>
  <c r="I90" i="14"/>
  <c r="O89" i="14"/>
  <c r="AF89" i="13" s="1"/>
  <c r="M89" i="14"/>
  <c r="T89" i="13" s="1"/>
  <c r="K89" i="14"/>
  <c r="I89" i="14"/>
  <c r="O88" i="14"/>
  <c r="AF88" i="13" s="1"/>
  <c r="M88" i="14"/>
  <c r="T88" i="13" s="1"/>
  <c r="K88" i="14"/>
  <c r="I88" i="14"/>
  <c r="O87" i="14"/>
  <c r="AF87" i="13" s="1"/>
  <c r="M87" i="14"/>
  <c r="T87" i="13" s="1"/>
  <c r="K87" i="14"/>
  <c r="I87" i="14"/>
  <c r="O86" i="14"/>
  <c r="AF86" i="13" s="1"/>
  <c r="M86" i="14"/>
  <c r="T86" i="13" s="1"/>
  <c r="K86" i="14"/>
  <c r="I86" i="14"/>
  <c r="O85" i="14"/>
  <c r="AF85" i="13" s="1"/>
  <c r="M85" i="14"/>
  <c r="T85" i="13" s="1"/>
  <c r="K85" i="14"/>
  <c r="I85" i="14"/>
  <c r="O84" i="14"/>
  <c r="AF84" i="13" s="1"/>
  <c r="M84" i="14"/>
  <c r="T84" i="13" s="1"/>
  <c r="K84" i="14"/>
  <c r="I84" i="14"/>
  <c r="O83" i="14"/>
  <c r="AF83" i="13" s="1"/>
  <c r="M83" i="14"/>
  <c r="T83" i="13" s="1"/>
  <c r="K83" i="14"/>
  <c r="I83" i="14"/>
  <c r="O82" i="14"/>
  <c r="AF82" i="13" s="1"/>
  <c r="M82" i="14"/>
  <c r="T82" i="13" s="1"/>
  <c r="I82" i="14"/>
  <c r="D82" i="14"/>
  <c r="K82" i="14" s="1"/>
  <c r="H82" i="13" s="1"/>
  <c r="O80" i="14"/>
  <c r="AF80" i="13" s="1"/>
  <c r="M80" i="14"/>
  <c r="T80" i="13" s="1"/>
  <c r="K80" i="14"/>
  <c r="I80" i="14"/>
  <c r="O79" i="14"/>
  <c r="AF79" i="13" s="1"/>
  <c r="M79" i="14"/>
  <c r="T79" i="13" s="1"/>
  <c r="K79" i="14"/>
  <c r="H79" i="13" s="1"/>
  <c r="I79" i="14"/>
  <c r="O78" i="14"/>
  <c r="AF78" i="13" s="1"/>
  <c r="M78" i="14"/>
  <c r="T78" i="13" s="1"/>
  <c r="K78" i="14"/>
  <c r="I78" i="14"/>
  <c r="O77" i="14"/>
  <c r="AF77" i="13" s="1"/>
  <c r="M77" i="14"/>
  <c r="T77" i="13" s="1"/>
  <c r="K77" i="14"/>
  <c r="I77" i="14"/>
  <c r="O76" i="14"/>
  <c r="AF76" i="13" s="1"/>
  <c r="M76" i="14"/>
  <c r="T76" i="13" s="1"/>
  <c r="K76" i="14"/>
  <c r="I76" i="14"/>
  <c r="O75" i="14"/>
  <c r="AF75" i="13" s="1"/>
  <c r="M75" i="14"/>
  <c r="T75" i="13" s="1"/>
  <c r="K75" i="14"/>
  <c r="I75" i="14"/>
  <c r="O74" i="14"/>
  <c r="AF74" i="13" s="1"/>
  <c r="M74" i="14"/>
  <c r="T74" i="13" s="1"/>
  <c r="K74" i="14"/>
  <c r="I74" i="14"/>
  <c r="O73" i="14"/>
  <c r="AF73" i="13" s="1"/>
  <c r="M73" i="14"/>
  <c r="T73" i="13" s="1"/>
  <c r="K73" i="14"/>
  <c r="I73" i="14"/>
  <c r="O72" i="14"/>
  <c r="AF72" i="13" s="1"/>
  <c r="M72" i="14"/>
  <c r="T72" i="13" s="1"/>
  <c r="K72" i="14"/>
  <c r="I72" i="14"/>
  <c r="O71" i="14"/>
  <c r="AF71" i="13" s="1"/>
  <c r="M71" i="14"/>
  <c r="T71" i="13" s="1"/>
  <c r="K71" i="14"/>
  <c r="I71" i="14"/>
  <c r="O70" i="14"/>
  <c r="AF70" i="13" s="1"/>
  <c r="M70" i="14"/>
  <c r="T70" i="13" s="1"/>
  <c r="K70" i="14"/>
  <c r="I70" i="14"/>
  <c r="O69" i="14"/>
  <c r="AF69" i="13" s="1"/>
  <c r="M69" i="14"/>
  <c r="T69" i="13" s="1"/>
  <c r="K69" i="14"/>
  <c r="I69" i="14"/>
  <c r="O68" i="14"/>
  <c r="AF68" i="13" s="1"/>
  <c r="M68" i="14"/>
  <c r="T68" i="13" s="1"/>
  <c r="K68" i="14"/>
  <c r="I68" i="14"/>
  <c r="O67" i="14"/>
  <c r="AF67" i="13" s="1"/>
  <c r="M67" i="14"/>
  <c r="T67" i="13" s="1"/>
  <c r="I67" i="14"/>
  <c r="D67" i="14"/>
  <c r="K67" i="14" s="1"/>
  <c r="H67" i="13" s="1"/>
  <c r="O66" i="14"/>
  <c r="AF66" i="13" s="1"/>
  <c r="M66" i="14"/>
  <c r="T66" i="13" s="1"/>
  <c r="K66" i="14"/>
  <c r="I66" i="14"/>
  <c r="O65" i="14"/>
  <c r="AF65" i="13" s="1"/>
  <c r="M65" i="14"/>
  <c r="T65" i="13" s="1"/>
  <c r="K65" i="14"/>
  <c r="I65" i="14"/>
  <c r="O64" i="14"/>
  <c r="AF64" i="13" s="1"/>
  <c r="M64" i="14"/>
  <c r="T64" i="13" s="1"/>
  <c r="K64" i="14"/>
  <c r="I64" i="14"/>
  <c r="O63" i="14"/>
  <c r="AF63" i="13" s="1"/>
  <c r="M63" i="14"/>
  <c r="T63" i="13" s="1"/>
  <c r="K63" i="14"/>
  <c r="I63" i="14"/>
  <c r="O62" i="14"/>
  <c r="AF62" i="13" s="1"/>
  <c r="M62" i="14"/>
  <c r="T62" i="13" s="1"/>
  <c r="K62" i="14"/>
  <c r="I62" i="14"/>
  <c r="O60" i="14"/>
  <c r="AF60" i="13" s="1"/>
  <c r="M60" i="14"/>
  <c r="T60" i="13" s="1"/>
  <c r="K60" i="14"/>
  <c r="I60" i="14"/>
  <c r="O59" i="14"/>
  <c r="AF59" i="13" s="1"/>
  <c r="M59" i="14"/>
  <c r="T59" i="13" s="1"/>
  <c r="K59" i="14"/>
  <c r="I59" i="14"/>
  <c r="O58" i="14"/>
  <c r="AF58" i="13" s="1"/>
  <c r="M58" i="14"/>
  <c r="T58" i="13" s="1"/>
  <c r="K58" i="14"/>
  <c r="I58" i="14"/>
  <c r="O57" i="14"/>
  <c r="AF57" i="13" s="1"/>
  <c r="M57" i="14"/>
  <c r="T57" i="13" s="1"/>
  <c r="K57" i="14"/>
  <c r="I57" i="14"/>
  <c r="O56" i="14"/>
  <c r="AF56" i="13" s="1"/>
  <c r="M56" i="14"/>
  <c r="T56" i="13" s="1"/>
  <c r="K56" i="14"/>
  <c r="I56" i="14"/>
  <c r="O55" i="14"/>
  <c r="AF55" i="13" s="1"/>
  <c r="M55" i="14"/>
  <c r="T55" i="13" s="1"/>
  <c r="K55" i="14"/>
  <c r="I55" i="14"/>
  <c r="O54" i="14"/>
  <c r="AF54" i="13" s="1"/>
  <c r="M54" i="14"/>
  <c r="T54" i="13" s="1"/>
  <c r="K54" i="14"/>
  <c r="I54" i="14"/>
  <c r="O53" i="14"/>
  <c r="AF53" i="13" s="1"/>
  <c r="M53" i="14"/>
  <c r="T53" i="13" s="1"/>
  <c r="K53" i="14"/>
  <c r="I53" i="14"/>
  <c r="O52" i="14"/>
  <c r="AF52" i="13" s="1"/>
  <c r="M52" i="14"/>
  <c r="T52" i="13" s="1"/>
  <c r="K52" i="14"/>
  <c r="I52" i="14"/>
  <c r="O51" i="14"/>
  <c r="AF51" i="13" s="1"/>
  <c r="M51" i="14"/>
  <c r="T51" i="13" s="1"/>
  <c r="K51" i="14"/>
  <c r="I51" i="14"/>
  <c r="O50" i="14"/>
  <c r="AF50" i="13" s="1"/>
  <c r="M50" i="14"/>
  <c r="T50" i="13" s="1"/>
  <c r="K50" i="14"/>
  <c r="I50" i="14"/>
  <c r="O49" i="14"/>
  <c r="AF49" i="13" s="1"/>
  <c r="M49" i="14"/>
  <c r="T49" i="13" s="1"/>
  <c r="K49" i="14"/>
  <c r="I49" i="14"/>
  <c r="O48" i="14"/>
  <c r="AF48" i="13" s="1"/>
  <c r="M48" i="14"/>
  <c r="T48" i="13" s="1"/>
  <c r="K48" i="14"/>
  <c r="I48" i="14"/>
  <c r="O47" i="14"/>
  <c r="AF47" i="13" s="1"/>
  <c r="M47" i="14"/>
  <c r="T47" i="13" s="1"/>
  <c r="I47" i="14"/>
  <c r="D47" i="14"/>
  <c r="K47" i="14" s="1"/>
  <c r="H47" i="13" s="1"/>
  <c r="O46" i="14"/>
  <c r="AF46" i="13" s="1"/>
  <c r="M46" i="14"/>
  <c r="T46" i="13" s="1"/>
  <c r="K46" i="14"/>
  <c r="I46" i="14"/>
  <c r="O45" i="14"/>
  <c r="AF45" i="13" s="1"/>
  <c r="M45" i="14"/>
  <c r="T45" i="13" s="1"/>
  <c r="K45" i="14"/>
  <c r="I45" i="14"/>
  <c r="O44" i="14"/>
  <c r="AF44" i="13" s="1"/>
  <c r="M44" i="14"/>
  <c r="T44" i="13" s="1"/>
  <c r="K44" i="14"/>
  <c r="I44" i="14"/>
  <c r="O43" i="14"/>
  <c r="AF43" i="13" s="1"/>
  <c r="M43" i="14"/>
  <c r="T43" i="13" s="1"/>
  <c r="K43" i="14"/>
  <c r="I43" i="14"/>
  <c r="O42" i="14"/>
  <c r="AF42" i="13" s="1"/>
  <c r="M42" i="14"/>
  <c r="T42" i="13" s="1"/>
  <c r="K42" i="14"/>
  <c r="I42" i="14"/>
  <c r="O41" i="14"/>
  <c r="AF41" i="13" s="1"/>
  <c r="M41" i="14"/>
  <c r="T41" i="13" s="1"/>
  <c r="K41" i="14"/>
  <c r="I41" i="14"/>
  <c r="O40" i="14"/>
  <c r="AF40" i="13" s="1"/>
  <c r="M40" i="14"/>
  <c r="T40" i="13" s="1"/>
  <c r="K40" i="14"/>
  <c r="I40" i="14"/>
  <c r="O39" i="14"/>
  <c r="AF39" i="13" s="1"/>
  <c r="M39" i="14"/>
  <c r="T39" i="13" s="1"/>
  <c r="K39" i="14"/>
  <c r="I39" i="14"/>
  <c r="O38" i="14"/>
  <c r="AF38" i="13" s="1"/>
  <c r="M38" i="14"/>
  <c r="T38" i="13" s="1"/>
  <c r="K38" i="14"/>
  <c r="I38" i="14"/>
  <c r="O37" i="14"/>
  <c r="AF37" i="13" s="1"/>
  <c r="M37" i="14"/>
  <c r="T37" i="13" s="1"/>
  <c r="K37" i="14"/>
  <c r="I37" i="14"/>
  <c r="O36" i="14"/>
  <c r="AF36" i="13" s="1"/>
  <c r="M36" i="14"/>
  <c r="T36" i="13" s="1"/>
  <c r="K36" i="14"/>
  <c r="I36" i="14"/>
  <c r="O35" i="14"/>
  <c r="AF35" i="13" s="1"/>
  <c r="M35" i="14"/>
  <c r="T35" i="13" s="1"/>
  <c r="K35" i="14"/>
  <c r="I35" i="14"/>
  <c r="O34" i="14"/>
  <c r="AF34" i="13" s="1"/>
  <c r="M34" i="14"/>
  <c r="T34" i="13" s="1"/>
  <c r="K34" i="14"/>
  <c r="I34" i="14"/>
  <c r="O33" i="14"/>
  <c r="AF33" i="13" s="1"/>
  <c r="M33" i="14"/>
  <c r="T33" i="13" s="1"/>
  <c r="K33" i="14"/>
  <c r="I33" i="14"/>
  <c r="O32" i="14"/>
  <c r="AF32" i="13" s="1"/>
  <c r="M32" i="14"/>
  <c r="T32" i="13" s="1"/>
  <c r="K32" i="14"/>
  <c r="I32" i="14"/>
  <c r="O31" i="14"/>
  <c r="AF31" i="13" s="1"/>
  <c r="M31" i="14"/>
  <c r="T31" i="13" s="1"/>
  <c r="K31" i="14"/>
  <c r="I31" i="14"/>
  <c r="O30" i="14"/>
  <c r="AF30" i="13" s="1"/>
  <c r="M30" i="14"/>
  <c r="T30" i="13" s="1"/>
  <c r="K30" i="14"/>
  <c r="I30" i="14"/>
  <c r="O29" i="14"/>
  <c r="AF29" i="13" s="1"/>
  <c r="M29" i="14"/>
  <c r="T29" i="13" s="1"/>
  <c r="I29" i="14"/>
  <c r="D29" i="14"/>
  <c r="K29" i="14" s="1"/>
  <c r="H29" i="13" s="1"/>
  <c r="O28" i="14"/>
  <c r="AF28" i="13" s="1"/>
  <c r="M28" i="14"/>
  <c r="T28" i="13" s="1"/>
  <c r="K28" i="14"/>
  <c r="I28" i="14"/>
  <c r="O27" i="14"/>
  <c r="AF27" i="13" s="1"/>
  <c r="M27" i="14"/>
  <c r="T27" i="13" s="1"/>
  <c r="K27" i="14"/>
  <c r="I27" i="14"/>
  <c r="O26" i="14"/>
  <c r="AF26" i="13" s="1"/>
  <c r="M26" i="14"/>
  <c r="T26" i="13" s="1"/>
  <c r="K26" i="14"/>
  <c r="I26" i="14"/>
  <c r="O25" i="14"/>
  <c r="AF25" i="13" s="1"/>
  <c r="M25" i="14"/>
  <c r="T25" i="13" s="1"/>
  <c r="K25" i="14"/>
  <c r="I25" i="14"/>
  <c r="O24" i="14"/>
  <c r="AF24" i="13" s="1"/>
  <c r="M24" i="14"/>
  <c r="T24" i="13" s="1"/>
  <c r="K24" i="14"/>
  <c r="I24" i="14"/>
  <c r="O23" i="14"/>
  <c r="AF23" i="13" s="1"/>
  <c r="M23" i="14"/>
  <c r="T23" i="13" s="1"/>
  <c r="K23" i="14"/>
  <c r="I23" i="14"/>
  <c r="O22" i="14"/>
  <c r="AF22" i="13" s="1"/>
  <c r="M22" i="14"/>
  <c r="T22" i="13" s="1"/>
  <c r="K22" i="14"/>
  <c r="I22" i="14"/>
  <c r="O21" i="14"/>
  <c r="AF21" i="13" s="1"/>
  <c r="M21" i="14"/>
  <c r="T21" i="13" s="1"/>
  <c r="K21" i="14"/>
  <c r="I21" i="14"/>
  <c r="O20" i="14"/>
  <c r="AF20" i="13" s="1"/>
  <c r="M20" i="14"/>
  <c r="T20" i="13" s="1"/>
  <c r="K20" i="14"/>
  <c r="I20" i="14"/>
  <c r="O19" i="14"/>
  <c r="AF19" i="13" s="1"/>
  <c r="M19" i="14"/>
  <c r="T19" i="13" s="1"/>
  <c r="K19" i="14"/>
  <c r="I19" i="14"/>
  <c r="O18" i="14"/>
  <c r="AF18" i="13" s="1"/>
  <c r="M18" i="14"/>
  <c r="T18" i="13" s="1"/>
  <c r="K18" i="14"/>
  <c r="I18" i="14"/>
  <c r="O17" i="14"/>
  <c r="AF17" i="13" s="1"/>
  <c r="M17" i="14"/>
  <c r="T17" i="13" s="1"/>
  <c r="K17" i="14"/>
  <c r="I17" i="14"/>
  <c r="O16" i="14"/>
  <c r="AF16" i="13" s="1"/>
  <c r="M16" i="14"/>
  <c r="T16" i="13" s="1"/>
  <c r="I16" i="14"/>
  <c r="D16" i="14"/>
  <c r="K16" i="14" s="1"/>
  <c r="H16" i="13" s="1"/>
  <c r="O15" i="14"/>
  <c r="AF15" i="13" s="1"/>
  <c r="M15" i="14"/>
  <c r="T15" i="13" s="1"/>
  <c r="K15" i="14"/>
  <c r="I15" i="14"/>
  <c r="O14" i="14"/>
  <c r="AF14" i="13" s="1"/>
  <c r="M14" i="14"/>
  <c r="T14" i="13" s="1"/>
  <c r="K14" i="14"/>
  <c r="I14" i="14"/>
  <c r="O13" i="14"/>
  <c r="AF13" i="13" s="1"/>
  <c r="M13" i="14"/>
  <c r="T13" i="13" s="1"/>
  <c r="K13" i="14"/>
  <c r="I13" i="14"/>
  <c r="O12" i="14"/>
  <c r="AF12" i="13" s="1"/>
  <c r="M12" i="14"/>
  <c r="T12" i="13" s="1"/>
  <c r="K12" i="14"/>
  <c r="I12" i="14"/>
  <c r="O11" i="14"/>
  <c r="AF11" i="13" s="1"/>
  <c r="M11" i="14"/>
  <c r="T11" i="13" s="1"/>
  <c r="K11" i="14"/>
  <c r="I11" i="14"/>
  <c r="O10" i="14"/>
  <c r="AF10" i="13" s="1"/>
  <c r="M10" i="14"/>
  <c r="T10" i="13" s="1"/>
  <c r="K10" i="14"/>
  <c r="I10" i="14"/>
  <c r="O9" i="14"/>
  <c r="AF9" i="13" s="1"/>
  <c r="M9" i="14"/>
  <c r="T9" i="13" s="1"/>
  <c r="K9" i="14"/>
  <c r="I9" i="14"/>
  <c r="O8" i="14"/>
  <c r="AF8" i="13" s="1"/>
  <c r="M8" i="14"/>
  <c r="T8" i="13" s="1"/>
  <c r="K8" i="14"/>
  <c r="I8" i="14"/>
  <c r="O7" i="14"/>
  <c r="AF7" i="13" s="1"/>
  <c r="M7" i="14"/>
  <c r="T7" i="13" s="1"/>
  <c r="I7" i="14"/>
  <c r="D7" i="14"/>
  <c r="O6" i="14"/>
  <c r="AF6" i="13" s="1"/>
  <c r="M6" i="14"/>
  <c r="T6" i="13" s="1"/>
  <c r="K7" i="14" l="1"/>
  <c r="H7" i="13" s="1"/>
  <c r="D6" i="14"/>
  <c r="K6" i="14" s="1"/>
  <c r="H6" i="13" s="1"/>
  <c r="N8" i="14"/>
  <c r="H8" i="13"/>
  <c r="N9" i="14"/>
  <c r="Z9" i="13" s="1"/>
  <c r="H9" i="13"/>
  <c r="N10" i="14"/>
  <c r="Z10" i="13" s="1"/>
  <c r="H10" i="13"/>
  <c r="N11" i="14"/>
  <c r="Z11" i="13" s="1"/>
  <c r="H11" i="13"/>
  <c r="N12" i="14"/>
  <c r="Z12" i="13" s="1"/>
  <c r="H12" i="13"/>
  <c r="N13" i="14"/>
  <c r="Z13" i="13" s="1"/>
  <c r="H13" i="13"/>
  <c r="N14" i="14"/>
  <c r="Z14" i="13" s="1"/>
  <c r="H14" i="13"/>
  <c r="N15" i="14"/>
  <c r="Z15" i="13" s="1"/>
  <c r="H15" i="13"/>
  <c r="N17" i="14"/>
  <c r="H17" i="13"/>
  <c r="N18" i="14"/>
  <c r="Z18" i="13" s="1"/>
  <c r="H18" i="13"/>
  <c r="N19" i="14"/>
  <c r="Z19" i="13" s="1"/>
  <c r="H19" i="13"/>
  <c r="N20" i="14"/>
  <c r="Z20" i="13" s="1"/>
  <c r="H20" i="13"/>
  <c r="N21" i="14"/>
  <c r="Z21" i="13" s="1"/>
  <c r="H21" i="13"/>
  <c r="N22" i="14"/>
  <c r="Z22" i="13" s="1"/>
  <c r="H22" i="13"/>
  <c r="N23" i="14"/>
  <c r="Z23" i="13" s="1"/>
  <c r="H23" i="13"/>
  <c r="N24" i="14"/>
  <c r="Z24" i="13" s="1"/>
  <c r="H24" i="13"/>
  <c r="N25" i="14"/>
  <c r="Z25" i="13" s="1"/>
  <c r="H25" i="13"/>
  <c r="N26" i="14"/>
  <c r="Z26" i="13" s="1"/>
  <c r="H26" i="13"/>
  <c r="N27" i="14"/>
  <c r="Z27" i="13" s="1"/>
  <c r="H27" i="13"/>
  <c r="N28" i="14"/>
  <c r="Z28" i="13" s="1"/>
  <c r="H28" i="13"/>
  <c r="N30" i="14"/>
  <c r="H30" i="13"/>
  <c r="N31" i="14"/>
  <c r="Z31" i="13" s="1"/>
  <c r="H31" i="13"/>
  <c r="N32" i="14"/>
  <c r="Z32" i="13" s="1"/>
  <c r="H32" i="13"/>
  <c r="N33" i="14"/>
  <c r="Z33" i="13" s="1"/>
  <c r="H33" i="13"/>
  <c r="N34" i="14"/>
  <c r="Z34" i="13" s="1"/>
  <c r="H34" i="13"/>
  <c r="N35" i="14"/>
  <c r="Z35" i="13" s="1"/>
  <c r="H35" i="13"/>
  <c r="N36" i="14"/>
  <c r="Z36" i="13" s="1"/>
  <c r="H36" i="13"/>
  <c r="N37" i="14"/>
  <c r="Z37" i="13" s="1"/>
  <c r="H37" i="13"/>
  <c r="N38" i="14"/>
  <c r="Z38" i="13" s="1"/>
  <c r="H38" i="13"/>
  <c r="N39" i="14"/>
  <c r="Z39" i="13" s="1"/>
  <c r="H39" i="13"/>
  <c r="N40" i="14"/>
  <c r="Z40" i="13" s="1"/>
  <c r="H40" i="13"/>
  <c r="N41" i="14"/>
  <c r="Z41" i="13" s="1"/>
  <c r="H41" i="13"/>
  <c r="N42" i="14"/>
  <c r="Z42" i="13" s="1"/>
  <c r="H42" i="13"/>
  <c r="N43" i="14"/>
  <c r="Z43" i="13" s="1"/>
  <c r="H43" i="13"/>
  <c r="N44" i="14"/>
  <c r="Z44" i="13" s="1"/>
  <c r="H44" i="13"/>
  <c r="N45" i="14"/>
  <c r="Z45" i="13" s="1"/>
  <c r="H45" i="13"/>
  <c r="N46" i="14"/>
  <c r="Z46" i="13" s="1"/>
  <c r="H46" i="13"/>
  <c r="N48" i="14"/>
  <c r="H48" i="13"/>
  <c r="N49" i="14"/>
  <c r="Z49" i="13" s="1"/>
  <c r="H49" i="13"/>
  <c r="N50" i="14"/>
  <c r="Z50" i="13" s="1"/>
  <c r="H50" i="13"/>
  <c r="N51" i="14"/>
  <c r="Z51" i="13" s="1"/>
  <c r="H51" i="13"/>
  <c r="N52" i="14"/>
  <c r="Z52" i="13" s="1"/>
  <c r="H52" i="13"/>
  <c r="N53" i="14"/>
  <c r="Z53" i="13" s="1"/>
  <c r="H53" i="13"/>
  <c r="N54" i="14"/>
  <c r="Z54" i="13" s="1"/>
  <c r="H54" i="13"/>
  <c r="N55" i="14"/>
  <c r="Z55" i="13" s="1"/>
  <c r="H55" i="13"/>
  <c r="N56" i="14"/>
  <c r="Z56" i="13" s="1"/>
  <c r="H56" i="13"/>
  <c r="N57" i="14"/>
  <c r="Z57" i="13" s="1"/>
  <c r="H57" i="13"/>
  <c r="N58" i="14"/>
  <c r="Z58" i="13" s="1"/>
  <c r="H58" i="13"/>
  <c r="N59" i="14"/>
  <c r="Z59" i="13" s="1"/>
  <c r="H59" i="13"/>
  <c r="N60" i="14"/>
  <c r="Z60" i="13" s="1"/>
  <c r="H60" i="13"/>
  <c r="N62" i="14"/>
  <c r="Z62" i="13" s="1"/>
  <c r="H62" i="13"/>
  <c r="N63" i="14"/>
  <c r="Z63" i="13" s="1"/>
  <c r="H63" i="13"/>
  <c r="N64" i="14"/>
  <c r="Z64" i="13" s="1"/>
  <c r="H64" i="13"/>
  <c r="N65" i="14"/>
  <c r="Z65" i="13" s="1"/>
  <c r="H65" i="13"/>
  <c r="N66" i="14"/>
  <c r="Z66" i="13" s="1"/>
  <c r="H66" i="13"/>
  <c r="N68" i="14"/>
  <c r="Z68" i="13" s="1"/>
  <c r="H68" i="13"/>
  <c r="N69" i="14"/>
  <c r="Z69" i="13" s="1"/>
  <c r="H69" i="13"/>
  <c r="N70" i="14"/>
  <c r="Z70" i="13" s="1"/>
  <c r="H70" i="13"/>
  <c r="N71" i="14"/>
  <c r="Z71" i="13" s="1"/>
  <c r="H71" i="13"/>
  <c r="N72" i="14"/>
  <c r="Z72" i="13" s="1"/>
  <c r="H72" i="13"/>
  <c r="N73" i="14"/>
  <c r="Z73" i="13" s="1"/>
  <c r="H73" i="13"/>
  <c r="N74" i="14"/>
  <c r="Z74" i="13" s="1"/>
  <c r="H74" i="13"/>
  <c r="N75" i="14"/>
  <c r="Z75" i="13" s="1"/>
  <c r="H75" i="13"/>
  <c r="N76" i="14"/>
  <c r="Z76" i="13" s="1"/>
  <c r="H76" i="13"/>
  <c r="N77" i="14"/>
  <c r="Z77" i="13" s="1"/>
  <c r="H77" i="13"/>
  <c r="N78" i="14"/>
  <c r="Z78" i="13" s="1"/>
  <c r="H78" i="13"/>
  <c r="N80" i="14"/>
  <c r="Z80" i="13" s="1"/>
  <c r="H80" i="13"/>
  <c r="N83" i="14"/>
  <c r="Z83" i="13" s="1"/>
  <c r="H83" i="13"/>
  <c r="N84" i="14"/>
  <c r="Z84" i="13" s="1"/>
  <c r="H84" i="13"/>
  <c r="N85" i="14"/>
  <c r="Z85" i="13" s="1"/>
  <c r="H85" i="13"/>
  <c r="N86" i="14"/>
  <c r="Z86" i="13" s="1"/>
  <c r="H86" i="13"/>
  <c r="N87" i="14"/>
  <c r="Z87" i="13" s="1"/>
  <c r="H87" i="13"/>
  <c r="N88" i="14"/>
  <c r="Z88" i="13" s="1"/>
  <c r="H88" i="13"/>
  <c r="N89" i="14"/>
  <c r="Z89" i="13" s="1"/>
  <c r="H89" i="13"/>
  <c r="N90" i="14"/>
  <c r="Z90" i="13" s="1"/>
  <c r="H90" i="13"/>
  <c r="N91" i="14"/>
  <c r="Z91" i="13" s="1"/>
  <c r="H91" i="13"/>
  <c r="N92" i="14"/>
  <c r="Z92" i="13" s="1"/>
  <c r="H92" i="13"/>
  <c r="N93" i="14"/>
  <c r="Z93" i="13" s="1"/>
  <c r="H93" i="13"/>
  <c r="N94" i="14"/>
  <c r="Z94" i="13" s="1"/>
  <c r="H94" i="13"/>
  <c r="N95" i="14"/>
  <c r="Z95" i="13" s="1"/>
  <c r="H95" i="13"/>
  <c r="N96" i="14"/>
  <c r="Z96" i="13" s="1"/>
  <c r="H96" i="13"/>
  <c r="N97" i="14"/>
  <c r="Z97" i="13" s="1"/>
  <c r="H97" i="13"/>
  <c r="N98" i="14"/>
  <c r="Z98" i="13" s="1"/>
  <c r="H98" i="13"/>
  <c r="N99" i="14"/>
  <c r="Z99" i="13" s="1"/>
  <c r="H99" i="13"/>
  <c r="N100" i="14"/>
  <c r="Z100" i="13" s="1"/>
  <c r="H100" i="13"/>
  <c r="N101" i="14"/>
  <c r="Z101" i="13" s="1"/>
  <c r="H101" i="13"/>
  <c r="N102" i="14"/>
  <c r="Z102" i="13" s="1"/>
  <c r="H102" i="13"/>
  <c r="N103" i="14"/>
  <c r="Z103" i="13" s="1"/>
  <c r="H103" i="13"/>
  <c r="N104" i="14"/>
  <c r="Z104" i="13" s="1"/>
  <c r="H104" i="13"/>
  <c r="N105" i="14"/>
  <c r="Z105" i="13" s="1"/>
  <c r="H105" i="13"/>
  <c r="N106" i="14"/>
  <c r="Z106" i="13" s="1"/>
  <c r="H106" i="13"/>
  <c r="N107" i="14"/>
  <c r="Z107" i="13" s="1"/>
  <c r="H107" i="13"/>
  <c r="N108" i="14"/>
  <c r="Z108" i="13" s="1"/>
  <c r="H108" i="13"/>
  <c r="N109" i="14"/>
  <c r="Z109" i="13" s="1"/>
  <c r="H109" i="13"/>
  <c r="N110" i="14"/>
  <c r="Z110" i="13" s="1"/>
  <c r="H110" i="13"/>
  <c r="N114" i="14"/>
  <c r="Z114" i="13" s="1"/>
  <c r="H114" i="13"/>
  <c r="N115" i="14"/>
  <c r="Z115" i="13" s="1"/>
  <c r="H115" i="13"/>
  <c r="N116" i="14"/>
  <c r="Z116" i="13" s="1"/>
  <c r="H116" i="13"/>
  <c r="N117" i="14"/>
  <c r="Z117" i="13" s="1"/>
  <c r="H117" i="13"/>
  <c r="N118" i="14"/>
  <c r="Z118" i="13" s="1"/>
  <c r="H118" i="13"/>
  <c r="N119" i="14"/>
  <c r="Z119" i="13" s="1"/>
  <c r="H119" i="13"/>
  <c r="N120" i="14"/>
  <c r="Z120" i="13" s="1"/>
  <c r="H120" i="13"/>
  <c r="N121" i="14"/>
  <c r="Z121" i="13" s="1"/>
  <c r="H121" i="13"/>
  <c r="N122" i="14"/>
  <c r="Z122" i="13" s="1"/>
  <c r="H122" i="13"/>
  <c r="N111" i="14"/>
  <c r="Z111" i="13" s="1"/>
  <c r="H111" i="13"/>
  <c r="N112" i="14"/>
  <c r="Z112" i="13" s="1"/>
  <c r="H112" i="13"/>
  <c r="N81" i="14"/>
  <c r="Z81" i="13" s="1"/>
  <c r="H81" i="13"/>
  <c r="L81" i="14"/>
  <c r="N81" i="13" s="1"/>
  <c r="N82" i="14"/>
  <c r="Z82" i="13" s="1"/>
  <c r="L111" i="14"/>
  <c r="N111" i="13" s="1"/>
  <c r="L112" i="14"/>
  <c r="N112" i="13" s="1"/>
  <c r="N113" i="14"/>
  <c r="Z113" i="13" s="1"/>
  <c r="L122" i="14"/>
  <c r="N122" i="13" s="1"/>
  <c r="L8" i="14"/>
  <c r="N8" i="13" s="1"/>
  <c r="L9" i="14"/>
  <c r="N9" i="13" s="1"/>
  <c r="L10" i="14"/>
  <c r="N10" i="13" s="1"/>
  <c r="L11" i="14"/>
  <c r="N11" i="13" s="1"/>
  <c r="L12" i="14"/>
  <c r="N12" i="13" s="1"/>
  <c r="L13" i="14"/>
  <c r="N13" i="13" s="1"/>
  <c r="L14" i="14"/>
  <c r="N14" i="13" s="1"/>
  <c r="L15" i="14"/>
  <c r="N15" i="13" s="1"/>
  <c r="L17" i="14"/>
  <c r="N17" i="13" s="1"/>
  <c r="L18" i="14"/>
  <c r="N18" i="13" s="1"/>
  <c r="L19" i="14"/>
  <c r="N19" i="13" s="1"/>
  <c r="L20" i="14"/>
  <c r="N20" i="13" s="1"/>
  <c r="L21" i="14"/>
  <c r="N21" i="13" s="1"/>
  <c r="L22" i="14"/>
  <c r="N22" i="13" s="1"/>
  <c r="L23" i="14"/>
  <c r="N23" i="13" s="1"/>
  <c r="L24" i="14"/>
  <c r="N24" i="13" s="1"/>
  <c r="L25" i="14"/>
  <c r="N25" i="13" s="1"/>
  <c r="L26" i="14"/>
  <c r="N26" i="13" s="1"/>
  <c r="L27" i="14"/>
  <c r="N27" i="13" s="1"/>
  <c r="L28" i="14"/>
  <c r="N28" i="13" s="1"/>
  <c r="L30" i="14"/>
  <c r="N30" i="13" s="1"/>
  <c r="L31" i="14"/>
  <c r="N31" i="13" s="1"/>
  <c r="L32" i="14"/>
  <c r="N32" i="13" s="1"/>
  <c r="L33" i="14"/>
  <c r="N33" i="13" s="1"/>
  <c r="L34" i="14"/>
  <c r="N34" i="13" s="1"/>
  <c r="L35" i="14"/>
  <c r="N35" i="13" s="1"/>
  <c r="L36" i="14"/>
  <c r="N36" i="13" s="1"/>
  <c r="L37" i="14"/>
  <c r="N37" i="13" s="1"/>
  <c r="L38" i="14"/>
  <c r="N38" i="13" s="1"/>
  <c r="L39" i="14"/>
  <c r="N39" i="13" s="1"/>
  <c r="L40" i="14"/>
  <c r="N40" i="13" s="1"/>
  <c r="L41" i="14"/>
  <c r="N41" i="13" s="1"/>
  <c r="L42" i="14"/>
  <c r="N42" i="13" s="1"/>
  <c r="L43" i="14"/>
  <c r="N43" i="13" s="1"/>
  <c r="L44" i="14"/>
  <c r="N44" i="13" s="1"/>
  <c r="L45" i="14"/>
  <c r="N45" i="13" s="1"/>
  <c r="L46" i="14"/>
  <c r="N46" i="13" s="1"/>
  <c r="L48" i="14"/>
  <c r="N48" i="13" s="1"/>
  <c r="L49" i="14"/>
  <c r="N49" i="13" s="1"/>
  <c r="L50" i="14"/>
  <c r="N50" i="13" s="1"/>
  <c r="L51" i="14"/>
  <c r="N51" i="13" s="1"/>
  <c r="L52" i="14"/>
  <c r="N52" i="13" s="1"/>
  <c r="L53" i="14"/>
  <c r="N53" i="13" s="1"/>
  <c r="L54" i="14"/>
  <c r="N54" i="13" s="1"/>
  <c r="L55" i="14"/>
  <c r="N55" i="13" s="1"/>
  <c r="L56" i="14"/>
  <c r="N56" i="13" s="1"/>
  <c r="L57" i="14"/>
  <c r="N57" i="13" s="1"/>
  <c r="L58" i="14"/>
  <c r="N58" i="13" s="1"/>
  <c r="L59" i="14"/>
  <c r="N59" i="13" s="1"/>
  <c r="L60" i="14"/>
  <c r="N60" i="13" s="1"/>
  <c r="L62" i="14"/>
  <c r="N62" i="13" s="1"/>
  <c r="L63" i="14"/>
  <c r="N63" i="13" s="1"/>
  <c r="L64" i="14"/>
  <c r="N64" i="13" s="1"/>
  <c r="L65" i="14"/>
  <c r="N65" i="13" s="1"/>
  <c r="L66" i="14"/>
  <c r="N66" i="13" s="1"/>
  <c r="L68" i="14"/>
  <c r="N68" i="13" s="1"/>
  <c r="L69" i="14"/>
  <c r="N69" i="13" s="1"/>
  <c r="L70" i="14"/>
  <c r="N70" i="13" s="1"/>
  <c r="L71" i="14"/>
  <c r="N71" i="13" s="1"/>
  <c r="L72" i="14"/>
  <c r="N72" i="13" s="1"/>
  <c r="L73" i="14"/>
  <c r="N73" i="13" s="1"/>
  <c r="L74" i="14"/>
  <c r="N74" i="13" s="1"/>
  <c r="L75" i="14"/>
  <c r="N75" i="13" s="1"/>
  <c r="L76" i="14"/>
  <c r="N76" i="13" s="1"/>
  <c r="L77" i="14"/>
  <c r="N77" i="13" s="1"/>
  <c r="L78" i="14"/>
  <c r="N78" i="13" s="1"/>
  <c r="N79" i="14"/>
  <c r="L79" i="14"/>
  <c r="N79" i="13" s="1"/>
  <c r="L80" i="14"/>
  <c r="N80" i="13" s="1"/>
  <c r="L83" i="14"/>
  <c r="N83" i="13" s="1"/>
  <c r="L84" i="14"/>
  <c r="N84" i="13" s="1"/>
  <c r="L85" i="14"/>
  <c r="N85" i="13" s="1"/>
  <c r="L86" i="14"/>
  <c r="N86" i="13" s="1"/>
  <c r="L87" i="14"/>
  <c r="N87" i="13" s="1"/>
  <c r="L88" i="14"/>
  <c r="N88" i="13" s="1"/>
  <c r="L89" i="14"/>
  <c r="N89" i="13" s="1"/>
  <c r="L90" i="14"/>
  <c r="N90" i="13" s="1"/>
  <c r="L91" i="14"/>
  <c r="N91" i="13" s="1"/>
  <c r="L92" i="14"/>
  <c r="N92" i="13" s="1"/>
  <c r="L93" i="14"/>
  <c r="N93" i="13" s="1"/>
  <c r="L94" i="14"/>
  <c r="N94" i="13" s="1"/>
  <c r="L95" i="14"/>
  <c r="N95" i="13" s="1"/>
  <c r="L96" i="14"/>
  <c r="N96" i="13" s="1"/>
  <c r="L97" i="14"/>
  <c r="N97" i="13" s="1"/>
  <c r="L98" i="14"/>
  <c r="N98" i="13" s="1"/>
  <c r="L99" i="14"/>
  <c r="N99" i="13" s="1"/>
  <c r="L100" i="14"/>
  <c r="N100" i="13" s="1"/>
  <c r="L101" i="14"/>
  <c r="N101" i="13" s="1"/>
  <c r="L102" i="14"/>
  <c r="N102" i="13" s="1"/>
  <c r="L103" i="14"/>
  <c r="N103" i="13" s="1"/>
  <c r="L104" i="14"/>
  <c r="N104" i="13" s="1"/>
  <c r="L105" i="14"/>
  <c r="N105" i="13" s="1"/>
  <c r="L106" i="14"/>
  <c r="N106" i="13" s="1"/>
  <c r="L107" i="14"/>
  <c r="N107" i="13" s="1"/>
  <c r="L108" i="14"/>
  <c r="N108" i="13" s="1"/>
  <c r="L109" i="14"/>
  <c r="N109" i="13" s="1"/>
  <c r="L110" i="14"/>
  <c r="N110" i="13" s="1"/>
  <c r="L114" i="14"/>
  <c r="N114" i="13" s="1"/>
  <c r="L115" i="14"/>
  <c r="N115" i="13" s="1"/>
  <c r="L116" i="14"/>
  <c r="N116" i="13" s="1"/>
  <c r="L117" i="14"/>
  <c r="N117" i="13" s="1"/>
  <c r="L118" i="14"/>
  <c r="N118" i="13" s="1"/>
  <c r="L119" i="14"/>
  <c r="N119" i="13" s="1"/>
  <c r="L120" i="14"/>
  <c r="N120" i="13" s="1"/>
  <c r="L121" i="14"/>
  <c r="N121" i="13" s="1"/>
  <c r="AC121" i="13"/>
  <c r="AB121" i="13"/>
  <c r="AC120" i="13"/>
  <c r="AB120" i="13"/>
  <c r="AC119" i="13"/>
  <c r="AB119" i="13"/>
  <c r="AC118" i="13"/>
  <c r="AB118" i="13"/>
  <c r="AC117" i="13"/>
  <c r="AB117" i="13"/>
  <c r="AC116" i="13"/>
  <c r="AB116" i="13"/>
  <c r="AC115" i="13"/>
  <c r="AB115" i="13"/>
  <c r="AC114" i="13"/>
  <c r="AB114" i="13"/>
  <c r="AE113" i="13"/>
  <c r="AD113" i="13"/>
  <c r="AC113" i="13"/>
  <c r="AB113" i="13"/>
  <c r="AC110" i="13"/>
  <c r="AC109" i="13"/>
  <c r="AB109" i="13"/>
  <c r="AC108" i="13"/>
  <c r="AB108" i="13"/>
  <c r="AC107" i="13"/>
  <c r="AB107" i="13"/>
  <c r="AC106" i="13"/>
  <c r="AB106" i="13"/>
  <c r="AC105" i="13"/>
  <c r="AB105" i="13"/>
  <c r="AC104" i="13"/>
  <c r="AB104" i="13"/>
  <c r="AC103" i="13"/>
  <c r="AB103" i="13"/>
  <c r="AC102" i="13"/>
  <c r="AB102" i="13"/>
  <c r="AC101" i="13"/>
  <c r="AB101" i="13"/>
  <c r="AC100" i="13"/>
  <c r="AB100" i="13"/>
  <c r="AC99" i="13"/>
  <c r="AB99" i="13"/>
  <c r="AC98" i="13"/>
  <c r="AB98" i="13"/>
  <c r="AC97" i="13"/>
  <c r="AB97" i="13"/>
  <c r="AC96" i="13"/>
  <c r="AB96" i="13"/>
  <c r="AC95" i="13"/>
  <c r="AB95" i="13"/>
  <c r="AC94" i="13"/>
  <c r="AB94" i="13"/>
  <c r="AC93" i="13"/>
  <c r="AB93" i="13"/>
  <c r="AC92" i="13"/>
  <c r="AB92" i="13"/>
  <c r="AC91" i="13"/>
  <c r="AB91" i="13"/>
  <c r="AC90" i="13"/>
  <c r="AB90" i="13"/>
  <c r="AC89" i="13"/>
  <c r="AB89" i="13"/>
  <c r="AC88" i="13"/>
  <c r="AB88" i="13"/>
  <c r="AC87" i="13"/>
  <c r="AB87" i="13"/>
  <c r="AC86" i="13"/>
  <c r="AB86" i="13"/>
  <c r="AC85" i="13"/>
  <c r="AB85" i="13"/>
  <c r="AC84" i="13"/>
  <c r="AB84" i="13"/>
  <c r="AC83" i="13"/>
  <c r="AB83" i="13"/>
  <c r="AE82" i="13"/>
  <c r="AD82" i="13"/>
  <c r="AC82" i="13"/>
  <c r="AB82" i="13"/>
  <c r="AC80" i="13"/>
  <c r="AB80" i="13"/>
  <c r="AC79" i="13"/>
  <c r="AB79" i="13"/>
  <c r="AC78" i="13"/>
  <c r="AB78" i="13"/>
  <c r="AC77" i="13"/>
  <c r="AB77" i="13"/>
  <c r="AC76" i="13"/>
  <c r="AB76" i="13"/>
  <c r="AC75" i="13"/>
  <c r="AB75" i="13"/>
  <c r="AC74" i="13"/>
  <c r="AB74" i="13"/>
  <c r="AC73" i="13"/>
  <c r="AB73" i="13"/>
  <c r="AC72" i="13"/>
  <c r="AB72" i="13"/>
  <c r="AC71" i="13"/>
  <c r="AB71" i="13"/>
  <c r="AC70" i="13"/>
  <c r="AB70" i="13"/>
  <c r="AC69" i="13"/>
  <c r="AB69" i="13"/>
  <c r="AC68" i="13"/>
  <c r="AB68" i="13"/>
  <c r="AE67" i="13"/>
  <c r="AD67" i="13"/>
  <c r="AC67" i="13"/>
  <c r="AB67" i="13"/>
  <c r="AC66" i="13"/>
  <c r="AB66" i="13"/>
  <c r="AC65" i="13"/>
  <c r="AB65" i="13"/>
  <c r="AC64" i="13"/>
  <c r="AB64" i="13"/>
  <c r="AC63" i="13"/>
  <c r="AB63" i="13"/>
  <c r="AC62" i="13"/>
  <c r="AB62" i="13"/>
  <c r="AC61" i="13"/>
  <c r="AB61" i="13"/>
  <c r="AC60" i="13"/>
  <c r="AB60" i="13"/>
  <c r="AC59" i="13"/>
  <c r="AB59" i="13"/>
  <c r="AC58" i="13"/>
  <c r="AB58" i="13"/>
  <c r="AC57" i="13"/>
  <c r="AB57" i="13"/>
  <c r="AC56" i="13"/>
  <c r="AB56" i="13"/>
  <c r="AC55" i="13"/>
  <c r="AB55" i="13"/>
  <c r="AC54" i="13"/>
  <c r="AB54" i="13"/>
  <c r="AC53" i="13"/>
  <c r="AB53" i="13"/>
  <c r="AC52" i="13"/>
  <c r="AB52" i="13"/>
  <c r="AC51" i="13"/>
  <c r="AB51" i="13"/>
  <c r="AC50" i="13"/>
  <c r="AB50" i="13"/>
  <c r="AC49" i="13"/>
  <c r="AB49" i="13"/>
  <c r="AC48" i="13"/>
  <c r="AB48" i="13"/>
  <c r="AE47" i="13"/>
  <c r="AD47" i="13"/>
  <c r="AC47" i="13"/>
  <c r="AB47" i="13"/>
  <c r="AC46" i="13"/>
  <c r="AB46" i="13"/>
  <c r="AC45" i="13"/>
  <c r="AB45" i="13"/>
  <c r="AC44" i="13"/>
  <c r="AB44" i="13"/>
  <c r="AC43" i="13"/>
  <c r="AB43" i="13"/>
  <c r="AC42" i="13"/>
  <c r="AB42" i="13"/>
  <c r="AC41" i="13"/>
  <c r="AB41" i="13"/>
  <c r="AC40" i="13"/>
  <c r="AB40" i="13"/>
  <c r="AC39" i="13"/>
  <c r="AB39" i="13"/>
  <c r="AC38" i="13"/>
  <c r="AB38" i="13"/>
  <c r="AC37" i="13"/>
  <c r="AB37" i="13"/>
  <c r="AC36" i="13"/>
  <c r="AB36" i="13"/>
  <c r="AC35" i="13"/>
  <c r="AB35" i="13"/>
  <c r="AC34" i="13"/>
  <c r="AB34" i="13"/>
  <c r="AC33" i="13"/>
  <c r="AB33" i="13"/>
  <c r="AC32" i="13"/>
  <c r="AB32" i="13"/>
  <c r="AC31" i="13"/>
  <c r="AB31" i="13"/>
  <c r="AC30" i="13"/>
  <c r="AB30" i="13"/>
  <c r="AE29" i="13"/>
  <c r="AD29" i="13"/>
  <c r="AC29" i="13"/>
  <c r="AB29" i="13"/>
  <c r="AC28" i="13"/>
  <c r="AB28" i="13"/>
  <c r="AC27" i="13"/>
  <c r="AB27" i="13"/>
  <c r="AC26" i="13"/>
  <c r="AB26" i="13"/>
  <c r="AC25" i="13"/>
  <c r="AB25" i="13"/>
  <c r="AC24" i="13"/>
  <c r="AB24" i="13"/>
  <c r="AC23" i="13"/>
  <c r="AB23" i="13"/>
  <c r="AC22" i="13"/>
  <c r="AB22" i="13"/>
  <c r="AC21" i="13"/>
  <c r="AB21" i="13"/>
  <c r="AC20" i="13"/>
  <c r="AB20" i="13"/>
  <c r="AC19" i="13"/>
  <c r="AB19" i="13"/>
  <c r="AC18" i="13"/>
  <c r="AB18" i="13"/>
  <c r="AC17" i="13"/>
  <c r="AB17" i="13"/>
  <c r="AE16" i="13"/>
  <c r="AD16" i="13"/>
  <c r="AC16" i="13"/>
  <c r="AB16" i="13"/>
  <c r="AC15" i="13"/>
  <c r="AB15" i="13"/>
  <c r="AC14" i="13"/>
  <c r="AB14" i="13"/>
  <c r="AC13" i="13"/>
  <c r="AB13" i="13"/>
  <c r="AC12" i="13"/>
  <c r="AB12" i="13"/>
  <c r="AC11" i="13"/>
  <c r="AB11" i="13"/>
  <c r="AC10" i="13"/>
  <c r="AB10" i="13"/>
  <c r="AC9" i="13"/>
  <c r="AB9" i="13"/>
  <c r="AC8" i="13"/>
  <c r="AB8" i="13"/>
  <c r="AE7" i="13"/>
  <c r="AD7" i="13"/>
  <c r="AC7" i="13"/>
  <c r="AB7" i="13"/>
  <c r="AE6" i="13"/>
  <c r="AD6" i="13"/>
  <c r="AC6" i="13"/>
  <c r="AB6" i="13"/>
  <c r="W121" i="13"/>
  <c r="V121" i="13"/>
  <c r="W120" i="13"/>
  <c r="V120" i="13"/>
  <c r="W119" i="13"/>
  <c r="V119" i="13"/>
  <c r="W118" i="13"/>
  <c r="V118" i="13"/>
  <c r="W117" i="13"/>
  <c r="V117" i="13"/>
  <c r="W116" i="13"/>
  <c r="V116" i="13"/>
  <c r="W115" i="13"/>
  <c r="V115" i="13"/>
  <c r="W114" i="13"/>
  <c r="V114" i="13"/>
  <c r="Y113" i="13"/>
  <c r="X113" i="13"/>
  <c r="W113" i="13"/>
  <c r="V113" i="13"/>
  <c r="W110" i="13"/>
  <c r="W109" i="13"/>
  <c r="V109" i="13"/>
  <c r="W108" i="13"/>
  <c r="V108" i="13"/>
  <c r="W107" i="13"/>
  <c r="V107" i="13"/>
  <c r="W106" i="13"/>
  <c r="V106" i="13"/>
  <c r="W105" i="13"/>
  <c r="V105" i="13"/>
  <c r="W104" i="13"/>
  <c r="V104" i="13"/>
  <c r="W103" i="13"/>
  <c r="V103" i="13"/>
  <c r="W102" i="13"/>
  <c r="V102" i="13"/>
  <c r="W101" i="13"/>
  <c r="V101" i="13"/>
  <c r="W100" i="13"/>
  <c r="V100" i="13"/>
  <c r="W99" i="13"/>
  <c r="V99" i="13"/>
  <c r="W98" i="13"/>
  <c r="V98" i="13"/>
  <c r="W97" i="13"/>
  <c r="V97" i="13"/>
  <c r="W96" i="13"/>
  <c r="V96" i="13"/>
  <c r="W95" i="13"/>
  <c r="V95" i="13"/>
  <c r="W94" i="13"/>
  <c r="V94" i="13"/>
  <c r="W93" i="13"/>
  <c r="V93" i="13"/>
  <c r="W92" i="13"/>
  <c r="V92" i="13"/>
  <c r="W91" i="13"/>
  <c r="V91" i="13"/>
  <c r="W90" i="13"/>
  <c r="V90" i="13"/>
  <c r="W89" i="13"/>
  <c r="V89" i="13"/>
  <c r="W88" i="13"/>
  <c r="V88" i="13"/>
  <c r="W87" i="13"/>
  <c r="V87" i="13"/>
  <c r="W86" i="13"/>
  <c r="V86" i="13"/>
  <c r="W85" i="13"/>
  <c r="V85" i="13"/>
  <c r="W84" i="13"/>
  <c r="V84" i="13"/>
  <c r="W83" i="13"/>
  <c r="V83" i="13"/>
  <c r="Y82" i="13"/>
  <c r="X82" i="13"/>
  <c r="W82" i="13"/>
  <c r="V82" i="13"/>
  <c r="W80" i="13"/>
  <c r="V80" i="13"/>
  <c r="W79" i="13"/>
  <c r="V79" i="13"/>
  <c r="W78" i="13"/>
  <c r="V78" i="13"/>
  <c r="W77" i="13"/>
  <c r="V77" i="13"/>
  <c r="W76" i="13"/>
  <c r="V76" i="13"/>
  <c r="W75" i="13"/>
  <c r="V75" i="13"/>
  <c r="W74" i="13"/>
  <c r="V74" i="13"/>
  <c r="W73" i="13"/>
  <c r="V73" i="13"/>
  <c r="W72" i="13"/>
  <c r="V72" i="13"/>
  <c r="W71" i="13"/>
  <c r="V71" i="13"/>
  <c r="W70" i="13"/>
  <c r="V70" i="13"/>
  <c r="W69" i="13"/>
  <c r="V69" i="13"/>
  <c r="W68" i="13"/>
  <c r="V68" i="13"/>
  <c r="Y67" i="13"/>
  <c r="X67" i="13"/>
  <c r="W67" i="13"/>
  <c r="V67" i="13"/>
  <c r="W66" i="13"/>
  <c r="V66" i="13"/>
  <c r="W65" i="13"/>
  <c r="V65" i="13"/>
  <c r="W64" i="13"/>
  <c r="V64" i="13"/>
  <c r="W63" i="13"/>
  <c r="V63" i="13"/>
  <c r="W62" i="13"/>
  <c r="V62" i="13"/>
  <c r="W61" i="13"/>
  <c r="V61" i="13"/>
  <c r="W60" i="13"/>
  <c r="V60" i="13"/>
  <c r="W59" i="13"/>
  <c r="V59" i="13"/>
  <c r="W58" i="13"/>
  <c r="V58" i="13"/>
  <c r="W57" i="13"/>
  <c r="V57" i="13"/>
  <c r="W56" i="13"/>
  <c r="V56" i="13"/>
  <c r="W55" i="13"/>
  <c r="V55" i="13"/>
  <c r="W54" i="13"/>
  <c r="V54" i="13"/>
  <c r="W53" i="13"/>
  <c r="V53" i="13"/>
  <c r="W52" i="13"/>
  <c r="V52" i="13"/>
  <c r="W51" i="13"/>
  <c r="V51" i="13"/>
  <c r="W50" i="13"/>
  <c r="V50" i="13"/>
  <c r="W49" i="13"/>
  <c r="V49" i="13"/>
  <c r="W48" i="13"/>
  <c r="V48" i="13"/>
  <c r="Y47" i="13"/>
  <c r="X47" i="13"/>
  <c r="W47" i="13"/>
  <c r="V47" i="13"/>
  <c r="W46" i="13"/>
  <c r="V46" i="13"/>
  <c r="W45" i="13"/>
  <c r="V45" i="13"/>
  <c r="W44" i="13"/>
  <c r="V44" i="13"/>
  <c r="W43" i="13"/>
  <c r="V43" i="13"/>
  <c r="W42" i="13"/>
  <c r="V42" i="13"/>
  <c r="W41" i="13"/>
  <c r="V41" i="13"/>
  <c r="W40" i="13"/>
  <c r="V40" i="13"/>
  <c r="W39" i="13"/>
  <c r="V39" i="13"/>
  <c r="W38" i="13"/>
  <c r="V38" i="13"/>
  <c r="W37" i="13"/>
  <c r="V37" i="13"/>
  <c r="W36" i="13"/>
  <c r="V36" i="13"/>
  <c r="W35" i="13"/>
  <c r="V35" i="13"/>
  <c r="W34" i="13"/>
  <c r="V34" i="13"/>
  <c r="W33" i="13"/>
  <c r="V33" i="13"/>
  <c r="W32" i="13"/>
  <c r="V32" i="13"/>
  <c r="W31" i="13"/>
  <c r="V31" i="13"/>
  <c r="W30" i="13"/>
  <c r="V30" i="13"/>
  <c r="Y29" i="13"/>
  <c r="X29" i="13"/>
  <c r="W29" i="13"/>
  <c r="V29" i="13"/>
  <c r="W28" i="13"/>
  <c r="V28" i="13"/>
  <c r="W27" i="13"/>
  <c r="V27" i="13"/>
  <c r="W26" i="13"/>
  <c r="V26" i="13"/>
  <c r="W25" i="13"/>
  <c r="V25" i="13"/>
  <c r="W24" i="13"/>
  <c r="V24" i="13"/>
  <c r="W23" i="13"/>
  <c r="V23" i="13"/>
  <c r="W22" i="13"/>
  <c r="V22" i="13"/>
  <c r="W21" i="13"/>
  <c r="V21" i="13"/>
  <c r="W20" i="13"/>
  <c r="V20" i="13"/>
  <c r="W19" i="13"/>
  <c r="V19" i="13"/>
  <c r="W18" i="13"/>
  <c r="V18" i="13"/>
  <c r="W17" i="13"/>
  <c r="V17" i="13"/>
  <c r="Y16" i="13"/>
  <c r="X16" i="13"/>
  <c r="W16" i="13"/>
  <c r="V16" i="13"/>
  <c r="W15" i="13"/>
  <c r="V15" i="13"/>
  <c r="W14" i="13"/>
  <c r="V14" i="13"/>
  <c r="W13" i="13"/>
  <c r="V13" i="13"/>
  <c r="W12" i="13"/>
  <c r="V12" i="13"/>
  <c r="W11" i="13"/>
  <c r="V11" i="13"/>
  <c r="W10" i="13"/>
  <c r="V10" i="13"/>
  <c r="W9" i="13"/>
  <c r="V9" i="13"/>
  <c r="W8" i="13"/>
  <c r="V8" i="13"/>
  <c r="Y7" i="13"/>
  <c r="X7" i="13"/>
  <c r="W7" i="13"/>
  <c r="V7" i="13"/>
  <c r="Y6" i="13"/>
  <c r="X6" i="13"/>
  <c r="W6" i="13"/>
  <c r="V6" i="13"/>
  <c r="Q121" i="13"/>
  <c r="P121" i="13"/>
  <c r="Q120" i="13"/>
  <c r="P120" i="13"/>
  <c r="Q119" i="13"/>
  <c r="P119" i="13"/>
  <c r="Q118" i="13"/>
  <c r="P118" i="13"/>
  <c r="Q117" i="13"/>
  <c r="P117" i="13"/>
  <c r="Q116" i="13"/>
  <c r="P116" i="13"/>
  <c r="Q115" i="13"/>
  <c r="P115" i="13"/>
  <c r="Q114" i="13"/>
  <c r="P114" i="13"/>
  <c r="S113" i="13"/>
  <c r="R113" i="13"/>
  <c r="Q113" i="13"/>
  <c r="P113" i="13"/>
  <c r="Q110" i="13"/>
  <c r="Q109" i="13"/>
  <c r="P109" i="13"/>
  <c r="Q108" i="13"/>
  <c r="P108" i="13"/>
  <c r="Q107" i="13"/>
  <c r="P107" i="13"/>
  <c r="Q106" i="13"/>
  <c r="P106" i="13"/>
  <c r="Q105" i="13"/>
  <c r="P105" i="13"/>
  <c r="Q104" i="13"/>
  <c r="P104" i="13"/>
  <c r="Q103" i="13"/>
  <c r="P103" i="13"/>
  <c r="Q102" i="13"/>
  <c r="P102" i="13"/>
  <c r="Q101" i="13"/>
  <c r="P101" i="13"/>
  <c r="Q100" i="13"/>
  <c r="P100" i="13"/>
  <c r="Q99" i="13"/>
  <c r="P99" i="13"/>
  <c r="Q98" i="13"/>
  <c r="P98" i="13"/>
  <c r="Q97" i="13"/>
  <c r="P97" i="13"/>
  <c r="Q96" i="13"/>
  <c r="P96" i="13"/>
  <c r="Q95" i="13"/>
  <c r="P95" i="13"/>
  <c r="Q94" i="13"/>
  <c r="P94" i="13"/>
  <c r="Q93" i="13"/>
  <c r="P93" i="13"/>
  <c r="Q92" i="13"/>
  <c r="P92" i="13"/>
  <c r="Q91" i="13"/>
  <c r="P91" i="13"/>
  <c r="Q90" i="13"/>
  <c r="P90" i="13"/>
  <c r="Q89" i="13"/>
  <c r="P89" i="13"/>
  <c r="Q88" i="13"/>
  <c r="P88" i="13"/>
  <c r="Q87" i="13"/>
  <c r="P87" i="13"/>
  <c r="Q86" i="13"/>
  <c r="P86" i="13"/>
  <c r="Q85" i="13"/>
  <c r="P85" i="13"/>
  <c r="Q84" i="13"/>
  <c r="P84" i="13"/>
  <c r="Q83" i="13"/>
  <c r="P83" i="13"/>
  <c r="S82" i="13"/>
  <c r="R82" i="13"/>
  <c r="Q82" i="13"/>
  <c r="P82" i="13"/>
  <c r="Q80" i="13"/>
  <c r="P80" i="13"/>
  <c r="Q79" i="13"/>
  <c r="P79" i="13"/>
  <c r="Q78" i="13"/>
  <c r="P78" i="13"/>
  <c r="Q77" i="13"/>
  <c r="P77" i="13"/>
  <c r="Q76" i="13"/>
  <c r="P76" i="13"/>
  <c r="Q75" i="13"/>
  <c r="P75" i="13"/>
  <c r="Q74" i="13"/>
  <c r="P74" i="13"/>
  <c r="Q73" i="13"/>
  <c r="P73" i="13"/>
  <c r="Q72" i="13"/>
  <c r="P72" i="13"/>
  <c r="Q71" i="13"/>
  <c r="P71" i="13"/>
  <c r="Q70" i="13"/>
  <c r="P70" i="13"/>
  <c r="Q69" i="13"/>
  <c r="P69" i="13"/>
  <c r="Q68" i="13"/>
  <c r="P68" i="13"/>
  <c r="S67" i="13"/>
  <c r="R67" i="13"/>
  <c r="Q67" i="13"/>
  <c r="P67" i="13"/>
  <c r="Q66" i="13"/>
  <c r="P66" i="13"/>
  <c r="Q65" i="13"/>
  <c r="P65" i="13"/>
  <c r="Q64" i="13"/>
  <c r="P64" i="13"/>
  <c r="Q63" i="13"/>
  <c r="P63" i="13"/>
  <c r="Q62" i="13"/>
  <c r="P62" i="13"/>
  <c r="Q61" i="13"/>
  <c r="P61" i="13"/>
  <c r="Q60" i="13"/>
  <c r="P60" i="13"/>
  <c r="Q59" i="13"/>
  <c r="P59" i="13"/>
  <c r="Q58" i="13"/>
  <c r="P58" i="13"/>
  <c r="Q57" i="13"/>
  <c r="P57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S47" i="13"/>
  <c r="R47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7" i="13"/>
  <c r="P37" i="13"/>
  <c r="Q36" i="13"/>
  <c r="P36" i="13"/>
  <c r="Q35" i="13"/>
  <c r="P35" i="13"/>
  <c r="Q34" i="13"/>
  <c r="P34" i="13"/>
  <c r="Q33" i="13"/>
  <c r="P33" i="13"/>
  <c r="Q32" i="13"/>
  <c r="P32" i="13"/>
  <c r="Q31" i="13"/>
  <c r="P31" i="13"/>
  <c r="Q30" i="13"/>
  <c r="P30" i="13"/>
  <c r="S29" i="13"/>
  <c r="R29" i="13"/>
  <c r="Q29" i="13"/>
  <c r="P29" i="13"/>
  <c r="Q28" i="13"/>
  <c r="P28" i="13"/>
  <c r="Q27" i="13"/>
  <c r="P27" i="13"/>
  <c r="Q26" i="13"/>
  <c r="P26" i="13"/>
  <c r="Q25" i="13"/>
  <c r="P25" i="13"/>
  <c r="Q24" i="13"/>
  <c r="P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Q17" i="13"/>
  <c r="P17" i="13"/>
  <c r="S16" i="13"/>
  <c r="R16" i="13"/>
  <c r="Q16" i="13"/>
  <c r="P16" i="13"/>
  <c r="Q15" i="13"/>
  <c r="P15" i="13"/>
  <c r="Q14" i="13"/>
  <c r="P14" i="13"/>
  <c r="Q13" i="13"/>
  <c r="P13" i="13"/>
  <c r="Q12" i="13"/>
  <c r="P12" i="13"/>
  <c r="Q11" i="13"/>
  <c r="P11" i="13"/>
  <c r="Q10" i="13"/>
  <c r="P10" i="13"/>
  <c r="Q9" i="13"/>
  <c r="P9" i="13"/>
  <c r="Q8" i="13"/>
  <c r="P8" i="13"/>
  <c r="S7" i="13"/>
  <c r="R7" i="13"/>
  <c r="Q7" i="13"/>
  <c r="P7" i="13"/>
  <c r="S6" i="13"/>
  <c r="R6" i="13"/>
  <c r="Q6" i="13"/>
  <c r="P6" i="13"/>
  <c r="K121" i="13"/>
  <c r="J121" i="13"/>
  <c r="K120" i="13"/>
  <c r="J120" i="13"/>
  <c r="K119" i="13"/>
  <c r="J119" i="13"/>
  <c r="K118" i="13"/>
  <c r="J118" i="13"/>
  <c r="K117" i="13"/>
  <c r="J117" i="13"/>
  <c r="K116" i="13"/>
  <c r="J116" i="13"/>
  <c r="K115" i="13"/>
  <c r="J115" i="13"/>
  <c r="K114" i="13"/>
  <c r="J114" i="13"/>
  <c r="M113" i="13"/>
  <c r="L113" i="13"/>
  <c r="K113" i="13"/>
  <c r="J113" i="13"/>
  <c r="K110" i="13"/>
  <c r="K109" i="13"/>
  <c r="J109" i="13"/>
  <c r="K108" i="13"/>
  <c r="J108" i="13"/>
  <c r="K107" i="13"/>
  <c r="J107" i="13"/>
  <c r="K106" i="13"/>
  <c r="J106" i="13"/>
  <c r="K105" i="13"/>
  <c r="J105" i="13"/>
  <c r="K104" i="13"/>
  <c r="J104" i="13"/>
  <c r="K103" i="13"/>
  <c r="J103" i="13"/>
  <c r="K102" i="13"/>
  <c r="J102" i="13"/>
  <c r="K101" i="13"/>
  <c r="J101" i="13"/>
  <c r="K100" i="13"/>
  <c r="J100" i="13"/>
  <c r="K99" i="13"/>
  <c r="J99" i="13"/>
  <c r="K98" i="13"/>
  <c r="J98" i="13"/>
  <c r="K97" i="13"/>
  <c r="J97" i="13"/>
  <c r="K96" i="13"/>
  <c r="J96" i="13"/>
  <c r="K95" i="13"/>
  <c r="J95" i="13"/>
  <c r="K94" i="13"/>
  <c r="J94" i="13"/>
  <c r="K93" i="13"/>
  <c r="J93" i="13"/>
  <c r="K92" i="13"/>
  <c r="J92" i="13"/>
  <c r="K91" i="13"/>
  <c r="J91" i="13"/>
  <c r="K90" i="13"/>
  <c r="J90" i="13"/>
  <c r="K89" i="13"/>
  <c r="J89" i="13"/>
  <c r="K88" i="13"/>
  <c r="J88" i="13"/>
  <c r="K87" i="13"/>
  <c r="J87" i="13"/>
  <c r="K86" i="13"/>
  <c r="J86" i="13"/>
  <c r="K85" i="13"/>
  <c r="J85" i="13"/>
  <c r="K84" i="13"/>
  <c r="J84" i="13"/>
  <c r="K83" i="13"/>
  <c r="J83" i="13"/>
  <c r="M82" i="13"/>
  <c r="L82" i="13"/>
  <c r="K82" i="13"/>
  <c r="J82" i="13"/>
  <c r="K80" i="13"/>
  <c r="J80" i="13"/>
  <c r="K79" i="13"/>
  <c r="J79" i="13"/>
  <c r="K78" i="13"/>
  <c r="J78" i="13"/>
  <c r="K77" i="13"/>
  <c r="J77" i="13"/>
  <c r="K76" i="13"/>
  <c r="J76" i="13"/>
  <c r="K75" i="13"/>
  <c r="J75" i="13"/>
  <c r="K74" i="13"/>
  <c r="J74" i="13"/>
  <c r="K73" i="13"/>
  <c r="J73" i="13"/>
  <c r="K72" i="13"/>
  <c r="J72" i="13"/>
  <c r="K71" i="13"/>
  <c r="J71" i="13"/>
  <c r="K70" i="13"/>
  <c r="J70" i="13"/>
  <c r="K69" i="13"/>
  <c r="J69" i="13"/>
  <c r="K68" i="13"/>
  <c r="J68" i="13"/>
  <c r="M67" i="13"/>
  <c r="L67" i="13"/>
  <c r="K67" i="13"/>
  <c r="J67" i="13"/>
  <c r="K66" i="13"/>
  <c r="J66" i="13"/>
  <c r="K65" i="13"/>
  <c r="J65" i="13"/>
  <c r="K64" i="13"/>
  <c r="J64" i="13"/>
  <c r="K63" i="13"/>
  <c r="J63" i="13"/>
  <c r="K62" i="13"/>
  <c r="J62" i="13"/>
  <c r="K61" i="13"/>
  <c r="J61" i="13"/>
  <c r="K60" i="13"/>
  <c r="J60" i="13"/>
  <c r="K59" i="13"/>
  <c r="J59" i="13"/>
  <c r="K58" i="13"/>
  <c r="J58" i="13"/>
  <c r="K57" i="13"/>
  <c r="J57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M47" i="13"/>
  <c r="L47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7" i="13"/>
  <c r="J37" i="13"/>
  <c r="K36" i="13"/>
  <c r="J36" i="13"/>
  <c r="K35" i="13"/>
  <c r="J35" i="13"/>
  <c r="K34" i="13"/>
  <c r="J34" i="13"/>
  <c r="K33" i="13"/>
  <c r="J33" i="13"/>
  <c r="K32" i="13"/>
  <c r="J32" i="13"/>
  <c r="K31" i="13"/>
  <c r="J31" i="13"/>
  <c r="K30" i="13"/>
  <c r="J30" i="13"/>
  <c r="M29" i="13"/>
  <c r="L29" i="13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M16" i="13"/>
  <c r="L16" i="13"/>
  <c r="K16" i="13"/>
  <c r="J16" i="13"/>
  <c r="K15" i="13"/>
  <c r="J15" i="13"/>
  <c r="K14" i="13"/>
  <c r="J14" i="13"/>
  <c r="K13" i="13"/>
  <c r="J13" i="13"/>
  <c r="K12" i="13"/>
  <c r="J12" i="13"/>
  <c r="K11" i="13"/>
  <c r="J11" i="13"/>
  <c r="K10" i="13"/>
  <c r="J10" i="13"/>
  <c r="K9" i="13"/>
  <c r="J9" i="13"/>
  <c r="K8" i="13"/>
  <c r="J8" i="13"/>
  <c r="M7" i="13"/>
  <c r="L7" i="13"/>
  <c r="K7" i="13"/>
  <c r="J7" i="13"/>
  <c r="M6" i="13"/>
  <c r="L6" i="13"/>
  <c r="K6" i="13"/>
  <c r="J6" i="13"/>
  <c r="E121" i="13"/>
  <c r="D121" i="13"/>
  <c r="E120" i="13"/>
  <c r="D120" i="13"/>
  <c r="E119" i="13"/>
  <c r="D119" i="13"/>
  <c r="E118" i="13"/>
  <c r="D118" i="13"/>
  <c r="E117" i="13"/>
  <c r="D117" i="13"/>
  <c r="E116" i="13"/>
  <c r="D116" i="13"/>
  <c r="E115" i="13"/>
  <c r="D115" i="13"/>
  <c r="E114" i="13"/>
  <c r="D114" i="13"/>
  <c r="G113" i="13"/>
  <c r="F113" i="13"/>
  <c r="E113" i="13"/>
  <c r="D113" i="13"/>
  <c r="E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G82" i="13"/>
  <c r="F82" i="13"/>
  <c r="E82" i="13"/>
  <c r="D82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G67" i="13"/>
  <c r="F67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G47" i="13"/>
  <c r="F47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G29" i="13"/>
  <c r="F29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G16" i="13"/>
  <c r="F16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G7" i="13"/>
  <c r="F7" i="13"/>
  <c r="E7" i="13"/>
  <c r="D7" i="13"/>
  <c r="G6" i="13"/>
  <c r="F6" i="13"/>
  <c r="E6" i="13"/>
  <c r="D6" i="13"/>
  <c r="D115" i="12"/>
  <c r="N67" i="14" l="1"/>
  <c r="Z79" i="13"/>
  <c r="N47" i="14"/>
  <c r="Z47" i="13" s="1"/>
  <c r="Z48" i="13"/>
  <c r="N29" i="14"/>
  <c r="Z29" i="13" s="1"/>
  <c r="Z30" i="13"/>
  <c r="N16" i="14"/>
  <c r="Z16" i="13" s="1"/>
  <c r="Z17" i="13"/>
  <c r="N7" i="14"/>
  <c r="Z8" i="13"/>
  <c r="L113" i="14"/>
  <c r="N113" i="13" s="1"/>
  <c r="L82" i="14"/>
  <c r="N82" i="13" s="1"/>
  <c r="L67" i="14"/>
  <c r="N67" i="13" s="1"/>
  <c r="L47" i="14"/>
  <c r="N47" i="13" s="1"/>
  <c r="L29" i="14"/>
  <c r="N29" i="13" s="1"/>
  <c r="L16" i="14"/>
  <c r="N16" i="13" s="1"/>
  <c r="L7" i="14"/>
  <c r="N7" i="13" l="1"/>
  <c r="L6" i="14"/>
  <c r="N6" i="13" s="1"/>
  <c r="Z7" i="13"/>
  <c r="N6" i="14"/>
  <c r="Z6" i="13"/>
  <c r="Z67" i="13"/>
  <c r="O117" i="12"/>
  <c r="M117" i="12"/>
  <c r="K117" i="12"/>
  <c r="O6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20" i="12"/>
  <c r="M120" i="12"/>
  <c r="K120" i="12"/>
  <c r="I120" i="12"/>
  <c r="O119" i="12"/>
  <c r="M119" i="12"/>
  <c r="K119" i="12"/>
  <c r="I119" i="12"/>
  <c r="O118" i="12"/>
  <c r="M118" i="12"/>
  <c r="K118" i="12"/>
  <c r="I118" i="12"/>
  <c r="O116" i="12"/>
  <c r="M116" i="12"/>
  <c r="K116" i="12"/>
  <c r="I116" i="12"/>
  <c r="O115" i="12"/>
  <c r="K115" i="12"/>
  <c r="O111" i="12"/>
  <c r="M111" i="12"/>
  <c r="K111" i="12"/>
  <c r="I111" i="12"/>
  <c r="O110" i="12"/>
  <c r="M110" i="12"/>
  <c r="L110" i="12" s="1"/>
  <c r="K110" i="12"/>
  <c r="I110" i="12"/>
  <c r="O109" i="12"/>
  <c r="M109" i="12"/>
  <c r="L109" i="12" s="1"/>
  <c r="K109" i="12"/>
  <c r="I109" i="12"/>
  <c r="O108" i="12"/>
  <c r="M108" i="12"/>
  <c r="L108" i="12" s="1"/>
  <c r="K108" i="12"/>
  <c r="I108" i="12"/>
  <c r="O107" i="12"/>
  <c r="M107" i="12"/>
  <c r="L107" i="12" s="1"/>
  <c r="K107" i="12"/>
  <c r="I107" i="12"/>
  <c r="O106" i="12"/>
  <c r="M106" i="12"/>
  <c r="L106" i="12" s="1"/>
  <c r="K106" i="12"/>
  <c r="I106" i="12"/>
  <c r="O105" i="12"/>
  <c r="M105" i="12"/>
  <c r="L105" i="12" s="1"/>
  <c r="K105" i="12"/>
  <c r="I105" i="12"/>
  <c r="O104" i="12"/>
  <c r="M104" i="12"/>
  <c r="L104" i="12" s="1"/>
  <c r="K104" i="12"/>
  <c r="I104" i="12"/>
  <c r="O103" i="12"/>
  <c r="M103" i="12"/>
  <c r="L103" i="12" s="1"/>
  <c r="K103" i="12"/>
  <c r="I103" i="12"/>
  <c r="O102" i="12"/>
  <c r="M102" i="12"/>
  <c r="L102" i="12" s="1"/>
  <c r="K102" i="12"/>
  <c r="I102" i="12"/>
  <c r="O101" i="12"/>
  <c r="M101" i="12"/>
  <c r="L101" i="12" s="1"/>
  <c r="K101" i="12"/>
  <c r="I101" i="12"/>
  <c r="O100" i="12"/>
  <c r="M100" i="12"/>
  <c r="L100" i="12" s="1"/>
  <c r="K100" i="12"/>
  <c r="I100" i="12"/>
  <c r="O99" i="12"/>
  <c r="M99" i="12"/>
  <c r="L99" i="12" s="1"/>
  <c r="K99" i="12"/>
  <c r="I99" i="12"/>
  <c r="O98" i="12"/>
  <c r="M98" i="12"/>
  <c r="L98" i="12" s="1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3" i="12"/>
  <c r="M93" i="12"/>
  <c r="K93" i="12"/>
  <c r="I93" i="12"/>
  <c r="O92" i="12"/>
  <c r="M92" i="12"/>
  <c r="K92" i="12"/>
  <c r="I92" i="12"/>
  <c r="O91" i="12"/>
  <c r="M91" i="12"/>
  <c r="K91" i="12"/>
  <c r="I91" i="12"/>
  <c r="O90" i="12"/>
  <c r="M90" i="12"/>
  <c r="K90" i="12"/>
  <c r="I90" i="12"/>
  <c r="O89" i="12"/>
  <c r="M89" i="12"/>
  <c r="L89" i="12" s="1"/>
  <c r="K89" i="12"/>
  <c r="I89" i="12"/>
  <c r="O88" i="12"/>
  <c r="M88" i="12"/>
  <c r="L88" i="12" s="1"/>
  <c r="K88" i="12"/>
  <c r="I88" i="12"/>
  <c r="O87" i="12"/>
  <c r="M87" i="12"/>
  <c r="L87" i="12" s="1"/>
  <c r="K87" i="12"/>
  <c r="I87" i="12"/>
  <c r="O86" i="12"/>
  <c r="M86" i="12"/>
  <c r="L86" i="12" s="1"/>
  <c r="K86" i="12"/>
  <c r="I86" i="12"/>
  <c r="O85" i="12"/>
  <c r="M85" i="12"/>
  <c r="L85" i="12" s="1"/>
  <c r="K85" i="12"/>
  <c r="I85" i="12"/>
  <c r="O84" i="12"/>
  <c r="M84" i="12"/>
  <c r="L84" i="12" s="1"/>
  <c r="K84" i="12"/>
  <c r="I84" i="12"/>
  <c r="O83" i="12"/>
  <c r="D83" i="12"/>
  <c r="K83" i="12" s="1"/>
  <c r="O81" i="12"/>
  <c r="M81" i="12"/>
  <c r="K81" i="12"/>
  <c r="I81" i="12"/>
  <c r="O80" i="12"/>
  <c r="M80" i="12"/>
  <c r="K80" i="12"/>
  <c r="I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O69" i="12"/>
  <c r="M69" i="12"/>
  <c r="K69" i="12"/>
  <c r="I69" i="12"/>
  <c r="I68" i="12" s="1"/>
  <c r="O68" i="12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60" i="12"/>
  <c r="M60" i="12"/>
  <c r="K60" i="12"/>
  <c r="I60" i="12"/>
  <c r="O59" i="12"/>
  <c r="M59" i="12"/>
  <c r="K59" i="12"/>
  <c r="I59" i="12"/>
  <c r="O58" i="12"/>
  <c r="M58" i="12"/>
  <c r="K58" i="12"/>
  <c r="I58" i="12"/>
  <c r="O57" i="12"/>
  <c r="M57" i="12"/>
  <c r="K57" i="12"/>
  <c r="I57" i="12"/>
  <c r="O56" i="12"/>
  <c r="M56" i="12"/>
  <c r="K56" i="12"/>
  <c r="I56" i="12"/>
  <c r="O55" i="12"/>
  <c r="M55" i="12"/>
  <c r="K55" i="12"/>
  <c r="I55" i="12"/>
  <c r="O54" i="12"/>
  <c r="M54" i="12"/>
  <c r="K54" i="12"/>
  <c r="I54" i="12"/>
  <c r="O53" i="12"/>
  <c r="M53" i="12"/>
  <c r="K53" i="12"/>
  <c r="I53" i="12"/>
  <c r="O52" i="12"/>
  <c r="M52" i="12"/>
  <c r="K52" i="12"/>
  <c r="I52" i="12"/>
  <c r="O51" i="12"/>
  <c r="M51" i="12"/>
  <c r="K51" i="12"/>
  <c r="I51" i="12"/>
  <c r="O50" i="12"/>
  <c r="M50" i="12"/>
  <c r="K50" i="12"/>
  <c r="I50" i="12"/>
  <c r="O49" i="12"/>
  <c r="M49" i="12"/>
  <c r="K49" i="12"/>
  <c r="I49" i="12"/>
  <c r="O48" i="12"/>
  <c r="D48" i="12"/>
  <c r="K48" i="12" s="1"/>
  <c r="O47" i="12"/>
  <c r="M47" i="12"/>
  <c r="K47" i="12"/>
  <c r="I47" i="12"/>
  <c r="O46" i="12"/>
  <c r="M46" i="12"/>
  <c r="K46" i="12"/>
  <c r="I46" i="12"/>
  <c r="O45" i="12"/>
  <c r="M45" i="12"/>
  <c r="K45" i="12"/>
  <c r="I45" i="12"/>
  <c r="O44" i="12"/>
  <c r="M44" i="12"/>
  <c r="K44" i="12"/>
  <c r="I44" i="12"/>
  <c r="O43" i="12"/>
  <c r="M43" i="12"/>
  <c r="K43" i="12"/>
  <c r="I43" i="12"/>
  <c r="O42" i="12"/>
  <c r="M42" i="12"/>
  <c r="K42" i="12"/>
  <c r="I42" i="12"/>
  <c r="O41" i="12"/>
  <c r="M41" i="12"/>
  <c r="K41" i="12"/>
  <c r="I41" i="12"/>
  <c r="O40" i="12"/>
  <c r="M40" i="12"/>
  <c r="K40" i="12"/>
  <c r="I40" i="12"/>
  <c r="O39" i="12"/>
  <c r="M39" i="12"/>
  <c r="K39" i="12"/>
  <c r="I39" i="12"/>
  <c r="O38" i="12"/>
  <c r="M38" i="12"/>
  <c r="K38" i="12"/>
  <c r="I38" i="12"/>
  <c r="O37" i="12"/>
  <c r="M37" i="12"/>
  <c r="K37" i="12"/>
  <c r="I37" i="12"/>
  <c r="O36" i="12"/>
  <c r="M36" i="12"/>
  <c r="K36" i="12"/>
  <c r="I36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I30" i="12" s="1"/>
  <c r="O30" i="12"/>
  <c r="D30" i="12"/>
  <c r="K30" i="12" s="1"/>
  <c r="O29" i="12"/>
  <c r="M29" i="12"/>
  <c r="K29" i="12"/>
  <c r="I29" i="12"/>
  <c r="O28" i="12"/>
  <c r="M28" i="12"/>
  <c r="K28" i="12"/>
  <c r="I28" i="12"/>
  <c r="O27" i="12"/>
  <c r="M27" i="12"/>
  <c r="K27" i="12"/>
  <c r="I27" i="12"/>
  <c r="O26" i="12"/>
  <c r="M26" i="12"/>
  <c r="K26" i="12"/>
  <c r="I26" i="12"/>
  <c r="O25" i="12"/>
  <c r="M25" i="12"/>
  <c r="K25" i="12"/>
  <c r="I25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O17" i="12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O9" i="12"/>
  <c r="M9" i="12"/>
  <c r="K9" i="12"/>
  <c r="I9" i="12"/>
  <c r="I8" i="12" s="1"/>
  <c r="O8" i="12"/>
  <c r="D8" i="12"/>
  <c r="K8" i="12" s="1"/>
  <c r="O7" i="12"/>
  <c r="M7" i="12"/>
  <c r="K7" i="12"/>
  <c r="I7" i="12"/>
  <c r="O42" i="11"/>
  <c r="M42" i="11"/>
  <c r="K42" i="11"/>
  <c r="O120" i="11"/>
  <c r="M120" i="11"/>
  <c r="K120" i="11"/>
  <c r="O119" i="11"/>
  <c r="M119" i="11"/>
  <c r="K119" i="11"/>
  <c r="O117" i="11"/>
  <c r="M117" i="11"/>
  <c r="L117" i="11" s="1"/>
  <c r="K117" i="11"/>
  <c r="O116" i="11"/>
  <c r="M116" i="11"/>
  <c r="K116" i="11"/>
  <c r="O108" i="11"/>
  <c r="M108" i="11"/>
  <c r="K108" i="11"/>
  <c r="O107" i="11"/>
  <c r="M107" i="11"/>
  <c r="K107" i="11"/>
  <c r="O106" i="11"/>
  <c r="M106" i="11"/>
  <c r="L106" i="11" s="1"/>
  <c r="K106" i="11"/>
  <c r="O104" i="11"/>
  <c r="M104" i="11"/>
  <c r="K104" i="11"/>
  <c r="O102" i="11"/>
  <c r="M102" i="11"/>
  <c r="L102" i="11" s="1"/>
  <c r="K102" i="11"/>
  <c r="O101" i="11"/>
  <c r="M101" i="11"/>
  <c r="K101" i="11"/>
  <c r="O100" i="11"/>
  <c r="M100" i="11"/>
  <c r="L100" i="11" s="1"/>
  <c r="K100" i="11"/>
  <c r="O99" i="11"/>
  <c r="M99" i="11"/>
  <c r="K99" i="11"/>
  <c r="O96" i="11"/>
  <c r="M96" i="11"/>
  <c r="K96" i="11"/>
  <c r="O90" i="11"/>
  <c r="M90" i="11"/>
  <c r="K90" i="11"/>
  <c r="O89" i="11"/>
  <c r="M89" i="11"/>
  <c r="L89" i="11" s="1"/>
  <c r="K89" i="11"/>
  <c r="O88" i="11"/>
  <c r="M88" i="11"/>
  <c r="K88" i="11"/>
  <c r="O87" i="11"/>
  <c r="M87" i="11"/>
  <c r="L87" i="11" s="1"/>
  <c r="K87" i="11"/>
  <c r="O86" i="11"/>
  <c r="M86" i="11"/>
  <c r="K86" i="11"/>
  <c r="O85" i="11"/>
  <c r="M85" i="11"/>
  <c r="L85" i="11" s="1"/>
  <c r="K85" i="11"/>
  <c r="O81" i="11"/>
  <c r="M81" i="11"/>
  <c r="K81" i="11"/>
  <c r="O80" i="11"/>
  <c r="M80" i="11"/>
  <c r="L80" i="11" s="1"/>
  <c r="K80" i="11"/>
  <c r="N80" i="11" s="1"/>
  <c r="O79" i="11"/>
  <c r="M79" i="11"/>
  <c r="K79" i="11"/>
  <c r="O75" i="11"/>
  <c r="M75" i="11"/>
  <c r="L75" i="11" s="1"/>
  <c r="K75" i="11"/>
  <c r="O74" i="11"/>
  <c r="M74" i="11"/>
  <c r="K74" i="11"/>
  <c r="O72" i="11"/>
  <c r="M72" i="11"/>
  <c r="L72" i="11" s="1"/>
  <c r="K72" i="11"/>
  <c r="O71" i="11"/>
  <c r="M71" i="11"/>
  <c r="K71" i="11"/>
  <c r="O63" i="11"/>
  <c r="M63" i="11"/>
  <c r="K63" i="11"/>
  <c r="O61" i="11"/>
  <c r="M61" i="11"/>
  <c r="K61" i="11"/>
  <c r="O60" i="11"/>
  <c r="M60" i="11"/>
  <c r="K60" i="11"/>
  <c r="O59" i="11"/>
  <c r="M59" i="11"/>
  <c r="K59" i="11"/>
  <c r="O56" i="11"/>
  <c r="M56" i="11"/>
  <c r="K56" i="11"/>
  <c r="O55" i="11"/>
  <c r="M55" i="11"/>
  <c r="K55" i="11"/>
  <c r="L55" i="11" s="1"/>
  <c r="O52" i="11"/>
  <c r="M52" i="11"/>
  <c r="K52" i="11"/>
  <c r="O51" i="11"/>
  <c r="M51" i="11"/>
  <c r="K51" i="11"/>
  <c r="N51" i="11" s="1"/>
  <c r="O50" i="11"/>
  <c r="M50" i="11"/>
  <c r="K50" i="11"/>
  <c r="O47" i="11"/>
  <c r="M47" i="11"/>
  <c r="K47" i="11"/>
  <c r="O46" i="11"/>
  <c r="M46" i="11"/>
  <c r="K46" i="11"/>
  <c r="O45" i="11"/>
  <c r="M45" i="11"/>
  <c r="K45" i="11"/>
  <c r="O43" i="11"/>
  <c r="M43" i="11"/>
  <c r="K43" i="11"/>
  <c r="O41" i="11"/>
  <c r="M41" i="11"/>
  <c r="K41" i="11"/>
  <c r="O40" i="11"/>
  <c r="M40" i="11"/>
  <c r="K40" i="11"/>
  <c r="O39" i="11"/>
  <c r="M39" i="11"/>
  <c r="L39" i="11" s="1"/>
  <c r="K39" i="11"/>
  <c r="O38" i="11"/>
  <c r="M38" i="11"/>
  <c r="K38" i="11"/>
  <c r="O36" i="11"/>
  <c r="M36" i="11"/>
  <c r="L36" i="11" s="1"/>
  <c r="K36" i="11"/>
  <c r="O32" i="11"/>
  <c r="M32" i="11"/>
  <c r="K32" i="11"/>
  <c r="O29" i="11"/>
  <c r="M29" i="11"/>
  <c r="K29" i="11"/>
  <c r="O28" i="11"/>
  <c r="M28" i="11"/>
  <c r="K28" i="11"/>
  <c r="O25" i="11"/>
  <c r="M25" i="11"/>
  <c r="K25" i="11"/>
  <c r="O24" i="11"/>
  <c r="M24" i="11"/>
  <c r="K24" i="11"/>
  <c r="O20" i="11"/>
  <c r="M20" i="11"/>
  <c r="K20" i="11"/>
  <c r="O19" i="11"/>
  <c r="M19" i="11"/>
  <c r="K19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I7" i="11"/>
  <c r="I89" i="11"/>
  <c r="O6" i="11"/>
  <c r="I80" i="11"/>
  <c r="I25" i="11"/>
  <c r="I46" i="11"/>
  <c r="I40" i="11"/>
  <c r="I10" i="11"/>
  <c r="I9" i="11"/>
  <c r="I14" i="11"/>
  <c r="I20" i="11"/>
  <c r="I19" i="11"/>
  <c r="I18" i="11"/>
  <c r="I24" i="11"/>
  <c r="I29" i="11"/>
  <c r="I28" i="11"/>
  <c r="I41" i="11"/>
  <c r="I39" i="11"/>
  <c r="I38" i="11"/>
  <c r="I32" i="11"/>
  <c r="I36" i="11"/>
  <c r="I43" i="11"/>
  <c r="I47" i="11"/>
  <c r="I45" i="11"/>
  <c r="I52" i="11"/>
  <c r="I51" i="11"/>
  <c r="I50" i="11"/>
  <c r="I56" i="11"/>
  <c r="I55" i="11"/>
  <c r="I61" i="11"/>
  <c r="I60" i="11"/>
  <c r="I59" i="11"/>
  <c r="I63" i="11"/>
  <c r="I75" i="11"/>
  <c r="I74" i="11"/>
  <c r="I72" i="11"/>
  <c r="I71" i="11"/>
  <c r="I81" i="11"/>
  <c r="I79" i="11"/>
  <c r="I90" i="11"/>
  <c r="I88" i="11"/>
  <c r="I87" i="11"/>
  <c r="I86" i="11"/>
  <c r="I85" i="11"/>
  <c r="I96" i="11"/>
  <c r="I102" i="11"/>
  <c r="I101" i="11"/>
  <c r="I100" i="11"/>
  <c r="I99" i="11"/>
  <c r="I104" i="11"/>
  <c r="I108" i="11"/>
  <c r="I107" i="11"/>
  <c r="I106" i="11"/>
  <c r="I117" i="11"/>
  <c r="I116" i="11"/>
  <c r="I120" i="11"/>
  <c r="I119" i="11"/>
  <c r="O123" i="11"/>
  <c r="M123" i="11"/>
  <c r="K123" i="11"/>
  <c r="I123" i="11"/>
  <c r="O122" i="11"/>
  <c r="M122" i="11"/>
  <c r="K122" i="11"/>
  <c r="I122" i="11"/>
  <c r="O121" i="11"/>
  <c r="M121" i="11"/>
  <c r="K121" i="11"/>
  <c r="I121" i="11"/>
  <c r="O118" i="11"/>
  <c r="M118" i="11"/>
  <c r="K118" i="11"/>
  <c r="I118" i="11"/>
  <c r="D115" i="11"/>
  <c r="K115" i="11" s="1"/>
  <c r="O112" i="11"/>
  <c r="M112" i="11"/>
  <c r="K112" i="11"/>
  <c r="I112" i="11"/>
  <c r="O111" i="11"/>
  <c r="M111" i="11"/>
  <c r="K111" i="11"/>
  <c r="I111" i="11"/>
  <c r="O110" i="11"/>
  <c r="M110" i="11"/>
  <c r="K110" i="11"/>
  <c r="I110" i="11"/>
  <c r="O109" i="11"/>
  <c r="M109" i="11"/>
  <c r="K109" i="11"/>
  <c r="I109" i="11"/>
  <c r="O105" i="11"/>
  <c r="M105" i="11"/>
  <c r="K105" i="11"/>
  <c r="I105" i="11"/>
  <c r="O103" i="11"/>
  <c r="M103" i="11"/>
  <c r="K103" i="11"/>
  <c r="I103" i="11"/>
  <c r="O98" i="11"/>
  <c r="M98" i="11"/>
  <c r="K98" i="11"/>
  <c r="I98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3" i="11"/>
  <c r="M93" i="11"/>
  <c r="K93" i="11"/>
  <c r="I93" i="11"/>
  <c r="O92" i="11"/>
  <c r="M92" i="11"/>
  <c r="K92" i="11"/>
  <c r="I92" i="11"/>
  <c r="O91" i="11"/>
  <c r="M91" i="11"/>
  <c r="K91" i="11"/>
  <c r="I91" i="11"/>
  <c r="O84" i="11"/>
  <c r="M84" i="11"/>
  <c r="K84" i="11"/>
  <c r="I84" i="11"/>
  <c r="D83" i="11"/>
  <c r="K83" i="11" s="1"/>
  <c r="O78" i="11"/>
  <c r="M78" i="11"/>
  <c r="K78" i="11"/>
  <c r="I78" i="11"/>
  <c r="O77" i="11"/>
  <c r="M77" i="11"/>
  <c r="K77" i="11"/>
  <c r="I77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64" i="11"/>
  <c r="M64" i="11"/>
  <c r="K64" i="11"/>
  <c r="I64" i="11"/>
  <c r="O62" i="11"/>
  <c r="M62" i="11"/>
  <c r="K62" i="11"/>
  <c r="I62" i="11"/>
  <c r="O58" i="11"/>
  <c r="M58" i="11"/>
  <c r="K58" i="11"/>
  <c r="I58" i="11"/>
  <c r="O57" i="11"/>
  <c r="M57" i="11"/>
  <c r="K57" i="11"/>
  <c r="I57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D48" i="11"/>
  <c r="K48" i="11" s="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I34" i="11"/>
  <c r="O33" i="11"/>
  <c r="M33" i="11"/>
  <c r="K33" i="11"/>
  <c r="I33" i="11"/>
  <c r="O31" i="11"/>
  <c r="M31" i="11"/>
  <c r="K31" i="11"/>
  <c r="I31" i="11"/>
  <c r="D30" i="11"/>
  <c r="K30" i="11" s="1"/>
  <c r="O27" i="11"/>
  <c r="M27" i="11"/>
  <c r="K27" i="11"/>
  <c r="I27" i="11"/>
  <c r="O26" i="11"/>
  <c r="M26" i="11"/>
  <c r="K26" i="11"/>
  <c r="I26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D17" i="11"/>
  <c r="K17" i="11" s="1"/>
  <c r="O16" i="11"/>
  <c r="M16" i="11"/>
  <c r="K16" i="11"/>
  <c r="I16" i="11"/>
  <c r="O15" i="11"/>
  <c r="M15" i="11"/>
  <c r="K15" i="11"/>
  <c r="I15" i="11"/>
  <c r="O13" i="11"/>
  <c r="M13" i="11"/>
  <c r="K13" i="11"/>
  <c r="I13" i="11"/>
  <c r="O12" i="11"/>
  <c r="M12" i="11"/>
  <c r="K12" i="11"/>
  <c r="I12" i="11"/>
  <c r="O11" i="11"/>
  <c r="M11" i="11"/>
  <c r="K11" i="11"/>
  <c r="I11" i="11"/>
  <c r="D8" i="11"/>
  <c r="K8" i="11" s="1"/>
  <c r="L111" i="12" l="1"/>
  <c r="I48" i="12"/>
  <c r="O115" i="11"/>
  <c r="L120" i="11"/>
  <c r="L108" i="11"/>
  <c r="O83" i="11"/>
  <c r="O68" i="11"/>
  <c r="O48" i="11"/>
  <c r="L51" i="11"/>
  <c r="L56" i="11"/>
  <c r="L60" i="11"/>
  <c r="L63" i="11"/>
  <c r="L41" i="11"/>
  <c r="O30" i="11"/>
  <c r="O17" i="11"/>
  <c r="N19" i="11"/>
  <c r="L19" i="11"/>
  <c r="L24" i="11"/>
  <c r="N24" i="11"/>
  <c r="O8" i="11"/>
  <c r="L9" i="11"/>
  <c r="N9" i="11"/>
  <c r="L117" i="12"/>
  <c r="N117" i="12"/>
  <c r="N84" i="12"/>
  <c r="N85" i="12"/>
  <c r="N86" i="12"/>
  <c r="N87" i="12"/>
  <c r="N88" i="12"/>
  <c r="N89" i="12"/>
  <c r="I83" i="12"/>
  <c r="L90" i="12"/>
  <c r="L91" i="12"/>
  <c r="L83" i="12" s="1"/>
  <c r="L92" i="12"/>
  <c r="L93" i="12"/>
  <c r="L94" i="12"/>
  <c r="L95" i="12"/>
  <c r="L96" i="12"/>
  <c r="L97" i="12"/>
  <c r="L60" i="12"/>
  <c r="L61" i="12"/>
  <c r="L62" i="12"/>
  <c r="L63" i="12"/>
  <c r="L64" i="12"/>
  <c r="L65" i="12"/>
  <c r="L66" i="12"/>
  <c r="L67" i="12"/>
  <c r="N60" i="12"/>
  <c r="N61" i="12"/>
  <c r="N62" i="12"/>
  <c r="N63" i="12"/>
  <c r="N64" i="12"/>
  <c r="N65" i="12"/>
  <c r="N66" i="12"/>
  <c r="N67" i="12"/>
  <c r="L49" i="12"/>
  <c r="L50" i="12"/>
  <c r="L51" i="12"/>
  <c r="L52" i="12"/>
  <c r="L53" i="12"/>
  <c r="L54" i="12"/>
  <c r="L55" i="12"/>
  <c r="L56" i="12"/>
  <c r="L57" i="12"/>
  <c r="L58" i="12"/>
  <c r="L59" i="12"/>
  <c r="N49" i="12"/>
  <c r="N50" i="12"/>
  <c r="N51" i="12"/>
  <c r="N52" i="12"/>
  <c r="N53" i="12"/>
  <c r="N54" i="12"/>
  <c r="N55" i="12"/>
  <c r="N56" i="12"/>
  <c r="N57" i="12"/>
  <c r="N58" i="12"/>
  <c r="N59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L7" i="12"/>
  <c r="L14" i="11"/>
  <c r="L28" i="11"/>
  <c r="N99" i="11"/>
  <c r="L11" i="11"/>
  <c r="L12" i="11"/>
  <c r="L13" i="11"/>
  <c r="L15" i="11"/>
  <c r="L16" i="11"/>
  <c r="L46" i="11"/>
  <c r="L99" i="11"/>
  <c r="N29" i="11"/>
  <c r="N38" i="11"/>
  <c r="N40" i="11"/>
  <c r="L45" i="11"/>
  <c r="N46" i="11"/>
  <c r="L47" i="11"/>
  <c r="L50" i="11"/>
  <c r="L59" i="11"/>
  <c r="L61" i="11"/>
  <c r="L71" i="11"/>
  <c r="L74" i="11"/>
  <c r="N85" i="11"/>
  <c r="L86" i="11"/>
  <c r="N87" i="11"/>
  <c r="L88" i="11"/>
  <c r="N89" i="11"/>
  <c r="L90" i="11"/>
  <c r="L101" i="11"/>
  <c r="L107" i="11"/>
  <c r="L116" i="11"/>
  <c r="L119" i="11"/>
  <c r="L42" i="11"/>
  <c r="L29" i="11"/>
  <c r="L38" i="11"/>
  <c r="L40" i="11"/>
  <c r="N59" i="11"/>
  <c r="N61" i="11"/>
  <c r="N71" i="11"/>
  <c r="N74" i="11"/>
  <c r="N101" i="11"/>
  <c r="N107" i="11"/>
  <c r="N116" i="11"/>
  <c r="N119" i="11"/>
  <c r="N42" i="11"/>
  <c r="N117" i="11"/>
  <c r="N120" i="11"/>
  <c r="N104" i="11"/>
  <c r="N100" i="11"/>
  <c r="N102" i="11"/>
  <c r="L104" i="11"/>
  <c r="N106" i="11"/>
  <c r="N108" i="11"/>
  <c r="N86" i="11"/>
  <c r="N88" i="11"/>
  <c r="N90" i="11"/>
  <c r="L96" i="11"/>
  <c r="N96" i="11"/>
  <c r="N72" i="11"/>
  <c r="N75" i="11"/>
  <c r="L79" i="11"/>
  <c r="L81" i="11"/>
  <c r="N79" i="11"/>
  <c r="N81" i="11"/>
  <c r="N60" i="11"/>
  <c r="N63" i="11"/>
  <c r="N50" i="11"/>
  <c r="L52" i="11"/>
  <c r="N55" i="11"/>
  <c r="N56" i="11"/>
  <c r="N52" i="11"/>
  <c r="N47" i="11"/>
  <c r="L32" i="11"/>
  <c r="N36" i="11"/>
  <c r="N39" i="11"/>
  <c r="N41" i="11"/>
  <c r="L43" i="11"/>
  <c r="N45" i="11"/>
  <c r="N32" i="11"/>
  <c r="N43" i="11"/>
  <c r="L18" i="11"/>
  <c r="L20" i="11"/>
  <c r="L25" i="11"/>
  <c r="N28" i="11"/>
  <c r="N18" i="11"/>
  <c r="N20" i="11"/>
  <c r="N25" i="11"/>
  <c r="D6" i="11"/>
  <c r="K6" i="11" s="1"/>
  <c r="L10" i="11"/>
  <c r="N14" i="11"/>
  <c r="N10" i="11"/>
  <c r="L7" i="11"/>
  <c r="N7" i="11"/>
  <c r="M68" i="12"/>
  <c r="I115" i="12"/>
  <c r="M115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N7" i="12"/>
  <c r="M8" i="12"/>
  <c r="D6" i="12"/>
  <c r="K6" i="12" s="1"/>
  <c r="L116" i="12"/>
  <c r="L118" i="12"/>
  <c r="L119" i="12"/>
  <c r="L120" i="12"/>
  <c r="L121" i="12"/>
  <c r="L122" i="12"/>
  <c r="L123" i="12"/>
  <c r="N116" i="12"/>
  <c r="N118" i="12"/>
  <c r="N119" i="12"/>
  <c r="N120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I125" i="12"/>
  <c r="M48" i="12"/>
  <c r="M30" i="12"/>
  <c r="N31" i="12"/>
  <c r="N32" i="12"/>
  <c r="N33" i="12"/>
  <c r="N34" i="12"/>
  <c r="N35" i="12"/>
  <c r="M17" i="12"/>
  <c r="L9" i="12"/>
  <c r="L10" i="12"/>
  <c r="L11" i="12"/>
  <c r="L12" i="12"/>
  <c r="L13" i="12"/>
  <c r="L14" i="12"/>
  <c r="L15" i="12"/>
  <c r="L16" i="12"/>
  <c r="N9" i="12"/>
  <c r="N10" i="12"/>
  <c r="N11" i="12"/>
  <c r="N12" i="12"/>
  <c r="N13" i="12"/>
  <c r="N14" i="12"/>
  <c r="N15" i="12"/>
  <c r="N16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M83" i="11"/>
  <c r="M115" i="11"/>
  <c r="M6" i="11"/>
  <c r="L118" i="11"/>
  <c r="L121" i="11"/>
  <c r="L122" i="11"/>
  <c r="L123" i="11"/>
  <c r="I115" i="11"/>
  <c r="N69" i="11"/>
  <c r="N70" i="11"/>
  <c r="N73" i="11"/>
  <c r="N76" i="11"/>
  <c r="N77" i="11"/>
  <c r="N78" i="11"/>
  <c r="L69" i="11"/>
  <c r="L70" i="11"/>
  <c r="L73" i="11"/>
  <c r="L76" i="11"/>
  <c r="L77" i="11"/>
  <c r="L78" i="11"/>
  <c r="N118" i="11"/>
  <c r="N121" i="11"/>
  <c r="N122" i="11"/>
  <c r="N123" i="11"/>
  <c r="M30" i="11"/>
  <c r="M17" i="11"/>
  <c r="N11" i="11"/>
  <c r="N12" i="11"/>
  <c r="N13" i="11"/>
  <c r="N15" i="11"/>
  <c r="N16" i="11"/>
  <c r="L31" i="11"/>
  <c r="L33" i="11"/>
  <c r="L34" i="11"/>
  <c r="L35" i="11"/>
  <c r="L37" i="11"/>
  <c r="N44" i="11"/>
  <c r="L49" i="11"/>
  <c r="L53" i="11"/>
  <c r="L54" i="11"/>
  <c r="L57" i="11"/>
  <c r="L58" i="11"/>
  <c r="L62" i="11"/>
  <c r="L64" i="11"/>
  <c r="L65" i="11"/>
  <c r="L66" i="11"/>
  <c r="L67" i="11"/>
  <c r="N22" i="11"/>
  <c r="N31" i="11"/>
  <c r="N33" i="11"/>
  <c r="N34" i="11"/>
  <c r="N35" i="11"/>
  <c r="N37" i="11"/>
  <c r="L44" i="11"/>
  <c r="I30" i="11"/>
  <c r="I17" i="11"/>
  <c r="I48" i="11"/>
  <c r="I68" i="11"/>
  <c r="I83" i="11"/>
  <c r="L84" i="11"/>
  <c r="L91" i="11"/>
  <c r="L92" i="11"/>
  <c r="L93" i="11"/>
  <c r="L94" i="11"/>
  <c r="L95" i="11"/>
  <c r="L97" i="11"/>
  <c r="L98" i="11"/>
  <c r="L103" i="11"/>
  <c r="L105" i="11"/>
  <c r="L109" i="11"/>
  <c r="L110" i="11"/>
  <c r="L111" i="11"/>
  <c r="L112" i="11"/>
  <c r="N84" i="11"/>
  <c r="N91" i="11"/>
  <c r="N92" i="11"/>
  <c r="N93" i="11"/>
  <c r="N94" i="11"/>
  <c r="N95" i="11"/>
  <c r="N97" i="11"/>
  <c r="N98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57" i="11"/>
  <c r="N58" i="11"/>
  <c r="N62" i="11"/>
  <c r="N64" i="11"/>
  <c r="N65" i="11"/>
  <c r="N66" i="11"/>
  <c r="N67" i="11"/>
  <c r="L21" i="11"/>
  <c r="L22" i="11"/>
  <c r="L23" i="11"/>
  <c r="L26" i="11"/>
  <c r="L27" i="11"/>
  <c r="N21" i="11"/>
  <c r="N23" i="11"/>
  <c r="N26" i="11"/>
  <c r="N27" i="11"/>
  <c r="M8" i="11"/>
  <c r="I8" i="11"/>
  <c r="L17" i="12" l="1"/>
  <c r="L48" i="12"/>
  <c r="N48" i="12"/>
  <c r="N17" i="12"/>
  <c r="L8" i="11"/>
  <c r="L30" i="11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O115" i="10"/>
  <c r="D115" i="10"/>
  <c r="K115" i="10" s="1"/>
  <c r="O83" i="10"/>
  <c r="D83" i="10"/>
  <c r="K83" i="10" s="1"/>
  <c r="O68" i="10"/>
  <c r="D68" i="10"/>
  <c r="K68" i="10" s="1"/>
  <c r="O48" i="10"/>
  <c r="D48" i="10"/>
  <c r="K48" i="10" s="1"/>
  <c r="O30" i="10"/>
  <c r="D30" i="10"/>
  <c r="K30" i="10" s="1"/>
  <c r="O17" i="10"/>
  <c r="D17" i="10"/>
  <c r="K17" i="10" s="1"/>
  <c r="O8" i="10"/>
  <c r="D8" i="10"/>
  <c r="K8" i="10" s="1"/>
  <c r="O6" i="10"/>
  <c r="M6" i="10"/>
  <c r="L6" i="11" l="1"/>
  <c r="L6" i="12"/>
  <c r="N6" i="12"/>
  <c r="N6" i="11"/>
  <c r="M8" i="10"/>
  <c r="M48" i="10"/>
  <c r="M115" i="10"/>
  <c r="M83" i="10"/>
  <c r="M68" i="10"/>
  <c r="D6" i="10"/>
  <c r="K6" i="10" s="1"/>
  <c r="M30" i="10"/>
  <c r="N48" i="10"/>
  <c r="M17" i="10"/>
  <c r="L8" i="10"/>
  <c r="O6" i="9"/>
  <c r="M6" i="9"/>
  <c r="L115" i="10" l="1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O115" i="9"/>
  <c r="O83" i="9"/>
  <c r="O68" i="9"/>
  <c r="O48" i="9"/>
  <c r="O17" i="9"/>
  <c r="O30" i="9"/>
  <c r="M8" i="9"/>
  <c r="O8" i="9"/>
  <c r="M115" i="9" l="1"/>
  <c r="M48" i="9"/>
  <c r="M83" i="9"/>
  <c r="M68" i="9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<sst xmlns="http://schemas.openxmlformats.org/spreadsheetml/2006/main" count="987" uniqueCount="200">
  <si>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</si>
  <si>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</si>
  <si>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</si>
  <si>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</si>
  <si>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</si>
  <si>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</si>
  <si>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</si>
  <si>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</si>
  <si>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</si>
  <si>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</si>
  <si>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</si>
  <si>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</si>
  <si>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</si>
  <si>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</si>
  <si>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</si>
  <si>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</si>
  <si>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</si>
  <si>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</si>
  <si>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</si>
  <si>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</si>
  <si>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</si>
  <si>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</si>
  <si>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</si>
  <si>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</si>
  <si>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</si>
  <si>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</si>
  <si>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</si>
  <si>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</si>
  <si>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</si>
  <si>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</si>
  <si>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</si>
  <si>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</si>
  <si>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</si>
  <si>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</si>
  <si>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</si>
  <si>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</si>
  <si>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</si>
  <si>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</si>
  <si>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</si>
  <si>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</si>
  <si>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</si>
  <si>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</si>
  <si>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</si>
  <si>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</si>
  <si>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</si>
  <si>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</si>
  <si>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</si>
  <si>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</si>
  <si>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</si>
  <si>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</si>
  <si>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</si>
  <si>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</si>
  <si>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</si>
  <si>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</si>
  <si>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</si>
  <si>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</si>
  <si>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</si>
  <si>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</si>
  <si>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</si>
  <si>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</si>
  <si>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</si>
  <si>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</si>
  <si>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</si>
  <si>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</si>
  <si>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</si>
  <si>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</si>
  <si>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</si>
  <si>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</si>
  <si>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</si>
  <si>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</si>
  <si>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</si>
  <si>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</si>
  <si>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</si>
  <si>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</si>
  <si>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</si>
  <si>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</si>
  <si>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</si>
  <si>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</si>
  <si>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</si>
  <si>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</si>
  <si>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</si>
  <si>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</si>
  <si>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</si>
  <si>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</si>
  <si>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</si>
  <si>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</si>
  <si>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</si>
  <si>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</si>
  <si>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</si>
  <si>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</si>
  <si>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</si>
  <si>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</si>
  <si>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</si>
  <si>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</si>
  <si>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</si>
  <si>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</si>
  <si>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</si>
  <si>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</si>
  <si>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</si>
  <si>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</si>
  <si>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</si>
  <si>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</si>
  <si>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</si>
  <si>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</si>
  <si>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</si>
  <si>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</si>
  <si>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</si>
  <si>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</si>
  <si>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</si>
  <si>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</si>
  <si>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</si>
  <si>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</si>
  <si>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</si>
  <si>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</si>
  <si>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</si>
  <si>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</si>
  <si>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</si>
  <si>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</si>
  <si>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</si>
  <si>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</si>
  <si>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</si>
  <si>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</si>
  <si>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</si>
  <si>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</si>
  <si>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</si>
  <si>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</si>
  <si>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</si>
  <si>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</si>
  <si>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</si>
  <si>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</si>
  <si>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</si>
  <si>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</si>
  <si>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</si>
  <si>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</si>
  <si>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</si>
  <si>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</si>
  <si>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</si>
  <si>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</si>
  <si>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ИНФОРМАТИКА, 9 класс</t>
  </si>
  <si>
    <t>МАОУ СШ № 158 "Грани"</t>
  </si>
  <si>
    <t>отлично - более 4,5 баллов</t>
  </si>
  <si>
    <t>ИНФОРМАТИКА,  9 кл.</t>
  </si>
  <si>
    <t>хорошо - между расчётным средним баллом и 4,5</t>
  </si>
  <si>
    <t>нормально - между расчётным средним баллом и 3,5</t>
  </si>
  <si>
    <t>Чел.</t>
  </si>
  <si>
    <t>отметки по 5 -балльной шкале</t>
  </si>
  <si>
    <t>критично - меньше 3,5 баллов</t>
  </si>
  <si>
    <t>МАОУ Гимназия № 8</t>
  </si>
  <si>
    <t>МАОУ Гимназия № 9</t>
  </si>
  <si>
    <t xml:space="preserve">МАОУ Лицей № 7 </t>
  </si>
  <si>
    <t>МАОУ СШ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</si>
  <si>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</si>
  <si>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</si>
  <si>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</si>
  <si>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</si>
  <si>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</si>
  <si>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</si>
  <si>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</si>
  <si>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Гимназия № 11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</si>
  <si>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</si>
  <si>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</si>
  <si>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</si>
  <si>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</si>
  <si>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</si>
  <si>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</si>
  <si>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"КУГ №1 - Универс"</t>
  </si>
  <si>
    <t>МБОУ СШ № 3</t>
  </si>
  <si>
    <t xml:space="preserve">МБОУ СШ № 72 </t>
  </si>
  <si>
    <t>МАОУ СШ № 82</t>
  </si>
  <si>
    <t xml:space="preserve">МБОУ СШ № 133 </t>
  </si>
  <si>
    <t>МАОУ Гимназия №14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</si>
  <si>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</si>
  <si>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</si>
  <si>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</si>
  <si>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</si>
  <si>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</si>
  <si>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</si>
  <si>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</si>
  <si>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</si>
  <si>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</si>
  <si>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</si>
  <si>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</si>
  <si>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</si>
  <si>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</si>
  <si>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</si>
  <si>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</si>
  <si>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</si>
  <si>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</si>
  <si>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</si>
  <si>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</si>
  <si>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</si>
  <si>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</si>
  <si>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</si>
  <si>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</si>
  <si>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</si>
  <si>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МАОУ СШ № 156</t>
  </si>
  <si>
    <t>МАОУ СШ № 157</t>
  </si>
  <si>
    <t>МБОУ Гимназия  № 16</t>
  </si>
  <si>
    <t>МБОУ СШ № 10</t>
  </si>
  <si>
    <t>МАОУ СШ Комплекс "Покровский"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</si>
</sst>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39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0" fillId="0" borderId="0"/>
    <xf numFmtId="0" fontId="1" fillId="0" borderId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6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2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4" fillId="3" borderId="60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0" fontId="4" fillId="3" borderId="62" xfId="0" applyFont="1" applyFill="1" applyBorder="1" applyAlignment="1">
      <alignment wrapText="1"/>
    </xf>
    <xf numFmtId="0" fontId="4" fillId="3" borderId="63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8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7" fillId="9" borderId="0" xfId="0" applyFont="1" applyFill="1"/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3" fontId="0" fillId="2" borderId="25" xfId="0" applyNumberFormat="1" applyFill="1" applyBorder="1"/>
    <xf numFmtId="3" fontId="0" fillId="2" borderId="11" xfId="0" applyNumberFormat="1" applyFill="1" applyBorder="1"/>
    <xf numFmtId="2" fontId="0" fillId="2" borderId="11" xfId="0" applyNumberFormat="1" applyFill="1" applyBorder="1"/>
    <xf numFmtId="2" fontId="0" fillId="2" borderId="26" xfId="0" applyNumberFormat="1" applyFill="1" applyBorder="1"/>
    <xf numFmtId="3" fontId="0" fillId="2" borderId="20" xfId="0" applyNumberFormat="1" applyFill="1" applyBorder="1"/>
    <xf numFmtId="2" fontId="0" fillId="2" borderId="7" xfId="0" applyNumberFormat="1" applyFill="1" applyBorder="1"/>
    <xf numFmtId="2" fontId="0" fillId="2" borderId="21" xfId="0" applyNumberFormat="1" applyFill="1" applyBorder="1"/>
    <xf numFmtId="3" fontId="0" fillId="2" borderId="15" xfId="0" applyNumberFormat="1" applyFill="1" applyBorder="1"/>
    <xf numFmtId="3" fontId="0" fillId="2" borderId="10" xfId="0" applyNumberFormat="1" applyFill="1" applyBorder="1"/>
    <xf numFmtId="2" fontId="0" fillId="2" borderId="10" xfId="0" applyNumberFormat="1" applyFill="1" applyBorder="1"/>
    <xf numFmtId="2" fontId="0" fillId="2" borderId="22" xfId="0" applyNumberFormat="1" applyFill="1" applyBorder="1"/>
    <xf numFmtId="2" fontId="13" fillId="0" borderId="66" xfId="10" applyNumberFormat="1" applyBorder="1"/>
    <xf numFmtId="0" fontId="4" fillId="3" borderId="23" xfId="1" applyFont="1" applyFill="1" applyBorder="1" applyAlignment="1">
      <alignment horizontal="right" vertical="center"/>
    </xf>
    <xf numFmtId="0" fontId="4" fillId="3" borderId="33" xfId="0" applyFont="1" applyFill="1" applyBorder="1" applyAlignment="1">
      <alignment wrapText="1"/>
    </xf>
    <xf numFmtId="0" fontId="10" fillId="0" borderId="67" xfId="8" applyBorder="1"/>
    <xf numFmtId="2" fontId="10" fillId="0" borderId="68" xfId="8" applyNumberFormat="1" applyBorder="1"/>
    <xf numFmtId="2" fontId="10" fillId="0" borderId="69" xfId="8" applyNumberFormat="1" applyBorder="1"/>
    <xf numFmtId="2" fontId="4" fillId="2" borderId="18" xfId="0" applyNumberFormat="1" applyFont="1" applyFill="1" applyBorder="1" applyAlignment="1">
      <alignment horizontal="right" wrapText="1"/>
    </xf>
    <xf numFmtId="0" fontId="1" fillId="2" borderId="60" xfId="2" applyFont="1" applyFill="1" applyBorder="1" applyAlignment="1">
      <alignment horizontal="right" vertical="center" wrapText="1"/>
    </xf>
    <xf numFmtId="2" fontId="13" fillId="0" borderId="46" xfId="10" applyNumberFormat="1" applyBorder="1"/>
    <xf numFmtId="2" fontId="1" fillId="2" borderId="61" xfId="2" applyNumberFormat="1" applyFont="1" applyFill="1" applyBorder="1" applyAlignment="1">
      <alignment horizontal="right" vertical="center"/>
    </xf>
    <xf numFmtId="2" fontId="0" fillId="0" borderId="33" xfId="0" applyNumberFormat="1" applyFill="1" applyBorder="1"/>
    <xf numFmtId="3" fontId="0" fillId="0" borderId="33" xfId="0" applyNumberFormat="1" applyFill="1" applyBorder="1"/>
    <xf numFmtId="2" fontId="0" fillId="0" borderId="18" xfId="0" applyNumberFormat="1" applyFill="1" applyBorder="1"/>
    <xf numFmtId="2" fontId="0" fillId="0" borderId="7" xfId="0" applyNumberFormat="1" applyFill="1" applyBorder="1"/>
    <xf numFmtId="3" fontId="0" fillId="0" borderId="7" xfId="0" applyNumberFormat="1" applyFill="1" applyBorder="1"/>
    <xf numFmtId="2" fontId="0" fillId="0" borderId="21" xfId="0" applyNumberFormat="1" applyFill="1" applyBorder="1"/>
    <xf numFmtId="2" fontId="0" fillId="0" borderId="12" xfId="0" applyNumberFormat="1" applyFill="1" applyBorder="1"/>
    <xf numFmtId="3" fontId="0" fillId="0" borderId="12" xfId="0" applyNumberFormat="1" applyFill="1" applyBorder="1"/>
    <xf numFmtId="2" fontId="0" fillId="0" borderId="24" xfId="0" applyNumberFormat="1" applyFill="1" applyBorder="1"/>
    <xf numFmtId="2" fontId="0" fillId="0" borderId="11" xfId="0" applyNumberFormat="1" applyFill="1" applyBorder="1"/>
    <xf numFmtId="3" fontId="0" fillId="0" borderId="11" xfId="0" applyNumberFormat="1" applyFill="1" applyBorder="1"/>
    <xf numFmtId="2" fontId="0" fillId="0" borderId="26" xfId="0" applyNumberFormat="1" applyFill="1" applyBorder="1"/>
    <xf numFmtId="2" fontId="0" fillId="0" borderId="10" xfId="0" applyNumberFormat="1" applyFill="1" applyBorder="1"/>
    <xf numFmtId="3" fontId="0" fillId="0" borderId="10" xfId="0" applyNumberFormat="1" applyFill="1" applyBorder="1"/>
    <xf numFmtId="2" fontId="0" fillId="0" borderId="22" xfId="0" applyNumberFormat="1" applyFill="1" applyBorder="1"/>
    <xf numFmtId="2" fontId="10" fillId="0" borderId="70" xfId="11" applyNumberFormat="1" applyBorder="1"/>
    <xf numFmtId="2" fontId="1" fillId="0" borderId="7" xfId="20" applyNumberFormat="1" applyFont="1" applyBorder="1"/>
    <xf numFmtId="2" fontId="10" fillId="0" borderId="66" xfId="8" applyNumberFormat="1" applyBorder="1"/>
    <xf numFmtId="0" fontId="1" fillId="2" borderId="9" xfId="2" applyFont="1" applyFill="1" applyBorder="1" applyAlignment="1">
      <alignment horizontal="right" vertical="center" wrapText="1"/>
    </xf>
    <xf numFmtId="2" fontId="13" fillId="0" borderId="70" xfId="10" applyNumberFormat="1" applyBorder="1"/>
    <xf numFmtId="0" fontId="1" fillId="2" borderId="33" xfId="2" applyFont="1" applyFill="1" applyBorder="1" applyAlignment="1">
      <alignment horizontal="right" vertical="center" wrapText="1"/>
    </xf>
    <xf numFmtId="0" fontId="13" fillId="0" borderId="71" xfId="10" applyBorder="1"/>
    <xf numFmtId="2" fontId="10" fillId="0" borderId="70" xfId="8" applyNumberFormat="1" applyBorder="1"/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0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2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12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2" fontId="1" fillId="0" borderId="0" xfId="20" applyNumberFormat="1" applyFont="1"/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12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4" fillId="10" borderId="59" xfId="1" applyFont="1" applyFill="1" applyBorder="1" applyAlignment="1">
      <alignment horizontal="right" wrapText="1"/>
    </xf>
    <xf numFmtId="0" fontId="4" fillId="10" borderId="57" xfId="1" applyFont="1" applyFill="1" applyBorder="1" applyAlignment="1">
      <alignment horizontal="right" wrapText="1"/>
    </xf>
    <xf numFmtId="0" fontId="4" fillId="10" borderId="61" xfId="1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0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2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1" fillId="2" borderId="12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2" fontId="1" fillId="0" borderId="0" xfId="20" applyNumberFormat="1" applyFont="1"/>
    <xf numFmtId="0" fontId="1" fillId="2" borderId="7" xfId="20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1" fillId="2" borderId="11" xfId="20" applyFont="1" applyFill="1" applyBorder="1" applyAlignment="1">
      <alignment horizontal="right" wrapText="1"/>
    </xf>
    <xf numFmtId="0" fontId="4" fillId="10" borderId="59" xfId="1" applyFont="1" applyFill="1" applyBorder="1" applyAlignment="1">
      <alignment horizontal="right" wrapText="1"/>
    </xf>
    <xf numFmtId="0" fontId="1" fillId="2" borderId="7" xfId="20" applyFont="1" applyFill="1" applyBorder="1" applyAlignment="1">
      <alignment horizontal="right" wrapText="1"/>
    </xf>
    <xf numFmtId="0" fontId="4" fillId="10" borderId="7" xfId="1" applyFont="1" applyFill="1" applyBorder="1" applyAlignment="1">
      <alignment horizontal="right" wrapText="1"/>
    </xf>
    <xf numFmtId="3" fontId="0" fillId="0" borderId="72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4" fontId="0" fillId="0" borderId="72" xfId="0" applyNumberForma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4" fontId="0" fillId="0" borderId="75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" fontId="11" fillId="0" borderId="56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3" fontId="2" fillId="0" borderId="50" xfId="0" applyNumberFormat="1" applyFont="1" applyBorder="1" applyAlignment="1">
      <alignment horizontal="left"/>
    </xf>
    <xf numFmtId="4" fontId="2" fillId="0" borderId="31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5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2" fontId="2" fillId="0" borderId="29" xfId="0" applyNumberFormat="1" applyFont="1" applyBorder="1" applyAlignment="1">
      <alignment horizontal="left"/>
    </xf>
    <xf numFmtId="2" fontId="11" fillId="0" borderId="30" xfId="0" applyNumberFormat="1" applyFont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left"/>
    </xf>
    <xf numFmtId="3" fontId="2" fillId="0" borderId="29" xfId="0" applyNumberFormat="1" applyFont="1" applyFill="1" applyBorder="1" applyAlignment="1">
      <alignment horizontal="left"/>
    </xf>
    <xf numFmtId="2" fontId="2" fillId="0" borderId="3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2" fontId="11" fillId="0" borderId="5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left"/>
    </xf>
    <xf numFmtId="2" fontId="0" fillId="0" borderId="58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11" fillId="0" borderId="7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/>
    </xf>
    <xf numFmtId="0" fontId="1" fillId="0" borderId="0" xfId="9" applyBorder="1"/>
    <xf numFmtId="0" fontId="16" fillId="0" borderId="0" xfId="9" applyFont="1" applyBorder="1"/>
    <xf numFmtId="0" fontId="1" fillId="0" borderId="0" xfId="9" applyBorder="1" applyAlignment="1"/>
    <xf numFmtId="0" fontId="1" fillId="0" borderId="0" xfId="9" applyBorder="1" applyAlignment="1">
      <alignment horizontal="center" vertical="center"/>
    </xf>
    <xf numFmtId="0" fontId="7" fillId="11" borderId="0" xfId="1" applyFont="1" applyFill="1"/>
    <xf numFmtId="0" fontId="7" fillId="0" borderId="0" xfId="1" applyFont="1"/>
    <xf numFmtId="0" fontId="1" fillId="0" borderId="0" xfId="9" applyFont="1" applyBorder="1"/>
    <xf numFmtId="0" fontId="14" fillId="0" borderId="0" xfId="9" applyFont="1" applyBorder="1" applyAlignment="1">
      <alignment horizontal="center"/>
    </xf>
    <xf numFmtId="0" fontId="14" fillId="0" borderId="0" xfId="9" applyFont="1" applyBorder="1" applyAlignment="1"/>
    <xf numFmtId="0" fontId="1" fillId="0" borderId="0" xfId="9" applyFont="1" applyBorder="1" applyAlignment="1">
      <alignment horizontal="center" vertical="center"/>
    </xf>
    <xf numFmtId="0" fontId="2" fillId="0" borderId="0" xfId="9" applyFont="1" applyBorder="1" applyAlignment="1">
      <alignment horizontal="center" vertical="center"/>
    </xf>
    <xf numFmtId="0" fontId="7" fillId="5" borderId="0" xfId="1" applyFont="1" applyFill="1"/>
    <xf numFmtId="0" fontId="2" fillId="0" borderId="0" xfId="9" applyFont="1" applyBorder="1" applyAlignment="1">
      <alignment horizontal="center"/>
    </xf>
    <xf numFmtId="0" fontId="2" fillId="0" borderId="0" xfId="9" applyFont="1" applyBorder="1" applyAlignment="1"/>
    <xf numFmtId="0" fontId="7" fillId="9" borderId="0" xfId="1" applyFont="1" applyFill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7" fillId="4" borderId="0" xfId="1" applyFont="1" applyFill="1"/>
    <xf numFmtId="0" fontId="3" fillId="0" borderId="6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/>
    </xf>
    <xf numFmtId="1" fontId="5" fillId="0" borderId="31" xfId="1" applyNumberFormat="1" applyFont="1" applyBorder="1" applyAlignment="1">
      <alignment horizontal="center" vertical="center"/>
    </xf>
    <xf numFmtId="2" fontId="17" fillId="2" borderId="30" xfId="23" applyNumberFormat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 wrapText="1"/>
    </xf>
    <xf numFmtId="0" fontId="3" fillId="0" borderId="29" xfId="1" applyFont="1" applyBorder="1" applyAlignment="1">
      <alignment horizontal="left" vertical="center"/>
    </xf>
    <xf numFmtId="1" fontId="3" fillId="0" borderId="31" xfId="1" applyNumberFormat="1" applyFont="1" applyBorder="1" applyAlignment="1">
      <alignment horizontal="left" vertical="center"/>
    </xf>
    <xf numFmtId="2" fontId="3" fillId="0" borderId="30" xfId="1" applyNumberFormat="1" applyFont="1" applyBorder="1" applyAlignment="1">
      <alignment horizontal="left" vertical="center" wrapText="1"/>
    </xf>
    <xf numFmtId="0" fontId="4" fillId="0" borderId="20" xfId="1" applyFont="1" applyBorder="1" applyAlignment="1">
      <alignment horizontal="right"/>
    </xf>
    <xf numFmtId="0" fontId="1" fillId="0" borderId="7" xfId="9" applyFont="1" applyFill="1" applyBorder="1" applyAlignment="1" applyProtection="1">
      <alignment horizontal="center"/>
      <protection locked="0"/>
    </xf>
    <xf numFmtId="0" fontId="1" fillId="0" borderId="7" xfId="1" applyFont="1" applyBorder="1" applyAlignment="1">
      <alignment horizontal="left" wrapText="1"/>
    </xf>
    <xf numFmtId="0" fontId="10" fillId="0" borderId="70" xfId="24" applyBorder="1"/>
    <xf numFmtId="1" fontId="10" fillId="0" borderId="34" xfId="24" applyNumberFormat="1" applyBorder="1"/>
    <xf numFmtId="2" fontId="1" fillId="2" borderId="21" xfId="16" applyNumberFormat="1" applyFont="1" applyFill="1" applyBorder="1" applyAlignment="1">
      <alignment horizontal="right"/>
    </xf>
    <xf numFmtId="0" fontId="16" fillId="0" borderId="0" xfId="9" applyFont="1"/>
    <xf numFmtId="0" fontId="1" fillId="0" borderId="12" xfId="9" applyFont="1" applyFill="1" applyBorder="1" applyAlignment="1" applyProtection="1">
      <alignment horizontal="center"/>
      <protection locked="0"/>
    </xf>
    <xf numFmtId="0" fontId="1" fillId="0" borderId="12" xfId="1" applyFont="1" applyBorder="1" applyAlignment="1">
      <alignment horizontal="left" wrapText="1"/>
    </xf>
    <xf numFmtId="2" fontId="1" fillId="2" borderId="24" xfId="16" applyNumberFormat="1" applyFont="1" applyFill="1" applyBorder="1" applyAlignment="1">
      <alignment horizontal="right"/>
    </xf>
    <xf numFmtId="0" fontId="2" fillId="0" borderId="29" xfId="9" applyFont="1" applyFill="1" applyBorder="1" applyAlignment="1" applyProtection="1">
      <alignment horizontal="center" vertical="center"/>
      <protection locked="0"/>
    </xf>
    <xf numFmtId="0" fontId="2" fillId="0" borderId="29" xfId="1" applyFont="1" applyFill="1" applyBorder="1" applyAlignment="1">
      <alignment horizontal="left" vertical="center" wrapText="1"/>
    </xf>
    <xf numFmtId="0" fontId="2" fillId="2" borderId="29" xfId="16" applyFont="1" applyFill="1" applyBorder="1" applyAlignment="1">
      <alignment horizontal="left" vertical="center" wrapText="1"/>
    </xf>
    <xf numFmtId="1" fontId="2" fillId="2" borderId="29" xfId="16" applyNumberFormat="1" applyFont="1" applyFill="1" applyBorder="1" applyAlignment="1">
      <alignment horizontal="left" vertical="center"/>
    </xf>
    <xf numFmtId="2" fontId="2" fillId="2" borderId="30" xfId="16" applyNumberFormat="1" applyFont="1" applyFill="1" applyBorder="1" applyAlignment="1">
      <alignment horizontal="left" vertical="center"/>
    </xf>
    <xf numFmtId="0" fontId="4" fillId="0" borderId="11" xfId="1" applyFont="1" applyBorder="1" applyAlignment="1">
      <alignment horizontal="right" vertical="center"/>
    </xf>
    <xf numFmtId="0" fontId="1" fillId="0" borderId="11" xfId="9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>
      <alignment horizontal="left" vertical="center" wrapText="1"/>
    </xf>
    <xf numFmtId="0" fontId="1" fillId="2" borderId="11" xfId="16" applyFont="1" applyFill="1" applyBorder="1" applyAlignment="1">
      <alignment horizontal="right" vertical="center" wrapText="1"/>
    </xf>
    <xf numFmtId="1" fontId="1" fillId="2" borderId="11" xfId="16" applyNumberFormat="1" applyFont="1" applyFill="1" applyBorder="1" applyAlignment="1">
      <alignment horizontal="right" vertical="center"/>
    </xf>
    <xf numFmtId="2" fontId="1" fillId="2" borderId="11" xfId="16" applyNumberFormat="1" applyFont="1" applyFill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1" fillId="0" borderId="7" xfId="9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>
      <alignment horizontal="left" vertical="center" wrapText="1"/>
    </xf>
    <xf numFmtId="0" fontId="1" fillId="2" borderId="7" xfId="16" applyFont="1" applyFill="1" applyBorder="1" applyAlignment="1">
      <alignment horizontal="right" vertical="center" wrapText="1"/>
    </xf>
    <xf numFmtId="1" fontId="1" fillId="2" borderId="7" xfId="16" applyNumberFormat="1" applyFont="1" applyFill="1" applyBorder="1" applyAlignment="1">
      <alignment horizontal="right" vertical="center"/>
    </xf>
    <xf numFmtId="2" fontId="1" fillId="2" borderId="7" xfId="16" applyNumberFormat="1" applyFont="1" applyFill="1" applyBorder="1" applyAlignment="1">
      <alignment horizontal="right" vertical="center"/>
    </xf>
    <xf numFmtId="0" fontId="4" fillId="0" borderId="25" xfId="1" applyFont="1" applyBorder="1" applyAlignment="1">
      <alignment horizontal="right"/>
    </xf>
    <xf numFmtId="0" fontId="1" fillId="0" borderId="11" xfId="9" applyFont="1" applyFill="1" applyBorder="1" applyAlignment="1" applyProtection="1">
      <alignment horizontal="center"/>
      <protection locked="0"/>
    </xf>
    <xf numFmtId="0" fontId="10" fillId="0" borderId="79" xfId="24" applyBorder="1" applyAlignment="1">
      <alignment horizontal="right"/>
    </xf>
    <xf numFmtId="1" fontId="10" fillId="0" borderId="40" xfId="24" applyNumberFormat="1" applyBorder="1" applyAlignment="1">
      <alignment horizontal="right"/>
    </xf>
    <xf numFmtId="2" fontId="1" fillId="2" borderId="26" xfId="16" applyNumberFormat="1" applyFont="1" applyFill="1" applyBorder="1" applyAlignment="1">
      <alignment horizontal="right"/>
    </xf>
    <xf numFmtId="0" fontId="1" fillId="0" borderId="7" xfId="1" applyFont="1" applyFill="1" applyBorder="1" applyAlignment="1">
      <alignment horizontal="left" wrapText="1"/>
    </xf>
    <xf numFmtId="1" fontId="1" fillId="0" borderId="7" xfId="25" applyNumberFormat="1" applyFont="1" applyBorder="1" applyAlignment="1">
      <alignment horizontal="center" vertical="center"/>
    </xf>
    <xf numFmtId="1" fontId="1" fillId="2" borderId="7" xfId="16" applyNumberFormat="1" applyFont="1" applyFill="1" applyBorder="1" applyAlignment="1">
      <alignment horizontal="center"/>
    </xf>
    <xf numFmtId="0" fontId="2" fillId="0" borderId="29" xfId="1" applyFont="1" applyBorder="1" applyAlignment="1">
      <alignment horizontal="left" vertical="center" wrapText="1"/>
    </xf>
    <xf numFmtId="0" fontId="1" fillId="0" borderId="0" xfId="9"/>
    <xf numFmtId="0" fontId="1" fillId="0" borderId="11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right"/>
    </xf>
    <xf numFmtId="0" fontId="10" fillId="0" borderId="7" xfId="24" applyBorder="1" applyAlignment="1">
      <alignment horizontal="right"/>
    </xf>
    <xf numFmtId="1" fontId="10" fillId="0" borderId="7" xfId="24" applyNumberFormat="1" applyBorder="1" applyAlignment="1">
      <alignment horizontal="right"/>
    </xf>
    <xf numFmtId="0" fontId="1" fillId="0" borderId="11" xfId="1" applyFont="1" applyBorder="1" applyAlignment="1">
      <alignment horizontal="left" wrapText="1"/>
    </xf>
    <xf numFmtId="1" fontId="1" fillId="0" borderId="11" xfId="25" applyNumberFormat="1" applyFont="1" applyBorder="1" applyAlignment="1">
      <alignment horizontal="right" vertical="center"/>
    </xf>
    <xf numFmtId="2" fontId="18" fillId="2" borderId="26" xfId="16" applyNumberFormat="1" applyFont="1" applyFill="1" applyBorder="1" applyAlignment="1">
      <alignment horizontal="right"/>
    </xf>
    <xf numFmtId="0" fontId="10" fillId="0" borderId="70" xfId="24" applyBorder="1" applyAlignment="1">
      <alignment horizontal="right"/>
    </xf>
    <xf numFmtId="1" fontId="10" fillId="0" borderId="34" xfId="24" applyNumberFormat="1" applyBorder="1" applyAlignment="1">
      <alignment horizontal="right"/>
    </xf>
    <xf numFmtId="2" fontId="18" fillId="2" borderId="21" xfId="16" applyNumberFormat="1" applyFont="1" applyFill="1" applyBorder="1" applyAlignment="1">
      <alignment horizontal="right"/>
    </xf>
    <xf numFmtId="1" fontId="1" fillId="0" borderId="7" xfId="25" applyNumberFormat="1" applyFont="1" applyBorder="1" applyAlignment="1">
      <alignment horizontal="right" vertical="center"/>
    </xf>
    <xf numFmtId="2" fontId="19" fillId="2" borderId="30" xfId="16" applyNumberFormat="1" applyFont="1" applyFill="1" applyBorder="1" applyAlignment="1">
      <alignment horizontal="left" vertical="center"/>
    </xf>
    <xf numFmtId="2" fontId="18" fillId="2" borderId="11" xfId="16" applyNumberFormat="1" applyFont="1" applyFill="1" applyBorder="1" applyAlignment="1">
      <alignment horizontal="right" vertical="center"/>
    </xf>
    <xf numFmtId="2" fontId="18" fillId="2" borderId="7" xfId="16" applyNumberFormat="1" applyFont="1" applyFill="1" applyBorder="1" applyAlignment="1">
      <alignment horizontal="right" vertical="center"/>
    </xf>
    <xf numFmtId="0" fontId="1" fillId="0" borderId="11" xfId="9" applyFont="1" applyFill="1" applyBorder="1" applyAlignment="1" applyProtection="1">
      <alignment horizontal="left" vertical="top" wrapText="1"/>
      <protection locked="0"/>
    </xf>
    <xf numFmtId="0" fontId="1" fillId="0" borderId="7" xfId="9" applyFont="1" applyFill="1" applyBorder="1" applyAlignment="1" applyProtection="1">
      <alignment horizontal="left" vertical="top" wrapText="1"/>
      <protection locked="0"/>
    </xf>
    <xf numFmtId="1" fontId="10" fillId="0" borderId="0" xfId="24" applyNumberFormat="1" applyBorder="1" applyAlignment="1">
      <alignment horizontal="right"/>
    </xf>
    <xf numFmtId="0" fontId="2" fillId="0" borderId="29" xfId="9" applyFont="1" applyFill="1" applyBorder="1" applyAlignment="1" applyProtection="1">
      <alignment horizontal="left" vertical="center" wrapText="1"/>
      <protection locked="0"/>
    </xf>
    <xf numFmtId="0" fontId="1" fillId="0" borderId="11" xfId="9" applyFont="1" applyFill="1" applyBorder="1" applyAlignment="1" applyProtection="1">
      <alignment horizontal="left" vertical="center" wrapText="1"/>
      <protection locked="0"/>
    </xf>
    <xf numFmtId="0" fontId="1" fillId="0" borderId="7" xfId="9" applyFont="1" applyFill="1" applyBorder="1" applyAlignment="1" applyProtection="1">
      <alignment horizontal="left" vertical="center" wrapText="1"/>
      <protection locked="0"/>
    </xf>
    <xf numFmtId="0" fontId="10" fillId="0" borderId="79" xfId="24" applyBorder="1"/>
    <xf numFmtId="1" fontId="10" fillId="0" borderId="40" xfId="24" applyNumberFormat="1" applyBorder="1"/>
    <xf numFmtId="2" fontId="20" fillId="2" borderId="30" xfId="23" applyNumberFormat="1" applyFont="1" applyFill="1" applyBorder="1" applyAlignment="1">
      <alignment horizontal="left" vertical="center"/>
    </xf>
    <xf numFmtId="2" fontId="21" fillId="2" borderId="11" xfId="23" applyNumberFormat="1" applyFont="1" applyFill="1" applyBorder="1" applyAlignment="1">
      <alignment horizontal="right" vertical="center"/>
    </xf>
    <xf numFmtId="2" fontId="21" fillId="2" borderId="7" xfId="23" applyNumberFormat="1" applyFont="1" applyFill="1" applyBorder="1" applyAlignment="1">
      <alignment horizontal="right" vertical="center"/>
    </xf>
    <xf numFmtId="2" fontId="1" fillId="2" borderId="7" xfId="16" applyNumberFormat="1" applyFont="1" applyFill="1" applyBorder="1" applyAlignment="1">
      <alignment horizontal="right"/>
    </xf>
    <xf numFmtId="0" fontId="4" fillId="0" borderId="6" xfId="1" applyFont="1" applyBorder="1" applyAlignment="1">
      <alignment horizontal="right"/>
    </xf>
    <xf numFmtId="1" fontId="1" fillId="2" borderId="33" xfId="16" applyNumberFormat="1" applyFont="1" applyFill="1" applyBorder="1" applyAlignment="1">
      <alignment horizontal="right"/>
    </xf>
    <xf numFmtId="2" fontId="1" fillId="2" borderId="18" xfId="16" applyNumberFormat="1" applyFont="1" applyFill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1" fillId="0" borderId="10" xfId="9" applyFont="1" applyFill="1" applyBorder="1" applyAlignment="1" applyProtection="1">
      <alignment horizontal="center"/>
      <protection locked="0"/>
    </xf>
    <xf numFmtId="0" fontId="1" fillId="0" borderId="10" xfId="1" applyFont="1" applyFill="1" applyBorder="1" applyAlignment="1">
      <alignment horizontal="left" wrapText="1"/>
    </xf>
    <xf numFmtId="0" fontId="10" fillId="0" borderId="80" xfId="24" applyBorder="1" applyAlignment="1">
      <alignment horizontal="right"/>
    </xf>
    <xf numFmtId="1" fontId="10" fillId="0" borderId="38" xfId="24" applyNumberFormat="1" applyBorder="1" applyAlignment="1">
      <alignment horizontal="right"/>
    </xf>
    <xf numFmtId="2" fontId="1" fillId="2" borderId="22" xfId="16" applyNumberFormat="1" applyFont="1" applyFill="1" applyBorder="1" applyAlignment="1">
      <alignment horizontal="right"/>
    </xf>
    <xf numFmtId="0" fontId="1" fillId="0" borderId="0" xfId="9" applyFont="1"/>
    <xf numFmtId="0" fontId="1" fillId="0" borderId="0" xfId="2" applyFont="1"/>
    <xf numFmtId="0" fontId="6" fillId="0" borderId="0" xfId="1" applyFont="1" applyBorder="1" applyAlignment="1">
      <alignment horizontal="right" vertical="top" wrapText="1"/>
    </xf>
    <xf numFmtId="2" fontId="15" fillId="2" borderId="7" xfId="2" applyNumberFormat="1" applyFont="1" applyFill="1" applyBorder="1" applyAlignment="1">
      <alignment horizontal="right" vertical="center"/>
    </xf>
    <xf numFmtId="0" fontId="1" fillId="0" borderId="0" xfId="9" applyFont="1" applyAlignment="1">
      <alignment horizontal="center" vertical="center"/>
    </xf>
    <xf numFmtId="0" fontId="1" fillId="0" borderId="0" xfId="9" applyAlignment="1">
      <alignment horizontal="center" vertical="center"/>
    </xf>
    <xf numFmtId="0" fontId="4" fillId="0" borderId="13" xfId="1" applyFont="1" applyBorder="1" applyAlignment="1">
      <alignment horizontal="right" vertical="center"/>
    </xf>
    <xf numFmtId="0" fontId="1" fillId="0" borderId="3" xfId="9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1" fillId="2" borderId="3" xfId="16" applyFont="1" applyFill="1" applyBorder="1" applyAlignment="1">
      <alignment horizontal="right" vertical="center" wrapText="1"/>
    </xf>
    <xf numFmtId="1" fontId="1" fillId="2" borderId="3" xfId="16" applyNumberFormat="1" applyFont="1" applyFill="1" applyBorder="1" applyAlignment="1">
      <alignment horizontal="right" vertical="center"/>
    </xf>
    <xf numFmtId="2" fontId="1" fillId="2" borderId="19" xfId="16" applyNumberFormat="1" applyFont="1" applyFill="1" applyBorder="1" applyAlignment="1">
      <alignment horizontal="right" vertical="center"/>
    </xf>
    <xf numFmtId="0" fontId="4" fillId="0" borderId="20" xfId="1" applyFont="1" applyBorder="1" applyAlignment="1">
      <alignment horizontal="right" vertical="center"/>
    </xf>
    <xf numFmtId="2" fontId="1" fillId="2" borderId="21" xfId="16" applyNumberFormat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left" wrapText="1"/>
    </xf>
    <xf numFmtId="2" fontId="18" fillId="2" borderId="22" xfId="16" applyNumberFormat="1" applyFont="1" applyFill="1" applyBorder="1" applyAlignment="1">
      <alignment horizontal="right"/>
    </xf>
  </cellXfs>
  <cellStyles count="39">
    <cellStyle name="Excel Built-in Normal" xfId="3"/>
    <cellStyle name="Excel Built-in Normal 1" xfId="4"/>
    <cellStyle name="Excel Built-in Normal 2" xfId="5"/>
    <cellStyle name="TableStyleLight1" xfId="6"/>
    <cellStyle name="Денежный 2" xfId="26"/>
    <cellStyle name="Обычный" xfId="0" builtinId="0"/>
    <cellStyle name="Обычный 2" xfId="1"/>
    <cellStyle name="Обычный 2 2" xfId="2"/>
    <cellStyle name="Обычный 2 2 2" xfId="25"/>
    <cellStyle name="Обычный 2 2 3" xfId="27"/>
    <cellStyle name="Обычный 2 2 4" xfId="28"/>
    <cellStyle name="Обычный 2 3" xfId="13"/>
    <cellStyle name="Обычный 2 3 2" xfId="29"/>
    <cellStyle name="Обычный 2 3 3" xfId="30"/>
    <cellStyle name="Обычный 2 4" xfId="31"/>
    <cellStyle name="Обычный 3" xfId="7"/>
    <cellStyle name="Обычный 3 2" xfId="8"/>
    <cellStyle name="Обычный 3 2 2" xfId="32"/>
    <cellStyle name="Обычный 3 2 3" xfId="33"/>
    <cellStyle name="Обычный 3 2 4" xfId="34"/>
    <cellStyle name="Обычный 3 3" xfId="9"/>
    <cellStyle name="Обычный 3 4" xfId="35"/>
    <cellStyle name="Обычный 4" xfId="10"/>
    <cellStyle name="Обычный 4 2" xfId="12"/>
    <cellStyle name="Обычный 4 2 2" xfId="15"/>
    <cellStyle name="Обычный 4 3" xfId="17"/>
    <cellStyle name="Обычный 4 3 2" xfId="36"/>
    <cellStyle name="Обычный 4 4" xfId="19"/>
    <cellStyle name="Обычный 4 5" xfId="21"/>
    <cellStyle name="Обычный 4 6" xfId="14"/>
    <cellStyle name="Обычный 5" xfId="11"/>
    <cellStyle name="Обычный 5 2" xfId="16"/>
    <cellStyle name="Обычный 5 3" xfId="24"/>
    <cellStyle name="Обычный 6" xfId="18"/>
    <cellStyle name="Обычный 6 2" xfId="37"/>
    <cellStyle name="Обычный 7" xfId="20"/>
    <cellStyle name="Обычный 7 2" xfId="38"/>
    <cellStyle name="Обычный 8" xfId="22"/>
    <cellStyle name="Процентный 2" xfId="23"/>
  </cellStyles>
  <dxfs count="236"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28515625" customWidth="1"/>
    <col min="10" max="15" width="6.7109375" customWidth="1"/>
    <col min="16" max="21" width="7.7109375" customWidth="1"/>
    <col min="22" max="33" width="6.7109375" customWidth="1"/>
  </cols>
  <sheetData>
    <row r="1" spans="1:33" ht="18" customHeight="1" x14ac:dyDescent="0.25">
      <c r="D1" s="112"/>
      <c r="E1" s="17" t="s">
        <v>131</v>
      </c>
      <c r="F1" s="300"/>
      <c r="G1" s="300"/>
      <c r="H1" s="300"/>
      <c r="I1" s="300"/>
      <c r="K1" s="17"/>
      <c r="L1" s="17"/>
      <c r="P1" s="330"/>
      <c r="Q1" s="17" t="s">
        <v>132</v>
      </c>
    </row>
    <row r="2" spans="1:33" ht="18" customHeight="1" x14ac:dyDescent="0.25">
      <c r="A2" s="4"/>
      <c r="B2" s="479" t="s">
        <v>138</v>
      </c>
      <c r="C2" s="479"/>
      <c r="D2" s="27"/>
      <c r="E2" s="17" t="s">
        <v>133</v>
      </c>
      <c r="F2" s="300"/>
      <c r="G2" s="300"/>
      <c r="H2" s="300"/>
      <c r="I2" s="300"/>
      <c r="K2" s="17"/>
      <c r="L2" s="17"/>
      <c r="P2" s="18"/>
      <c r="Q2" s="17" t="s">
        <v>134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482" t="s">
        <v>0</v>
      </c>
      <c r="B4" s="484" t="s">
        <v>135</v>
      </c>
      <c r="C4" s="484" t="s">
        <v>2</v>
      </c>
      <c r="D4" s="475" t="s">
        <v>124</v>
      </c>
      <c r="E4" s="473"/>
      <c r="F4" s="473"/>
      <c r="G4" s="473"/>
      <c r="H4" s="473"/>
      <c r="I4" s="474"/>
      <c r="J4" s="475" t="s">
        <v>125</v>
      </c>
      <c r="K4" s="473"/>
      <c r="L4" s="473"/>
      <c r="M4" s="473"/>
      <c r="N4" s="473"/>
      <c r="O4" s="474"/>
      <c r="P4" s="475" t="s">
        <v>126</v>
      </c>
      <c r="Q4" s="473"/>
      <c r="R4" s="473"/>
      <c r="S4" s="473"/>
      <c r="T4" s="473"/>
      <c r="U4" s="474"/>
      <c r="V4" s="475" t="s">
        <v>127</v>
      </c>
      <c r="W4" s="473"/>
      <c r="X4" s="473"/>
      <c r="Y4" s="473"/>
      <c r="Z4" s="473"/>
      <c r="AA4" s="474"/>
      <c r="AB4" s="476" t="s">
        <v>128</v>
      </c>
      <c r="AC4" s="477"/>
      <c r="AD4" s="477"/>
      <c r="AE4" s="477"/>
      <c r="AF4" s="477"/>
      <c r="AG4" s="478"/>
    </row>
    <row r="5" spans="1:33" ht="15" customHeight="1" thickBot="1" x14ac:dyDescent="0.3">
      <c r="A5" s="483"/>
      <c r="B5" s="485"/>
      <c r="C5" s="485"/>
      <c r="D5" s="86">
        <v>2018</v>
      </c>
      <c r="E5" s="87">
        <v>2019</v>
      </c>
      <c r="F5" s="87">
        <v>2020</v>
      </c>
      <c r="G5" s="87">
        <v>2021</v>
      </c>
      <c r="H5" s="329">
        <v>2022</v>
      </c>
      <c r="I5" s="88">
        <v>2023</v>
      </c>
      <c r="J5" s="86">
        <v>2018</v>
      </c>
      <c r="K5" s="87">
        <v>2019</v>
      </c>
      <c r="L5" s="87">
        <v>2020</v>
      </c>
      <c r="M5" s="87">
        <v>2021</v>
      </c>
      <c r="N5" s="472">
        <v>2022</v>
      </c>
      <c r="O5" s="88">
        <v>2023</v>
      </c>
      <c r="P5" s="301">
        <v>2018</v>
      </c>
      <c r="Q5" s="87">
        <v>2019</v>
      </c>
      <c r="R5" s="87">
        <v>2020</v>
      </c>
      <c r="S5" s="87">
        <v>2021</v>
      </c>
      <c r="T5" s="329">
        <v>2022</v>
      </c>
      <c r="U5" s="88">
        <v>2023</v>
      </c>
      <c r="V5" s="435">
        <v>2018</v>
      </c>
      <c r="W5" s="436">
        <v>2019</v>
      </c>
      <c r="X5" s="436">
        <v>2020</v>
      </c>
      <c r="Y5" s="436">
        <v>2021</v>
      </c>
      <c r="Z5" s="471">
        <v>2022</v>
      </c>
      <c r="AA5" s="517">
        <v>2023</v>
      </c>
      <c r="AB5" s="435">
        <v>2018</v>
      </c>
      <c r="AC5" s="436">
        <v>2019</v>
      </c>
      <c r="AD5" s="436">
        <v>2020</v>
      </c>
      <c r="AE5" s="437">
        <v>2021</v>
      </c>
      <c r="AF5" s="494">
        <v>2022</v>
      </c>
      <c r="AG5" s="501">
        <v>2023</v>
      </c>
    </row>
    <row r="6" spans="1:33" ht="15" customHeight="1" thickBot="1" x14ac:dyDescent="0.3">
      <c r="A6" s="29">
        <f>A15+A28+A46+A66+A81+A112+A122</f>
        <v>109</v>
      </c>
      <c r="B6" s="480" t="s">
        <v>136</v>
      </c>
      <c r="C6" s="481"/>
      <c r="D6" s="442">
        <f>'Информатика-9 2018 расклад'!K6</f>
        <v>2719</v>
      </c>
      <c r="E6" s="443">
        <f>'Информатика-9 2019 расклад'!K6</f>
        <v>3372</v>
      </c>
      <c r="F6" s="443">
        <f>'Информатика-9 2020 расклад'!K6</f>
        <v>0</v>
      </c>
      <c r="G6" s="443">
        <f>'Информатика-9 2021 расклад'!K6</f>
        <v>0</v>
      </c>
      <c r="H6" s="444">
        <f>'Информатика-9 2022 расклад'!K6</f>
        <v>3941</v>
      </c>
      <c r="I6" s="502">
        <f>' Информатика-9 2023 расклад'!K6</f>
        <v>4539</v>
      </c>
      <c r="J6" s="442">
        <f>'Информатика-9 2018 расклад'!L6</f>
        <v>1599.9929999999999</v>
      </c>
      <c r="K6" s="443">
        <f>'Информатика-9 2019 расклад'!L6</f>
        <v>2074.0211000000004</v>
      </c>
      <c r="L6" s="443">
        <f>'Информатика-9 2020 расклад'!L6</f>
        <v>0</v>
      </c>
      <c r="M6" s="443">
        <f>'Информатика-9 2021 расклад'!L6</f>
        <v>0</v>
      </c>
      <c r="N6" s="444">
        <f>'Информатика-9 2022 расклад'!L6</f>
        <v>2336</v>
      </c>
      <c r="O6" s="502">
        <f>' Информатика-9 2023 расклад'!L6</f>
        <v>2912</v>
      </c>
      <c r="P6" s="445">
        <f>'Информатика-9 2018 расклад'!M6</f>
        <v>57.661132075471698</v>
      </c>
      <c r="Q6" s="446">
        <f>'Информатика-9 2019 расклад'!M6</f>
        <v>59.814733369983522</v>
      </c>
      <c r="R6" s="446">
        <f>'Информатика-9 2020 расклад'!M6</f>
        <v>0</v>
      </c>
      <c r="S6" s="446">
        <f>'Информатика-9 2021 расклад'!M6</f>
        <v>0</v>
      </c>
      <c r="T6" s="447">
        <f>'Информатика-9 2022 расклад'!M6</f>
        <v>59.478467679610134</v>
      </c>
      <c r="U6" s="508">
        <f>' Информатика-9 2023 расклад'!M6</f>
        <v>64.155100242344133</v>
      </c>
      <c r="V6" s="514">
        <f>'Информатика-9 2018 расклад'!N6</f>
        <v>46.999700000000004</v>
      </c>
      <c r="W6" s="515">
        <f>'Информатика-9 2019 расклад'!N6</f>
        <v>53.990099999999998</v>
      </c>
      <c r="X6" s="515">
        <f>'Информатика-9 2020 расклад'!N6</f>
        <v>0</v>
      </c>
      <c r="Y6" s="515">
        <f>'Информатика-9 2021 расклад'!N6</f>
        <v>0</v>
      </c>
      <c r="Z6" s="516">
        <f>'Информатика-9 2022 расклад'!N6</f>
        <v>27</v>
      </c>
      <c r="AA6" s="518">
        <f>' Информатика-9 2023 расклад'!N6</f>
        <v>79</v>
      </c>
      <c r="AB6" s="448">
        <f>'Информатика-9 2018 расклад'!O6</f>
        <v>2.0466981132075466</v>
      </c>
      <c r="AC6" s="449">
        <f>'Информатика-9 2019 расклад'!O6</f>
        <v>2.0608411214953266</v>
      </c>
      <c r="AD6" s="449">
        <f>'Информатика-9 2020 расклад'!O6</f>
        <v>0</v>
      </c>
      <c r="AE6" s="450">
        <f>'Информатика-9 2021 расклад'!O6</f>
        <v>0</v>
      </c>
      <c r="AF6" s="495">
        <f>'Информатика-9 2022 расклад'!O6</f>
        <v>0.7676935483816939</v>
      </c>
      <c r="AG6" s="451">
        <f>' Информатика-9 2023 расклад'!O6</f>
        <v>1.740471469486671</v>
      </c>
    </row>
    <row r="7" spans="1:33" ht="15" customHeight="1" thickBot="1" x14ac:dyDescent="0.3">
      <c r="A7" s="32"/>
      <c r="B7" s="25"/>
      <c r="C7" s="302" t="s">
        <v>101</v>
      </c>
      <c r="D7" s="452">
        <f>'Информатика-9 2018 расклад'!K8</f>
        <v>256</v>
      </c>
      <c r="E7" s="453">
        <f>'Информатика-9 2019 расклад'!K8</f>
        <v>288</v>
      </c>
      <c r="F7" s="453">
        <f>'Информатика-9 2020 расклад'!K8</f>
        <v>0</v>
      </c>
      <c r="G7" s="453">
        <f>'Информатика-9 2021 расклад'!K8</f>
        <v>0</v>
      </c>
      <c r="H7" s="454">
        <f>'Информатика-9 2022 расклад'!K7</f>
        <v>264</v>
      </c>
      <c r="I7" s="503">
        <f>' Информатика-9 2023 расклад'!K7</f>
        <v>294</v>
      </c>
      <c r="J7" s="452">
        <f>'Информатика-9 2018 расклад'!L8</f>
        <v>188.99590000000001</v>
      </c>
      <c r="K7" s="453">
        <f>'Информатика-9 2019 расклад'!L8</f>
        <v>210.001</v>
      </c>
      <c r="L7" s="453">
        <f>'Информатика-9 2020 расклад'!L8</f>
        <v>0</v>
      </c>
      <c r="M7" s="453">
        <f>'Информатика-9 2021 расклад'!L8</f>
        <v>0</v>
      </c>
      <c r="N7" s="454">
        <f>'Информатика-9 2022 расклад'!L7</f>
        <v>198.99999999999997</v>
      </c>
      <c r="O7" s="503">
        <f>' Информатика-9 2023 расклад'!L7</f>
        <v>223</v>
      </c>
      <c r="P7" s="455">
        <f>'Информатика-9 2018 расклад'!M8</f>
        <v>69.986249999999984</v>
      </c>
      <c r="Q7" s="456">
        <f>'Информатика-9 2019 расклад'!M8</f>
        <v>71.064999999999998</v>
      </c>
      <c r="R7" s="456">
        <f>'Информатика-9 2020 расклад'!M8</f>
        <v>0</v>
      </c>
      <c r="S7" s="456">
        <f>'Информатика-9 2021 расклад'!M8</f>
        <v>0</v>
      </c>
      <c r="T7" s="457">
        <f>'Информатика-9 2022 расклад'!M7</f>
        <v>73.565686601734114</v>
      </c>
      <c r="U7" s="509">
        <f>' Информатика-9 2023 расклад'!M7</f>
        <v>75.850340136054427</v>
      </c>
      <c r="V7" s="452">
        <f>'Информатика-9 2018 расклад'!N8</f>
        <v>0.99960000000000004</v>
      </c>
      <c r="W7" s="453">
        <f>'Информатика-9 2019 расклад'!N8</f>
        <v>1.0009999999999999</v>
      </c>
      <c r="X7" s="453">
        <f>'Информатика-9 2020 расклад'!N8</f>
        <v>0</v>
      </c>
      <c r="Y7" s="453">
        <f>'Информатика-9 2021 расклад'!N8</f>
        <v>0</v>
      </c>
      <c r="Z7" s="454">
        <f>'Информатика-9 2022 расклад'!N7</f>
        <v>2</v>
      </c>
      <c r="AA7" s="503">
        <f>' Информатика-9 2023 расклад'!N7</f>
        <v>3</v>
      </c>
      <c r="AB7" s="458">
        <f>'Информатика-9 2018 расклад'!O8</f>
        <v>0.255</v>
      </c>
      <c r="AC7" s="456">
        <f>'Информатика-9 2019 расклад'!O8</f>
        <v>0.35749999999999998</v>
      </c>
      <c r="AD7" s="456">
        <f>'Информатика-9 2020 расклад'!O8</f>
        <v>0</v>
      </c>
      <c r="AE7" s="459">
        <f>'Информатика-9 2021 расклад'!O8</f>
        <v>0</v>
      </c>
      <c r="AF7" s="496">
        <f>'Информатика-9 2022 расклад'!O7</f>
        <v>0.61760164693772512</v>
      </c>
      <c r="AG7" s="460">
        <f>' Информатика-9 2023 расклад'!O7</f>
        <v>1.0204081632653061</v>
      </c>
    </row>
    <row r="8" spans="1:33" s="1" customFormat="1" ht="15" customHeight="1" x14ac:dyDescent="0.25">
      <c r="A8" s="11">
        <v>1</v>
      </c>
      <c r="B8" s="48">
        <v>10002</v>
      </c>
      <c r="C8" s="309" t="s">
        <v>5</v>
      </c>
      <c r="D8" s="310">
        <f>'Информатика-9 2018 расклад'!K9</f>
        <v>56</v>
      </c>
      <c r="E8" s="311">
        <f>'Информатика-9 2019 расклад'!K9</f>
        <v>69</v>
      </c>
      <c r="F8" s="311"/>
      <c r="G8" s="311"/>
      <c r="H8" s="422">
        <f>'Информатика-9 2022 расклад'!K8</f>
        <v>29</v>
      </c>
      <c r="I8" s="504">
        <f>' Информатика-9 2023 расклад'!K8</f>
        <v>30</v>
      </c>
      <c r="J8" s="310">
        <f>'Информатика-9 2018 расклад'!L9</f>
        <v>44.995999999999995</v>
      </c>
      <c r="K8" s="311">
        <f>'Информатика-9 2019 расклад'!L9</f>
        <v>58.001400000000004</v>
      </c>
      <c r="L8" s="311"/>
      <c r="M8" s="311"/>
      <c r="N8" s="422">
        <f>'Информатика-9 2022 расклад'!L8</f>
        <v>19.999999999999996</v>
      </c>
      <c r="O8" s="504">
        <f>' Информатика-9 2023 расклад'!L8</f>
        <v>25</v>
      </c>
      <c r="P8" s="312">
        <f>'Информатика-9 2018 расклад'!M9</f>
        <v>80.349999999999994</v>
      </c>
      <c r="Q8" s="313">
        <f>'Информатика-9 2019 расклад'!M9</f>
        <v>84.06</v>
      </c>
      <c r="R8" s="313"/>
      <c r="S8" s="313"/>
      <c r="T8" s="426">
        <f>'Информатика-9 2022 расклад'!M8</f>
        <v>68.965517241379303</v>
      </c>
      <c r="U8" s="510">
        <f>' Информатика-9 2023 расклад'!M8</f>
        <v>83.333333333333329</v>
      </c>
      <c r="V8" s="310">
        <f>'Информатика-9 2018 расклад'!N9</f>
        <v>0</v>
      </c>
      <c r="W8" s="311">
        <f>'Информатика-9 2019 расклад'!N9</f>
        <v>0</v>
      </c>
      <c r="X8" s="311"/>
      <c r="Y8" s="311"/>
      <c r="Z8" s="422">
        <f>'Информатика-9 2022 расклад'!N8</f>
        <v>1</v>
      </c>
      <c r="AA8" s="506">
        <f>' Информатика-9 2023 расклад'!N8</f>
        <v>0</v>
      </c>
      <c r="AB8" s="433">
        <f>'Информатика-9 2018 расклад'!O9</f>
        <v>0</v>
      </c>
      <c r="AC8" s="307">
        <f>'Информатика-9 2019 расклад'!O9</f>
        <v>0</v>
      </c>
      <c r="AD8" s="307"/>
      <c r="AE8" s="308"/>
      <c r="AF8" s="497">
        <f>'Информатика-9 2022 расклад'!O8</f>
        <v>3.4482758620689653</v>
      </c>
      <c r="AG8" s="438">
        <f>' Информатика-9 2023 расклад'!O8</f>
        <v>0</v>
      </c>
    </row>
    <row r="9" spans="1:33" s="1" customFormat="1" ht="15" customHeight="1" x14ac:dyDescent="0.25">
      <c r="A9" s="11">
        <v>2</v>
      </c>
      <c r="B9" s="48">
        <v>10090</v>
      </c>
      <c r="C9" s="309" t="s">
        <v>7</v>
      </c>
      <c r="D9" s="310">
        <f>'Информатика-9 2018 расклад'!K10</f>
        <v>49</v>
      </c>
      <c r="E9" s="311">
        <f>'Информатика-9 2019 расклад'!K10</f>
        <v>34</v>
      </c>
      <c r="F9" s="311"/>
      <c r="G9" s="311"/>
      <c r="H9" s="422">
        <f>'Информатика-9 2022 расклад'!K9</f>
        <v>67</v>
      </c>
      <c r="I9" s="504">
        <f>' Информатика-9 2023 расклад'!K9</f>
        <v>66</v>
      </c>
      <c r="J9" s="310">
        <f>'Информатика-9 2018 расклад'!L10</f>
        <v>25.999400000000001</v>
      </c>
      <c r="K9" s="311">
        <f>'Информатика-9 2019 расклад'!L10</f>
        <v>20.9984</v>
      </c>
      <c r="L9" s="311"/>
      <c r="M9" s="311"/>
      <c r="N9" s="422">
        <f>'Информатика-9 2022 расклад'!L9</f>
        <v>49.999999999999993</v>
      </c>
      <c r="O9" s="504">
        <f>' Информатика-9 2023 расклад'!L9</f>
        <v>43</v>
      </c>
      <c r="P9" s="312">
        <f>'Информатика-9 2018 расклад'!M10</f>
        <v>53.06</v>
      </c>
      <c r="Q9" s="313">
        <f>'Информатика-9 2019 расклад'!M10</f>
        <v>61.76</v>
      </c>
      <c r="R9" s="313"/>
      <c r="S9" s="313"/>
      <c r="T9" s="426">
        <f>'Информатика-9 2022 расклад'!M9</f>
        <v>74.626865671641781</v>
      </c>
      <c r="U9" s="510">
        <f>' Информатика-9 2023 расклад'!M9</f>
        <v>65.151515151515156</v>
      </c>
      <c r="V9" s="310">
        <f>'Информатика-9 2018 расклад'!N10</f>
        <v>0.99960000000000004</v>
      </c>
      <c r="W9" s="311">
        <f>'Информатика-9 2019 расклад'!N10</f>
        <v>0</v>
      </c>
      <c r="X9" s="311"/>
      <c r="Y9" s="311"/>
      <c r="Z9" s="422">
        <f>'Информатика-9 2022 расклад'!N9</f>
        <v>1</v>
      </c>
      <c r="AA9" s="504">
        <f>' Информатика-9 2023 расклад'!N9</f>
        <v>2</v>
      </c>
      <c r="AB9" s="431">
        <f>'Информатика-9 2018 расклад'!O10</f>
        <v>2.04</v>
      </c>
      <c r="AC9" s="313">
        <f>'Информатика-9 2019 расклад'!O10</f>
        <v>0</v>
      </c>
      <c r="AD9" s="313"/>
      <c r="AE9" s="314"/>
      <c r="AF9" s="498">
        <f>'Информатика-9 2022 расклад'!O9</f>
        <v>1.4925373134328359</v>
      </c>
      <c r="AG9" s="439">
        <f>' Информатика-9 2023 расклад'!O9</f>
        <v>3.0303030303030303</v>
      </c>
    </row>
    <row r="10" spans="1:33" s="1" customFormat="1" ht="15" customHeight="1" x14ac:dyDescent="0.25">
      <c r="A10" s="11">
        <v>3</v>
      </c>
      <c r="B10" s="50">
        <v>10004</v>
      </c>
      <c r="C10" s="315" t="s">
        <v>6</v>
      </c>
      <c r="D10" s="310">
        <f>'Информатика-9 2018 расклад'!K11</f>
        <v>49</v>
      </c>
      <c r="E10" s="311">
        <f>'Информатика-9 2019 расклад'!K11</f>
        <v>57</v>
      </c>
      <c r="F10" s="311"/>
      <c r="G10" s="311"/>
      <c r="H10" s="422">
        <f>'Информатика-9 2022 расклад'!K10</f>
        <v>45</v>
      </c>
      <c r="I10" s="504">
        <f>' Информатика-9 2023 расклад'!K10</f>
        <v>43</v>
      </c>
      <c r="J10" s="310">
        <f>'Информатика-9 2018 расклад'!L11</f>
        <v>48.000399999999999</v>
      </c>
      <c r="K10" s="311">
        <f>'Информатика-9 2019 расклад'!L11</f>
        <v>54.999299999999991</v>
      </c>
      <c r="L10" s="311"/>
      <c r="M10" s="311"/>
      <c r="N10" s="422">
        <f>'Информатика-9 2022 расклад'!L10</f>
        <v>38.999999999999993</v>
      </c>
      <c r="O10" s="504">
        <f>' Информатика-9 2023 расклад'!L10</f>
        <v>41</v>
      </c>
      <c r="P10" s="312">
        <f>'Информатика-9 2018 расклад'!M11</f>
        <v>97.960000000000008</v>
      </c>
      <c r="Q10" s="313">
        <f>'Информатика-9 2019 расклад'!M11</f>
        <v>96.49</v>
      </c>
      <c r="R10" s="313"/>
      <c r="S10" s="313"/>
      <c r="T10" s="426">
        <f>'Информатика-9 2022 расклад'!M10</f>
        <v>86.666666666666657</v>
      </c>
      <c r="U10" s="510">
        <f>' Информатика-9 2023 расклад'!M10</f>
        <v>95.348837209302332</v>
      </c>
      <c r="V10" s="310">
        <f>'Информатика-9 2018 расклад'!N11</f>
        <v>0</v>
      </c>
      <c r="W10" s="311">
        <f>'Информатика-9 2019 расклад'!N11</f>
        <v>0</v>
      </c>
      <c r="X10" s="311"/>
      <c r="Y10" s="311"/>
      <c r="Z10" s="422">
        <f>'Информатика-9 2022 расклад'!N10</f>
        <v>0</v>
      </c>
      <c r="AA10" s="504">
        <f>' Информатика-9 2023 расклад'!N10</f>
        <v>0</v>
      </c>
      <c r="AB10" s="431">
        <f>'Информатика-9 2018 расклад'!O11</f>
        <v>0</v>
      </c>
      <c r="AC10" s="313">
        <f>'Информатика-9 2019 расклад'!O11</f>
        <v>0</v>
      </c>
      <c r="AD10" s="313"/>
      <c r="AE10" s="314"/>
      <c r="AF10" s="498">
        <f>'Информатика-9 2022 расклад'!O10</f>
        <v>0</v>
      </c>
      <c r="AG10" s="439">
        <f>' Информатика-9 2023 расклад'!O10</f>
        <v>0</v>
      </c>
    </row>
    <row r="11" spans="1:33" s="1" customFormat="1" ht="14.25" customHeight="1" x14ac:dyDescent="0.25">
      <c r="A11" s="11">
        <v>4</v>
      </c>
      <c r="B11" s="48">
        <v>10001</v>
      </c>
      <c r="C11" s="309" t="s">
        <v>4</v>
      </c>
      <c r="D11" s="310">
        <f>'Информатика-9 2018 расклад'!K12</f>
        <v>15</v>
      </c>
      <c r="E11" s="311">
        <f>'Информатика-9 2019 расклад'!K12</f>
        <v>8</v>
      </c>
      <c r="F11" s="311"/>
      <c r="G11" s="311"/>
      <c r="H11" s="422">
        <f>'Информатика-9 2022 расклад'!K11</f>
        <v>31</v>
      </c>
      <c r="I11" s="504">
        <f>' Информатика-9 2023 расклад'!K11</f>
        <v>30</v>
      </c>
      <c r="J11" s="310">
        <f>'Информатика-9 2018 расклад'!L12</f>
        <v>13.000499999999999</v>
      </c>
      <c r="K11" s="311">
        <f>'Информатика-9 2019 расклад'!L12</f>
        <v>7</v>
      </c>
      <c r="L11" s="311"/>
      <c r="M11" s="311"/>
      <c r="N11" s="422">
        <f>'Информатика-9 2022 расклад'!L11</f>
        <v>22</v>
      </c>
      <c r="O11" s="504">
        <f>' Информатика-9 2023 расклад'!L11</f>
        <v>25</v>
      </c>
      <c r="P11" s="312">
        <f>'Информатика-9 2018 расклад'!M12</f>
        <v>86.67</v>
      </c>
      <c r="Q11" s="313">
        <f>'Информатика-9 2019 расклад'!M12</f>
        <v>87.5</v>
      </c>
      <c r="R11" s="313"/>
      <c r="S11" s="313"/>
      <c r="T11" s="426">
        <f>'Информатика-9 2022 расклад'!M11</f>
        <v>70.967741935483872</v>
      </c>
      <c r="U11" s="510">
        <f>' Информатика-9 2023 расклад'!M11</f>
        <v>83.333333333333329</v>
      </c>
      <c r="V11" s="310">
        <f>'Информатика-9 2018 расклад'!N12</f>
        <v>0</v>
      </c>
      <c r="W11" s="311">
        <f>'Информатика-9 2019 расклад'!N12</f>
        <v>0</v>
      </c>
      <c r="X11" s="311"/>
      <c r="Y11" s="311"/>
      <c r="Z11" s="422">
        <f>'Информатика-9 2022 расклад'!N11</f>
        <v>0</v>
      </c>
      <c r="AA11" s="504">
        <f>' Информатика-9 2023 расклад'!N11</f>
        <v>0</v>
      </c>
      <c r="AB11" s="431">
        <f>'Информатика-9 2018 расклад'!O12</f>
        <v>0</v>
      </c>
      <c r="AC11" s="313">
        <f>'Информатика-9 2019 расклад'!O12</f>
        <v>0</v>
      </c>
      <c r="AD11" s="313"/>
      <c r="AE11" s="314"/>
      <c r="AF11" s="498">
        <f>'Информатика-9 2022 расклад'!O11</f>
        <v>0</v>
      </c>
      <c r="AG11" s="439">
        <f>' Информатика-9 2023 расклад'!O11</f>
        <v>0</v>
      </c>
    </row>
    <row r="12" spans="1:33" s="1" customFormat="1" ht="15" customHeight="1" x14ac:dyDescent="0.25">
      <c r="A12" s="11">
        <v>5</v>
      </c>
      <c r="B12" s="48">
        <v>10120</v>
      </c>
      <c r="C12" s="309" t="s">
        <v>8</v>
      </c>
      <c r="D12" s="310">
        <f>'Информатика-9 2018 расклад'!K13</f>
        <v>7</v>
      </c>
      <c r="E12" s="311">
        <f>'Информатика-9 2019 расклад'!K13</f>
        <v>33</v>
      </c>
      <c r="F12" s="311"/>
      <c r="G12" s="311"/>
      <c r="H12" s="422">
        <f>'Информатика-9 2022 расклад'!K12</f>
        <v>10</v>
      </c>
      <c r="I12" s="504">
        <f>' Информатика-9 2023 расклад'!K12</f>
        <v>19</v>
      </c>
      <c r="J12" s="310">
        <f>'Информатика-9 2018 расклад'!L13</f>
        <v>3.9998</v>
      </c>
      <c r="K12" s="311">
        <f>'Информатика-9 2019 расклад'!L13</f>
        <v>25.000799999999998</v>
      </c>
      <c r="L12" s="311"/>
      <c r="M12" s="311"/>
      <c r="N12" s="422">
        <f>'Информатика-9 2022 расклад'!L12</f>
        <v>7</v>
      </c>
      <c r="O12" s="504">
        <f>' Информатика-9 2023 расклад'!L12</f>
        <v>13</v>
      </c>
      <c r="P12" s="312">
        <f>'Информатика-9 2018 расклад'!M13</f>
        <v>57.14</v>
      </c>
      <c r="Q12" s="313">
        <f>'Информатика-9 2019 расклад'!M13</f>
        <v>75.759999999999991</v>
      </c>
      <c r="R12" s="313"/>
      <c r="S12" s="313"/>
      <c r="T12" s="426">
        <f>'Информатика-9 2022 расклад'!M12</f>
        <v>70</v>
      </c>
      <c r="U12" s="510">
        <f>' Информатика-9 2023 расклад'!M12</f>
        <v>68.421052631578945</v>
      </c>
      <c r="V12" s="310">
        <f>'Информатика-9 2018 расклад'!N13</f>
        <v>0</v>
      </c>
      <c r="W12" s="311">
        <f>'Информатика-9 2019 расклад'!N13</f>
        <v>0</v>
      </c>
      <c r="X12" s="311"/>
      <c r="Y12" s="311"/>
      <c r="Z12" s="422">
        <f>'Информатика-9 2022 расклад'!N12</f>
        <v>0</v>
      </c>
      <c r="AA12" s="504">
        <f>' Информатика-9 2023 расклад'!N12</f>
        <v>0</v>
      </c>
      <c r="AB12" s="431">
        <f>'Информатика-9 2018 расклад'!O13</f>
        <v>0</v>
      </c>
      <c r="AC12" s="313">
        <f>'Информатика-9 2019 расклад'!O13</f>
        <v>0</v>
      </c>
      <c r="AD12" s="313"/>
      <c r="AE12" s="314"/>
      <c r="AF12" s="498">
        <f>'Информатика-9 2022 расклад'!O12</f>
        <v>0</v>
      </c>
      <c r="AG12" s="439">
        <f>' Информатика-9 2023 расклад'!O12</f>
        <v>0</v>
      </c>
    </row>
    <row r="13" spans="1:33" s="1" customFormat="1" ht="15" customHeight="1" x14ac:dyDescent="0.25">
      <c r="A13" s="11">
        <v>6</v>
      </c>
      <c r="B13" s="48">
        <v>10190</v>
      </c>
      <c r="C13" s="309" t="s">
        <v>9</v>
      </c>
      <c r="D13" s="310">
        <f>'Информатика-9 2018 расклад'!K14</f>
        <v>28</v>
      </c>
      <c r="E13" s="311">
        <f>'Информатика-9 2019 расклад'!K14</f>
        <v>20</v>
      </c>
      <c r="F13" s="311"/>
      <c r="G13" s="311"/>
      <c r="H13" s="422">
        <f>'Информатика-9 2022 расклад'!K13</f>
        <v>35</v>
      </c>
      <c r="I13" s="504">
        <f>' Информатика-9 2023 расклад'!K13</f>
        <v>42</v>
      </c>
      <c r="J13" s="310">
        <f>'Информатика-9 2018 расклад'!L14</f>
        <v>24.9984</v>
      </c>
      <c r="K13" s="311">
        <f>'Информатика-9 2019 расклад'!L14</f>
        <v>15</v>
      </c>
      <c r="L13" s="311"/>
      <c r="M13" s="311"/>
      <c r="N13" s="422">
        <f>'Информатика-9 2022 расклад'!L13</f>
        <v>31</v>
      </c>
      <c r="O13" s="504">
        <f>' Информатика-9 2023 расклад'!L13</f>
        <v>32</v>
      </c>
      <c r="P13" s="312">
        <f>'Информатика-9 2018 расклад'!M14</f>
        <v>89.28</v>
      </c>
      <c r="Q13" s="313">
        <f>'Информатика-9 2019 расклад'!M14</f>
        <v>75</v>
      </c>
      <c r="R13" s="313"/>
      <c r="S13" s="313"/>
      <c r="T13" s="426">
        <f>'Информатика-9 2022 расклад'!M13</f>
        <v>88.571428571428569</v>
      </c>
      <c r="U13" s="510">
        <f>' Информатика-9 2023 расклад'!M13</f>
        <v>76.19047619047619</v>
      </c>
      <c r="V13" s="310">
        <f>'Информатика-9 2018 расклад'!N14</f>
        <v>0</v>
      </c>
      <c r="W13" s="311">
        <f>'Информатика-9 2019 расклад'!N14</f>
        <v>0</v>
      </c>
      <c r="X13" s="311"/>
      <c r="Y13" s="311"/>
      <c r="Z13" s="422">
        <f>'Информатика-9 2022 расклад'!N13</f>
        <v>0</v>
      </c>
      <c r="AA13" s="504">
        <f>' Информатика-9 2023 расклад'!N13</f>
        <v>1</v>
      </c>
      <c r="AB13" s="431">
        <f>'Информатика-9 2018 расклад'!O14</f>
        <v>0</v>
      </c>
      <c r="AC13" s="313">
        <f>'Информатика-9 2019 расклад'!O14</f>
        <v>0</v>
      </c>
      <c r="AD13" s="313"/>
      <c r="AE13" s="314"/>
      <c r="AF13" s="498">
        <f>'Информатика-9 2022 расклад'!O13</f>
        <v>0</v>
      </c>
      <c r="AG13" s="439">
        <f>' Информатика-9 2023 расклад'!O13</f>
        <v>2.3809523809523809</v>
      </c>
    </row>
    <row r="14" spans="1:33" s="1" customFormat="1" ht="15" customHeight="1" x14ac:dyDescent="0.25">
      <c r="A14" s="11">
        <v>7</v>
      </c>
      <c r="B14" s="48">
        <v>10320</v>
      </c>
      <c r="C14" s="309" t="s">
        <v>10</v>
      </c>
      <c r="D14" s="310">
        <f>'Информатика-9 2018 расклад'!K15</f>
        <v>34</v>
      </c>
      <c r="E14" s="311">
        <f>'Информатика-9 2019 расклад'!K15</f>
        <v>32</v>
      </c>
      <c r="F14" s="311"/>
      <c r="G14" s="311"/>
      <c r="H14" s="422">
        <f>'Информатика-9 2022 расклад'!K14</f>
        <v>25</v>
      </c>
      <c r="I14" s="504">
        <f>' Информатика-9 2023 расклад'!K14</f>
        <v>34</v>
      </c>
      <c r="J14" s="310">
        <f>'Информатика-9 2018 расклад'!L15</f>
        <v>23.001000000000005</v>
      </c>
      <c r="K14" s="311">
        <f>'Информатика-9 2019 расклад'!L15</f>
        <v>19.0016</v>
      </c>
      <c r="L14" s="311"/>
      <c r="M14" s="311"/>
      <c r="N14" s="422">
        <f>'Информатика-9 2022 расклад'!L14</f>
        <v>14</v>
      </c>
      <c r="O14" s="504">
        <f>' Информатика-9 2023 расклад'!L14</f>
        <v>25</v>
      </c>
      <c r="P14" s="312">
        <f>'Информатика-9 2018 расклад'!M15</f>
        <v>67.650000000000006</v>
      </c>
      <c r="Q14" s="313">
        <f>'Информатика-9 2019 расклад'!M15</f>
        <v>59.38</v>
      </c>
      <c r="R14" s="313"/>
      <c r="S14" s="313"/>
      <c r="T14" s="426">
        <f>'Информатика-9 2022 расклад'!M14</f>
        <v>56</v>
      </c>
      <c r="U14" s="510">
        <f>' Информатика-9 2023 расклад'!M14</f>
        <v>73.529411764705884</v>
      </c>
      <c r="V14" s="310">
        <f>'Информатика-9 2018 расклад'!N15</f>
        <v>0</v>
      </c>
      <c r="W14" s="311">
        <f>'Информатика-9 2019 расклад'!N15</f>
        <v>0</v>
      </c>
      <c r="X14" s="311"/>
      <c r="Y14" s="311"/>
      <c r="Z14" s="422">
        <f>'Информатика-9 2022 расклад'!N14</f>
        <v>0</v>
      </c>
      <c r="AA14" s="504">
        <f>' Информатика-9 2023 расклад'!N14</f>
        <v>0</v>
      </c>
      <c r="AB14" s="431">
        <f>'Информатика-9 2018 расклад'!O15</f>
        <v>0</v>
      </c>
      <c r="AC14" s="313">
        <f>'Информатика-9 2019 расклад'!O15</f>
        <v>0</v>
      </c>
      <c r="AD14" s="313"/>
      <c r="AE14" s="314"/>
      <c r="AF14" s="498">
        <f>'Информатика-9 2022 расклад'!O14</f>
        <v>0</v>
      </c>
      <c r="AG14" s="439">
        <f>' Информатика-9 2023 расклад'!O14</f>
        <v>0</v>
      </c>
    </row>
    <row r="15" spans="1:33" s="1" customFormat="1" ht="15" customHeight="1" thickBot="1" x14ac:dyDescent="0.3">
      <c r="A15" s="12">
        <v>8</v>
      </c>
      <c r="B15" s="52">
        <v>10860</v>
      </c>
      <c r="C15" s="316" t="s">
        <v>112</v>
      </c>
      <c r="D15" s="317">
        <f>'Информатика-9 2018 расклад'!K16</f>
        <v>18</v>
      </c>
      <c r="E15" s="318">
        <f>'Информатика-9 2019 расклад'!K16</f>
        <v>35</v>
      </c>
      <c r="F15" s="318"/>
      <c r="G15" s="318"/>
      <c r="H15" s="423">
        <f>'Информатика-9 2022 расклад'!K15</f>
        <v>22</v>
      </c>
      <c r="I15" s="505">
        <f>' Информатика-9 2023 расклад'!K15</f>
        <v>30</v>
      </c>
      <c r="J15" s="317">
        <f>'Информатика-9 2018 расклад'!L16</f>
        <v>5.0004</v>
      </c>
      <c r="K15" s="318">
        <f>'Информатика-9 2019 расклад'!L16</f>
        <v>9.9995000000000012</v>
      </c>
      <c r="L15" s="318"/>
      <c r="M15" s="318"/>
      <c r="N15" s="423">
        <f>'Информатика-9 2022 расклад'!L15</f>
        <v>15.999999999999998</v>
      </c>
      <c r="O15" s="505">
        <f>' Информатика-9 2023 расклад'!L15</f>
        <v>19</v>
      </c>
      <c r="P15" s="319">
        <f>'Информатика-9 2018 расклад'!M16</f>
        <v>27.779999999999998</v>
      </c>
      <c r="Q15" s="320">
        <f>'Информатика-9 2019 расклад'!M16</f>
        <v>28.57</v>
      </c>
      <c r="R15" s="320"/>
      <c r="S15" s="320"/>
      <c r="T15" s="427">
        <f>'Информатика-9 2022 расклад'!M15</f>
        <v>72.72727272727272</v>
      </c>
      <c r="U15" s="511">
        <f>' Информатика-9 2023 расклад'!M15</f>
        <v>63.333333333333336</v>
      </c>
      <c r="V15" s="317">
        <f>'Информатика-9 2018 расклад'!N16</f>
        <v>0</v>
      </c>
      <c r="W15" s="318">
        <f>'Информатика-9 2019 расклад'!N16</f>
        <v>1.0009999999999999</v>
      </c>
      <c r="X15" s="318"/>
      <c r="Y15" s="318"/>
      <c r="Z15" s="423">
        <f>'Информатика-9 2022 расклад'!N15</f>
        <v>0</v>
      </c>
      <c r="AA15" s="505">
        <f>' Информатика-9 2023 расклад'!N15</f>
        <v>0</v>
      </c>
      <c r="AB15" s="432">
        <f>'Информатика-9 2018 расклад'!O16</f>
        <v>0</v>
      </c>
      <c r="AC15" s="320">
        <f>'Информатика-9 2019 расклад'!O16</f>
        <v>2.86</v>
      </c>
      <c r="AD15" s="320"/>
      <c r="AE15" s="321"/>
      <c r="AF15" s="499">
        <f>'Информатика-9 2022 расклад'!O15</f>
        <v>0</v>
      </c>
      <c r="AG15" s="440">
        <f>' Информатика-9 2023 расклад'!O15</f>
        <v>0</v>
      </c>
    </row>
    <row r="16" spans="1:33" s="1" customFormat="1" ht="15" customHeight="1" thickBot="1" x14ac:dyDescent="0.3">
      <c r="A16" s="35"/>
      <c r="B16" s="51"/>
      <c r="C16" s="322" t="s">
        <v>102</v>
      </c>
      <c r="D16" s="452">
        <f>'Информатика-9 2018 расклад'!K17</f>
        <v>256</v>
      </c>
      <c r="E16" s="453">
        <f>'Информатика-9 2019 расклад'!K17</f>
        <v>407</v>
      </c>
      <c r="F16" s="453">
        <f>'Информатика-9 2020 расклад'!K17</f>
        <v>0</v>
      </c>
      <c r="G16" s="453">
        <f>'Информатика-9 2021 расклад'!K17</f>
        <v>0</v>
      </c>
      <c r="H16" s="454">
        <f>'Информатика-9 2022 расклад'!K16</f>
        <v>417</v>
      </c>
      <c r="I16" s="503">
        <f>' Информатика-9 2023 расклад'!K16</f>
        <v>483</v>
      </c>
      <c r="J16" s="452">
        <f>'Информатика-9 2018 расклад'!L17</f>
        <v>159.00369999999998</v>
      </c>
      <c r="K16" s="453">
        <f>'Информатика-9 2019 расклад'!L17</f>
        <v>264.0052</v>
      </c>
      <c r="L16" s="453">
        <f>'Информатика-9 2020 расклад'!L17</f>
        <v>0</v>
      </c>
      <c r="M16" s="453">
        <f>'Информатика-9 2021 расклад'!L17</f>
        <v>0</v>
      </c>
      <c r="N16" s="454">
        <f>'Информатика-9 2022 расклад'!L16</f>
        <v>235</v>
      </c>
      <c r="O16" s="503">
        <f>' Информатика-9 2023 расклад'!L16</f>
        <v>293</v>
      </c>
      <c r="P16" s="455">
        <f>'Информатика-9 2018 расклад'!M17</f>
        <v>65.416666666666657</v>
      </c>
      <c r="Q16" s="456">
        <f>'Информатика-9 2019 расклад'!M17</f>
        <v>65.445833333333326</v>
      </c>
      <c r="R16" s="456">
        <f>'Информатика-9 2020 расклад'!M17</f>
        <v>0</v>
      </c>
      <c r="S16" s="456">
        <f>'Информатика-9 2021 расклад'!M17</f>
        <v>0</v>
      </c>
      <c r="T16" s="457">
        <f>'Информатика-9 2022 расклад'!M16</f>
        <v>56.934816208074601</v>
      </c>
      <c r="U16" s="509">
        <f>' Информатика-9 2023 расклад'!M16</f>
        <v>60.662525879917183</v>
      </c>
      <c r="V16" s="452">
        <f>'Информатика-9 2018 расклад'!N17</f>
        <v>9.0044000000000004</v>
      </c>
      <c r="W16" s="453">
        <f>'Информатика-9 2019 расклад'!N17</f>
        <v>0</v>
      </c>
      <c r="X16" s="453">
        <f>'Информатика-9 2020 расклад'!N17</f>
        <v>0</v>
      </c>
      <c r="Y16" s="453">
        <f>'Информатика-9 2021 расклад'!N17</f>
        <v>0</v>
      </c>
      <c r="Z16" s="454">
        <f>'Информатика-9 2022 расклад'!N16</f>
        <v>1</v>
      </c>
      <c r="AA16" s="503">
        <f>' Информатика-9 2023 расклад'!N16</f>
        <v>6</v>
      </c>
      <c r="AB16" s="458">
        <f>'Информатика-9 2018 расклад'!O17</f>
        <v>3.2300000000000004</v>
      </c>
      <c r="AC16" s="456">
        <f>'Информатика-9 2019 расклад'!O17</f>
        <v>0</v>
      </c>
      <c r="AD16" s="456">
        <f>'Информатика-9 2020 расклад'!O17</f>
        <v>0</v>
      </c>
      <c r="AE16" s="459">
        <f>'Информатика-9 2021 расклад'!O17</f>
        <v>0</v>
      </c>
      <c r="AF16" s="496">
        <f>'Информатика-9 2022 расклад'!O16</f>
        <v>0.34722222222222227</v>
      </c>
      <c r="AG16" s="460">
        <f>' Информатика-9 2023 расклад'!O16</f>
        <v>1.2422360248447204</v>
      </c>
    </row>
    <row r="17" spans="1:33" s="1" customFormat="1" ht="15" customHeight="1" x14ac:dyDescent="0.25">
      <c r="A17" s="10">
        <v>1</v>
      </c>
      <c r="B17" s="49">
        <v>20040</v>
      </c>
      <c r="C17" s="303" t="s">
        <v>11</v>
      </c>
      <c r="D17" s="304">
        <f>'Информатика-9 2018 расклад'!K18</f>
        <v>20</v>
      </c>
      <c r="E17" s="305">
        <f>'Информатика-9 2019 расклад'!K18</f>
        <v>52</v>
      </c>
      <c r="F17" s="305"/>
      <c r="G17" s="305"/>
      <c r="H17" s="424">
        <f>'Информатика-9 2022 расклад'!K17</f>
        <v>35</v>
      </c>
      <c r="I17" s="506">
        <f>' Информатика-9 2023 расклад'!K17</f>
        <v>33</v>
      </c>
      <c r="J17" s="304">
        <f>'Информатика-9 2018 расклад'!L18</f>
        <v>12</v>
      </c>
      <c r="K17" s="305">
        <f>'Информатика-9 2019 расклад'!L18</f>
        <v>39.998400000000004</v>
      </c>
      <c r="L17" s="305"/>
      <c r="M17" s="305"/>
      <c r="N17" s="424">
        <f>'Информатика-9 2022 расклад'!L17</f>
        <v>17</v>
      </c>
      <c r="O17" s="506">
        <f>' Информатика-9 2023 расклад'!L17</f>
        <v>17</v>
      </c>
      <c r="P17" s="306">
        <f>'Информатика-9 2018 расклад'!M18</f>
        <v>60</v>
      </c>
      <c r="Q17" s="307">
        <f>'Информатика-9 2019 расклад'!M18</f>
        <v>76.92</v>
      </c>
      <c r="R17" s="307"/>
      <c r="S17" s="307"/>
      <c r="T17" s="428">
        <f>'Информатика-9 2022 расклад'!M17</f>
        <v>48.571428571428569</v>
      </c>
      <c r="U17" s="512">
        <f>' Информатика-9 2023 расклад'!M17</f>
        <v>51.515151515151516</v>
      </c>
      <c r="V17" s="304">
        <f>'Информатика-9 2018 расклад'!N18</f>
        <v>0</v>
      </c>
      <c r="W17" s="305">
        <f>'Информатика-9 2019 расклад'!N18</f>
        <v>0</v>
      </c>
      <c r="X17" s="305"/>
      <c r="Y17" s="305"/>
      <c r="Z17" s="424">
        <f>'Информатика-9 2022 расклад'!N17</f>
        <v>0</v>
      </c>
      <c r="AA17" s="506">
        <f>' Информатика-9 2023 расклад'!N17</f>
        <v>0</v>
      </c>
      <c r="AB17" s="433">
        <f>'Информатика-9 2018 расклад'!O18</f>
        <v>0</v>
      </c>
      <c r="AC17" s="307">
        <f>'Информатика-9 2019 расклад'!O18</f>
        <v>0</v>
      </c>
      <c r="AD17" s="307"/>
      <c r="AE17" s="308"/>
      <c r="AF17" s="497">
        <f>'Информатика-9 2022 расклад'!O17</f>
        <v>0</v>
      </c>
      <c r="AG17" s="438">
        <f>' Информатика-9 2023 расклад'!O17</f>
        <v>0</v>
      </c>
    </row>
    <row r="18" spans="1:33" s="1" customFormat="1" ht="15" customHeight="1" x14ac:dyDescent="0.25">
      <c r="A18" s="16">
        <v>2</v>
      </c>
      <c r="B18" s="48">
        <v>20061</v>
      </c>
      <c r="C18" s="309" t="s">
        <v>13</v>
      </c>
      <c r="D18" s="310">
        <f>'Информатика-9 2018 расклад'!K19</f>
        <v>5</v>
      </c>
      <c r="E18" s="311">
        <f>'Информатика-9 2019 расклад'!K19</f>
        <v>15</v>
      </c>
      <c r="F18" s="311"/>
      <c r="G18" s="311"/>
      <c r="H18" s="422">
        <f>'Информатика-9 2022 расклад'!K18</f>
        <v>8</v>
      </c>
      <c r="I18" s="504">
        <f>' Информатика-9 2023 расклад'!K18</f>
        <v>17</v>
      </c>
      <c r="J18" s="310">
        <f>'Информатика-9 2018 расклад'!L19</f>
        <v>4</v>
      </c>
      <c r="K18" s="311">
        <f>'Информатика-9 2019 расклад'!L19</f>
        <v>14.001000000000001</v>
      </c>
      <c r="L18" s="311"/>
      <c r="M18" s="311"/>
      <c r="N18" s="422">
        <f>'Информатика-9 2022 расклад'!L18</f>
        <v>6</v>
      </c>
      <c r="O18" s="504">
        <f>' Информатика-9 2023 расклад'!L18</f>
        <v>10</v>
      </c>
      <c r="P18" s="312">
        <f>'Информатика-9 2018 расклад'!M19</f>
        <v>80</v>
      </c>
      <c r="Q18" s="313">
        <f>'Информатика-9 2019 расклад'!M19</f>
        <v>93.34</v>
      </c>
      <c r="R18" s="313"/>
      <c r="S18" s="313"/>
      <c r="T18" s="426">
        <f>'Информатика-9 2022 расклад'!M18</f>
        <v>75</v>
      </c>
      <c r="U18" s="510">
        <f>' Информатика-9 2023 расклад'!M18</f>
        <v>58.823529411764703</v>
      </c>
      <c r="V18" s="310">
        <f>'Информатика-9 2018 расклад'!N19</f>
        <v>0</v>
      </c>
      <c r="W18" s="311">
        <f>'Информатика-9 2019 расклад'!N19</f>
        <v>0</v>
      </c>
      <c r="X18" s="311"/>
      <c r="Y18" s="311"/>
      <c r="Z18" s="422">
        <f>'Информатика-9 2022 расклад'!N18</f>
        <v>0</v>
      </c>
      <c r="AA18" s="504">
        <f>' Информатика-9 2023 расклад'!N18</f>
        <v>0</v>
      </c>
      <c r="AB18" s="431">
        <f>'Информатика-9 2018 расклад'!O19</f>
        <v>0</v>
      </c>
      <c r="AC18" s="313">
        <f>'Информатика-9 2019 расклад'!O19</f>
        <v>0</v>
      </c>
      <c r="AD18" s="313"/>
      <c r="AE18" s="314"/>
      <c r="AF18" s="498">
        <f>'Информатика-9 2022 расклад'!O18</f>
        <v>0</v>
      </c>
      <c r="AG18" s="439">
        <f>' Информатика-9 2023 расклад'!O18</f>
        <v>0</v>
      </c>
    </row>
    <row r="19" spans="1:33" s="1" customFormat="1" ht="15" customHeight="1" x14ac:dyDescent="0.25">
      <c r="A19" s="16">
        <v>3</v>
      </c>
      <c r="B19" s="48">
        <v>21020</v>
      </c>
      <c r="C19" s="309" t="s">
        <v>21</v>
      </c>
      <c r="D19" s="310">
        <f>'Информатика-9 2018 расклад'!K20</f>
        <v>30</v>
      </c>
      <c r="E19" s="311">
        <f>'Информатика-9 2019 расклад'!K20</f>
        <v>22</v>
      </c>
      <c r="F19" s="311"/>
      <c r="G19" s="311"/>
      <c r="H19" s="422">
        <f>'Информатика-9 2022 расклад'!K19</f>
        <v>38</v>
      </c>
      <c r="I19" s="504">
        <f>' Информатика-9 2023 расклад'!K19</f>
        <v>47</v>
      </c>
      <c r="J19" s="310">
        <f>'Информатика-9 2018 расклад'!L20</f>
        <v>24</v>
      </c>
      <c r="K19" s="311">
        <f>'Информатика-9 2019 расклад'!L20</f>
        <v>18.999200000000002</v>
      </c>
      <c r="L19" s="311"/>
      <c r="M19" s="311"/>
      <c r="N19" s="422">
        <f>'Информатика-9 2022 расклад'!L19</f>
        <v>27.999999999999996</v>
      </c>
      <c r="O19" s="504">
        <f>' Информатика-9 2023 расклад'!L19</f>
        <v>34</v>
      </c>
      <c r="P19" s="312">
        <f>'Информатика-9 2018 расклад'!M20</f>
        <v>80</v>
      </c>
      <c r="Q19" s="313">
        <f>'Информатика-9 2019 расклад'!M20</f>
        <v>86.36</v>
      </c>
      <c r="R19" s="313"/>
      <c r="S19" s="313"/>
      <c r="T19" s="426">
        <f>'Информатика-9 2022 расклад'!M19</f>
        <v>73.68421052631578</v>
      </c>
      <c r="U19" s="510">
        <f>' Информатика-9 2023 расклад'!M19</f>
        <v>72.340425531914889</v>
      </c>
      <c r="V19" s="310">
        <f>'Информатика-9 2018 расклад'!N20</f>
        <v>0</v>
      </c>
      <c r="W19" s="311">
        <f>'Информатика-9 2019 расклад'!N20</f>
        <v>0</v>
      </c>
      <c r="X19" s="311"/>
      <c r="Y19" s="311"/>
      <c r="Z19" s="422">
        <f>'Информатика-9 2022 расклад'!N19</f>
        <v>0</v>
      </c>
      <c r="AA19" s="504">
        <f>' Информатика-9 2023 расклад'!N19</f>
        <v>1</v>
      </c>
      <c r="AB19" s="431">
        <f>'Информатика-9 2018 расклад'!O20</f>
        <v>0</v>
      </c>
      <c r="AC19" s="313">
        <f>'Информатика-9 2019 расклад'!O20</f>
        <v>0</v>
      </c>
      <c r="AD19" s="313"/>
      <c r="AE19" s="314"/>
      <c r="AF19" s="498">
        <f>'Информатика-9 2022 расклад'!O19</f>
        <v>0</v>
      </c>
      <c r="AG19" s="439">
        <f>' Информатика-9 2023 расклад'!O19</f>
        <v>2.1276595744680851</v>
      </c>
    </row>
    <row r="20" spans="1:33" s="1" customFormat="1" ht="15" customHeight="1" x14ac:dyDescent="0.25">
      <c r="A20" s="11">
        <v>4</v>
      </c>
      <c r="B20" s="48">
        <v>20060</v>
      </c>
      <c r="C20" s="309" t="s">
        <v>12</v>
      </c>
      <c r="D20" s="310">
        <f>'Информатика-9 2018 расклад'!K21</f>
        <v>54</v>
      </c>
      <c r="E20" s="311">
        <f>'Информатика-9 2019 расклад'!K21</f>
        <v>64</v>
      </c>
      <c r="F20" s="311"/>
      <c r="G20" s="311"/>
      <c r="H20" s="422">
        <f>'Информатика-9 2022 расклад'!K20</f>
        <v>62</v>
      </c>
      <c r="I20" s="504">
        <f>' Информатика-9 2023 расклад'!K20</f>
        <v>57</v>
      </c>
      <c r="J20" s="310">
        <f>'Информатика-9 2018 расклад'!L21</f>
        <v>47.00160000000001</v>
      </c>
      <c r="K20" s="311">
        <f>'Информатика-9 2019 расклад'!L21</f>
        <v>58.0032</v>
      </c>
      <c r="L20" s="311"/>
      <c r="M20" s="311"/>
      <c r="N20" s="422">
        <f>'Информатика-9 2022 расклад'!L20</f>
        <v>46</v>
      </c>
      <c r="O20" s="504">
        <f>' Информатика-9 2023 расклад'!L20</f>
        <v>47</v>
      </c>
      <c r="P20" s="312">
        <f>'Информатика-9 2018 расклад'!M21</f>
        <v>87.04</v>
      </c>
      <c r="Q20" s="313">
        <f>'Информатика-9 2019 расклад'!M21</f>
        <v>90.63</v>
      </c>
      <c r="R20" s="313"/>
      <c r="S20" s="313"/>
      <c r="T20" s="426">
        <f>'Информатика-9 2022 расклад'!M20</f>
        <v>74.193548387096769</v>
      </c>
      <c r="U20" s="510">
        <f>' Информатика-9 2023 расклад'!M20</f>
        <v>82.456140350877192</v>
      </c>
      <c r="V20" s="310">
        <f>'Информатика-9 2018 расклад'!N21</f>
        <v>0</v>
      </c>
      <c r="W20" s="311">
        <f>'Информатика-9 2019 расклад'!N21</f>
        <v>0</v>
      </c>
      <c r="X20" s="311"/>
      <c r="Y20" s="311"/>
      <c r="Z20" s="422">
        <f>'Информатика-9 2022 расклад'!N20</f>
        <v>0</v>
      </c>
      <c r="AA20" s="504">
        <f>' Информатика-9 2023 расклад'!N20</f>
        <v>0</v>
      </c>
      <c r="AB20" s="431">
        <f>'Информатика-9 2018 расклад'!O21</f>
        <v>0</v>
      </c>
      <c r="AC20" s="313">
        <f>'Информатика-9 2019 расклад'!O21</f>
        <v>0</v>
      </c>
      <c r="AD20" s="313"/>
      <c r="AE20" s="314"/>
      <c r="AF20" s="498">
        <f>'Информатика-9 2022 расклад'!O20</f>
        <v>0</v>
      </c>
      <c r="AG20" s="439">
        <f>' Информатика-9 2023 расклад'!O20</f>
        <v>0</v>
      </c>
    </row>
    <row r="21" spans="1:33" s="1" customFormat="1" ht="15" customHeight="1" x14ac:dyDescent="0.25">
      <c r="A21" s="11">
        <v>5</v>
      </c>
      <c r="B21" s="48">
        <v>20400</v>
      </c>
      <c r="C21" s="309" t="s">
        <v>15</v>
      </c>
      <c r="D21" s="310">
        <f>'Информатика-9 2018 расклад'!K22</f>
        <v>32</v>
      </c>
      <c r="E21" s="311">
        <f>'Информатика-9 2019 расклад'!K22</f>
        <v>25</v>
      </c>
      <c r="F21" s="311"/>
      <c r="G21" s="311"/>
      <c r="H21" s="422">
        <f>'Информатика-9 2022 расклад'!K21</f>
        <v>29</v>
      </c>
      <c r="I21" s="504">
        <f>' Информатика-9 2023 расклад'!K21</f>
        <v>27</v>
      </c>
      <c r="J21" s="310">
        <f>'Информатика-9 2018 расклад'!L22</f>
        <v>21.0016</v>
      </c>
      <c r="K21" s="311">
        <f>'Информатика-9 2019 расклад'!L22</f>
        <v>16</v>
      </c>
      <c r="L21" s="311"/>
      <c r="M21" s="311"/>
      <c r="N21" s="422">
        <f>'Информатика-9 2022 расклад'!L21</f>
        <v>25</v>
      </c>
      <c r="O21" s="504">
        <f>' Информатика-9 2023 расклад'!L21</f>
        <v>20</v>
      </c>
      <c r="P21" s="312">
        <f>'Информатика-9 2018 расклад'!M22</f>
        <v>65.63</v>
      </c>
      <c r="Q21" s="313">
        <f>'Информатика-9 2019 расклад'!M22</f>
        <v>64</v>
      </c>
      <c r="R21" s="313"/>
      <c r="S21" s="313"/>
      <c r="T21" s="426">
        <f>'Информатика-9 2022 расклад'!M21</f>
        <v>86.206896551724142</v>
      </c>
      <c r="U21" s="510">
        <f>' Информатика-9 2023 расклад'!M21</f>
        <v>74.074074074074076</v>
      </c>
      <c r="V21" s="310">
        <f>'Информатика-9 2018 расклад'!N22</f>
        <v>1.0016</v>
      </c>
      <c r="W21" s="311">
        <f>'Информатика-9 2019 расклад'!N22</f>
        <v>0</v>
      </c>
      <c r="X21" s="311"/>
      <c r="Y21" s="311"/>
      <c r="Z21" s="422">
        <f>'Информатика-9 2022 расклад'!N21</f>
        <v>0</v>
      </c>
      <c r="AA21" s="504">
        <f>' Информатика-9 2023 расклад'!N21</f>
        <v>0</v>
      </c>
      <c r="AB21" s="431">
        <f>'Информатика-9 2018 расклад'!O22</f>
        <v>3.13</v>
      </c>
      <c r="AC21" s="313">
        <f>'Информатика-9 2019 расклад'!O22</f>
        <v>0</v>
      </c>
      <c r="AD21" s="313"/>
      <c r="AE21" s="314"/>
      <c r="AF21" s="498">
        <f>'Информатика-9 2022 расклад'!O21</f>
        <v>0</v>
      </c>
      <c r="AG21" s="439">
        <f>' Информатика-9 2023 расклад'!O21</f>
        <v>0</v>
      </c>
    </row>
    <row r="22" spans="1:33" s="1" customFormat="1" ht="15" customHeight="1" x14ac:dyDescent="0.25">
      <c r="A22" s="11">
        <v>6</v>
      </c>
      <c r="B22" s="48">
        <v>20080</v>
      </c>
      <c r="C22" s="309" t="s">
        <v>14</v>
      </c>
      <c r="D22" s="310">
        <f>'Информатика-9 2018 расклад'!K23</f>
        <v>14</v>
      </c>
      <c r="E22" s="311">
        <f>'Информатика-9 2019 расклад'!K23</f>
        <v>23</v>
      </c>
      <c r="F22" s="311"/>
      <c r="G22" s="311"/>
      <c r="H22" s="422">
        <f>'Информатика-9 2022 расклад'!K22</f>
        <v>37</v>
      </c>
      <c r="I22" s="504">
        <f>' Информатика-9 2023 расклад'!K22</f>
        <v>46</v>
      </c>
      <c r="J22" s="310">
        <f>'Информатика-9 2018 расклад'!L23</f>
        <v>8.0009999999999994</v>
      </c>
      <c r="K22" s="311">
        <f>'Информатика-9 2019 расклад'!L23</f>
        <v>17.9998</v>
      </c>
      <c r="L22" s="311"/>
      <c r="M22" s="311"/>
      <c r="N22" s="422">
        <f>'Информатика-9 2022 расклад'!L22</f>
        <v>18.000000000000004</v>
      </c>
      <c r="O22" s="504">
        <f>' Информатика-9 2023 расклад'!L22</f>
        <v>25</v>
      </c>
      <c r="P22" s="312">
        <f>'Информатика-9 2018 расклад'!M23</f>
        <v>57.15</v>
      </c>
      <c r="Q22" s="313">
        <f>'Информатика-9 2019 расклад'!M23</f>
        <v>78.260000000000005</v>
      </c>
      <c r="R22" s="313"/>
      <c r="S22" s="313"/>
      <c r="T22" s="426">
        <f>'Информатика-9 2022 расклад'!M22</f>
        <v>48.648648648648653</v>
      </c>
      <c r="U22" s="510">
        <f>' Информатика-9 2023 расклад'!M22</f>
        <v>54.347826086956523</v>
      </c>
      <c r="V22" s="310">
        <f>'Информатика-9 2018 расклад'!N23</f>
        <v>0</v>
      </c>
      <c r="W22" s="311">
        <f>'Информатика-9 2019 расклад'!N23</f>
        <v>0</v>
      </c>
      <c r="X22" s="311"/>
      <c r="Y22" s="311"/>
      <c r="Z22" s="422">
        <f>'Информатика-9 2022 расклад'!N22</f>
        <v>0</v>
      </c>
      <c r="AA22" s="504">
        <f>' Информатика-9 2023 расклад'!N22</f>
        <v>1</v>
      </c>
      <c r="AB22" s="431">
        <f>'Информатика-9 2018 расклад'!O23</f>
        <v>0</v>
      </c>
      <c r="AC22" s="313">
        <f>'Информатика-9 2019 расклад'!O23</f>
        <v>0</v>
      </c>
      <c r="AD22" s="313"/>
      <c r="AE22" s="314"/>
      <c r="AF22" s="498">
        <f>'Информатика-9 2022 расклад'!O22</f>
        <v>0</v>
      </c>
      <c r="AG22" s="439">
        <f>' Информатика-9 2023 расклад'!O22</f>
        <v>2.1739130434782608</v>
      </c>
    </row>
    <row r="23" spans="1:33" s="1" customFormat="1" ht="15" customHeight="1" x14ac:dyDescent="0.25">
      <c r="A23" s="11">
        <v>7</v>
      </c>
      <c r="B23" s="48">
        <v>20460</v>
      </c>
      <c r="C23" s="309" t="s">
        <v>16</v>
      </c>
      <c r="D23" s="310">
        <f>'Информатика-9 2018 расклад'!K24</f>
        <v>39</v>
      </c>
      <c r="E23" s="311">
        <f>'Информатика-9 2019 расклад'!K24</f>
        <v>58</v>
      </c>
      <c r="F23" s="311"/>
      <c r="G23" s="311"/>
      <c r="H23" s="422">
        <f>'Информатика-9 2022 расклад'!K23</f>
        <v>38</v>
      </c>
      <c r="I23" s="504">
        <f>' Информатика-9 2023 расклад'!K23</f>
        <v>46</v>
      </c>
      <c r="J23" s="310">
        <f>'Информатика-9 2018 расклад'!L24</f>
        <v>17.000100000000003</v>
      </c>
      <c r="K23" s="311">
        <f>'Информатика-9 2019 расклад'!L24</f>
        <v>33.001999999999995</v>
      </c>
      <c r="L23" s="311"/>
      <c r="M23" s="311"/>
      <c r="N23" s="422">
        <f>'Информатика-9 2022 расклад'!L23</f>
        <v>24</v>
      </c>
      <c r="O23" s="504">
        <f>' Информатика-9 2023 расклад'!L23</f>
        <v>32</v>
      </c>
      <c r="P23" s="312">
        <f>'Информатика-9 2018 расклад'!M24</f>
        <v>43.59</v>
      </c>
      <c r="Q23" s="313">
        <f>'Информатика-9 2019 расклад'!M24</f>
        <v>56.899999999999991</v>
      </c>
      <c r="R23" s="313"/>
      <c r="S23" s="313"/>
      <c r="T23" s="426">
        <f>'Информатика-9 2022 расклад'!M23</f>
        <v>63.157894736842103</v>
      </c>
      <c r="U23" s="510">
        <f>' Информатика-9 2023 расклад'!M23</f>
        <v>69.565217391304344</v>
      </c>
      <c r="V23" s="310">
        <f>'Информатика-9 2018 расклад'!N24</f>
        <v>4.0014000000000003</v>
      </c>
      <c r="W23" s="311">
        <f>'Информатика-9 2019 расклад'!N24</f>
        <v>0</v>
      </c>
      <c r="X23" s="311"/>
      <c r="Y23" s="311"/>
      <c r="Z23" s="422">
        <f>'Информатика-9 2022 расклад'!N23</f>
        <v>0</v>
      </c>
      <c r="AA23" s="504">
        <f>' Информатика-9 2023 расклад'!N23</f>
        <v>0</v>
      </c>
      <c r="AB23" s="431">
        <f>'Информатика-9 2018 расклад'!O24</f>
        <v>10.26</v>
      </c>
      <c r="AC23" s="313">
        <f>'Информатика-9 2019 расклад'!O24</f>
        <v>0</v>
      </c>
      <c r="AD23" s="313"/>
      <c r="AE23" s="314"/>
      <c r="AF23" s="498">
        <f>'Информатика-9 2022 расклад'!O23</f>
        <v>0</v>
      </c>
      <c r="AG23" s="439">
        <f>' Информатика-9 2023 расклад'!O23</f>
        <v>0</v>
      </c>
    </row>
    <row r="24" spans="1:33" s="1" customFormat="1" ht="15" customHeight="1" x14ac:dyDescent="0.25">
      <c r="A24" s="11">
        <v>8</v>
      </c>
      <c r="B24" s="48">
        <v>20550</v>
      </c>
      <c r="C24" s="309" t="s">
        <v>17</v>
      </c>
      <c r="D24" s="310">
        <f>'Информатика-9 2018 расклад'!K25</f>
        <v>1</v>
      </c>
      <c r="E24" s="311">
        <f>'Информатика-9 2019 расклад'!K25</f>
        <v>26</v>
      </c>
      <c r="F24" s="311"/>
      <c r="G24" s="311"/>
      <c r="H24" s="422">
        <f>'Информатика-9 2022 расклад'!K24</f>
        <v>24</v>
      </c>
      <c r="I24" s="504">
        <f>' Информатика-9 2023 расклад'!K24</f>
        <v>38</v>
      </c>
      <c r="J24" s="310">
        <f>'Информатика-9 2018 расклад'!L25</f>
        <v>1</v>
      </c>
      <c r="K24" s="311">
        <f>'Информатика-9 2019 расклад'!L25</f>
        <v>17.0014</v>
      </c>
      <c r="L24" s="311"/>
      <c r="M24" s="311"/>
      <c r="N24" s="422">
        <f>'Информатика-9 2022 расклад'!L24</f>
        <v>9</v>
      </c>
      <c r="O24" s="504">
        <f>' Информатика-9 2023 расклад'!L24</f>
        <v>18</v>
      </c>
      <c r="P24" s="312">
        <f>'Информатика-9 2018 расклад'!M25</f>
        <v>100</v>
      </c>
      <c r="Q24" s="313">
        <f>'Информатика-9 2019 расклад'!M25</f>
        <v>65.39</v>
      </c>
      <c r="R24" s="313"/>
      <c r="S24" s="313"/>
      <c r="T24" s="426">
        <f>'Информатика-9 2022 расклад'!M24</f>
        <v>37.5</v>
      </c>
      <c r="U24" s="510">
        <f>' Информатика-9 2023 расклад'!M24</f>
        <v>47.368421052631582</v>
      </c>
      <c r="V24" s="310">
        <f>'Информатика-9 2018 расклад'!N25</f>
        <v>0</v>
      </c>
      <c r="W24" s="311">
        <f>'Информатика-9 2019 расклад'!N25</f>
        <v>0</v>
      </c>
      <c r="X24" s="311"/>
      <c r="Y24" s="311"/>
      <c r="Z24" s="422">
        <f>'Информатика-9 2022 расклад'!N24</f>
        <v>1</v>
      </c>
      <c r="AA24" s="504">
        <f>' Информатика-9 2023 расклад'!N24</f>
        <v>0</v>
      </c>
      <c r="AB24" s="431">
        <f>'Информатика-9 2018 расклад'!O25</f>
        <v>0</v>
      </c>
      <c r="AC24" s="313">
        <f>'Информатика-9 2019 расклад'!O25</f>
        <v>0</v>
      </c>
      <c r="AD24" s="313"/>
      <c r="AE24" s="314"/>
      <c r="AF24" s="498">
        <f>'Информатика-9 2022 расклад'!O24</f>
        <v>4.166666666666667</v>
      </c>
      <c r="AG24" s="439">
        <f>' Информатика-9 2023 расклад'!O24</f>
        <v>0</v>
      </c>
    </row>
    <row r="25" spans="1:33" s="1" customFormat="1" ht="15" customHeight="1" x14ac:dyDescent="0.25">
      <c r="A25" s="11">
        <v>9</v>
      </c>
      <c r="B25" s="48">
        <v>20630</v>
      </c>
      <c r="C25" s="309" t="s">
        <v>18</v>
      </c>
      <c r="D25" s="310">
        <f>'Информатика-9 2018 расклад'!K26</f>
        <v>23</v>
      </c>
      <c r="E25" s="311">
        <f>'Информатика-9 2019 расклад'!K26</f>
        <v>16</v>
      </c>
      <c r="F25" s="311"/>
      <c r="G25" s="311"/>
      <c r="H25" s="422">
        <f>'Информатика-9 2022 расклад'!K25</f>
        <v>13</v>
      </c>
      <c r="I25" s="504">
        <f>' Информатика-9 2023 расклад'!K25</f>
        <v>13</v>
      </c>
      <c r="J25" s="310">
        <f>'Информатика-9 2018 расклад'!L26</f>
        <v>3.9997000000000003</v>
      </c>
      <c r="K25" s="311">
        <f>'Информатика-9 2019 расклад'!L26</f>
        <v>8</v>
      </c>
      <c r="L25" s="311"/>
      <c r="M25" s="311"/>
      <c r="N25" s="422">
        <f>'Информатика-9 2022 расклад'!L25</f>
        <v>7</v>
      </c>
      <c r="O25" s="504">
        <f>' Информатика-9 2023 расклад'!L25</f>
        <v>5</v>
      </c>
      <c r="P25" s="312">
        <f>'Информатика-9 2018 расклад'!M26</f>
        <v>17.39</v>
      </c>
      <c r="Q25" s="313">
        <f>'Информатика-9 2019 расклад'!M26</f>
        <v>50</v>
      </c>
      <c r="R25" s="313"/>
      <c r="S25" s="313"/>
      <c r="T25" s="426">
        <f>'Информатика-9 2022 расклад'!M25</f>
        <v>53.846153846153847</v>
      </c>
      <c r="U25" s="510">
        <f>' Информатика-9 2023 расклад'!M25</f>
        <v>38.46153846153846</v>
      </c>
      <c r="V25" s="310">
        <f>'Информатика-9 2018 расклад'!N26</f>
        <v>2.0009999999999999</v>
      </c>
      <c r="W25" s="311">
        <f>'Информатика-9 2019 расклад'!N26</f>
        <v>0</v>
      </c>
      <c r="X25" s="311"/>
      <c r="Y25" s="311"/>
      <c r="Z25" s="422">
        <f>'Информатика-9 2022 расклад'!N25</f>
        <v>0</v>
      </c>
      <c r="AA25" s="504">
        <f>' Информатика-9 2023 расклад'!N25</f>
        <v>0</v>
      </c>
      <c r="AB25" s="431">
        <f>'Информатика-9 2018 расклад'!O26</f>
        <v>8.6999999999999993</v>
      </c>
      <c r="AC25" s="313">
        <f>'Информатика-9 2019 расклад'!O26</f>
        <v>0</v>
      </c>
      <c r="AD25" s="313"/>
      <c r="AE25" s="314"/>
      <c r="AF25" s="498">
        <f>'Информатика-9 2022 расклад'!O25</f>
        <v>0</v>
      </c>
      <c r="AG25" s="439">
        <f>' Информатика-9 2023 расклад'!O25</f>
        <v>0</v>
      </c>
    </row>
    <row r="26" spans="1:33" s="1" customFormat="1" ht="15" customHeight="1" x14ac:dyDescent="0.25">
      <c r="A26" s="11">
        <v>10</v>
      </c>
      <c r="B26" s="48">
        <v>20810</v>
      </c>
      <c r="C26" s="309" t="s">
        <v>19</v>
      </c>
      <c r="D26" s="310">
        <f>'Информатика-9 2018 расклад'!K27</f>
        <v>3</v>
      </c>
      <c r="E26" s="311">
        <f>'Информатика-9 2019 расклад'!K27</f>
        <v>41</v>
      </c>
      <c r="F26" s="311"/>
      <c r="G26" s="311"/>
      <c r="H26" s="422">
        <f>'Информатика-9 2022 расклад'!K26</f>
        <v>37</v>
      </c>
      <c r="I26" s="504">
        <f>' Информатика-9 2023 расклад'!K26</f>
        <v>57</v>
      </c>
      <c r="J26" s="310">
        <f>'Информатика-9 2018 расклад'!L27</f>
        <v>3</v>
      </c>
      <c r="K26" s="311">
        <f>'Информатика-9 2019 расклад'!L27</f>
        <v>3.0011999999999999</v>
      </c>
      <c r="L26" s="311"/>
      <c r="M26" s="311"/>
      <c r="N26" s="422">
        <f>'Информатика-9 2022 расклад'!L26</f>
        <v>12</v>
      </c>
      <c r="O26" s="504">
        <f>' Информатика-9 2023 расклад'!L26</f>
        <v>14</v>
      </c>
      <c r="P26" s="312">
        <f>'Информатика-9 2018 расклад'!M27</f>
        <v>100</v>
      </c>
      <c r="Q26" s="313">
        <f>'Информатика-9 2019 расклад'!M27</f>
        <v>7.32</v>
      </c>
      <c r="R26" s="313"/>
      <c r="S26" s="313"/>
      <c r="T26" s="426">
        <f>'Информатика-9 2022 расклад'!M26</f>
        <v>32.432432432432435</v>
      </c>
      <c r="U26" s="510">
        <f>' Информатика-9 2023 расклад'!M26</f>
        <v>24.561403508771932</v>
      </c>
      <c r="V26" s="310">
        <f>'Информатика-9 2018 расклад'!N27</f>
        <v>0</v>
      </c>
      <c r="W26" s="311">
        <f>'Информатика-9 2019 расклад'!N27</f>
        <v>0</v>
      </c>
      <c r="X26" s="311"/>
      <c r="Y26" s="311"/>
      <c r="Z26" s="422">
        <f>'Информатика-9 2022 расклад'!N26</f>
        <v>0</v>
      </c>
      <c r="AA26" s="504">
        <f>' Информатика-9 2023 расклад'!N26</f>
        <v>4</v>
      </c>
      <c r="AB26" s="431">
        <f>'Информатика-9 2018 расклад'!O27</f>
        <v>0</v>
      </c>
      <c r="AC26" s="313">
        <f>'Информатика-9 2019 расклад'!O27</f>
        <v>0</v>
      </c>
      <c r="AD26" s="313"/>
      <c r="AE26" s="314"/>
      <c r="AF26" s="498">
        <f>'Информатика-9 2022 расклад'!O26</f>
        <v>0</v>
      </c>
      <c r="AG26" s="439">
        <f>' Информатика-9 2023 расклад'!O26</f>
        <v>7.0175438596491224</v>
      </c>
    </row>
    <row r="27" spans="1:33" s="1" customFormat="1" ht="15" customHeight="1" x14ac:dyDescent="0.25">
      <c r="A27" s="11">
        <v>11</v>
      </c>
      <c r="B27" s="48">
        <v>20900</v>
      </c>
      <c r="C27" s="309" t="s">
        <v>20</v>
      </c>
      <c r="D27" s="310">
        <f>'Информатика-9 2018 расклад'!K28</f>
        <v>12</v>
      </c>
      <c r="E27" s="311">
        <f>'Информатика-9 2019 расклад'!K28</f>
        <v>21</v>
      </c>
      <c r="F27" s="311"/>
      <c r="G27" s="311"/>
      <c r="H27" s="422">
        <f>'Информатика-9 2022 расклад'!K27</f>
        <v>61</v>
      </c>
      <c r="I27" s="504">
        <f>' Информатика-9 2023 расклад'!K27</f>
        <v>77</v>
      </c>
      <c r="J27" s="310">
        <f>'Информатика-9 2018 расклад'!L28</f>
        <v>3.9995999999999996</v>
      </c>
      <c r="K27" s="311">
        <f>'Информатика-9 2019 расклад'!L28</f>
        <v>11.999400000000001</v>
      </c>
      <c r="L27" s="311"/>
      <c r="M27" s="311"/>
      <c r="N27" s="422">
        <f>'Информатика-9 2022 расклад'!L27</f>
        <v>27.000000000000004</v>
      </c>
      <c r="O27" s="504">
        <f>' Информатика-9 2023 расклад'!L27</f>
        <v>48</v>
      </c>
      <c r="P27" s="312">
        <f>'Информатика-9 2018 расклад'!M28</f>
        <v>33.33</v>
      </c>
      <c r="Q27" s="313">
        <f>'Информатика-9 2019 расклад'!M28</f>
        <v>57.14</v>
      </c>
      <c r="R27" s="313"/>
      <c r="S27" s="313"/>
      <c r="T27" s="426">
        <f>'Информатика-9 2022 расклад'!M27</f>
        <v>44.262295081967217</v>
      </c>
      <c r="U27" s="510">
        <f>' Информатика-9 2023 расклад'!M27</f>
        <v>62.337662337662337</v>
      </c>
      <c r="V27" s="310">
        <f>'Информатика-9 2018 расклад'!N28</f>
        <v>2.0004000000000004</v>
      </c>
      <c r="W27" s="311">
        <f>'Информатика-9 2019 расклад'!N28</f>
        <v>0</v>
      </c>
      <c r="X27" s="311"/>
      <c r="Y27" s="311"/>
      <c r="Z27" s="422">
        <f>'Информатика-9 2022 расклад'!N27</f>
        <v>0</v>
      </c>
      <c r="AA27" s="504">
        <f>' Информатика-9 2023 расклад'!N27</f>
        <v>0</v>
      </c>
      <c r="AB27" s="431">
        <f>'Информатика-9 2018 расклад'!O28</f>
        <v>16.670000000000002</v>
      </c>
      <c r="AC27" s="313">
        <f>'Информатика-9 2019 расклад'!O28</f>
        <v>0</v>
      </c>
      <c r="AD27" s="313"/>
      <c r="AE27" s="314"/>
      <c r="AF27" s="498">
        <f>'Информатика-9 2022 расклад'!O27</f>
        <v>0</v>
      </c>
      <c r="AG27" s="439">
        <f>' Информатика-9 2023 расклад'!O27</f>
        <v>0</v>
      </c>
    </row>
    <row r="28" spans="1:33" s="1" customFormat="1" ht="15" customHeight="1" thickBot="1" x14ac:dyDescent="0.3">
      <c r="A28" s="12">
        <v>12</v>
      </c>
      <c r="B28" s="52">
        <v>21350</v>
      </c>
      <c r="C28" s="316" t="s">
        <v>22</v>
      </c>
      <c r="D28" s="317">
        <f>'Информатика-9 2018 расклад'!K29</f>
        <v>23</v>
      </c>
      <c r="E28" s="318">
        <f>'Информатика-9 2019 расклад'!K29</f>
        <v>44</v>
      </c>
      <c r="F28" s="318"/>
      <c r="G28" s="318"/>
      <c r="H28" s="423">
        <f>'Информатика-9 2022 расклад'!K28</f>
        <v>35</v>
      </c>
      <c r="I28" s="505">
        <f>' Информатика-9 2023 расклад'!K28</f>
        <v>25</v>
      </c>
      <c r="J28" s="317">
        <f>'Информатика-9 2018 расклад'!L29</f>
        <v>14.000100000000002</v>
      </c>
      <c r="K28" s="318">
        <f>'Информатика-9 2019 расклад'!L29</f>
        <v>25.999600000000001</v>
      </c>
      <c r="L28" s="318"/>
      <c r="M28" s="318"/>
      <c r="N28" s="423">
        <f>'Информатика-9 2022 расклад'!L28</f>
        <v>16</v>
      </c>
      <c r="O28" s="505">
        <f>' Информатика-9 2023 расклад'!L28</f>
        <v>23</v>
      </c>
      <c r="P28" s="319">
        <f>'Информатика-9 2018 расклад'!M29</f>
        <v>60.870000000000005</v>
      </c>
      <c r="Q28" s="320">
        <f>'Информатика-9 2019 расклад'!M29</f>
        <v>59.09</v>
      </c>
      <c r="R28" s="320"/>
      <c r="S28" s="320"/>
      <c r="T28" s="427">
        <f>'Информатика-9 2022 расклад'!M28</f>
        <v>45.714285714285715</v>
      </c>
      <c r="U28" s="511">
        <f>' Информатика-9 2023 расклад'!M28</f>
        <v>92</v>
      </c>
      <c r="V28" s="317">
        <f>'Информатика-9 2018 расклад'!N29</f>
        <v>0</v>
      </c>
      <c r="W28" s="318">
        <f>'Информатика-9 2019 расклад'!N29</f>
        <v>0</v>
      </c>
      <c r="X28" s="318"/>
      <c r="Y28" s="318"/>
      <c r="Z28" s="423">
        <f>'Информатика-9 2022 расклад'!N28</f>
        <v>0</v>
      </c>
      <c r="AA28" s="505">
        <f>' Информатика-9 2023 расклад'!N28</f>
        <v>0</v>
      </c>
      <c r="AB28" s="432">
        <f>'Информатика-9 2018 расклад'!O29</f>
        <v>0</v>
      </c>
      <c r="AC28" s="320">
        <f>'Информатика-9 2019 расклад'!O29</f>
        <v>0</v>
      </c>
      <c r="AD28" s="320"/>
      <c r="AE28" s="321"/>
      <c r="AF28" s="499">
        <f>'Информатика-9 2022 расклад'!O28</f>
        <v>0</v>
      </c>
      <c r="AG28" s="440">
        <f>' Информатика-9 2023 расклад'!O28</f>
        <v>0</v>
      </c>
    </row>
    <row r="29" spans="1:33" s="1" customFormat="1" ht="15" customHeight="1" thickBot="1" x14ac:dyDescent="0.3">
      <c r="A29" s="35"/>
      <c r="B29" s="51"/>
      <c r="C29" s="322" t="s">
        <v>103</v>
      </c>
      <c r="D29" s="452">
        <f>'Информатика-9 2018 расклад'!K30</f>
        <v>402</v>
      </c>
      <c r="E29" s="453">
        <f>'Информатика-9 2019 расклад'!K30</f>
        <v>437</v>
      </c>
      <c r="F29" s="453">
        <f>'Информатика-9 2020 расклад'!K30</f>
        <v>0</v>
      </c>
      <c r="G29" s="453">
        <f>'Информатика-9 2021 расклад'!K30</f>
        <v>0</v>
      </c>
      <c r="H29" s="454">
        <f>'Информатика-9 2022 расклад'!K29</f>
        <v>567</v>
      </c>
      <c r="I29" s="503">
        <f>' Информатика-9 2023 расклад'!K29</f>
        <v>510</v>
      </c>
      <c r="J29" s="452">
        <f>'Информатика-9 2018 расклад'!L30</f>
        <v>236.00369999999995</v>
      </c>
      <c r="K29" s="453">
        <f>'Информатика-9 2019 расклад'!L30</f>
        <v>211.00390000000002</v>
      </c>
      <c r="L29" s="453">
        <f>'Информатика-9 2020 расклад'!L30</f>
        <v>0</v>
      </c>
      <c r="M29" s="453">
        <f>'Информатика-9 2021 расклад'!L30</f>
        <v>0</v>
      </c>
      <c r="N29" s="454">
        <f>'Информатика-9 2022 расклад'!L29</f>
        <v>321</v>
      </c>
      <c r="O29" s="503">
        <f>' Информатика-9 2023 расклад'!L29</f>
        <v>311</v>
      </c>
      <c r="P29" s="455">
        <f>'Информатика-9 2018 расклад'!M30</f>
        <v>59.361764705882351</v>
      </c>
      <c r="Q29" s="456">
        <f>'Информатика-9 2019 расклад'!M30</f>
        <v>46.11</v>
      </c>
      <c r="R29" s="456">
        <f>'Информатика-9 2020 расклад'!M30</f>
        <v>0</v>
      </c>
      <c r="S29" s="456">
        <f>'Информатика-9 2021 расклад'!M30</f>
        <v>0</v>
      </c>
      <c r="T29" s="457">
        <f>'Информатика-9 2022 расклад'!M29</f>
        <v>0</v>
      </c>
      <c r="U29" s="509">
        <f>' Информатика-9 2023 расклад'!M29</f>
        <v>60.980392156862742</v>
      </c>
      <c r="V29" s="452">
        <f>'Информатика-9 2018 расклад'!N30</f>
        <v>4.9992999999999999</v>
      </c>
      <c r="W29" s="453">
        <f>'Информатика-9 2019 расклад'!N30</f>
        <v>14.998899999999999</v>
      </c>
      <c r="X29" s="453">
        <f>'Информатика-9 2020 расклад'!N30</f>
        <v>0</v>
      </c>
      <c r="Y29" s="453">
        <f>'Информатика-9 2021 расклад'!N30</f>
        <v>0</v>
      </c>
      <c r="Z29" s="454">
        <f>'Информатика-9 2022 расклад'!N29</f>
        <v>6</v>
      </c>
      <c r="AA29" s="503">
        <f>' Информатика-9 2023 расклад'!N29</f>
        <v>6</v>
      </c>
      <c r="AB29" s="458">
        <f>'Информатика-9 2018 расклад'!O30</f>
        <v>1.5129411764705882</v>
      </c>
      <c r="AC29" s="456">
        <f>'Информатика-9 2019 расклад'!O30</f>
        <v>3.5888235294117643</v>
      </c>
      <c r="AD29" s="456">
        <f>'Информатика-9 2020 расклад'!O30</f>
        <v>0</v>
      </c>
      <c r="AE29" s="459">
        <f>'Информатика-9 2021 расклад'!O30</f>
        <v>0</v>
      </c>
      <c r="AF29" s="496">
        <f>'Информатика-9 2022 расклад'!O29</f>
        <v>0</v>
      </c>
      <c r="AG29" s="460">
        <f>' Информатика-9 2023 расклад'!O29</f>
        <v>1.1764705882352942</v>
      </c>
    </row>
    <row r="30" spans="1:33" s="1" customFormat="1" ht="15" customHeight="1" x14ac:dyDescent="0.25">
      <c r="A30" s="10">
        <v>1</v>
      </c>
      <c r="B30" s="49">
        <v>30070</v>
      </c>
      <c r="C30" s="303" t="s">
        <v>24</v>
      </c>
      <c r="D30" s="304">
        <f>'Информатика-9 2018 расклад'!K31</f>
        <v>43</v>
      </c>
      <c r="E30" s="305">
        <f>'Информатика-9 2019 расклад'!K31</f>
        <v>46</v>
      </c>
      <c r="F30" s="305"/>
      <c r="G30" s="305"/>
      <c r="H30" s="424">
        <f>'Информатика-9 2022 расклад'!K30</f>
        <v>56</v>
      </c>
      <c r="I30" s="506">
        <f>' Информатика-9 2023 расклад'!K30</f>
        <v>33</v>
      </c>
      <c r="J30" s="304">
        <f>'Информатика-9 2018 расклад'!L31</f>
        <v>26.002099999999999</v>
      </c>
      <c r="K30" s="305">
        <f>'Информатика-9 2019 расклад'!L31</f>
        <v>32.002199999999995</v>
      </c>
      <c r="L30" s="305"/>
      <c r="M30" s="305"/>
      <c r="N30" s="424">
        <f>'Информатика-9 2022 расклад'!L30</f>
        <v>41</v>
      </c>
      <c r="O30" s="506">
        <f>' Информатика-9 2023 расклад'!L30</f>
        <v>30</v>
      </c>
      <c r="P30" s="306">
        <f>'Информатика-9 2018 расклад'!M31</f>
        <v>60.47</v>
      </c>
      <c r="Q30" s="307">
        <f>'Информатика-9 2019 расклад'!M31</f>
        <v>69.569999999999993</v>
      </c>
      <c r="R30" s="307"/>
      <c r="S30" s="307"/>
      <c r="T30" s="428">
        <f>'Информатика-9 2022 расклад'!M30</f>
        <v>73.214285714285722</v>
      </c>
      <c r="U30" s="512">
        <f>' Информатика-9 2023 расклад'!M30</f>
        <v>90.909090909090907</v>
      </c>
      <c r="V30" s="304">
        <f>'Информатика-9 2018 расклад'!N31</f>
        <v>0</v>
      </c>
      <c r="W30" s="305">
        <f>'Информатика-9 2019 расклад'!N31</f>
        <v>0</v>
      </c>
      <c r="X30" s="305"/>
      <c r="Y30" s="305"/>
      <c r="Z30" s="424">
        <f>'Информатика-9 2022 расклад'!N30</f>
        <v>0</v>
      </c>
      <c r="AA30" s="506">
        <f>' Информатика-9 2023 расклад'!N30</f>
        <v>0</v>
      </c>
      <c r="AB30" s="433">
        <f>'Информатика-9 2018 расклад'!O31</f>
        <v>0</v>
      </c>
      <c r="AC30" s="307">
        <f>'Информатика-9 2019 расклад'!O31</f>
        <v>0</v>
      </c>
      <c r="AD30" s="307"/>
      <c r="AE30" s="308"/>
      <c r="AF30" s="497">
        <f>'Информатика-9 2022 расклад'!O30</f>
        <v>0</v>
      </c>
      <c r="AG30" s="438">
        <f>' Информатика-9 2023 расклад'!O30</f>
        <v>0</v>
      </c>
    </row>
    <row r="31" spans="1:33" s="1" customFormat="1" ht="15" customHeight="1" x14ac:dyDescent="0.25">
      <c r="A31" s="11">
        <v>2</v>
      </c>
      <c r="B31" s="48">
        <v>30480</v>
      </c>
      <c r="C31" s="309" t="s">
        <v>111</v>
      </c>
      <c r="D31" s="310">
        <f>'Информатика-9 2018 расклад'!K32</f>
        <v>67</v>
      </c>
      <c r="E31" s="311">
        <f>'Информатика-9 2019 расклад'!K32</f>
        <v>47</v>
      </c>
      <c r="F31" s="311"/>
      <c r="G31" s="311"/>
      <c r="H31" s="422">
        <f>'Информатика-9 2022 расклад'!K31</f>
        <v>42</v>
      </c>
      <c r="I31" s="504">
        <f>' Информатика-9 2023 расклад'!K31</f>
        <v>44</v>
      </c>
      <c r="J31" s="310">
        <f>'Информатика-9 2018 расклад'!L32</f>
        <v>43.998900000000006</v>
      </c>
      <c r="K31" s="311">
        <f>'Информатика-9 2019 расклад'!L32</f>
        <v>35.000900000000001</v>
      </c>
      <c r="L31" s="311"/>
      <c r="M31" s="311"/>
      <c r="N31" s="422">
        <f>'Информатика-9 2022 расклад'!L31</f>
        <v>27.000000000000004</v>
      </c>
      <c r="O31" s="504">
        <f>' Информатика-9 2023 расклад'!L31</f>
        <v>25</v>
      </c>
      <c r="P31" s="312">
        <f>'Информатика-9 2018 расклад'!M32</f>
        <v>65.67</v>
      </c>
      <c r="Q31" s="313">
        <f>'Информатика-9 2019 расклад'!M32</f>
        <v>74.47</v>
      </c>
      <c r="R31" s="313"/>
      <c r="S31" s="313"/>
      <c r="T31" s="426">
        <f>'Информатика-9 2022 расклад'!M31</f>
        <v>64.285714285714292</v>
      </c>
      <c r="U31" s="510">
        <f>' Информатика-9 2023 расклад'!M31</f>
        <v>56.81818181818182</v>
      </c>
      <c r="V31" s="310">
        <f>'Информатика-9 2018 расклад'!N32</f>
        <v>0</v>
      </c>
      <c r="W31" s="311">
        <f>'Информатика-9 2019 расклад'!N32</f>
        <v>0</v>
      </c>
      <c r="X31" s="311"/>
      <c r="Y31" s="311"/>
      <c r="Z31" s="422">
        <f>'Информатика-9 2022 расклад'!N31</f>
        <v>0</v>
      </c>
      <c r="AA31" s="504">
        <f>' Информатика-9 2023 расклад'!N31</f>
        <v>0</v>
      </c>
      <c r="AB31" s="431">
        <f>'Информатика-9 2018 расклад'!O32</f>
        <v>0</v>
      </c>
      <c r="AC31" s="313">
        <f>'Информатика-9 2019 расклад'!O32</f>
        <v>0</v>
      </c>
      <c r="AD31" s="313"/>
      <c r="AE31" s="314"/>
      <c r="AF31" s="498">
        <f>'Информатика-9 2022 расклад'!O31</f>
        <v>0</v>
      </c>
      <c r="AG31" s="439">
        <f>' Информатика-9 2023 расклад'!O31</f>
        <v>0</v>
      </c>
    </row>
    <row r="32" spans="1:33" s="1" customFormat="1" ht="15" customHeight="1" x14ac:dyDescent="0.25">
      <c r="A32" s="11">
        <v>3</v>
      </c>
      <c r="B32" s="50">
        <v>30460</v>
      </c>
      <c r="C32" s="315" t="s">
        <v>29</v>
      </c>
      <c r="D32" s="310">
        <f>'Информатика-9 2018 расклад'!K33</f>
        <v>29</v>
      </c>
      <c r="E32" s="311">
        <f>'Информатика-9 2019 расклад'!K33</f>
        <v>34</v>
      </c>
      <c r="F32" s="311"/>
      <c r="G32" s="311"/>
      <c r="H32" s="422">
        <f>'Информатика-9 2022 расклад'!K32</f>
        <v>51</v>
      </c>
      <c r="I32" s="504">
        <f>' Информатика-9 2023 расклад'!K32</f>
        <v>52</v>
      </c>
      <c r="J32" s="310">
        <f>'Информатика-9 2018 расклад'!L33</f>
        <v>16.9998</v>
      </c>
      <c r="K32" s="311">
        <f>'Информатика-9 2019 расклад'!L33</f>
        <v>13.9978</v>
      </c>
      <c r="L32" s="311"/>
      <c r="M32" s="311"/>
      <c r="N32" s="422">
        <f>'Информатика-9 2022 расклад'!L32</f>
        <v>24</v>
      </c>
      <c r="O32" s="504">
        <f>' Информатика-9 2023 расклад'!L32</f>
        <v>35</v>
      </c>
      <c r="P32" s="312">
        <f>'Информатика-9 2018 расклад'!M33</f>
        <v>58.62</v>
      </c>
      <c r="Q32" s="313">
        <f>'Информатика-9 2019 расклад'!M33</f>
        <v>41.17</v>
      </c>
      <c r="R32" s="313"/>
      <c r="S32" s="313"/>
      <c r="T32" s="426">
        <f>'Информатика-9 2022 расклад'!M32</f>
        <v>47.058823529411768</v>
      </c>
      <c r="U32" s="510">
        <f>' Информатика-9 2023 расклад'!M32</f>
        <v>67.307692307692307</v>
      </c>
      <c r="V32" s="310">
        <f>'Информатика-9 2018 расклад'!N33</f>
        <v>0</v>
      </c>
      <c r="W32" s="311">
        <f>'Информатика-9 2019 расклад'!N33</f>
        <v>0</v>
      </c>
      <c r="X32" s="311"/>
      <c r="Y32" s="311"/>
      <c r="Z32" s="422">
        <f>'Информатика-9 2022 расклад'!N32</f>
        <v>0</v>
      </c>
      <c r="AA32" s="504">
        <f>' Информатика-9 2023 расклад'!N32</f>
        <v>0</v>
      </c>
      <c r="AB32" s="431">
        <f>'Информатика-9 2018 расклад'!O33</f>
        <v>0</v>
      </c>
      <c r="AC32" s="313">
        <f>'Информатика-9 2019 расклад'!O33</f>
        <v>0</v>
      </c>
      <c r="AD32" s="313"/>
      <c r="AE32" s="314"/>
      <c r="AF32" s="498">
        <f>'Информатика-9 2022 расклад'!O32</f>
        <v>0</v>
      </c>
      <c r="AG32" s="439">
        <f>' Информатика-9 2023 расклад'!O32</f>
        <v>0</v>
      </c>
    </row>
    <row r="33" spans="1:33" s="1" customFormat="1" ht="15" customHeight="1" x14ac:dyDescent="0.25">
      <c r="A33" s="11">
        <v>4</v>
      </c>
      <c r="B33" s="48">
        <v>30030</v>
      </c>
      <c r="C33" s="309" t="s">
        <v>23</v>
      </c>
      <c r="D33" s="310">
        <f>'Информатика-9 2018 расклад'!K34</f>
        <v>49</v>
      </c>
      <c r="E33" s="311">
        <f>'Информатика-9 2019 расклад'!K34</f>
        <v>42</v>
      </c>
      <c r="F33" s="311"/>
      <c r="G33" s="311"/>
      <c r="H33" s="422">
        <f>'Информатика-9 2022 расклад'!K33</f>
        <v>53</v>
      </c>
      <c r="I33" s="504">
        <f>' Информатика-9 2023 расклад'!K33</f>
        <v>48</v>
      </c>
      <c r="J33" s="310">
        <f>'Информатика-9 2018 расклад'!L34</f>
        <v>35.000700000000002</v>
      </c>
      <c r="K33" s="311">
        <f>'Информатика-9 2019 расклад'!L34</f>
        <v>24.002999999999997</v>
      </c>
      <c r="L33" s="311"/>
      <c r="M33" s="311"/>
      <c r="N33" s="422">
        <f>'Информатика-9 2022 расклад'!L33</f>
        <v>32</v>
      </c>
      <c r="O33" s="504">
        <f>' Информатика-9 2023 расклад'!L33</f>
        <v>32</v>
      </c>
      <c r="P33" s="312">
        <f>'Информатика-9 2018 расклад'!M34</f>
        <v>71.430000000000007</v>
      </c>
      <c r="Q33" s="313">
        <f>'Информатика-9 2019 расклад'!M34</f>
        <v>57.15</v>
      </c>
      <c r="R33" s="313"/>
      <c r="S33" s="313"/>
      <c r="T33" s="426">
        <f>'Информатика-9 2022 расклад'!M33</f>
        <v>60.377358490566039</v>
      </c>
      <c r="U33" s="510">
        <f>' Информатика-9 2023 расклад'!M33</f>
        <v>66.666666666666671</v>
      </c>
      <c r="V33" s="310">
        <f>'Информатика-9 2018 расклад'!N34</f>
        <v>0</v>
      </c>
      <c r="W33" s="311">
        <f>'Информатика-9 2019 расклад'!N34</f>
        <v>0.99959999999999993</v>
      </c>
      <c r="X33" s="311"/>
      <c r="Y33" s="311"/>
      <c r="Z33" s="422">
        <f>'Информатика-9 2022 расклад'!N33</f>
        <v>0</v>
      </c>
      <c r="AA33" s="504">
        <f>' Информатика-9 2023 расклад'!N33</f>
        <v>0</v>
      </c>
      <c r="AB33" s="431">
        <f>'Информатика-9 2018 расклад'!O34</f>
        <v>0</v>
      </c>
      <c r="AC33" s="313">
        <f>'Информатика-9 2019 расклад'!O34</f>
        <v>2.38</v>
      </c>
      <c r="AD33" s="313"/>
      <c r="AE33" s="314"/>
      <c r="AF33" s="498">
        <f>'Информатика-9 2022 расклад'!O33</f>
        <v>0</v>
      </c>
      <c r="AG33" s="439">
        <f>' Информатика-9 2023 расклад'!O33</f>
        <v>0</v>
      </c>
    </row>
    <row r="34" spans="1:33" s="1" customFormat="1" ht="15" customHeight="1" x14ac:dyDescent="0.25">
      <c r="A34" s="11">
        <v>5</v>
      </c>
      <c r="B34" s="48">
        <v>31000</v>
      </c>
      <c r="C34" s="309" t="s">
        <v>37</v>
      </c>
      <c r="D34" s="310">
        <f>'Информатика-9 2018 расклад'!K35</f>
        <v>19</v>
      </c>
      <c r="E34" s="311">
        <f>'Информатика-9 2019 расклад'!K35</f>
        <v>17</v>
      </c>
      <c r="F34" s="311"/>
      <c r="G34" s="311"/>
      <c r="H34" s="422">
        <f>'Информатика-9 2022 расклад'!K34</f>
        <v>30</v>
      </c>
      <c r="I34" s="504">
        <f>' Информатика-9 2023 расклад'!K34</f>
        <v>38</v>
      </c>
      <c r="J34" s="310">
        <f>'Информатика-9 2018 расклад'!L35</f>
        <v>12.000399999999999</v>
      </c>
      <c r="K34" s="311">
        <f>'Информатика-9 2019 расклад'!L35</f>
        <v>6.9988999999999999</v>
      </c>
      <c r="L34" s="311"/>
      <c r="M34" s="311"/>
      <c r="N34" s="422">
        <f>'Информатика-9 2022 расклад'!L34</f>
        <v>14</v>
      </c>
      <c r="O34" s="504">
        <f>' Информатика-9 2023 расклад'!L34</f>
        <v>30</v>
      </c>
      <c r="P34" s="312">
        <f>'Информатика-9 2018 расклад'!M35</f>
        <v>63.160000000000004</v>
      </c>
      <c r="Q34" s="313">
        <f>'Информатика-9 2019 расклад'!M35</f>
        <v>41.17</v>
      </c>
      <c r="R34" s="313"/>
      <c r="S34" s="313"/>
      <c r="T34" s="426">
        <f>'Информатика-9 2022 расклад'!M34</f>
        <v>46.666666666666664</v>
      </c>
      <c r="U34" s="510">
        <f>' Информатика-9 2023 расклад'!M34</f>
        <v>78.94736842105263</v>
      </c>
      <c r="V34" s="310">
        <f>'Информатика-9 2018 расклад'!N35</f>
        <v>0</v>
      </c>
      <c r="W34" s="311">
        <f>'Информатика-9 2019 расклад'!N35</f>
        <v>0</v>
      </c>
      <c r="X34" s="311"/>
      <c r="Y34" s="311"/>
      <c r="Z34" s="422">
        <f>'Информатика-9 2022 расклад'!N34</f>
        <v>1</v>
      </c>
      <c r="AA34" s="504">
        <f>' Информатика-9 2023 расклад'!N34</f>
        <v>0</v>
      </c>
      <c r="AB34" s="431">
        <f>'Информатика-9 2018 расклад'!O35</f>
        <v>0</v>
      </c>
      <c r="AC34" s="313">
        <f>'Информатика-9 2019 расклад'!O35</f>
        <v>0</v>
      </c>
      <c r="AD34" s="313"/>
      <c r="AE34" s="314"/>
      <c r="AF34" s="498">
        <f>'Информатика-9 2022 расклад'!O34</f>
        <v>3.3333333333333335</v>
      </c>
      <c r="AG34" s="439">
        <f>' Информатика-9 2023 расклад'!O34</f>
        <v>0</v>
      </c>
    </row>
    <row r="35" spans="1:33" s="1" customFormat="1" ht="15" customHeight="1" x14ac:dyDescent="0.25">
      <c r="A35" s="11">
        <v>6</v>
      </c>
      <c r="B35" s="48">
        <v>30130</v>
      </c>
      <c r="C35" s="309" t="s">
        <v>25</v>
      </c>
      <c r="D35" s="310">
        <f>'Информатика-9 2018 расклад'!K36</f>
        <v>7</v>
      </c>
      <c r="E35" s="311">
        <f>'Информатика-9 2019 расклад'!K36</f>
        <v>7</v>
      </c>
      <c r="F35" s="311"/>
      <c r="G35" s="311"/>
      <c r="H35" s="422">
        <f>'Информатика-9 2022 расклад'!K35</f>
        <v>18</v>
      </c>
      <c r="I35" s="504">
        <f>' Информатика-9 2023 расклад'!K35</f>
        <v>30</v>
      </c>
      <c r="J35" s="310">
        <f>'Информатика-9 2018 расклад'!L36</f>
        <v>6.0004</v>
      </c>
      <c r="K35" s="311">
        <f>'Информатика-9 2019 расклад'!L36</f>
        <v>3.0002</v>
      </c>
      <c r="L35" s="311"/>
      <c r="M35" s="311"/>
      <c r="N35" s="422">
        <f>'Информатика-9 2022 расклад'!L35</f>
        <v>7</v>
      </c>
      <c r="O35" s="504">
        <f>' Информатика-9 2023 расклад'!L35</f>
        <v>10</v>
      </c>
      <c r="P35" s="312">
        <f>'Информатика-9 2018 расклад'!M36</f>
        <v>85.72</v>
      </c>
      <c r="Q35" s="313">
        <f>'Информатика-9 2019 расклад'!M36</f>
        <v>42.86</v>
      </c>
      <c r="R35" s="313"/>
      <c r="S35" s="313"/>
      <c r="T35" s="426">
        <f>'Информатика-9 2022 расклад'!M35</f>
        <v>38.888888888888886</v>
      </c>
      <c r="U35" s="510">
        <f>' Информатика-9 2023 расклад'!M35</f>
        <v>33.333333333333336</v>
      </c>
      <c r="V35" s="310">
        <f>'Информатика-9 2018 расклад'!N36</f>
        <v>0</v>
      </c>
      <c r="W35" s="311">
        <f>'Информатика-9 2019 расклад'!N36</f>
        <v>0</v>
      </c>
      <c r="X35" s="311"/>
      <c r="Y35" s="311"/>
      <c r="Z35" s="422">
        <f>'Информатика-9 2022 расклад'!N35</f>
        <v>0</v>
      </c>
      <c r="AA35" s="504">
        <f>' Информатика-9 2023 расклад'!N35</f>
        <v>0</v>
      </c>
      <c r="AB35" s="431">
        <f>'Информатика-9 2018 расклад'!O36</f>
        <v>0</v>
      </c>
      <c r="AC35" s="313">
        <f>'Информатика-9 2019 расклад'!O36</f>
        <v>0</v>
      </c>
      <c r="AD35" s="313"/>
      <c r="AE35" s="314"/>
      <c r="AF35" s="498">
        <f>'Информатика-9 2022 расклад'!O35</f>
        <v>0</v>
      </c>
      <c r="AG35" s="439">
        <f>' Информатика-9 2023 расклад'!O35</f>
        <v>0</v>
      </c>
    </row>
    <row r="36" spans="1:33" s="1" customFormat="1" ht="15" customHeight="1" x14ac:dyDescent="0.25">
      <c r="A36" s="11">
        <v>7</v>
      </c>
      <c r="B36" s="48">
        <v>30160</v>
      </c>
      <c r="C36" s="309" t="s">
        <v>26</v>
      </c>
      <c r="D36" s="310">
        <f>'Информатика-9 2018 расклад'!K37</f>
        <v>18</v>
      </c>
      <c r="E36" s="311">
        <f>'Информатика-9 2019 расклад'!K37</f>
        <v>10</v>
      </c>
      <c r="F36" s="311"/>
      <c r="G36" s="311"/>
      <c r="H36" s="422">
        <f>'Информатика-9 2022 расклад'!K36</f>
        <v>9</v>
      </c>
      <c r="I36" s="504">
        <f>' Информатика-9 2023 расклад'!K36</f>
        <v>6</v>
      </c>
      <c r="J36" s="310">
        <f>'Информатика-9 2018 расклад'!L37</f>
        <v>12.999600000000001</v>
      </c>
      <c r="K36" s="311">
        <f>'Информатика-9 2019 расклад'!L37</f>
        <v>2</v>
      </c>
      <c r="L36" s="311"/>
      <c r="M36" s="311"/>
      <c r="N36" s="422">
        <f>'Информатика-9 2022 расклад'!L36</f>
        <v>8</v>
      </c>
      <c r="O36" s="504">
        <f>' Информатика-9 2023 расклад'!L36</f>
        <v>5</v>
      </c>
      <c r="P36" s="312">
        <f>'Информатика-9 2018 расклад'!M37</f>
        <v>72.22</v>
      </c>
      <c r="Q36" s="313">
        <f>'Информатика-9 2019 расклад'!M37</f>
        <v>20</v>
      </c>
      <c r="R36" s="313"/>
      <c r="S36" s="313"/>
      <c r="T36" s="426">
        <f>'Информатика-9 2022 расклад'!M36</f>
        <v>88.888888888888886</v>
      </c>
      <c r="U36" s="510">
        <f>' Информатика-9 2023 расклад'!M36</f>
        <v>83.333333333333329</v>
      </c>
      <c r="V36" s="310">
        <f>'Информатика-9 2018 расклад'!N37</f>
        <v>0</v>
      </c>
      <c r="W36" s="311">
        <f>'Информатика-9 2019 расклад'!N37</f>
        <v>0</v>
      </c>
      <c r="X36" s="311"/>
      <c r="Y36" s="311"/>
      <c r="Z36" s="422">
        <f>'Информатика-9 2022 расклад'!N36</f>
        <v>0</v>
      </c>
      <c r="AA36" s="504">
        <f>' Информатика-9 2023 расклад'!N36</f>
        <v>0</v>
      </c>
      <c r="AB36" s="431">
        <f>'Информатика-9 2018 расклад'!O37</f>
        <v>0</v>
      </c>
      <c r="AC36" s="313">
        <f>'Информатика-9 2019 расклад'!O37</f>
        <v>0</v>
      </c>
      <c r="AD36" s="313"/>
      <c r="AE36" s="314"/>
      <c r="AF36" s="498">
        <f>'Информатика-9 2022 расклад'!O36</f>
        <v>0</v>
      </c>
      <c r="AG36" s="439">
        <f>' Информатика-9 2023 расклад'!O36</f>
        <v>0</v>
      </c>
    </row>
    <row r="37" spans="1:33" s="1" customFormat="1" ht="15" customHeight="1" x14ac:dyDescent="0.25">
      <c r="A37" s="11">
        <v>8</v>
      </c>
      <c r="B37" s="48">
        <v>30310</v>
      </c>
      <c r="C37" s="309" t="s">
        <v>27</v>
      </c>
      <c r="D37" s="310">
        <f>'Информатика-9 2018 расклад'!K38</f>
        <v>6</v>
      </c>
      <c r="E37" s="311">
        <f>'Информатика-9 2019 расклад'!K38</f>
        <v>14</v>
      </c>
      <c r="F37" s="311"/>
      <c r="G37" s="311"/>
      <c r="H37" s="422">
        <f>'Информатика-9 2022 расклад'!K37</f>
        <v>14</v>
      </c>
      <c r="I37" s="504">
        <f>' Информатика-9 2023 расклад'!K37</f>
        <v>20</v>
      </c>
      <c r="J37" s="310">
        <f>'Информатика-9 2018 расклад'!L38</f>
        <v>4.0001999999999995</v>
      </c>
      <c r="K37" s="311">
        <f>'Информатика-9 2019 расклад'!L38</f>
        <v>5.9989999999999997</v>
      </c>
      <c r="L37" s="311"/>
      <c r="M37" s="311"/>
      <c r="N37" s="422">
        <f>'Информатика-9 2022 расклад'!L37</f>
        <v>10</v>
      </c>
      <c r="O37" s="504">
        <f>' Информатика-9 2023 расклад'!L37</f>
        <v>7</v>
      </c>
      <c r="P37" s="312">
        <f>'Информатика-9 2018 расклад'!M38</f>
        <v>66.67</v>
      </c>
      <c r="Q37" s="313">
        <f>'Информатика-9 2019 расклад'!M38</f>
        <v>42.85</v>
      </c>
      <c r="R37" s="313"/>
      <c r="S37" s="313"/>
      <c r="T37" s="426">
        <f>'Информатика-9 2022 расклад'!M37</f>
        <v>71.428571428571431</v>
      </c>
      <c r="U37" s="510">
        <f>' Информатика-9 2023 расклад'!M37</f>
        <v>35</v>
      </c>
      <c r="V37" s="310">
        <f>'Информатика-9 2018 расклад'!N38</f>
        <v>0</v>
      </c>
      <c r="W37" s="311">
        <f>'Информатика-9 2019 расклад'!N38</f>
        <v>0.99959999999999993</v>
      </c>
      <c r="X37" s="311"/>
      <c r="Y37" s="311"/>
      <c r="Z37" s="422">
        <f>'Информатика-9 2022 расклад'!N37</f>
        <v>0</v>
      </c>
      <c r="AA37" s="504">
        <f>' Информатика-9 2023 расклад'!N37</f>
        <v>3</v>
      </c>
      <c r="AB37" s="431">
        <f>'Информатика-9 2018 расклад'!O38</f>
        <v>0</v>
      </c>
      <c r="AC37" s="313">
        <f>'Информатика-9 2019 расклад'!O38</f>
        <v>7.14</v>
      </c>
      <c r="AD37" s="313"/>
      <c r="AE37" s="314"/>
      <c r="AF37" s="498">
        <f>'Информатика-9 2022 расклад'!O37</f>
        <v>0</v>
      </c>
      <c r="AG37" s="439">
        <f>' Информатика-9 2023 расклад'!O37</f>
        <v>15</v>
      </c>
    </row>
    <row r="38" spans="1:33" s="1" customFormat="1" ht="15" customHeight="1" x14ac:dyDescent="0.25">
      <c r="A38" s="11">
        <v>9</v>
      </c>
      <c r="B38" s="48">
        <v>30440</v>
      </c>
      <c r="C38" s="309" t="s">
        <v>28</v>
      </c>
      <c r="D38" s="310">
        <f>'Информатика-9 2018 расклад'!K39</f>
        <v>18</v>
      </c>
      <c r="E38" s="311">
        <f>'Информатика-9 2019 расклад'!K39</f>
        <v>28</v>
      </c>
      <c r="F38" s="311"/>
      <c r="G38" s="311"/>
      <c r="H38" s="422">
        <f>'Информатика-9 2022 расклад'!K38</f>
        <v>13</v>
      </c>
      <c r="I38" s="504">
        <f>' Информатика-9 2023 расклад'!K38</f>
        <v>13</v>
      </c>
      <c r="J38" s="310">
        <f>'Информатика-9 2018 расклад'!L39</f>
        <v>3.0006000000000004</v>
      </c>
      <c r="K38" s="311">
        <f>'Информатика-9 2019 расклад'!L39</f>
        <v>5.0007999999999999</v>
      </c>
      <c r="L38" s="311"/>
      <c r="M38" s="311"/>
      <c r="N38" s="422">
        <f>'Информатика-9 2022 расклад'!L38</f>
        <v>5</v>
      </c>
      <c r="O38" s="504">
        <f>' Информатика-9 2023 расклад'!L38</f>
        <v>7</v>
      </c>
      <c r="P38" s="312">
        <f>'Информатика-9 2018 расклад'!M39</f>
        <v>16.670000000000002</v>
      </c>
      <c r="Q38" s="313">
        <f>'Информатика-9 2019 расклад'!M39</f>
        <v>17.86</v>
      </c>
      <c r="R38" s="313"/>
      <c r="S38" s="313"/>
      <c r="T38" s="426">
        <f>'Информатика-9 2022 расклад'!M38</f>
        <v>38.46153846153846</v>
      </c>
      <c r="U38" s="510">
        <f>' Информатика-9 2023 расклад'!M38</f>
        <v>53.846153846153847</v>
      </c>
      <c r="V38" s="310">
        <f>'Информатика-9 2018 расклад'!N39</f>
        <v>0</v>
      </c>
      <c r="W38" s="311">
        <f>'Информатика-9 2019 расклад'!N39</f>
        <v>5.0007999999999999</v>
      </c>
      <c r="X38" s="311"/>
      <c r="Y38" s="311"/>
      <c r="Z38" s="422">
        <f>'Информатика-9 2022 расклад'!N38</f>
        <v>1</v>
      </c>
      <c r="AA38" s="504">
        <f>' Информатика-9 2023 расклад'!N38</f>
        <v>1</v>
      </c>
      <c r="AB38" s="431">
        <f>'Информатика-9 2018 расклад'!O39</f>
        <v>0</v>
      </c>
      <c r="AC38" s="313">
        <f>'Информатика-9 2019 расклад'!O39</f>
        <v>17.86</v>
      </c>
      <c r="AD38" s="313"/>
      <c r="AE38" s="314"/>
      <c r="AF38" s="498">
        <f>'Информатика-9 2022 расклад'!O38</f>
        <v>7.6923076923076925</v>
      </c>
      <c r="AG38" s="439">
        <f>' Информатика-9 2023 расклад'!O38</f>
        <v>7.6923076923076925</v>
      </c>
    </row>
    <row r="39" spans="1:33" s="1" customFormat="1" ht="15" customHeight="1" x14ac:dyDescent="0.25">
      <c r="A39" s="11">
        <v>10</v>
      </c>
      <c r="B39" s="48">
        <v>30500</v>
      </c>
      <c r="C39" s="309" t="s">
        <v>30</v>
      </c>
      <c r="D39" s="310">
        <f>'Информатика-9 2018 расклад'!K40</f>
        <v>2</v>
      </c>
      <c r="E39" s="311">
        <f>'Информатика-9 2019 расклад'!K40</f>
        <v>7</v>
      </c>
      <c r="F39" s="311"/>
      <c r="G39" s="311"/>
      <c r="H39" s="422">
        <f>'Информатика-9 2022 расклад'!K39</f>
        <v>3</v>
      </c>
      <c r="I39" s="504">
        <f>' Информатика-9 2023 расклад'!K39</f>
        <v>10</v>
      </c>
      <c r="J39" s="310">
        <f>'Информатика-9 2018 расклад'!L40</f>
        <v>2</v>
      </c>
      <c r="K39" s="311">
        <f>'Информатика-9 2019 расклад'!L40</f>
        <v>6.0004</v>
      </c>
      <c r="L39" s="311"/>
      <c r="M39" s="311"/>
      <c r="N39" s="422">
        <f>'Информатика-9 2022 расклад'!L39</f>
        <v>2</v>
      </c>
      <c r="O39" s="504">
        <f>' Информатика-9 2023 расклад'!L39</f>
        <v>3</v>
      </c>
      <c r="P39" s="312">
        <f>'Информатика-9 2018 расклад'!M40</f>
        <v>100</v>
      </c>
      <c r="Q39" s="313">
        <f>'Информатика-9 2019 расклад'!M40</f>
        <v>85.72</v>
      </c>
      <c r="R39" s="313"/>
      <c r="S39" s="313"/>
      <c r="T39" s="426">
        <f>'Информатика-9 2022 расклад'!M39</f>
        <v>66.666666666666671</v>
      </c>
      <c r="U39" s="510">
        <f>' Информатика-9 2023 расклад'!M39</f>
        <v>30</v>
      </c>
      <c r="V39" s="310">
        <f>'Информатика-9 2018 расклад'!N40</f>
        <v>0</v>
      </c>
      <c r="W39" s="311">
        <f>'Информатика-9 2019 расклад'!N40</f>
        <v>0</v>
      </c>
      <c r="X39" s="311"/>
      <c r="Y39" s="311"/>
      <c r="Z39" s="422">
        <f>'Информатика-9 2022 расклад'!N39</f>
        <v>0</v>
      </c>
      <c r="AA39" s="504">
        <f>' Информатика-9 2023 расклад'!N39</f>
        <v>1</v>
      </c>
      <c r="AB39" s="431">
        <f>'Информатика-9 2018 расклад'!O40</f>
        <v>0</v>
      </c>
      <c r="AC39" s="313">
        <f>'Информатика-9 2019 расклад'!O40</f>
        <v>0</v>
      </c>
      <c r="AD39" s="313"/>
      <c r="AE39" s="314"/>
      <c r="AF39" s="498">
        <f>'Информатика-9 2022 расклад'!O39</f>
        <v>0</v>
      </c>
      <c r="AG39" s="439">
        <f>' Информатика-9 2023 расклад'!O39</f>
        <v>10</v>
      </c>
    </row>
    <row r="40" spans="1:33" s="1" customFormat="1" ht="15" customHeight="1" x14ac:dyDescent="0.25">
      <c r="A40" s="11">
        <v>11</v>
      </c>
      <c r="B40" s="48">
        <v>30530</v>
      </c>
      <c r="C40" s="309" t="s">
        <v>31</v>
      </c>
      <c r="D40" s="310">
        <f>'Информатика-9 2018 расклад'!K41</f>
        <v>28</v>
      </c>
      <c r="E40" s="311">
        <f>'Информатика-9 2019 расклад'!K41</f>
        <v>16</v>
      </c>
      <c r="F40" s="311"/>
      <c r="G40" s="311"/>
      <c r="H40" s="422">
        <f>'Информатика-9 2022 расклад'!K40</f>
        <v>63</v>
      </c>
      <c r="I40" s="504">
        <f>' Информатика-9 2023 расклад'!K40</f>
        <v>66</v>
      </c>
      <c r="J40" s="310">
        <f>'Информатика-9 2018 расклад'!L41</f>
        <v>8.9992000000000001</v>
      </c>
      <c r="K40" s="311">
        <f>'Информатика-9 2019 расклад'!L41</f>
        <v>8</v>
      </c>
      <c r="L40" s="311"/>
      <c r="M40" s="311"/>
      <c r="N40" s="422">
        <f>'Информатика-9 2022 расклад'!L40</f>
        <v>29</v>
      </c>
      <c r="O40" s="504">
        <f>' Информатика-9 2023 расклад'!L40</f>
        <v>37</v>
      </c>
      <c r="P40" s="312">
        <f>'Информатика-9 2018 расклад'!M41</f>
        <v>32.14</v>
      </c>
      <c r="Q40" s="313">
        <f>'Информатика-9 2019 расклад'!M41</f>
        <v>50</v>
      </c>
      <c r="R40" s="313"/>
      <c r="S40" s="313"/>
      <c r="T40" s="426">
        <f>'Информатика-9 2022 расклад'!M40</f>
        <v>46.031746031746032</v>
      </c>
      <c r="U40" s="510">
        <f>' Информатика-9 2023 расклад'!M40</f>
        <v>56.060606060606062</v>
      </c>
      <c r="V40" s="310">
        <f>'Информатика-9 2018 расклад'!N41</f>
        <v>0</v>
      </c>
      <c r="W40" s="311">
        <f>'Информатика-9 2019 расклад'!N41</f>
        <v>0</v>
      </c>
      <c r="X40" s="311"/>
      <c r="Y40" s="311"/>
      <c r="Z40" s="422">
        <f>'Информатика-9 2022 расклад'!N40</f>
        <v>1</v>
      </c>
      <c r="AA40" s="504">
        <f>' Информатика-9 2023 расклад'!N40</f>
        <v>1</v>
      </c>
      <c r="AB40" s="431">
        <f>'Информатика-9 2018 расклад'!O41</f>
        <v>0</v>
      </c>
      <c r="AC40" s="313">
        <f>'Информатика-9 2019 расклад'!O41</f>
        <v>0</v>
      </c>
      <c r="AD40" s="313"/>
      <c r="AE40" s="314"/>
      <c r="AF40" s="498">
        <f>'Информатика-9 2022 расклад'!O40</f>
        <v>1.5873015873015872</v>
      </c>
      <c r="AG40" s="439">
        <f>' Информатика-9 2023 расклад'!O40</f>
        <v>1.5151515151515151</v>
      </c>
    </row>
    <row r="41" spans="1:33" s="1" customFormat="1" ht="15" customHeight="1" x14ac:dyDescent="0.25">
      <c r="A41" s="11">
        <v>12</v>
      </c>
      <c r="B41" s="48">
        <v>30640</v>
      </c>
      <c r="C41" s="309" t="s">
        <v>32</v>
      </c>
      <c r="D41" s="310">
        <f>'Информатика-9 2018 расклад'!K42</f>
        <v>35</v>
      </c>
      <c r="E41" s="311">
        <f>'Информатика-9 2019 расклад'!K42</f>
        <v>48</v>
      </c>
      <c r="F41" s="311"/>
      <c r="G41" s="311"/>
      <c r="H41" s="422">
        <f>'Информатика-9 2022 расклад'!K41</f>
        <v>33</v>
      </c>
      <c r="I41" s="504">
        <f>' Информатика-9 2023 расклад'!K41</f>
        <v>34</v>
      </c>
      <c r="J41" s="310">
        <f>'Информатика-9 2018 расклад'!L42</f>
        <v>30.999499999999998</v>
      </c>
      <c r="K41" s="311">
        <f>'Информатика-9 2019 расклад'!L42</f>
        <v>20.0016</v>
      </c>
      <c r="L41" s="311"/>
      <c r="M41" s="311"/>
      <c r="N41" s="422">
        <f>'Информатика-9 2022 расклад'!L41</f>
        <v>18</v>
      </c>
      <c r="O41" s="504">
        <f>' Информатика-9 2023 расклад'!L41</f>
        <v>25</v>
      </c>
      <c r="P41" s="312">
        <f>'Информатика-9 2018 расклад'!M42</f>
        <v>88.57</v>
      </c>
      <c r="Q41" s="313">
        <f>'Информатика-9 2019 расклад'!M42</f>
        <v>41.67</v>
      </c>
      <c r="R41" s="313"/>
      <c r="S41" s="313"/>
      <c r="T41" s="426">
        <f>'Информатика-9 2022 расклад'!M41</f>
        <v>54.545454545454547</v>
      </c>
      <c r="U41" s="510">
        <f>' Информатика-9 2023 расклад'!M41</f>
        <v>73.529411764705884</v>
      </c>
      <c r="V41" s="310">
        <f>'Информатика-9 2018 расклад'!N42</f>
        <v>0</v>
      </c>
      <c r="W41" s="311">
        <f>'Информатика-9 2019 расклад'!N42</f>
        <v>3</v>
      </c>
      <c r="X41" s="311"/>
      <c r="Y41" s="311"/>
      <c r="Z41" s="422">
        <f>'Информатика-9 2022 расклад'!N41</f>
        <v>0</v>
      </c>
      <c r="AA41" s="504">
        <f>' Информатика-9 2023 расклад'!N41</f>
        <v>0</v>
      </c>
      <c r="AB41" s="431">
        <f>'Информатика-9 2018 расклад'!O42</f>
        <v>0</v>
      </c>
      <c r="AC41" s="313">
        <f>'Информатика-9 2019 расклад'!O42</f>
        <v>6.25</v>
      </c>
      <c r="AD41" s="313"/>
      <c r="AE41" s="314"/>
      <c r="AF41" s="498">
        <f>'Информатика-9 2022 расклад'!O41</f>
        <v>0</v>
      </c>
      <c r="AG41" s="439">
        <f>' Информатика-9 2023 расклад'!O41</f>
        <v>0</v>
      </c>
    </row>
    <row r="42" spans="1:33" s="1" customFormat="1" ht="15" customHeight="1" x14ac:dyDescent="0.25">
      <c r="A42" s="11">
        <v>13</v>
      </c>
      <c r="B42" s="48">
        <v>30650</v>
      </c>
      <c r="C42" s="309" t="s">
        <v>33</v>
      </c>
      <c r="D42" s="310">
        <f>'Информатика-9 2018 расклад'!K43</f>
        <v>12</v>
      </c>
      <c r="E42" s="311">
        <f>'Информатика-9 2019 расклад'!K43</f>
        <v>34</v>
      </c>
      <c r="F42" s="311"/>
      <c r="G42" s="311"/>
      <c r="H42" s="422">
        <f>'Информатика-9 2022 расклад'!K42</f>
        <v>17</v>
      </c>
      <c r="I42" s="504">
        <f>' Информатика-9 2023 расклад'!K42</f>
        <v>18</v>
      </c>
      <c r="J42" s="310">
        <f>'Информатика-9 2018 расклад'!L43</f>
        <v>3.9995999999999996</v>
      </c>
      <c r="K42" s="311">
        <f>'Информатика-9 2019 расклад'!L43</f>
        <v>11.9986</v>
      </c>
      <c r="L42" s="311"/>
      <c r="M42" s="311"/>
      <c r="N42" s="422">
        <f>'Информатика-9 2022 расклад'!L42</f>
        <v>9.0000000000000018</v>
      </c>
      <c r="O42" s="504">
        <f>' Информатика-9 2023 расклад'!L42</f>
        <v>12</v>
      </c>
      <c r="P42" s="312">
        <f>'Информатика-9 2018 расклад'!M43</f>
        <v>33.33</v>
      </c>
      <c r="Q42" s="313">
        <f>'Информатика-9 2019 расклад'!M43</f>
        <v>35.29</v>
      </c>
      <c r="R42" s="313"/>
      <c r="S42" s="313"/>
      <c r="T42" s="426">
        <f>'Информатика-9 2022 расклад'!M42</f>
        <v>52.941176470588239</v>
      </c>
      <c r="U42" s="510">
        <f>' Информатика-9 2023 расклад'!M42</f>
        <v>66.666666666666671</v>
      </c>
      <c r="V42" s="310">
        <f>'Информатика-9 2018 расклад'!N43</f>
        <v>0.99960000000000004</v>
      </c>
      <c r="W42" s="311">
        <f>'Информатика-9 2019 расклад'!N43</f>
        <v>0.99959999999999993</v>
      </c>
      <c r="X42" s="311"/>
      <c r="Y42" s="311"/>
      <c r="Z42" s="422">
        <f>'Информатика-9 2022 расклад'!N42</f>
        <v>0</v>
      </c>
      <c r="AA42" s="504">
        <f>' Информатика-9 2023 расклад'!N42</f>
        <v>0</v>
      </c>
      <c r="AB42" s="431">
        <f>'Информатика-9 2018 расклад'!O43</f>
        <v>8.33</v>
      </c>
      <c r="AC42" s="313">
        <f>'Информатика-9 2019 расклад'!O43</f>
        <v>2.94</v>
      </c>
      <c r="AD42" s="313"/>
      <c r="AE42" s="314"/>
      <c r="AF42" s="498">
        <f>'Информатика-9 2022 расклад'!O42</f>
        <v>0</v>
      </c>
      <c r="AG42" s="439">
        <f>' Информатика-9 2023 расклад'!O42</f>
        <v>0</v>
      </c>
    </row>
    <row r="43" spans="1:33" s="1" customFormat="1" ht="15" customHeight="1" x14ac:dyDescent="0.25">
      <c r="A43" s="11">
        <v>14</v>
      </c>
      <c r="B43" s="48">
        <v>30790</v>
      </c>
      <c r="C43" s="309" t="s">
        <v>34</v>
      </c>
      <c r="D43" s="310">
        <f>'Информатика-9 2018 расклад'!K44</f>
        <v>8</v>
      </c>
      <c r="E43" s="311">
        <f>'Информатика-9 2019 расклад'!K44</f>
        <v>12</v>
      </c>
      <c r="F43" s="311"/>
      <c r="G43" s="311"/>
      <c r="H43" s="422">
        <f>'Информатика-9 2022 расклад'!K43</f>
        <v>24</v>
      </c>
      <c r="I43" s="504">
        <f>' Информатика-9 2023 расклад'!K43</f>
        <v>33</v>
      </c>
      <c r="J43" s="310">
        <f>'Информатика-9 2018 расклад'!L44</f>
        <v>3</v>
      </c>
      <c r="K43" s="311">
        <f>'Информатика-9 2019 расклад'!L44</f>
        <v>6</v>
      </c>
      <c r="L43" s="311"/>
      <c r="M43" s="311"/>
      <c r="N43" s="422">
        <f>'Информатика-9 2022 расклад'!L43</f>
        <v>15</v>
      </c>
      <c r="O43" s="504">
        <f>' Информатика-9 2023 расклад'!L43</f>
        <v>16</v>
      </c>
      <c r="P43" s="312">
        <f>'Информатика-9 2018 расклад'!M44</f>
        <v>37.5</v>
      </c>
      <c r="Q43" s="313">
        <f>'Информатика-9 2019 расклад'!M44</f>
        <v>50</v>
      </c>
      <c r="R43" s="313"/>
      <c r="S43" s="313"/>
      <c r="T43" s="426">
        <f>'Информатика-9 2022 расклад'!M43</f>
        <v>62.5</v>
      </c>
      <c r="U43" s="510">
        <f>' Информатика-9 2023 расклад'!M43</f>
        <v>48.484848484848484</v>
      </c>
      <c r="V43" s="310">
        <f>'Информатика-9 2018 расклад'!N44</f>
        <v>0</v>
      </c>
      <c r="W43" s="311">
        <f>'Информатика-9 2019 расклад'!N44</f>
        <v>0.99960000000000004</v>
      </c>
      <c r="X43" s="311"/>
      <c r="Y43" s="311"/>
      <c r="Z43" s="422">
        <f>'Информатика-9 2022 расклад'!N43</f>
        <v>0</v>
      </c>
      <c r="AA43" s="504">
        <f>' Информатика-9 2023 расклад'!N43</f>
        <v>0</v>
      </c>
      <c r="AB43" s="431">
        <f>'Информатика-9 2018 расклад'!O44</f>
        <v>0</v>
      </c>
      <c r="AC43" s="313">
        <f>'Информатика-9 2019 расклад'!O44</f>
        <v>8.33</v>
      </c>
      <c r="AD43" s="313"/>
      <c r="AE43" s="314"/>
      <c r="AF43" s="498">
        <f>'Информатика-9 2022 расклад'!O43</f>
        <v>0</v>
      </c>
      <c r="AG43" s="439">
        <f>' Информатика-9 2023 расклад'!O43</f>
        <v>0</v>
      </c>
    </row>
    <row r="44" spans="1:33" s="1" customFormat="1" ht="15" customHeight="1" x14ac:dyDescent="0.25">
      <c r="A44" s="11">
        <v>15</v>
      </c>
      <c r="B44" s="48">
        <v>30890</v>
      </c>
      <c r="C44" s="309" t="s">
        <v>35</v>
      </c>
      <c r="D44" s="310">
        <f>'Информатика-9 2018 расклад'!K45</f>
        <v>23</v>
      </c>
      <c r="E44" s="311">
        <f>'Информатика-9 2019 расклад'!K45</f>
        <v>17</v>
      </c>
      <c r="F44" s="311"/>
      <c r="G44" s="311"/>
      <c r="H44" s="422">
        <f>'Информатика-9 2022 расклад'!K44</f>
        <v>29</v>
      </c>
      <c r="I44" s="504">
        <f>' Информатика-9 2023 расклад'!K44</f>
        <v>13</v>
      </c>
      <c r="J44" s="310">
        <f>'Информатика-9 2018 расклад'!L45</f>
        <v>3.9997000000000003</v>
      </c>
      <c r="K44" s="311">
        <f>'Информатика-9 2019 расклад'!L45</f>
        <v>4.0000999999999998</v>
      </c>
      <c r="L44" s="311"/>
      <c r="M44" s="311"/>
      <c r="N44" s="422">
        <f>'Информатика-9 2022 расклад'!L44</f>
        <v>6</v>
      </c>
      <c r="O44" s="504">
        <f>' Информатика-9 2023 расклад'!L44</f>
        <v>7</v>
      </c>
      <c r="P44" s="312">
        <f>'Информатика-9 2018 расклад'!M45</f>
        <v>17.39</v>
      </c>
      <c r="Q44" s="313">
        <f>'Информатика-9 2019 расклад'!M45</f>
        <v>23.529999999999998</v>
      </c>
      <c r="R44" s="313"/>
      <c r="S44" s="313"/>
      <c r="T44" s="426">
        <f>'Информатика-9 2022 расклад'!M44</f>
        <v>20.689655172413794</v>
      </c>
      <c r="U44" s="510">
        <f>' Информатика-9 2023 расклад'!M44</f>
        <v>53.846153846153847</v>
      </c>
      <c r="V44" s="310">
        <f>'Информатика-9 2018 расклад'!N45</f>
        <v>3.9997000000000003</v>
      </c>
      <c r="W44" s="311">
        <f>'Информатика-9 2019 расклад'!N45</f>
        <v>1.9991999999999999</v>
      </c>
      <c r="X44" s="311"/>
      <c r="Y44" s="311"/>
      <c r="Z44" s="422">
        <f>'Информатика-9 2022 расклад'!N44</f>
        <v>2</v>
      </c>
      <c r="AA44" s="504">
        <f>' Информатика-9 2023 расклад'!N44</f>
        <v>0</v>
      </c>
      <c r="AB44" s="431">
        <f>'Информатика-9 2018 расклад'!O45</f>
        <v>17.39</v>
      </c>
      <c r="AC44" s="313">
        <f>'Информатика-9 2019 расклад'!O45</f>
        <v>11.76</v>
      </c>
      <c r="AD44" s="313"/>
      <c r="AE44" s="314"/>
      <c r="AF44" s="498">
        <f>'Информатика-9 2022 расклад'!O44</f>
        <v>6.8965517241379306</v>
      </c>
      <c r="AG44" s="439">
        <f>' Информатика-9 2023 расклад'!O44</f>
        <v>0</v>
      </c>
    </row>
    <row r="45" spans="1:33" s="1" customFormat="1" ht="15" customHeight="1" x14ac:dyDescent="0.25">
      <c r="A45" s="11">
        <v>16</v>
      </c>
      <c r="B45" s="48">
        <v>30940</v>
      </c>
      <c r="C45" s="309" t="s">
        <v>36</v>
      </c>
      <c r="D45" s="310">
        <f>'Информатика-9 2018 расклад'!K46</f>
        <v>32</v>
      </c>
      <c r="E45" s="311">
        <f>'Информатика-9 2019 расклад'!K46</f>
        <v>35</v>
      </c>
      <c r="F45" s="311"/>
      <c r="G45" s="311"/>
      <c r="H45" s="422">
        <f>'Информатика-9 2022 расклад'!K45</f>
        <v>60</v>
      </c>
      <c r="I45" s="504">
        <f>' Информатика-9 2023 расклад'!K45</f>
        <v>30</v>
      </c>
      <c r="J45" s="310">
        <f>'Информатика-9 2018 расклад'!L46</f>
        <v>18.003200000000003</v>
      </c>
      <c r="K45" s="311">
        <f>'Информатика-9 2019 расклад'!L46</f>
        <v>18.000499999999999</v>
      </c>
      <c r="L45" s="311"/>
      <c r="M45" s="311"/>
      <c r="N45" s="422">
        <f>'Информатика-9 2022 расклад'!L45</f>
        <v>44</v>
      </c>
      <c r="O45" s="504">
        <f>' Информатика-9 2023 расклад'!L45</f>
        <v>19</v>
      </c>
      <c r="P45" s="312">
        <f>'Информатика-9 2018 расклад'!M46</f>
        <v>56.260000000000005</v>
      </c>
      <c r="Q45" s="313">
        <f>'Информатика-9 2019 расклад'!M46</f>
        <v>51.43</v>
      </c>
      <c r="R45" s="313"/>
      <c r="S45" s="313"/>
      <c r="T45" s="426">
        <f>'Информатика-9 2022 расклад'!M45</f>
        <v>73.333333333333329</v>
      </c>
      <c r="U45" s="510">
        <f>' Информатика-9 2023 расклад'!M45</f>
        <v>63.333333333333336</v>
      </c>
      <c r="V45" s="310">
        <f>'Информатика-9 2018 расклад'!N46</f>
        <v>0</v>
      </c>
      <c r="W45" s="311">
        <f>'Информатика-9 2019 расклад'!N46</f>
        <v>0</v>
      </c>
      <c r="X45" s="311"/>
      <c r="Y45" s="311"/>
      <c r="Z45" s="422">
        <f>'Информатика-9 2022 расклад'!N45</f>
        <v>1</v>
      </c>
      <c r="AA45" s="504">
        <f>' Информатика-9 2023 расклад'!N45</f>
        <v>0</v>
      </c>
      <c r="AB45" s="431">
        <f>'Информатика-9 2018 расклад'!O46</f>
        <v>0</v>
      </c>
      <c r="AC45" s="313">
        <f>'Информатика-9 2019 расклад'!O46</f>
        <v>0</v>
      </c>
      <c r="AD45" s="313"/>
      <c r="AE45" s="314"/>
      <c r="AF45" s="498">
        <f>'Информатика-9 2022 расклад'!O45</f>
        <v>1.6666666666666667</v>
      </c>
      <c r="AG45" s="439">
        <f>' Информатика-9 2023 расклад'!O45</f>
        <v>0</v>
      </c>
    </row>
    <row r="46" spans="1:33" s="1" customFormat="1" ht="15" customHeight="1" thickBot="1" x14ac:dyDescent="0.3">
      <c r="A46" s="11">
        <v>17</v>
      </c>
      <c r="B46" s="52">
        <v>31480</v>
      </c>
      <c r="C46" s="316" t="s">
        <v>38</v>
      </c>
      <c r="D46" s="317">
        <f>'Информатика-9 2018 расклад'!K47</f>
        <v>6</v>
      </c>
      <c r="E46" s="318">
        <f>'Информатика-9 2019 расклад'!K47</f>
        <v>23</v>
      </c>
      <c r="F46" s="318"/>
      <c r="G46" s="318"/>
      <c r="H46" s="423">
        <f>'Информатика-9 2022 расклад'!K46</f>
        <v>52</v>
      </c>
      <c r="I46" s="505">
        <f>' Информатика-9 2023 расклад'!K46</f>
        <v>22</v>
      </c>
      <c r="J46" s="317">
        <f>'Информатика-9 2018 расклад'!L47</f>
        <v>4.9998000000000005</v>
      </c>
      <c r="K46" s="318">
        <f>'Информатика-9 2019 расклад'!L47</f>
        <v>8.9999000000000002</v>
      </c>
      <c r="L46" s="318"/>
      <c r="M46" s="318"/>
      <c r="N46" s="423">
        <f>'Информатика-9 2022 расклад'!L46</f>
        <v>29.999999999999996</v>
      </c>
      <c r="O46" s="505">
        <f>' Информатика-9 2023 расклад'!L46</f>
        <v>11</v>
      </c>
      <c r="P46" s="319">
        <f>'Информатика-9 2018 расклад'!M47</f>
        <v>83.33</v>
      </c>
      <c r="Q46" s="320">
        <f>'Информатика-9 2019 расклад'!M47</f>
        <v>39.130000000000003</v>
      </c>
      <c r="R46" s="320"/>
      <c r="S46" s="320"/>
      <c r="T46" s="427">
        <f>'Информатика-9 2022 расклад'!M46</f>
        <v>57.692307692307686</v>
      </c>
      <c r="U46" s="511">
        <f>' Информатика-9 2023 расклад'!M46</f>
        <v>50</v>
      </c>
      <c r="V46" s="317">
        <f>'Информатика-9 2018 расклад'!N47</f>
        <v>0</v>
      </c>
      <c r="W46" s="318">
        <f>'Информатика-9 2019 расклад'!N47</f>
        <v>1.0004999999999999</v>
      </c>
      <c r="X46" s="318"/>
      <c r="Y46" s="318"/>
      <c r="Z46" s="423">
        <f>'Информатика-9 2022 расклад'!N46</f>
        <v>0</v>
      </c>
      <c r="AA46" s="505">
        <f>' Информатика-9 2023 расклад'!N46</f>
        <v>0</v>
      </c>
      <c r="AB46" s="432">
        <f>'Информатика-9 2018 расклад'!O47</f>
        <v>0</v>
      </c>
      <c r="AC46" s="320">
        <f>'Информатика-9 2019 расклад'!O47</f>
        <v>4.3499999999999996</v>
      </c>
      <c r="AD46" s="320"/>
      <c r="AE46" s="321"/>
      <c r="AF46" s="499">
        <f>'Информатика-9 2022 расклад'!O46</f>
        <v>0</v>
      </c>
      <c r="AG46" s="440">
        <f>' Информатика-9 2023 расклад'!O46</f>
        <v>0</v>
      </c>
    </row>
    <row r="47" spans="1:33" s="1" customFormat="1" ht="15" customHeight="1" thickBot="1" x14ac:dyDescent="0.3">
      <c r="A47" s="35"/>
      <c r="B47" s="51"/>
      <c r="C47" s="322" t="s">
        <v>104</v>
      </c>
      <c r="D47" s="452">
        <f>'Информатика-9 2018 расклад'!K48</f>
        <v>476</v>
      </c>
      <c r="E47" s="453">
        <f>'Информатика-9 2019 расклад'!K48</f>
        <v>595</v>
      </c>
      <c r="F47" s="453">
        <f>'Информатика-9 2020 расклад'!K48</f>
        <v>0</v>
      </c>
      <c r="G47" s="453">
        <f>'Информатика-9 2021 расклад'!K48</f>
        <v>0</v>
      </c>
      <c r="H47" s="454">
        <f>'Информатика-9 2022 расклад'!K47</f>
        <v>711</v>
      </c>
      <c r="I47" s="503">
        <f>' Информатика-9 2023 расклад'!K47</f>
        <v>757</v>
      </c>
      <c r="J47" s="452">
        <f>'Информатика-9 2018 расклад'!L48</f>
        <v>282.00040000000001</v>
      </c>
      <c r="K47" s="453">
        <f>'Информатика-9 2019 расклад'!L48</f>
        <v>401.99939999999998</v>
      </c>
      <c r="L47" s="453">
        <f>'Информатика-9 2020 расклад'!L48</f>
        <v>0</v>
      </c>
      <c r="M47" s="453">
        <f>'Информатика-9 2021 расклад'!L48</f>
        <v>0</v>
      </c>
      <c r="N47" s="454">
        <f>'Информатика-9 2022 расклад'!L47</f>
        <v>415</v>
      </c>
      <c r="O47" s="503">
        <f>' Информатика-9 2023 расклад'!L47</f>
        <v>503</v>
      </c>
      <c r="P47" s="455">
        <f>'Информатика-9 2018 расклад'!M48</f>
        <v>59.144210526315788</v>
      </c>
      <c r="Q47" s="456">
        <f>'Информатика-9 2019 расклад'!M48</f>
        <v>67.111578947368429</v>
      </c>
      <c r="R47" s="456">
        <f>'Информатика-9 2020 расклад'!M48</f>
        <v>0</v>
      </c>
      <c r="S47" s="456">
        <f>'Информатика-9 2021 расклад'!M48</f>
        <v>0</v>
      </c>
      <c r="T47" s="457">
        <f>'Информатика-9 2022 расклад'!M47</f>
        <v>59.385474012678408</v>
      </c>
      <c r="U47" s="509">
        <f>' Информатика-9 2023 расклад'!M47</f>
        <v>66.446499339498018</v>
      </c>
      <c r="V47" s="452">
        <f>'Информатика-9 2018 расклад'!N48</f>
        <v>7.9984000000000002</v>
      </c>
      <c r="W47" s="453">
        <f>'Информатика-9 2019 расклад'!N48</f>
        <v>13.9938</v>
      </c>
      <c r="X47" s="453">
        <f>'Информатика-9 2020 расклад'!N48</f>
        <v>0</v>
      </c>
      <c r="Y47" s="453">
        <f>'Информатика-9 2021 расклад'!N48</f>
        <v>0</v>
      </c>
      <c r="Z47" s="454">
        <f>'Информатика-9 2022 расклад'!N47</f>
        <v>5.0000000000000009</v>
      </c>
      <c r="AA47" s="503">
        <f>' Информатика-9 2023 расклад'!N47</f>
        <v>14</v>
      </c>
      <c r="AB47" s="458">
        <f>'Информатика-9 2018 расклад'!O48</f>
        <v>1.9615789473684209</v>
      </c>
      <c r="AC47" s="456">
        <f>'Информатика-9 2019 расклад'!O48</f>
        <v>3.16</v>
      </c>
      <c r="AD47" s="456">
        <f>'Информатика-9 2020 расклад'!O48</f>
        <v>0</v>
      </c>
      <c r="AE47" s="459">
        <f>'Информатика-9 2021 расклад'!O48</f>
        <v>0</v>
      </c>
      <c r="AF47" s="496">
        <f>'Информатика-9 2022 расклад'!O47</f>
        <v>0.68317925460782603</v>
      </c>
      <c r="AG47" s="460">
        <f>' Информатика-9 2023 расклад'!O47</f>
        <v>1.8494055482166447</v>
      </c>
    </row>
    <row r="48" spans="1:33" s="1" customFormat="1" ht="15" customHeight="1" x14ac:dyDescent="0.25">
      <c r="A48" s="59">
        <v>1</v>
      </c>
      <c r="B48" s="49">
        <v>40010</v>
      </c>
      <c r="C48" s="303" t="s">
        <v>39</v>
      </c>
      <c r="D48" s="304">
        <f>'Информатика-9 2018 расклад'!K49</f>
        <v>46</v>
      </c>
      <c r="E48" s="305">
        <f>'Информатика-9 2019 расклад'!K49</f>
        <v>48</v>
      </c>
      <c r="F48" s="305"/>
      <c r="G48" s="305"/>
      <c r="H48" s="424">
        <f>'Информатика-9 2022 расклад'!K48</f>
        <v>52</v>
      </c>
      <c r="I48" s="506">
        <f>' Информатика-9 2023 расклад'!K48</f>
        <v>74</v>
      </c>
      <c r="J48" s="304">
        <f>'Информатика-9 2018 расклад'!L49</f>
        <v>38.000599999999999</v>
      </c>
      <c r="K48" s="305">
        <f>'Информатика-9 2019 расклад'!L49</f>
        <v>36.998400000000004</v>
      </c>
      <c r="L48" s="305"/>
      <c r="M48" s="305"/>
      <c r="N48" s="424">
        <f>'Информатика-9 2022 расклад'!L48</f>
        <v>41</v>
      </c>
      <c r="O48" s="506">
        <f>' Информатика-9 2023 расклад'!L48</f>
        <v>57</v>
      </c>
      <c r="P48" s="306">
        <f>'Информатика-9 2018 расклад'!M49</f>
        <v>82.61</v>
      </c>
      <c r="Q48" s="307">
        <f>'Информатика-9 2019 расклад'!M49</f>
        <v>77.08</v>
      </c>
      <c r="R48" s="307"/>
      <c r="S48" s="307"/>
      <c r="T48" s="428">
        <f>'Информатика-9 2022 расклад'!M48</f>
        <v>78.84615384615384</v>
      </c>
      <c r="U48" s="512">
        <f>' Информатика-9 2023 расклад'!M48</f>
        <v>77.027027027027032</v>
      </c>
      <c r="V48" s="304">
        <f>'Информатика-9 2018 расклад'!N49</f>
        <v>0</v>
      </c>
      <c r="W48" s="305">
        <f>'Информатика-9 2019 расклад'!N49</f>
        <v>0</v>
      </c>
      <c r="X48" s="305"/>
      <c r="Y48" s="305"/>
      <c r="Z48" s="424">
        <f>'Информатика-9 2022 расклад'!N48</f>
        <v>0</v>
      </c>
      <c r="AA48" s="506">
        <f>' Информатика-9 2023 расклад'!N48</f>
        <v>0</v>
      </c>
      <c r="AB48" s="433">
        <f>'Информатика-9 2018 расклад'!O49</f>
        <v>0</v>
      </c>
      <c r="AC48" s="307">
        <f>'Информатика-9 2019 расклад'!O49</f>
        <v>0</v>
      </c>
      <c r="AD48" s="307"/>
      <c r="AE48" s="308"/>
      <c r="AF48" s="497">
        <f>'Информатика-9 2022 расклад'!O48</f>
        <v>0</v>
      </c>
      <c r="AG48" s="438">
        <f>' Информатика-9 2023 расклад'!O48</f>
        <v>0</v>
      </c>
    </row>
    <row r="49" spans="1:33" s="1" customFormat="1" ht="15" customHeight="1" x14ac:dyDescent="0.25">
      <c r="A49" s="23">
        <v>2</v>
      </c>
      <c r="B49" s="48">
        <v>40030</v>
      </c>
      <c r="C49" s="309" t="s">
        <v>41</v>
      </c>
      <c r="D49" s="310">
        <f>'Информатика-9 2018 расклад'!K50</f>
        <v>13</v>
      </c>
      <c r="E49" s="311">
        <f>'Информатика-9 2019 расклад'!K50</f>
        <v>13</v>
      </c>
      <c r="F49" s="311"/>
      <c r="G49" s="311"/>
      <c r="H49" s="422">
        <f>'Информатика-9 2022 расклад'!K49</f>
        <v>20</v>
      </c>
      <c r="I49" s="504">
        <f>' Информатика-9 2023 расклад'!K49</f>
        <v>11</v>
      </c>
      <c r="J49" s="310">
        <f>'Информатика-9 2018 расклад'!L50</f>
        <v>13</v>
      </c>
      <c r="K49" s="311">
        <f>'Информатика-9 2019 расклад'!L50</f>
        <v>10.9993</v>
      </c>
      <c r="L49" s="311"/>
      <c r="M49" s="311"/>
      <c r="N49" s="422">
        <f>'Информатика-9 2022 расклад'!L49</f>
        <v>11</v>
      </c>
      <c r="O49" s="504">
        <f>' Информатика-9 2023 расклад'!L49</f>
        <v>9</v>
      </c>
      <c r="P49" s="312">
        <f>'Информатика-9 2018 расклад'!M50</f>
        <v>100</v>
      </c>
      <c r="Q49" s="313">
        <f>'Информатика-9 2019 расклад'!M50</f>
        <v>84.61</v>
      </c>
      <c r="R49" s="313"/>
      <c r="S49" s="313"/>
      <c r="T49" s="426">
        <f>'Информатика-9 2022 расклад'!M49</f>
        <v>55</v>
      </c>
      <c r="U49" s="510">
        <f>' Информатика-9 2023 расклад'!M49</f>
        <v>81.818181818181813</v>
      </c>
      <c r="V49" s="310">
        <f>'Информатика-9 2018 расклад'!N50</f>
        <v>0</v>
      </c>
      <c r="W49" s="311">
        <f>'Информатика-9 2019 расклад'!N50</f>
        <v>0</v>
      </c>
      <c r="X49" s="311"/>
      <c r="Y49" s="311"/>
      <c r="Z49" s="422">
        <f>'Информатика-9 2022 расклад'!N49</f>
        <v>0</v>
      </c>
      <c r="AA49" s="504">
        <f>' Информатика-9 2023 расклад'!N49</f>
        <v>0</v>
      </c>
      <c r="AB49" s="431">
        <f>'Информатика-9 2018 расклад'!O50</f>
        <v>0</v>
      </c>
      <c r="AC49" s="313">
        <f>'Информатика-9 2019 расклад'!O50</f>
        <v>0</v>
      </c>
      <c r="AD49" s="313"/>
      <c r="AE49" s="314"/>
      <c r="AF49" s="498">
        <f>'Информатика-9 2022 расклад'!O49</f>
        <v>0</v>
      </c>
      <c r="AG49" s="439">
        <f>' Информатика-9 2023 расклад'!O49</f>
        <v>0</v>
      </c>
    </row>
    <row r="50" spans="1:33" s="1" customFormat="1" ht="15" customHeight="1" x14ac:dyDescent="0.25">
      <c r="A50" s="23">
        <v>3</v>
      </c>
      <c r="B50" s="48">
        <v>40410</v>
      </c>
      <c r="C50" s="309" t="s">
        <v>48</v>
      </c>
      <c r="D50" s="310">
        <f>'Информатика-9 2018 расклад'!K51</f>
        <v>71</v>
      </c>
      <c r="E50" s="311">
        <f>'Информатика-9 2019 расклад'!K51</f>
        <v>81</v>
      </c>
      <c r="F50" s="311"/>
      <c r="G50" s="311"/>
      <c r="H50" s="422">
        <f>'Информатика-9 2022 расклад'!K50</f>
        <v>74</v>
      </c>
      <c r="I50" s="504">
        <f>' Информатика-9 2023 расклад'!K50</f>
        <v>91</v>
      </c>
      <c r="J50" s="310">
        <f>'Информатика-9 2018 расклад'!L51</f>
        <v>50.005300000000005</v>
      </c>
      <c r="K50" s="311">
        <f>'Информатика-9 2019 расклад'!L51</f>
        <v>67.999499999999998</v>
      </c>
      <c r="L50" s="311"/>
      <c r="M50" s="311"/>
      <c r="N50" s="422">
        <f>'Информатика-9 2022 расклад'!L50</f>
        <v>51</v>
      </c>
      <c r="O50" s="504">
        <f>' Информатика-9 2023 расклад'!L50</f>
        <v>78</v>
      </c>
      <c r="P50" s="312">
        <f>'Информатика-9 2018 расклад'!M51</f>
        <v>70.430000000000007</v>
      </c>
      <c r="Q50" s="313">
        <f>'Информатика-9 2019 расклад'!M51</f>
        <v>83.95</v>
      </c>
      <c r="R50" s="313"/>
      <c r="S50" s="313"/>
      <c r="T50" s="426">
        <f>'Информатика-9 2022 расклад'!M50</f>
        <v>68.918918918918919</v>
      </c>
      <c r="U50" s="510">
        <f>' Информатика-9 2023 расклад'!M50</f>
        <v>85.714285714285708</v>
      </c>
      <c r="V50" s="310">
        <f>'Информатика-9 2018 расклад'!N51</f>
        <v>0</v>
      </c>
      <c r="W50" s="311">
        <f>'Информатика-9 2019 расклад'!N51</f>
        <v>0.99629999999999996</v>
      </c>
      <c r="X50" s="311"/>
      <c r="Y50" s="311"/>
      <c r="Z50" s="422">
        <f>'Информатика-9 2022 расклад'!N50</f>
        <v>0</v>
      </c>
      <c r="AA50" s="504">
        <f>' Информатика-9 2023 расклад'!N50</f>
        <v>0</v>
      </c>
      <c r="AB50" s="431">
        <f>'Информатика-9 2018 расклад'!O51</f>
        <v>0</v>
      </c>
      <c r="AC50" s="313">
        <f>'Информатика-9 2019 расклад'!O51</f>
        <v>1.23</v>
      </c>
      <c r="AD50" s="313"/>
      <c r="AE50" s="314"/>
      <c r="AF50" s="498">
        <f>'Информатика-9 2022 расклад'!O50</f>
        <v>0</v>
      </c>
      <c r="AG50" s="439">
        <f>' Информатика-9 2023 расклад'!O50</f>
        <v>0</v>
      </c>
    </row>
    <row r="51" spans="1:33" s="1" customFormat="1" ht="15" customHeight="1" x14ac:dyDescent="0.25">
      <c r="A51" s="23">
        <v>4</v>
      </c>
      <c r="B51" s="48">
        <v>40011</v>
      </c>
      <c r="C51" s="309" t="s">
        <v>40</v>
      </c>
      <c r="D51" s="310">
        <f>'Информатика-9 2018 расклад'!K52</f>
        <v>74</v>
      </c>
      <c r="E51" s="311">
        <f>'Информатика-9 2019 расклад'!K52</f>
        <v>75</v>
      </c>
      <c r="F51" s="311"/>
      <c r="G51" s="311"/>
      <c r="H51" s="422">
        <f>'Информатика-9 2022 расклад'!K51</f>
        <v>105</v>
      </c>
      <c r="I51" s="504">
        <f>' Информатика-9 2023 расклад'!K51</f>
        <v>91</v>
      </c>
      <c r="J51" s="310">
        <f>'Информатика-9 2018 расклад'!L52</f>
        <v>48.995400000000011</v>
      </c>
      <c r="K51" s="311">
        <f>'Информатика-9 2019 расклад'!L52</f>
        <v>61.005000000000003</v>
      </c>
      <c r="L51" s="311"/>
      <c r="M51" s="311"/>
      <c r="N51" s="422">
        <f>'Информатика-9 2022 расклад'!L51</f>
        <v>77.999999999999986</v>
      </c>
      <c r="O51" s="504">
        <f>' Информатика-9 2023 расклад'!L51</f>
        <v>56</v>
      </c>
      <c r="P51" s="312">
        <f>'Информатика-9 2018 расклад'!M52</f>
        <v>66.210000000000008</v>
      </c>
      <c r="Q51" s="313">
        <f>'Информатика-9 2019 расклад'!M52</f>
        <v>81.34</v>
      </c>
      <c r="R51" s="313"/>
      <c r="S51" s="313"/>
      <c r="T51" s="426">
        <f>'Информатика-9 2022 расклад'!M51</f>
        <v>74.285714285714278</v>
      </c>
      <c r="U51" s="510">
        <f>' Информатика-9 2023 расклад'!M51</f>
        <v>61.53846153846154</v>
      </c>
      <c r="V51" s="310">
        <f>'Информатика-9 2018 расклад'!N52</f>
        <v>0</v>
      </c>
      <c r="W51" s="311">
        <f>'Информатика-9 2019 расклад'!N52</f>
        <v>0</v>
      </c>
      <c r="X51" s="311"/>
      <c r="Y51" s="311"/>
      <c r="Z51" s="422">
        <f>'Информатика-9 2022 расклад'!N51</f>
        <v>0</v>
      </c>
      <c r="AA51" s="504">
        <f>' Информатика-9 2023 расклад'!N51</f>
        <v>5</v>
      </c>
      <c r="AB51" s="431">
        <f>'Информатика-9 2018 расклад'!O52</f>
        <v>0</v>
      </c>
      <c r="AC51" s="313">
        <f>'Информатика-9 2019 расклад'!O52</f>
        <v>0</v>
      </c>
      <c r="AD51" s="313"/>
      <c r="AE51" s="314"/>
      <c r="AF51" s="498">
        <f>'Информатика-9 2022 расклад'!O51</f>
        <v>0</v>
      </c>
      <c r="AG51" s="439">
        <f>' Информатика-9 2023 расклад'!O51</f>
        <v>5.4945054945054945</v>
      </c>
    </row>
    <row r="52" spans="1:33" s="1" customFormat="1" ht="15" customHeight="1" x14ac:dyDescent="0.25">
      <c r="A52" s="23">
        <v>5</v>
      </c>
      <c r="B52" s="48">
        <v>40080</v>
      </c>
      <c r="C52" s="309" t="s">
        <v>96</v>
      </c>
      <c r="D52" s="310">
        <f>'Информатика-9 2018 расклад'!K53</f>
        <v>62</v>
      </c>
      <c r="E52" s="311">
        <f>'Информатика-9 2019 расклад'!K53</f>
        <v>71</v>
      </c>
      <c r="F52" s="311"/>
      <c r="G52" s="311"/>
      <c r="H52" s="422">
        <f>'Информатика-9 2022 расклад'!K52</f>
        <v>77</v>
      </c>
      <c r="I52" s="504">
        <f>' Информатика-9 2023 расклад'!K52</f>
        <v>62</v>
      </c>
      <c r="J52" s="310">
        <f>'Информатика-9 2018 расклад'!L53</f>
        <v>27.000999999999998</v>
      </c>
      <c r="K52" s="311">
        <f>'Информатика-9 2019 расклад'!L53</f>
        <v>48.997100000000003</v>
      </c>
      <c r="L52" s="311"/>
      <c r="M52" s="311"/>
      <c r="N52" s="422">
        <f>'Информатика-9 2022 расклад'!L52</f>
        <v>46</v>
      </c>
      <c r="O52" s="504">
        <f>' Информатика-9 2023 расклад'!L52</f>
        <v>35</v>
      </c>
      <c r="P52" s="312">
        <f>'Информатика-9 2018 расклад'!M53</f>
        <v>43.55</v>
      </c>
      <c r="Q52" s="313">
        <f>'Информатика-9 2019 расклад'!M53</f>
        <v>69.010000000000005</v>
      </c>
      <c r="R52" s="313"/>
      <c r="S52" s="313"/>
      <c r="T52" s="426">
        <f>'Информатика-9 2022 расклад'!M52</f>
        <v>59.740259740259738</v>
      </c>
      <c r="U52" s="510">
        <f>' Информатика-9 2023 расклад'!M52</f>
        <v>56.451612903225808</v>
      </c>
      <c r="V52" s="310">
        <f>'Информатика-9 2018 расклад'!N53</f>
        <v>0</v>
      </c>
      <c r="W52" s="311">
        <f>'Информатика-9 2019 расклад'!N53</f>
        <v>0</v>
      </c>
      <c r="X52" s="311"/>
      <c r="Y52" s="311"/>
      <c r="Z52" s="422">
        <f>'Информатика-9 2022 расклад'!N52</f>
        <v>0</v>
      </c>
      <c r="AA52" s="504">
        <f>' Информатика-9 2023 расклад'!N52</f>
        <v>1</v>
      </c>
      <c r="AB52" s="431">
        <f>'Информатика-9 2018 расклад'!O53</f>
        <v>0</v>
      </c>
      <c r="AC52" s="313">
        <f>'Информатика-9 2019 расклад'!O53</f>
        <v>0</v>
      </c>
      <c r="AD52" s="313"/>
      <c r="AE52" s="314"/>
      <c r="AF52" s="498">
        <f>'Информатика-9 2022 расклад'!O52</f>
        <v>0</v>
      </c>
      <c r="AG52" s="439">
        <f>' Информатика-9 2023 расклад'!O52</f>
        <v>1.6129032258064515</v>
      </c>
    </row>
    <row r="53" spans="1:33" s="1" customFormat="1" ht="15" customHeight="1" x14ac:dyDescent="0.25">
      <c r="A53" s="23">
        <v>6</v>
      </c>
      <c r="B53" s="48">
        <v>40100</v>
      </c>
      <c r="C53" s="309" t="s">
        <v>42</v>
      </c>
      <c r="D53" s="310">
        <f>'Информатика-9 2018 расклад'!K54</f>
        <v>21</v>
      </c>
      <c r="E53" s="311">
        <f>'Информатика-9 2019 расклад'!K54</f>
        <v>29</v>
      </c>
      <c r="F53" s="311"/>
      <c r="G53" s="311"/>
      <c r="H53" s="422">
        <f>'Информатика-9 2022 расклад'!K53</f>
        <v>27</v>
      </c>
      <c r="I53" s="504">
        <f>' Информатика-9 2023 расклад'!K53</f>
        <v>44</v>
      </c>
      <c r="J53" s="310">
        <f>'Информатика-9 2018 расклад'!L54</f>
        <v>13.001099999999999</v>
      </c>
      <c r="K53" s="311">
        <f>'Информатика-9 2019 расклад'!L54</f>
        <v>18.997899999999998</v>
      </c>
      <c r="L53" s="311"/>
      <c r="M53" s="311"/>
      <c r="N53" s="422">
        <f>'Информатика-9 2022 расклад'!L53</f>
        <v>17</v>
      </c>
      <c r="O53" s="504">
        <f>' Информатика-9 2023 расклад'!L53</f>
        <v>28</v>
      </c>
      <c r="P53" s="312">
        <f>'Информатика-9 2018 расклад'!M54</f>
        <v>61.91</v>
      </c>
      <c r="Q53" s="313">
        <f>'Информатика-9 2019 расклад'!M54</f>
        <v>65.509999999999991</v>
      </c>
      <c r="R53" s="313"/>
      <c r="S53" s="313"/>
      <c r="T53" s="426">
        <f>'Информатика-9 2022 расклад'!M53</f>
        <v>62.962962962962962</v>
      </c>
      <c r="U53" s="510">
        <f>' Информатика-9 2023 расклад'!M53</f>
        <v>63.636363636363633</v>
      </c>
      <c r="V53" s="310">
        <f>'Информатика-9 2018 расклад'!N54</f>
        <v>0</v>
      </c>
      <c r="W53" s="311">
        <f>'Информатика-9 2019 расклад'!N54</f>
        <v>1.0005000000000002</v>
      </c>
      <c r="X53" s="311"/>
      <c r="Y53" s="311"/>
      <c r="Z53" s="422">
        <f>'Информатика-9 2022 расклад'!N53</f>
        <v>0</v>
      </c>
      <c r="AA53" s="504">
        <f>' Информатика-9 2023 расклад'!N53</f>
        <v>0</v>
      </c>
      <c r="AB53" s="431">
        <f>'Информатика-9 2018 расклад'!O54</f>
        <v>0</v>
      </c>
      <c r="AC53" s="313">
        <f>'Информатика-9 2019 расклад'!O54</f>
        <v>3.45</v>
      </c>
      <c r="AD53" s="313"/>
      <c r="AE53" s="314"/>
      <c r="AF53" s="498">
        <f>'Информатика-9 2022 расклад'!O53</f>
        <v>0</v>
      </c>
      <c r="AG53" s="439">
        <f>' Информатика-9 2023 расклад'!O53</f>
        <v>0</v>
      </c>
    </row>
    <row r="54" spans="1:33" s="1" customFormat="1" ht="15" customHeight="1" x14ac:dyDescent="0.25">
      <c r="A54" s="23">
        <v>7</v>
      </c>
      <c r="B54" s="48">
        <v>40020</v>
      </c>
      <c r="C54" s="309" t="s">
        <v>110</v>
      </c>
      <c r="D54" s="310">
        <f>'Информатика-9 2018 расклад'!K55</f>
        <v>11</v>
      </c>
      <c r="E54" s="311">
        <f>'Информатика-9 2019 расклад'!K55</f>
        <v>11</v>
      </c>
      <c r="F54" s="311"/>
      <c r="G54" s="311"/>
      <c r="H54" s="422">
        <f>'Информатика-9 2022 расклад'!K54</f>
        <v>1</v>
      </c>
      <c r="I54" s="504"/>
      <c r="J54" s="310">
        <f>'Информатика-9 2018 расклад'!L55</f>
        <v>11</v>
      </c>
      <c r="K54" s="311">
        <f>'Информатика-9 2019 расклад'!L55</f>
        <v>10.0001</v>
      </c>
      <c r="L54" s="311"/>
      <c r="M54" s="311"/>
      <c r="N54" s="422">
        <f>'Информатика-9 2022 расклад'!L54</f>
        <v>1</v>
      </c>
      <c r="O54" s="504"/>
      <c r="P54" s="312">
        <f>'Информатика-9 2018 расклад'!M55</f>
        <v>100</v>
      </c>
      <c r="Q54" s="313">
        <f>'Информатика-9 2019 расклад'!M55</f>
        <v>90.91</v>
      </c>
      <c r="R54" s="313"/>
      <c r="S54" s="313"/>
      <c r="T54" s="426">
        <f>'Информатика-9 2022 расклад'!M54</f>
        <v>100</v>
      </c>
      <c r="U54" s="510"/>
      <c r="V54" s="310">
        <f>'Информатика-9 2018 расклад'!N55</f>
        <v>0</v>
      </c>
      <c r="W54" s="311">
        <f>'Информатика-9 2019 расклад'!N55</f>
        <v>0</v>
      </c>
      <c r="X54" s="311"/>
      <c r="Y54" s="311"/>
      <c r="Z54" s="422">
        <f>'Информатика-9 2022 расклад'!N54</f>
        <v>0</v>
      </c>
      <c r="AA54" s="504"/>
      <c r="AB54" s="431">
        <f>'Информатика-9 2018 расклад'!O55</f>
        <v>0</v>
      </c>
      <c r="AC54" s="313">
        <f>'Информатика-9 2019 расклад'!O55</f>
        <v>0</v>
      </c>
      <c r="AD54" s="313"/>
      <c r="AE54" s="314"/>
      <c r="AF54" s="498">
        <f>'Информатика-9 2022 расклад'!O54</f>
        <v>0</v>
      </c>
      <c r="AG54" s="439"/>
    </row>
    <row r="55" spans="1:33" s="1" customFormat="1" ht="15" customHeight="1" x14ac:dyDescent="0.25">
      <c r="A55" s="23">
        <v>8</v>
      </c>
      <c r="B55" s="48">
        <v>40031</v>
      </c>
      <c r="C55" s="309" t="s">
        <v>113</v>
      </c>
      <c r="D55" s="310">
        <f>'Информатика-9 2018 расклад'!K56</f>
        <v>6</v>
      </c>
      <c r="E55" s="311">
        <f>'Информатика-9 2019 расклад'!K56</f>
        <v>21</v>
      </c>
      <c r="F55" s="311"/>
      <c r="G55" s="311"/>
      <c r="H55" s="422">
        <f>'Информатика-9 2022 расклад'!K55</f>
        <v>30</v>
      </c>
      <c r="I55" s="504">
        <f>' Информатика-9 2023 расклад'!K55</f>
        <v>26</v>
      </c>
      <c r="J55" s="310">
        <f>'Информатика-9 2018 расклад'!L56</f>
        <v>3</v>
      </c>
      <c r="K55" s="311">
        <f>'Информатика-9 2019 расклад'!L56</f>
        <v>8.0009999999999994</v>
      </c>
      <c r="L55" s="311"/>
      <c r="M55" s="311"/>
      <c r="N55" s="422">
        <f>'Информатика-9 2022 расклад'!L55</f>
        <v>13</v>
      </c>
      <c r="O55" s="504">
        <f>' Информатика-9 2023 расклад'!L55</f>
        <v>20</v>
      </c>
      <c r="P55" s="312">
        <f>'Информатика-9 2018 расклад'!M56</f>
        <v>50</v>
      </c>
      <c r="Q55" s="313">
        <f>'Информатика-9 2019 расклад'!M56</f>
        <v>38.1</v>
      </c>
      <c r="R55" s="313"/>
      <c r="S55" s="313"/>
      <c r="T55" s="426">
        <f>'Информатика-9 2022 расклад'!M55</f>
        <v>43.333333333333336</v>
      </c>
      <c r="U55" s="510">
        <f>' Информатика-9 2023 расклад'!M55</f>
        <v>76.92307692307692</v>
      </c>
      <c r="V55" s="310">
        <f>'Информатика-9 2018 расклад'!N56</f>
        <v>0</v>
      </c>
      <c r="W55" s="311">
        <f>'Информатика-9 2019 расклад'!N56</f>
        <v>1.9991999999999999</v>
      </c>
      <c r="X55" s="311"/>
      <c r="Y55" s="311"/>
      <c r="Z55" s="422">
        <f>'Информатика-9 2022 расклад'!N55</f>
        <v>0</v>
      </c>
      <c r="AA55" s="504">
        <f>' Информатика-9 2023 расклад'!N55</f>
        <v>0</v>
      </c>
      <c r="AB55" s="431">
        <f>'Информатика-9 2018 расклад'!O56</f>
        <v>0</v>
      </c>
      <c r="AC55" s="313">
        <f>'Информатика-9 2019 расклад'!O56</f>
        <v>9.52</v>
      </c>
      <c r="AD55" s="313"/>
      <c r="AE55" s="314"/>
      <c r="AF55" s="498">
        <f>'Информатика-9 2022 расклад'!O55</f>
        <v>0</v>
      </c>
      <c r="AG55" s="439">
        <f>' Информатика-9 2023 расклад'!O55</f>
        <v>0</v>
      </c>
    </row>
    <row r="56" spans="1:33" s="1" customFormat="1" ht="15" customHeight="1" x14ac:dyDescent="0.25">
      <c r="A56" s="23">
        <v>9</v>
      </c>
      <c r="B56" s="48">
        <v>40210</v>
      </c>
      <c r="C56" s="309" t="s">
        <v>44</v>
      </c>
      <c r="D56" s="310">
        <f>'Информатика-9 2018 расклад'!K57</f>
        <v>30</v>
      </c>
      <c r="E56" s="311">
        <f>'Информатика-9 2019 расклад'!K57</f>
        <v>18</v>
      </c>
      <c r="F56" s="311"/>
      <c r="G56" s="311"/>
      <c r="H56" s="422">
        <f>'Информатика-9 2022 расклад'!K56</f>
        <v>33</v>
      </c>
      <c r="I56" s="504">
        <f>' Информатика-9 2023 расклад'!K56</f>
        <v>26</v>
      </c>
      <c r="J56" s="310">
        <f>'Информатика-9 2018 расклад'!L57</f>
        <v>12.998999999999999</v>
      </c>
      <c r="K56" s="311">
        <f>'Информатика-9 2019 расклад'!L57</f>
        <v>13.0014</v>
      </c>
      <c r="L56" s="311"/>
      <c r="M56" s="311"/>
      <c r="N56" s="422">
        <f>'Информатика-9 2022 расклад'!L56</f>
        <v>6</v>
      </c>
      <c r="O56" s="504">
        <f>' Информатика-9 2023 расклад'!L56</f>
        <v>11</v>
      </c>
      <c r="P56" s="312">
        <f>'Информатика-9 2018 расклад'!M57</f>
        <v>43.33</v>
      </c>
      <c r="Q56" s="313">
        <f>'Информатика-9 2019 расклад'!M57</f>
        <v>72.23</v>
      </c>
      <c r="R56" s="313"/>
      <c r="S56" s="313"/>
      <c r="T56" s="426">
        <f>'Информатика-9 2022 расклад'!M56</f>
        <v>18.181818181818183</v>
      </c>
      <c r="U56" s="510">
        <f>' Информатика-9 2023 расклад'!M56</f>
        <v>42.307692307692307</v>
      </c>
      <c r="V56" s="310">
        <f>'Информатика-9 2018 расклад'!N57</f>
        <v>3.9989999999999997</v>
      </c>
      <c r="W56" s="311">
        <f>'Информатика-9 2019 расклад'!N57</f>
        <v>1.0007999999999999</v>
      </c>
      <c r="X56" s="311"/>
      <c r="Y56" s="311"/>
      <c r="Z56" s="422">
        <f>'Информатика-9 2022 расклад'!N56</f>
        <v>0</v>
      </c>
      <c r="AA56" s="504">
        <f>' Информатика-9 2023 расклад'!N56</f>
        <v>1</v>
      </c>
      <c r="AB56" s="431">
        <f>'Информатика-9 2018 расклад'!O57</f>
        <v>13.33</v>
      </c>
      <c r="AC56" s="313">
        <f>'Информатика-9 2019 расклад'!O57</f>
        <v>5.56</v>
      </c>
      <c r="AD56" s="313"/>
      <c r="AE56" s="314"/>
      <c r="AF56" s="498">
        <f>'Информатика-9 2022 расклад'!O56</f>
        <v>0</v>
      </c>
      <c r="AG56" s="439">
        <f>' Информатика-9 2023 расклад'!O56</f>
        <v>3.8461538461538463</v>
      </c>
    </row>
    <row r="57" spans="1:33" s="1" customFormat="1" ht="15" customHeight="1" x14ac:dyDescent="0.25">
      <c r="A57" s="23">
        <v>10</v>
      </c>
      <c r="B57" s="48">
        <v>40300</v>
      </c>
      <c r="C57" s="309" t="s">
        <v>45</v>
      </c>
      <c r="D57" s="310">
        <f>'Информатика-9 2018 расклад'!K58</f>
        <v>3</v>
      </c>
      <c r="E57" s="311">
        <f>'Информатика-9 2019 расклад'!K58</f>
        <v>1</v>
      </c>
      <c r="F57" s="311"/>
      <c r="G57" s="311"/>
      <c r="H57" s="422">
        <f>'Информатика-9 2022 расклад'!K57</f>
        <v>7</v>
      </c>
      <c r="I57" s="504">
        <f>' Информатика-9 2023 расклад'!K57</f>
        <v>4</v>
      </c>
      <c r="J57" s="310">
        <f>'Информатика-9 2018 расклад'!L58</f>
        <v>2.0000999999999998</v>
      </c>
      <c r="K57" s="311">
        <f>'Информатика-9 2019 расклад'!L58</f>
        <v>1</v>
      </c>
      <c r="L57" s="311"/>
      <c r="M57" s="311"/>
      <c r="N57" s="422">
        <f>'Информатика-9 2022 расклад'!L57</f>
        <v>4</v>
      </c>
      <c r="O57" s="504">
        <f>' Информатика-9 2023 расклад'!L57</f>
        <v>2</v>
      </c>
      <c r="P57" s="312">
        <f>'Информатика-9 2018 расклад'!M58</f>
        <v>66.67</v>
      </c>
      <c r="Q57" s="313">
        <f>'Информатика-9 2019 расклад'!M58</f>
        <v>100</v>
      </c>
      <c r="R57" s="313"/>
      <c r="S57" s="313"/>
      <c r="T57" s="426">
        <f>'Информатика-9 2022 расклад'!M57</f>
        <v>57.142857142857139</v>
      </c>
      <c r="U57" s="510">
        <f>' Информатика-9 2023 расклад'!M57</f>
        <v>50</v>
      </c>
      <c r="V57" s="310">
        <f>'Информатика-9 2018 расклад'!N58</f>
        <v>0</v>
      </c>
      <c r="W57" s="311">
        <f>'Информатика-9 2019 расклад'!N58</f>
        <v>0</v>
      </c>
      <c r="X57" s="311"/>
      <c r="Y57" s="311"/>
      <c r="Z57" s="422">
        <f>'Информатика-9 2022 расклад'!N57</f>
        <v>0</v>
      </c>
      <c r="AA57" s="504">
        <f>' Информатика-9 2023 расклад'!N57</f>
        <v>0</v>
      </c>
      <c r="AB57" s="431">
        <f>'Информатика-9 2018 расклад'!O58</f>
        <v>0</v>
      </c>
      <c r="AC57" s="313">
        <f>'Информатика-9 2019 расклад'!O58</f>
        <v>0</v>
      </c>
      <c r="AD57" s="313"/>
      <c r="AE57" s="314"/>
      <c r="AF57" s="498">
        <f>'Информатика-9 2022 расклад'!O57</f>
        <v>0</v>
      </c>
      <c r="AG57" s="439">
        <f>' Информатика-9 2023 расклад'!O57</f>
        <v>0</v>
      </c>
    </row>
    <row r="58" spans="1:33" s="1" customFormat="1" ht="15" customHeight="1" x14ac:dyDescent="0.25">
      <c r="A58" s="23">
        <v>11</v>
      </c>
      <c r="B58" s="48">
        <v>40360</v>
      </c>
      <c r="C58" s="309" t="s">
        <v>46</v>
      </c>
      <c r="D58" s="310">
        <f>'Информатика-9 2018 расклад'!K59</f>
        <v>10</v>
      </c>
      <c r="E58" s="311">
        <f>'Информатика-9 2019 расклад'!K59</f>
        <v>15</v>
      </c>
      <c r="F58" s="311"/>
      <c r="G58" s="311"/>
      <c r="H58" s="422">
        <f>'Информатика-9 2022 расклад'!K58</f>
        <v>10</v>
      </c>
      <c r="I58" s="504">
        <f>' Информатика-9 2023 расклад'!K58</f>
        <v>12</v>
      </c>
      <c r="J58" s="310">
        <f>'Информатика-9 2018 расклад'!L59</f>
        <v>3</v>
      </c>
      <c r="K58" s="311">
        <f>'Информатика-9 2019 расклад'!L59</f>
        <v>4.0004999999999997</v>
      </c>
      <c r="L58" s="311"/>
      <c r="M58" s="311"/>
      <c r="N58" s="422">
        <f>'Информатика-9 2022 расклад'!L58</f>
        <v>8</v>
      </c>
      <c r="O58" s="504">
        <f>' Информатика-9 2023 расклад'!L58</f>
        <v>10</v>
      </c>
      <c r="P58" s="312">
        <f>'Информатика-9 2018 расклад'!M59</f>
        <v>30</v>
      </c>
      <c r="Q58" s="313">
        <f>'Информатика-9 2019 расклад'!M59</f>
        <v>26.67</v>
      </c>
      <c r="R58" s="313"/>
      <c r="S58" s="313"/>
      <c r="T58" s="426">
        <f>'Информатика-9 2022 расклад'!M58</f>
        <v>80</v>
      </c>
      <c r="U58" s="510">
        <f>' Информатика-9 2023 расклад'!M58</f>
        <v>83.333333333333329</v>
      </c>
      <c r="V58" s="310">
        <f>'Информатика-9 2018 расклад'!N59</f>
        <v>1</v>
      </c>
      <c r="W58" s="311">
        <f>'Информатика-9 2019 расклад'!N59</f>
        <v>3</v>
      </c>
      <c r="X58" s="311"/>
      <c r="Y58" s="311"/>
      <c r="Z58" s="422">
        <f>'Информатика-9 2022 расклад'!N58</f>
        <v>0</v>
      </c>
      <c r="AA58" s="504">
        <f>' Информатика-9 2023 расклад'!N58</f>
        <v>0</v>
      </c>
      <c r="AB58" s="431">
        <f>'Информатика-9 2018 расклад'!O59</f>
        <v>10</v>
      </c>
      <c r="AC58" s="313">
        <f>'Информатика-9 2019 расклад'!O59</f>
        <v>20</v>
      </c>
      <c r="AD58" s="313"/>
      <c r="AE58" s="314"/>
      <c r="AF58" s="498">
        <f>'Информатика-9 2022 расклад'!O58</f>
        <v>0</v>
      </c>
      <c r="AG58" s="439">
        <f>' Информатика-9 2023 расклад'!O58</f>
        <v>0</v>
      </c>
    </row>
    <row r="59" spans="1:33" s="1" customFormat="1" ht="15" customHeight="1" x14ac:dyDescent="0.25">
      <c r="A59" s="23">
        <v>12</v>
      </c>
      <c r="B59" s="48">
        <v>40390</v>
      </c>
      <c r="C59" s="309" t="s">
        <v>47</v>
      </c>
      <c r="D59" s="310">
        <f>'Информатика-9 2018 расклад'!K60</f>
        <v>8</v>
      </c>
      <c r="E59" s="311">
        <f>'Информатика-9 2019 расклад'!K60</f>
        <v>21</v>
      </c>
      <c r="F59" s="311"/>
      <c r="G59" s="311"/>
      <c r="H59" s="422">
        <f>'Информатика-9 2022 расклад'!K59</f>
        <v>39</v>
      </c>
      <c r="I59" s="504">
        <f>' Информатика-9 2023 расклад'!K59</f>
        <v>48</v>
      </c>
      <c r="J59" s="310">
        <f>'Информатика-9 2018 расклад'!L60</f>
        <v>4</v>
      </c>
      <c r="K59" s="311">
        <f>'Информатика-9 2019 расклад'!L60</f>
        <v>9.0005999999999986</v>
      </c>
      <c r="L59" s="311"/>
      <c r="M59" s="311"/>
      <c r="N59" s="422">
        <f>'Информатика-9 2022 расклад'!L59</f>
        <v>9.0000000000000018</v>
      </c>
      <c r="O59" s="504">
        <f>' Информатика-9 2023 расклад'!L59</f>
        <v>23</v>
      </c>
      <c r="P59" s="312">
        <f>'Информатика-9 2018 расклад'!M60</f>
        <v>50</v>
      </c>
      <c r="Q59" s="313">
        <f>'Информатика-9 2019 расклад'!M60</f>
        <v>42.86</v>
      </c>
      <c r="R59" s="313"/>
      <c r="S59" s="313"/>
      <c r="T59" s="426">
        <f>'Информатика-9 2022 расклад'!M59</f>
        <v>23.07692307692308</v>
      </c>
      <c r="U59" s="510">
        <f>' Информатика-9 2023 расклад'!M59</f>
        <v>47.916666666666664</v>
      </c>
      <c r="V59" s="310">
        <f>'Информатика-9 2018 расклад'!N60</f>
        <v>0</v>
      </c>
      <c r="W59" s="311">
        <f>'Информатика-9 2019 расклад'!N60</f>
        <v>0</v>
      </c>
      <c r="X59" s="311"/>
      <c r="Y59" s="311"/>
      <c r="Z59" s="422">
        <f>'Информатика-9 2022 расклад'!N59</f>
        <v>4.0000000000000009</v>
      </c>
      <c r="AA59" s="504">
        <f>' Информатика-9 2023 расклад'!N59</f>
        <v>2</v>
      </c>
      <c r="AB59" s="431">
        <f>'Информатика-9 2018 расклад'!O60</f>
        <v>0</v>
      </c>
      <c r="AC59" s="313">
        <f>'Информатика-9 2019 расклад'!O60</f>
        <v>0</v>
      </c>
      <c r="AD59" s="313"/>
      <c r="AE59" s="314"/>
      <c r="AF59" s="498">
        <f>'Информатика-9 2022 расклад'!O59</f>
        <v>10.256410256410257</v>
      </c>
      <c r="AG59" s="439">
        <f>' Информатика-9 2023 расклад'!O59</f>
        <v>4.166666666666667</v>
      </c>
    </row>
    <row r="60" spans="1:33" s="1" customFormat="1" ht="15" customHeight="1" x14ac:dyDescent="0.25">
      <c r="A60" s="23">
        <v>13</v>
      </c>
      <c r="B60" s="48">
        <v>40720</v>
      </c>
      <c r="C60" s="309" t="s">
        <v>109</v>
      </c>
      <c r="D60" s="310">
        <f>'Информатика-9 2018 расклад'!K61</f>
        <v>35</v>
      </c>
      <c r="E60" s="311">
        <f>'Информатика-9 2019 расклад'!K61</f>
        <v>38</v>
      </c>
      <c r="F60" s="311"/>
      <c r="G60" s="311"/>
      <c r="H60" s="422">
        <f>'Информатика-9 2022 расклад'!K60</f>
        <v>41</v>
      </c>
      <c r="I60" s="504">
        <f>' Информатика-9 2023 расклад'!K60</f>
        <v>58</v>
      </c>
      <c r="J60" s="310">
        <f>'Информатика-9 2018 расклад'!L61</f>
        <v>12.999000000000001</v>
      </c>
      <c r="K60" s="311">
        <f>'Информатика-9 2019 расклад'!L61</f>
        <v>31.000399999999999</v>
      </c>
      <c r="L60" s="311"/>
      <c r="M60" s="311"/>
      <c r="N60" s="422">
        <f>'Информатика-9 2022 расклад'!L60</f>
        <v>17</v>
      </c>
      <c r="O60" s="504">
        <f>' Информатика-9 2023 расклад'!L60</f>
        <v>35</v>
      </c>
      <c r="P60" s="312">
        <f>'Информатика-9 2018 расклад'!M61</f>
        <v>37.14</v>
      </c>
      <c r="Q60" s="313">
        <f>'Информатика-9 2019 расклад'!M61</f>
        <v>81.58</v>
      </c>
      <c r="R60" s="313"/>
      <c r="S60" s="313"/>
      <c r="T60" s="426">
        <f>'Информатика-9 2022 расклад'!M60</f>
        <v>41.463414634146339</v>
      </c>
      <c r="U60" s="510">
        <f>' Информатика-9 2023 расклад'!M60</f>
        <v>60.344827586206897</v>
      </c>
      <c r="V60" s="310">
        <f>'Информатика-9 2018 расклад'!N61</f>
        <v>0</v>
      </c>
      <c r="W60" s="311">
        <f>'Информатика-9 2019 расклад'!N61</f>
        <v>0.99939999999999996</v>
      </c>
      <c r="X60" s="311"/>
      <c r="Y60" s="311"/>
      <c r="Z60" s="422">
        <f>'Информатика-9 2022 расклад'!N60</f>
        <v>0</v>
      </c>
      <c r="AA60" s="504">
        <f>' Информатика-9 2023 расклад'!N60</f>
        <v>1</v>
      </c>
      <c r="AB60" s="431">
        <f>'Информатика-9 2018 расклад'!O61</f>
        <v>0</v>
      </c>
      <c r="AC60" s="313">
        <f>'Информатика-9 2019 расклад'!O61</f>
        <v>2.63</v>
      </c>
      <c r="AD60" s="313"/>
      <c r="AE60" s="314"/>
      <c r="AF60" s="498">
        <f>'Информатика-9 2022 расклад'!O60</f>
        <v>0</v>
      </c>
      <c r="AG60" s="439">
        <f>' Информатика-9 2023 расклад'!O60</f>
        <v>1.7241379310344827</v>
      </c>
    </row>
    <row r="61" spans="1:33" s="1" customFormat="1" ht="15" customHeight="1" x14ac:dyDescent="0.25">
      <c r="A61" s="23">
        <v>14</v>
      </c>
      <c r="B61" s="48">
        <v>40730</v>
      </c>
      <c r="C61" s="309" t="s">
        <v>49</v>
      </c>
      <c r="D61" s="310">
        <f>'Информатика-9 2018 расклад'!K62</f>
        <v>2</v>
      </c>
      <c r="E61" s="311">
        <f>'Информатика-9 2019 расклад'!K62</f>
        <v>1</v>
      </c>
      <c r="F61" s="311"/>
      <c r="G61" s="311"/>
      <c r="H61" s="422"/>
      <c r="I61" s="504"/>
      <c r="J61" s="310">
        <f>'Информатика-9 2018 расклад'!L62</f>
        <v>1</v>
      </c>
      <c r="K61" s="311">
        <f>'Информатика-9 2019 расклад'!L62</f>
        <v>1</v>
      </c>
      <c r="L61" s="311"/>
      <c r="M61" s="311"/>
      <c r="N61" s="422"/>
      <c r="O61" s="504"/>
      <c r="P61" s="312">
        <f>'Информатика-9 2018 расклад'!M62</f>
        <v>50</v>
      </c>
      <c r="Q61" s="313">
        <f>'Информатика-9 2019 расклад'!M62</f>
        <v>100</v>
      </c>
      <c r="R61" s="313"/>
      <c r="S61" s="313"/>
      <c r="T61" s="426"/>
      <c r="U61" s="510"/>
      <c r="V61" s="310">
        <f>'Информатика-9 2018 расклад'!N62</f>
        <v>0</v>
      </c>
      <c r="W61" s="311">
        <f>'Информатика-9 2019 расклад'!N62</f>
        <v>0</v>
      </c>
      <c r="X61" s="311"/>
      <c r="Y61" s="311"/>
      <c r="Z61" s="422"/>
      <c r="AA61" s="504"/>
      <c r="AB61" s="431">
        <f>'Информатика-9 2018 расклад'!O62</f>
        <v>0</v>
      </c>
      <c r="AC61" s="313">
        <f>'Информатика-9 2019 расклад'!O62</f>
        <v>0</v>
      </c>
      <c r="AD61" s="313"/>
      <c r="AE61" s="314"/>
      <c r="AF61" s="498"/>
      <c r="AG61" s="439"/>
    </row>
    <row r="62" spans="1:33" s="1" customFormat="1" ht="15" customHeight="1" x14ac:dyDescent="0.25">
      <c r="A62" s="23">
        <v>15</v>
      </c>
      <c r="B62" s="48">
        <v>40820</v>
      </c>
      <c r="C62" s="309" t="s">
        <v>50</v>
      </c>
      <c r="D62" s="310">
        <f>'Информатика-9 2018 расклад'!K63</f>
        <v>10</v>
      </c>
      <c r="E62" s="311">
        <f>'Информатика-9 2019 расклад'!K63</f>
        <v>30</v>
      </c>
      <c r="F62" s="311"/>
      <c r="G62" s="311"/>
      <c r="H62" s="422">
        <f>'Информатика-9 2022 расклад'!K62</f>
        <v>14</v>
      </c>
      <c r="I62" s="504">
        <f>' Информатика-9 2023 расклад'!K62</f>
        <v>29</v>
      </c>
      <c r="J62" s="310">
        <f>'Информатика-9 2018 расклад'!L63</f>
        <v>6</v>
      </c>
      <c r="K62" s="311">
        <f>'Информатика-9 2019 расклад'!L63</f>
        <v>24</v>
      </c>
      <c r="L62" s="311"/>
      <c r="M62" s="311"/>
      <c r="N62" s="422">
        <f>'Информатика-9 2022 расклад'!L62</f>
        <v>10</v>
      </c>
      <c r="O62" s="504">
        <f>' Информатика-9 2023 расклад'!L62</f>
        <v>24</v>
      </c>
      <c r="P62" s="312">
        <f>'Информатика-9 2018 расклад'!M63</f>
        <v>60</v>
      </c>
      <c r="Q62" s="313">
        <f>'Информатика-9 2019 расклад'!M63</f>
        <v>80</v>
      </c>
      <c r="R62" s="313"/>
      <c r="S62" s="313"/>
      <c r="T62" s="426">
        <f>'Информатика-9 2022 расклад'!M62</f>
        <v>71.428571428571431</v>
      </c>
      <c r="U62" s="510">
        <f>' Информатика-9 2023 расклад'!M62</f>
        <v>82.758620689655174</v>
      </c>
      <c r="V62" s="310">
        <f>'Информатика-9 2018 расклад'!N63</f>
        <v>0</v>
      </c>
      <c r="W62" s="311">
        <f>'Информатика-9 2019 расклад'!N63</f>
        <v>0</v>
      </c>
      <c r="X62" s="311"/>
      <c r="Y62" s="311"/>
      <c r="Z62" s="422">
        <f>'Информатика-9 2022 расклад'!N62</f>
        <v>0</v>
      </c>
      <c r="AA62" s="504">
        <f>' Информатика-9 2023 расклад'!N62</f>
        <v>0</v>
      </c>
      <c r="AB62" s="431">
        <f>'Информатика-9 2018 расклад'!O63</f>
        <v>0</v>
      </c>
      <c r="AC62" s="313">
        <f>'Информатика-9 2019 расклад'!O63</f>
        <v>0</v>
      </c>
      <c r="AD62" s="313"/>
      <c r="AE62" s="314"/>
      <c r="AF62" s="498">
        <f>'Информатика-9 2022 расклад'!O62</f>
        <v>0</v>
      </c>
      <c r="AG62" s="439">
        <f>' Информатика-9 2023 расклад'!O62</f>
        <v>0</v>
      </c>
    </row>
    <row r="63" spans="1:33" s="1" customFormat="1" ht="15" customHeight="1" x14ac:dyDescent="0.25">
      <c r="A63" s="23">
        <v>16</v>
      </c>
      <c r="B63" s="48">
        <v>40840</v>
      </c>
      <c r="C63" s="309" t="s">
        <v>51</v>
      </c>
      <c r="D63" s="310">
        <f>'Информатика-9 2018 расклад'!K64</f>
        <v>16</v>
      </c>
      <c r="E63" s="311">
        <f>'Информатика-9 2019 расклад'!K64</f>
        <v>29</v>
      </c>
      <c r="F63" s="311"/>
      <c r="G63" s="311"/>
      <c r="H63" s="422">
        <f>'Информатика-9 2022 расклад'!K63</f>
        <v>49</v>
      </c>
      <c r="I63" s="504">
        <f>' Информатика-9 2023 расклад'!K63</f>
        <v>38</v>
      </c>
      <c r="J63" s="310">
        <f>'Информатика-9 2018 расклад'!L64</f>
        <v>7</v>
      </c>
      <c r="K63" s="311">
        <f>'Информатика-9 2019 расклад'!L64</f>
        <v>10.999700000000001</v>
      </c>
      <c r="L63" s="311"/>
      <c r="M63" s="311"/>
      <c r="N63" s="422">
        <f>'Информатика-9 2022 расклад'!L63</f>
        <v>23</v>
      </c>
      <c r="O63" s="504">
        <f>' Информатика-9 2023 расклад'!L63</f>
        <v>21</v>
      </c>
      <c r="P63" s="312">
        <f>'Информатика-9 2018 расклад'!M64</f>
        <v>43.75</v>
      </c>
      <c r="Q63" s="313">
        <f>'Информатика-9 2019 расклад'!M64</f>
        <v>37.93</v>
      </c>
      <c r="R63" s="313"/>
      <c r="S63" s="313"/>
      <c r="T63" s="426">
        <f>'Информатика-9 2022 расклад'!M63</f>
        <v>46.938775510204081</v>
      </c>
      <c r="U63" s="510">
        <f>' Информатика-9 2023 расклад'!M63</f>
        <v>55.263157894736842</v>
      </c>
      <c r="V63" s="310">
        <f>'Информатика-9 2018 расклад'!N64</f>
        <v>1</v>
      </c>
      <c r="W63" s="311">
        <f>'Информатика-9 2019 расклад'!N64</f>
        <v>0</v>
      </c>
      <c r="X63" s="311"/>
      <c r="Y63" s="311"/>
      <c r="Z63" s="422">
        <f>'Информатика-9 2022 расклад'!N63</f>
        <v>1</v>
      </c>
      <c r="AA63" s="504">
        <f>' Информатика-9 2023 расклад'!N63</f>
        <v>2</v>
      </c>
      <c r="AB63" s="431">
        <f>'Информатика-9 2018 расклад'!O64</f>
        <v>6.25</v>
      </c>
      <c r="AC63" s="313">
        <f>'Информатика-9 2019 расклад'!O64</f>
        <v>0</v>
      </c>
      <c r="AD63" s="313"/>
      <c r="AE63" s="314"/>
      <c r="AF63" s="498">
        <f>'Информатика-9 2022 расклад'!O63</f>
        <v>2.0408163265306123</v>
      </c>
      <c r="AG63" s="439">
        <f>' Информатика-9 2023 расклад'!O63</f>
        <v>5.2631578947368425</v>
      </c>
    </row>
    <row r="64" spans="1:33" s="1" customFormat="1" ht="15" customHeight="1" x14ac:dyDescent="0.25">
      <c r="A64" s="23">
        <v>17</v>
      </c>
      <c r="B64" s="48">
        <v>40950</v>
      </c>
      <c r="C64" s="309" t="s">
        <v>52</v>
      </c>
      <c r="D64" s="310">
        <f>'Информатика-9 2018 расклад'!K65</f>
        <v>26</v>
      </c>
      <c r="E64" s="311">
        <f>'Информатика-9 2019 расклад'!K65</f>
        <v>26</v>
      </c>
      <c r="F64" s="311"/>
      <c r="G64" s="311"/>
      <c r="H64" s="422">
        <f>'Информатика-9 2022 расклад'!K64</f>
        <v>41</v>
      </c>
      <c r="I64" s="504">
        <f>' Информатика-9 2023 расклад'!K64</f>
        <v>54</v>
      </c>
      <c r="J64" s="310">
        <f>'Информатика-9 2018 расклад'!L65</f>
        <v>4.9998000000000005</v>
      </c>
      <c r="K64" s="311">
        <f>'Информатика-9 2019 расклад'!L65</f>
        <v>4.9998000000000005</v>
      </c>
      <c r="L64" s="311"/>
      <c r="M64" s="311"/>
      <c r="N64" s="422">
        <f>'Информатика-9 2022 расклад'!L64</f>
        <v>22</v>
      </c>
      <c r="O64" s="504">
        <f>' Информатика-9 2023 расклад'!L64</f>
        <v>32</v>
      </c>
      <c r="P64" s="312">
        <f>'Информатика-9 2018 расклад'!M65</f>
        <v>19.23</v>
      </c>
      <c r="Q64" s="313">
        <f>'Информатика-9 2019 расклад'!M65</f>
        <v>19.23</v>
      </c>
      <c r="R64" s="313"/>
      <c r="S64" s="313"/>
      <c r="T64" s="426">
        <f>'Информатика-9 2022 расклад'!M64</f>
        <v>53.658536585365859</v>
      </c>
      <c r="U64" s="510">
        <f>' Информатика-9 2023 расклад'!M64</f>
        <v>59.25925925925926</v>
      </c>
      <c r="V64" s="310">
        <f>'Информатика-9 2018 расклад'!N65</f>
        <v>1.9994000000000001</v>
      </c>
      <c r="W64" s="311">
        <f>'Информатика-9 2019 расклад'!N65</f>
        <v>3.9988000000000001</v>
      </c>
      <c r="X64" s="311"/>
      <c r="Y64" s="311"/>
      <c r="Z64" s="422">
        <f>'Информатика-9 2022 расклад'!N64</f>
        <v>0</v>
      </c>
      <c r="AA64" s="504">
        <f>' Информатика-9 2023 расклад'!N64</f>
        <v>2</v>
      </c>
      <c r="AB64" s="431">
        <f>'Информатика-9 2018 расклад'!O65</f>
        <v>7.69</v>
      </c>
      <c r="AC64" s="313">
        <f>'Информатика-9 2019 расклад'!O65</f>
        <v>15.38</v>
      </c>
      <c r="AD64" s="313"/>
      <c r="AE64" s="314"/>
      <c r="AF64" s="498">
        <f>'Информатика-9 2022 расклад'!O64</f>
        <v>0</v>
      </c>
      <c r="AG64" s="439">
        <f>' Информатика-9 2023 расклад'!O64</f>
        <v>3.7037037037037037</v>
      </c>
    </row>
    <row r="65" spans="1:33" s="1" customFormat="1" ht="15" customHeight="1" x14ac:dyDescent="0.25">
      <c r="A65" s="23">
        <v>18</v>
      </c>
      <c r="B65" s="50">
        <v>40990</v>
      </c>
      <c r="C65" s="315" t="s">
        <v>53</v>
      </c>
      <c r="D65" s="310">
        <f>'Информатика-9 2018 расклад'!K66</f>
        <v>21</v>
      </c>
      <c r="E65" s="311">
        <f>'Информатика-9 2019 расклад'!K66</f>
        <v>23</v>
      </c>
      <c r="F65" s="311"/>
      <c r="G65" s="311"/>
      <c r="H65" s="422">
        <f>'Информатика-9 2022 расклад'!K65</f>
        <v>33</v>
      </c>
      <c r="I65" s="504">
        <f>' Информатика-9 2023 расклад'!K65</f>
        <v>47</v>
      </c>
      <c r="J65" s="310">
        <f>'Информатика-9 2018 расклад'!L66</f>
        <v>15.9999</v>
      </c>
      <c r="K65" s="311">
        <f>'Информатика-9 2019 расклад'!L66</f>
        <v>16.001099999999997</v>
      </c>
      <c r="L65" s="311"/>
      <c r="M65" s="311"/>
      <c r="N65" s="422">
        <f>'Информатика-9 2022 расклад'!L65</f>
        <v>26</v>
      </c>
      <c r="O65" s="504">
        <f>' Информатика-9 2023 расклад'!L65</f>
        <v>30</v>
      </c>
      <c r="P65" s="312">
        <f>'Информатика-9 2018 расклад'!M66</f>
        <v>76.19</v>
      </c>
      <c r="Q65" s="313">
        <f>'Информатика-9 2019 расклад'!M66</f>
        <v>69.569999999999993</v>
      </c>
      <c r="R65" s="313"/>
      <c r="S65" s="313"/>
      <c r="T65" s="426">
        <f>'Информатика-9 2022 расклад'!M65</f>
        <v>78.787878787878782</v>
      </c>
      <c r="U65" s="510">
        <f>' Информатика-9 2023 расклад'!M65</f>
        <v>63.829787234042556</v>
      </c>
      <c r="V65" s="310">
        <f>'Информатика-9 2018 расклад'!N66</f>
        <v>0</v>
      </c>
      <c r="W65" s="311">
        <f>'Информатика-9 2019 расклад'!N66</f>
        <v>0</v>
      </c>
      <c r="X65" s="311"/>
      <c r="Y65" s="311"/>
      <c r="Z65" s="422">
        <f>'Информатика-9 2022 расклад'!N65</f>
        <v>0</v>
      </c>
      <c r="AA65" s="504">
        <f>' Информатика-9 2023 расклад'!N65</f>
        <v>0</v>
      </c>
      <c r="AB65" s="431">
        <f>'Информатика-9 2018 расклад'!O66</f>
        <v>0</v>
      </c>
      <c r="AC65" s="313">
        <f>'Информатика-9 2019 расклад'!O66</f>
        <v>0</v>
      </c>
      <c r="AD65" s="313"/>
      <c r="AE65" s="314"/>
      <c r="AF65" s="498">
        <f>'Информатика-9 2022 расклад'!O65</f>
        <v>0</v>
      </c>
      <c r="AG65" s="439">
        <f>' Информатика-9 2023 расклад'!O65</f>
        <v>0</v>
      </c>
    </row>
    <row r="66" spans="1:33" s="1" customFormat="1" ht="15" customHeight="1" thickBot="1" x14ac:dyDescent="0.3">
      <c r="A66" s="24">
        <v>19</v>
      </c>
      <c r="B66" s="48">
        <v>40133</v>
      </c>
      <c r="C66" s="309" t="s">
        <v>43</v>
      </c>
      <c r="D66" s="317">
        <f>'Информатика-9 2018 расклад'!K67</f>
        <v>11</v>
      </c>
      <c r="E66" s="318">
        <f>'Информатика-9 2019 расклад'!K67</f>
        <v>44</v>
      </c>
      <c r="F66" s="318"/>
      <c r="G66" s="318"/>
      <c r="H66" s="423">
        <f>'Информатика-9 2022 расклад'!K66</f>
        <v>58</v>
      </c>
      <c r="I66" s="505">
        <f>' Информатика-9 2023 расклад'!K66</f>
        <v>42</v>
      </c>
      <c r="J66" s="317">
        <f>'Информатика-9 2018 расклад'!L67</f>
        <v>7.9991999999999992</v>
      </c>
      <c r="K66" s="318">
        <f>'Информатика-9 2019 расклад'!L67</f>
        <v>23.997600000000002</v>
      </c>
      <c r="L66" s="318"/>
      <c r="M66" s="318"/>
      <c r="N66" s="423">
        <f>'Информатика-9 2022 расклад'!L66</f>
        <v>32</v>
      </c>
      <c r="O66" s="505">
        <f>' Информатика-9 2023 расклад'!L66</f>
        <v>32</v>
      </c>
      <c r="P66" s="319">
        <f>'Информатика-9 2018 расклад'!M67</f>
        <v>72.72</v>
      </c>
      <c r="Q66" s="320">
        <f>'Информатика-9 2019 расклад'!M67</f>
        <v>54.540000000000006</v>
      </c>
      <c r="R66" s="320"/>
      <c r="S66" s="320"/>
      <c r="T66" s="427">
        <f>'Информатика-9 2022 расклад'!M66</f>
        <v>55.172413793103445</v>
      </c>
      <c r="U66" s="511">
        <f>' Информатика-9 2023 расклад'!M66</f>
        <v>76.19047619047619</v>
      </c>
      <c r="V66" s="317">
        <f>'Информатика-9 2018 расклад'!N67</f>
        <v>0</v>
      </c>
      <c r="W66" s="318">
        <f>'Информатика-9 2019 расклад'!N67</f>
        <v>0.99879999999999991</v>
      </c>
      <c r="X66" s="318"/>
      <c r="Y66" s="318"/>
      <c r="Z66" s="423">
        <f>'Информатика-9 2022 расклад'!N66</f>
        <v>0</v>
      </c>
      <c r="AA66" s="505">
        <f>' Информатика-9 2023 расклад'!N66</f>
        <v>0</v>
      </c>
      <c r="AB66" s="432">
        <f>'Информатика-9 2018 расклад'!O67</f>
        <v>0</v>
      </c>
      <c r="AC66" s="320">
        <f>'Информатика-9 2019 расклад'!O67</f>
        <v>2.27</v>
      </c>
      <c r="AD66" s="320"/>
      <c r="AE66" s="321"/>
      <c r="AF66" s="499">
        <f>'Информатика-9 2022 расклад'!O66</f>
        <v>0</v>
      </c>
      <c r="AG66" s="440">
        <f>' Информатика-9 2023 расклад'!O66</f>
        <v>0</v>
      </c>
    </row>
    <row r="67" spans="1:33" s="1" customFormat="1" ht="15" customHeight="1" thickBot="1" x14ac:dyDescent="0.3">
      <c r="A67" s="35"/>
      <c r="B67" s="51"/>
      <c r="C67" s="322" t="s">
        <v>105</v>
      </c>
      <c r="D67" s="452">
        <f>'Информатика-9 2018 расклад'!K68</f>
        <v>268</v>
      </c>
      <c r="E67" s="453">
        <f>'Информатика-9 2019 расклад'!K68</f>
        <v>301</v>
      </c>
      <c r="F67" s="453">
        <f>'Информатика-9 2020 расклад'!K68</f>
        <v>0</v>
      </c>
      <c r="G67" s="453">
        <f>'Информатика-9 2021 расклад'!K68</f>
        <v>0</v>
      </c>
      <c r="H67" s="454">
        <f>'Информатика-9 2022 расклад'!K67</f>
        <v>457</v>
      </c>
      <c r="I67" s="503">
        <f>' Информатика-9 2023 расклад'!K67</f>
        <v>519</v>
      </c>
      <c r="J67" s="452">
        <f>'Информатика-9 2018 расклад'!L68</f>
        <v>165.9931</v>
      </c>
      <c r="K67" s="453">
        <f>'Информатика-9 2019 расклад'!L68</f>
        <v>197.99560000000002</v>
      </c>
      <c r="L67" s="453">
        <f>'Информатика-9 2020 расклад'!L68</f>
        <v>0</v>
      </c>
      <c r="M67" s="453">
        <f>'Информатика-9 2021 расклад'!L68</f>
        <v>0</v>
      </c>
      <c r="N67" s="454">
        <f>'Информатика-9 2022 расклад'!L67</f>
        <v>237</v>
      </c>
      <c r="O67" s="503">
        <f>' Информатика-9 2023 расклад'!L67</f>
        <v>326</v>
      </c>
      <c r="P67" s="455">
        <f>'Информатика-9 2018 расклад'!M68</f>
        <v>58.036153846153852</v>
      </c>
      <c r="Q67" s="456">
        <f>'Информатика-9 2019 расклад'!M68</f>
        <v>65.755113122171934</v>
      </c>
      <c r="R67" s="456">
        <f>'Информатика-9 2020 расклад'!M68</f>
        <v>0</v>
      </c>
      <c r="S67" s="456">
        <f>'Информатика-9 2021 расклад'!M68</f>
        <v>0</v>
      </c>
      <c r="T67" s="457">
        <f>'Информатика-9 2022 расклад'!M67</f>
        <v>56.748163862528898</v>
      </c>
      <c r="U67" s="509">
        <f>' Информатика-9 2023 расклад'!M67</f>
        <v>62.813102119460503</v>
      </c>
      <c r="V67" s="452">
        <f>'Информатика-9 2018 расклад'!N68</f>
        <v>1</v>
      </c>
      <c r="W67" s="453">
        <f>'Информатика-9 2019 расклад'!N68</f>
        <v>0</v>
      </c>
      <c r="X67" s="453">
        <f>'Информатика-9 2020 расклад'!N68</f>
        <v>0</v>
      </c>
      <c r="Y67" s="453">
        <f>'Информатика-9 2021 расклад'!N68</f>
        <v>0</v>
      </c>
      <c r="Z67" s="454">
        <f>'Информатика-9 2022 расклад'!N67</f>
        <v>1</v>
      </c>
      <c r="AA67" s="503">
        <f>' Информатика-9 2023 расклад'!N67</f>
        <v>8</v>
      </c>
      <c r="AB67" s="458">
        <f>'Информатика-9 2018 расклад'!O68</f>
        <v>0.48076923076923078</v>
      </c>
      <c r="AC67" s="456">
        <f>'Информатика-9 2019 расклад'!O68</f>
        <v>0</v>
      </c>
      <c r="AD67" s="456">
        <f>'Информатика-9 2020 расклад'!O68</f>
        <v>0</v>
      </c>
      <c r="AE67" s="459">
        <f>'Информатика-9 2021 расклад'!O68</f>
        <v>0</v>
      </c>
      <c r="AF67" s="496">
        <f>'Информатика-9 2022 расклад'!O67</f>
        <v>0.27472527472527475</v>
      </c>
      <c r="AG67" s="460">
        <f>' Информатика-9 2023 расклад'!O67</f>
        <v>1.5414258188824663</v>
      </c>
    </row>
    <row r="68" spans="1:33" s="1" customFormat="1" ht="15" customHeight="1" x14ac:dyDescent="0.25">
      <c r="A68" s="16">
        <v>1</v>
      </c>
      <c r="B68" s="48">
        <v>50040</v>
      </c>
      <c r="C68" s="309" t="s">
        <v>54</v>
      </c>
      <c r="D68" s="304">
        <f>'Информатика-9 2018 расклад'!K69</f>
        <v>54</v>
      </c>
      <c r="E68" s="305">
        <f>'Информатика-9 2019 расклад'!K69</f>
        <v>25</v>
      </c>
      <c r="F68" s="305"/>
      <c r="G68" s="305"/>
      <c r="H68" s="424">
        <f>'Информатика-9 2022 расклад'!K68</f>
        <v>29</v>
      </c>
      <c r="I68" s="506">
        <f>' Информатика-9 2023 расклад'!K68</f>
        <v>25</v>
      </c>
      <c r="J68" s="304">
        <f>'Информатика-9 2018 расклад'!L69</f>
        <v>33.998400000000004</v>
      </c>
      <c r="K68" s="305">
        <f>'Информатика-9 2019 расклад'!L69</f>
        <v>21</v>
      </c>
      <c r="L68" s="305"/>
      <c r="M68" s="305"/>
      <c r="N68" s="424">
        <f>'Информатика-9 2022 расклад'!L68</f>
        <v>18</v>
      </c>
      <c r="O68" s="506">
        <f>' Информатика-9 2023 расклад'!L68</f>
        <v>25</v>
      </c>
      <c r="P68" s="306">
        <f>'Информатика-9 2018 расклад'!M69</f>
        <v>62.96</v>
      </c>
      <c r="Q68" s="307">
        <f>'Информатика-9 2019 расклад'!M69</f>
        <v>84</v>
      </c>
      <c r="R68" s="307"/>
      <c r="S68" s="307"/>
      <c r="T68" s="428">
        <f>'Информатика-9 2022 расклад'!M68</f>
        <v>62.068965517241381</v>
      </c>
      <c r="U68" s="512">
        <f>' Информатика-9 2023 расклад'!M68</f>
        <v>100</v>
      </c>
      <c r="V68" s="304">
        <f>'Информатика-9 2018 расклад'!N69</f>
        <v>0</v>
      </c>
      <c r="W68" s="305">
        <f>'Информатика-9 2019 расклад'!N69</f>
        <v>0</v>
      </c>
      <c r="X68" s="305"/>
      <c r="Y68" s="305"/>
      <c r="Z68" s="424">
        <f>'Информатика-9 2022 расклад'!N68</f>
        <v>0</v>
      </c>
      <c r="AA68" s="506">
        <f>' Информатика-9 2023 расклад'!N68</f>
        <v>0</v>
      </c>
      <c r="AB68" s="433">
        <f>'Информатика-9 2018 расклад'!O69</f>
        <v>0</v>
      </c>
      <c r="AC68" s="307">
        <f>'Информатика-9 2019 расклад'!O69</f>
        <v>0</v>
      </c>
      <c r="AD68" s="307"/>
      <c r="AE68" s="308"/>
      <c r="AF68" s="497">
        <f>'Информатика-9 2022 расклад'!O68</f>
        <v>0</v>
      </c>
      <c r="AG68" s="438">
        <f>' Информатика-9 2023 расклад'!O68</f>
        <v>0</v>
      </c>
    </row>
    <row r="69" spans="1:33" s="1" customFormat="1" ht="15" customHeight="1" x14ac:dyDescent="0.25">
      <c r="A69" s="11">
        <v>2</v>
      </c>
      <c r="B69" s="48">
        <v>50003</v>
      </c>
      <c r="C69" s="309" t="s">
        <v>97</v>
      </c>
      <c r="D69" s="310">
        <f>'Информатика-9 2018 расклад'!K70</f>
        <v>28</v>
      </c>
      <c r="E69" s="311">
        <f>'Информатика-9 2019 расклад'!K70</f>
        <v>38</v>
      </c>
      <c r="F69" s="311"/>
      <c r="G69" s="311"/>
      <c r="H69" s="422">
        <f>'Информатика-9 2022 расклад'!K69</f>
        <v>26</v>
      </c>
      <c r="I69" s="504">
        <f>' Информатика-9 2023 расклад'!K69</f>
        <v>47</v>
      </c>
      <c r="J69" s="310">
        <f>'Информатика-9 2018 расклад'!L70</f>
        <v>25.997999999999998</v>
      </c>
      <c r="K69" s="311">
        <f>'Информатика-9 2019 расклад'!L70</f>
        <v>27.9984</v>
      </c>
      <c r="L69" s="311"/>
      <c r="M69" s="311"/>
      <c r="N69" s="422">
        <f>'Информатика-9 2022 расклад'!L69</f>
        <v>14</v>
      </c>
      <c r="O69" s="504">
        <f>' Информатика-9 2023 расклад'!L69</f>
        <v>33</v>
      </c>
      <c r="P69" s="312">
        <f>'Информатика-9 2018 расклад'!M70</f>
        <v>92.85</v>
      </c>
      <c r="Q69" s="313">
        <f>'Информатика-9 2019 расклад'!M70</f>
        <v>73.680000000000007</v>
      </c>
      <c r="R69" s="313"/>
      <c r="S69" s="313"/>
      <c r="T69" s="426">
        <f>'Информатика-9 2022 расклад'!M69</f>
        <v>53.846153846153847</v>
      </c>
      <c r="U69" s="510">
        <f>' Информатика-9 2023 расклад'!M69</f>
        <v>70.212765957446805</v>
      </c>
      <c r="V69" s="310">
        <f>'Информатика-9 2018 расклад'!N70</f>
        <v>0</v>
      </c>
      <c r="W69" s="311">
        <f>'Информатика-9 2019 расклад'!N70</f>
        <v>0</v>
      </c>
      <c r="X69" s="311"/>
      <c r="Y69" s="311"/>
      <c r="Z69" s="422">
        <f>'Информатика-9 2022 расклад'!N69</f>
        <v>1</v>
      </c>
      <c r="AA69" s="504">
        <f>' Информатика-9 2023 расклад'!N69</f>
        <v>0</v>
      </c>
      <c r="AB69" s="431">
        <f>'Информатика-9 2018 расклад'!O70</f>
        <v>0</v>
      </c>
      <c r="AC69" s="313">
        <f>'Информатика-9 2019 расклад'!O70</f>
        <v>0</v>
      </c>
      <c r="AD69" s="313"/>
      <c r="AE69" s="314"/>
      <c r="AF69" s="498">
        <f>'Информатика-9 2022 расклад'!O69</f>
        <v>3.8461538461538463</v>
      </c>
      <c r="AG69" s="439">
        <f>' Информатика-9 2023 расклад'!O69</f>
        <v>0</v>
      </c>
    </row>
    <row r="70" spans="1:33" s="1" customFormat="1" ht="15" customHeight="1" x14ac:dyDescent="0.25">
      <c r="A70" s="11">
        <v>3</v>
      </c>
      <c r="B70" s="48">
        <v>50060</v>
      </c>
      <c r="C70" s="309" t="s">
        <v>56</v>
      </c>
      <c r="D70" s="310">
        <f>'Информатика-9 2018 расклад'!K71</f>
        <v>33</v>
      </c>
      <c r="E70" s="311">
        <f>'Информатика-9 2019 расклад'!K71</f>
        <v>25</v>
      </c>
      <c r="F70" s="311"/>
      <c r="G70" s="311"/>
      <c r="H70" s="422">
        <f>'Информатика-9 2022 расклад'!K70</f>
        <v>59</v>
      </c>
      <c r="I70" s="504">
        <f>' Информатика-9 2023 расклад'!K70</f>
        <v>53</v>
      </c>
      <c r="J70" s="310">
        <f>'Информатика-9 2018 расклад'!L71</f>
        <v>27.997200000000003</v>
      </c>
      <c r="K70" s="311">
        <f>'Информатика-9 2019 расклад'!L71</f>
        <v>20</v>
      </c>
      <c r="L70" s="311"/>
      <c r="M70" s="311"/>
      <c r="N70" s="422">
        <f>'Информатика-9 2022 расклад'!L70</f>
        <v>36</v>
      </c>
      <c r="O70" s="504">
        <f>' Информатика-9 2023 расклад'!L70</f>
        <v>34</v>
      </c>
      <c r="P70" s="312">
        <f>'Информатика-9 2018 расклад'!M71</f>
        <v>84.84</v>
      </c>
      <c r="Q70" s="313">
        <f>'Информатика-9 2019 расклад'!M71</f>
        <v>80</v>
      </c>
      <c r="R70" s="313"/>
      <c r="S70" s="313"/>
      <c r="T70" s="426">
        <f>'Информатика-9 2022 расклад'!M70</f>
        <v>61.016949152542374</v>
      </c>
      <c r="U70" s="510">
        <f>' Информатика-9 2023 расклад'!M70</f>
        <v>64.15094339622641</v>
      </c>
      <c r="V70" s="310">
        <f>'Информатика-9 2018 расклад'!N71</f>
        <v>0</v>
      </c>
      <c r="W70" s="311">
        <f>'Информатика-9 2019 расклад'!N71</f>
        <v>0</v>
      </c>
      <c r="X70" s="311"/>
      <c r="Y70" s="311"/>
      <c r="Z70" s="422">
        <f>'Информатика-9 2022 расклад'!N70</f>
        <v>0</v>
      </c>
      <c r="AA70" s="504">
        <f>' Информатика-9 2023 расклад'!N70</f>
        <v>0</v>
      </c>
      <c r="AB70" s="431">
        <f>'Информатика-9 2018 расклад'!O71</f>
        <v>0</v>
      </c>
      <c r="AC70" s="313">
        <f>'Информатика-9 2019 расклад'!O71</f>
        <v>0</v>
      </c>
      <c r="AD70" s="313"/>
      <c r="AE70" s="314"/>
      <c r="AF70" s="498">
        <f>'Информатика-9 2022 расклад'!O70</f>
        <v>0</v>
      </c>
      <c r="AG70" s="439">
        <f>' Информатика-9 2023 расклад'!O70</f>
        <v>0</v>
      </c>
    </row>
    <row r="71" spans="1:33" s="1" customFormat="1" ht="15" customHeight="1" x14ac:dyDescent="0.25">
      <c r="A71" s="11">
        <v>4</v>
      </c>
      <c r="B71" s="54">
        <v>50170</v>
      </c>
      <c r="C71" s="309" t="s">
        <v>57</v>
      </c>
      <c r="D71" s="310">
        <f>'Информатика-9 2018 расклад'!K72</f>
        <v>10</v>
      </c>
      <c r="E71" s="311">
        <f>'Информатика-9 2019 расклад'!K72</f>
        <v>7</v>
      </c>
      <c r="F71" s="311"/>
      <c r="G71" s="311"/>
      <c r="H71" s="422">
        <f>'Информатика-9 2022 расклад'!K71</f>
        <v>29</v>
      </c>
      <c r="I71" s="504">
        <f>' Информатика-9 2023 расклад'!K71</f>
        <v>13</v>
      </c>
      <c r="J71" s="310">
        <f>'Информатика-9 2018 расклад'!L72</f>
        <v>5</v>
      </c>
      <c r="K71" s="311">
        <f>'Информатика-9 2019 расклад'!L72</f>
        <v>5.9997000000000007</v>
      </c>
      <c r="L71" s="311"/>
      <c r="M71" s="311"/>
      <c r="N71" s="422">
        <f>'Информатика-9 2022 расклад'!L71</f>
        <v>10.000000000000002</v>
      </c>
      <c r="O71" s="504">
        <f>' Информатика-9 2023 расклад'!L71</f>
        <v>8</v>
      </c>
      <c r="P71" s="312">
        <f>'Информатика-9 2018 расклад'!M72</f>
        <v>50</v>
      </c>
      <c r="Q71" s="313">
        <f>'Информатика-9 2019 расклад'!M72</f>
        <v>85.710000000000008</v>
      </c>
      <c r="R71" s="313"/>
      <c r="S71" s="313"/>
      <c r="T71" s="426">
        <f>'Информатика-9 2022 расклад'!M71</f>
        <v>34.482758620689658</v>
      </c>
      <c r="U71" s="510">
        <f>' Информатика-9 2023 расклад'!M71</f>
        <v>61.53846153846154</v>
      </c>
      <c r="V71" s="310">
        <f>'Информатика-9 2018 расклад'!N72</f>
        <v>0</v>
      </c>
      <c r="W71" s="311">
        <f>'Информатика-9 2019 расклад'!N72</f>
        <v>0</v>
      </c>
      <c r="X71" s="311"/>
      <c r="Y71" s="311"/>
      <c r="Z71" s="422">
        <f>'Информатика-9 2022 расклад'!N71</f>
        <v>0</v>
      </c>
      <c r="AA71" s="504">
        <f>' Информатика-9 2023 расклад'!N71</f>
        <v>0</v>
      </c>
      <c r="AB71" s="431">
        <f>'Информатика-9 2018 расклад'!O72</f>
        <v>0</v>
      </c>
      <c r="AC71" s="313">
        <f>'Информатика-9 2019 расклад'!O72</f>
        <v>0</v>
      </c>
      <c r="AD71" s="313"/>
      <c r="AE71" s="314"/>
      <c r="AF71" s="498">
        <f>'Информатика-9 2022 расклад'!O71</f>
        <v>0</v>
      </c>
      <c r="AG71" s="439">
        <f>' Информатика-9 2023 расклад'!O71</f>
        <v>0</v>
      </c>
    </row>
    <row r="72" spans="1:33" s="1" customFormat="1" ht="15" customHeight="1" x14ac:dyDescent="0.25">
      <c r="A72" s="11">
        <v>5</v>
      </c>
      <c r="B72" s="48">
        <v>50230</v>
      </c>
      <c r="C72" s="309" t="s">
        <v>58</v>
      </c>
      <c r="D72" s="310">
        <f>'Информатика-9 2018 расклад'!K73</f>
        <v>33</v>
      </c>
      <c r="E72" s="311">
        <f>'Информатика-9 2019 расклад'!K73</f>
        <v>28</v>
      </c>
      <c r="F72" s="311"/>
      <c r="G72" s="311"/>
      <c r="H72" s="422">
        <f>'Информатика-9 2022 расклад'!K72</f>
        <v>33</v>
      </c>
      <c r="I72" s="504">
        <f>' Информатика-9 2023 расклад'!K72</f>
        <v>26</v>
      </c>
      <c r="J72" s="310">
        <f>'Информатика-9 2018 расклад'!L73</f>
        <v>21.997799999999998</v>
      </c>
      <c r="K72" s="311">
        <f>'Информатика-9 2019 расклад'!L73</f>
        <v>22.999200000000002</v>
      </c>
      <c r="L72" s="311"/>
      <c r="M72" s="311"/>
      <c r="N72" s="422">
        <f>'Информатика-9 2022 расклад'!L72</f>
        <v>20</v>
      </c>
      <c r="O72" s="504">
        <f>' Информатика-9 2023 расклад'!L72</f>
        <v>14</v>
      </c>
      <c r="P72" s="312">
        <f>'Информатика-9 2018 расклад'!M73</f>
        <v>66.66</v>
      </c>
      <c r="Q72" s="313">
        <f>'Информатика-9 2019 расклад'!M73</f>
        <v>82.14</v>
      </c>
      <c r="R72" s="313"/>
      <c r="S72" s="313"/>
      <c r="T72" s="426">
        <f>'Информатика-9 2022 расклад'!M72</f>
        <v>60.606060606060609</v>
      </c>
      <c r="U72" s="510">
        <f>' Информатика-9 2023 расклад'!M72</f>
        <v>53.846153846153847</v>
      </c>
      <c r="V72" s="310">
        <f>'Информатика-9 2018 расклад'!N73</f>
        <v>0</v>
      </c>
      <c r="W72" s="311">
        <f>'Информатика-9 2019 расклад'!N73</f>
        <v>0</v>
      </c>
      <c r="X72" s="311"/>
      <c r="Y72" s="311"/>
      <c r="Z72" s="422">
        <f>'Информатика-9 2022 расклад'!N72</f>
        <v>0</v>
      </c>
      <c r="AA72" s="504">
        <f>' Информатика-9 2023 расклад'!N72</f>
        <v>0</v>
      </c>
      <c r="AB72" s="431">
        <f>'Информатика-9 2018 расклад'!O73</f>
        <v>0</v>
      </c>
      <c r="AC72" s="313">
        <f>'Информатика-9 2019 расклад'!O73</f>
        <v>0</v>
      </c>
      <c r="AD72" s="313"/>
      <c r="AE72" s="314"/>
      <c r="AF72" s="498">
        <f>'Информатика-9 2022 расклад'!O72</f>
        <v>0</v>
      </c>
      <c r="AG72" s="439">
        <f>' Информатика-9 2023 расклад'!O72</f>
        <v>0</v>
      </c>
    </row>
    <row r="73" spans="1:33" s="1" customFormat="1" ht="15" customHeight="1" x14ac:dyDescent="0.25">
      <c r="A73" s="11">
        <v>6</v>
      </c>
      <c r="B73" s="48">
        <v>50340</v>
      </c>
      <c r="C73" s="309" t="s">
        <v>59</v>
      </c>
      <c r="D73" s="310">
        <f>'Информатика-9 2018 расклад'!K74</f>
        <v>13</v>
      </c>
      <c r="E73" s="311">
        <f>'Информатика-9 2019 расклад'!K74</f>
        <v>9</v>
      </c>
      <c r="F73" s="311"/>
      <c r="G73" s="311"/>
      <c r="H73" s="422">
        <f>'Информатика-9 2022 расклад'!K73</f>
        <v>7</v>
      </c>
      <c r="I73" s="504">
        <f>' Информатика-9 2023 расклад'!K73</f>
        <v>12</v>
      </c>
      <c r="J73" s="310">
        <f>'Информатика-9 2018 расклад'!L74</f>
        <v>4.0000999999999998</v>
      </c>
      <c r="K73" s="311">
        <f>'Информатика-9 2019 расклад'!L74</f>
        <v>1.9997999999999998</v>
      </c>
      <c r="L73" s="311"/>
      <c r="M73" s="311"/>
      <c r="N73" s="422">
        <f>'Информатика-9 2022 расклад'!L73</f>
        <v>5</v>
      </c>
      <c r="O73" s="504">
        <f>' Информатика-9 2023 расклад'!L73</f>
        <v>9</v>
      </c>
      <c r="P73" s="312">
        <f>'Информатика-9 2018 расклад'!M74</f>
        <v>30.77</v>
      </c>
      <c r="Q73" s="313">
        <f>'Информатика-9 2019 расклад'!M74</f>
        <v>22.22</v>
      </c>
      <c r="R73" s="313"/>
      <c r="S73" s="313"/>
      <c r="T73" s="426">
        <f>'Информатика-9 2022 расклад'!M73</f>
        <v>71.428571428571431</v>
      </c>
      <c r="U73" s="510">
        <f>' Информатика-9 2023 расклад'!M73</f>
        <v>75</v>
      </c>
      <c r="V73" s="310">
        <f>'Информатика-9 2018 расклад'!N74</f>
        <v>0</v>
      </c>
      <c r="W73" s="311">
        <f>'Информатика-9 2019 расклад'!N74</f>
        <v>0</v>
      </c>
      <c r="X73" s="311"/>
      <c r="Y73" s="311"/>
      <c r="Z73" s="422">
        <f>'Информатика-9 2022 расклад'!N73</f>
        <v>0</v>
      </c>
      <c r="AA73" s="504">
        <f>' Информатика-9 2023 расклад'!N73</f>
        <v>0</v>
      </c>
      <c r="AB73" s="431">
        <f>'Информатика-9 2018 расклад'!O74</f>
        <v>0</v>
      </c>
      <c r="AC73" s="313">
        <f>'Информатика-9 2019 расклад'!O74</f>
        <v>0</v>
      </c>
      <c r="AD73" s="313"/>
      <c r="AE73" s="314"/>
      <c r="AF73" s="498">
        <f>'Информатика-9 2022 расклад'!O73</f>
        <v>0</v>
      </c>
      <c r="AG73" s="439">
        <f>' Информатика-9 2023 расклад'!O73</f>
        <v>0</v>
      </c>
    </row>
    <row r="74" spans="1:33" s="1" customFormat="1" ht="15" customHeight="1" x14ac:dyDescent="0.25">
      <c r="A74" s="11">
        <v>7</v>
      </c>
      <c r="B74" s="48">
        <v>50420</v>
      </c>
      <c r="C74" s="309" t="s">
        <v>60</v>
      </c>
      <c r="D74" s="310">
        <f>'Информатика-9 2018 расклад'!K75</f>
        <v>1</v>
      </c>
      <c r="E74" s="311">
        <f>'Информатика-9 2019 расклад'!K75</f>
        <v>21</v>
      </c>
      <c r="F74" s="311"/>
      <c r="G74" s="311"/>
      <c r="H74" s="422">
        <f>'Информатика-9 2022 расклад'!K74</f>
        <v>16</v>
      </c>
      <c r="I74" s="504">
        <f>' Информатика-9 2023 расклад'!K74</f>
        <v>31</v>
      </c>
      <c r="J74" s="310">
        <f>'Информатика-9 2018 расклад'!L75</f>
        <v>1</v>
      </c>
      <c r="K74" s="311">
        <f>'Информатика-9 2019 расклад'!L75</f>
        <v>11.999400000000001</v>
      </c>
      <c r="L74" s="311"/>
      <c r="M74" s="311"/>
      <c r="N74" s="422">
        <f>'Информатика-9 2022 расклад'!L74</f>
        <v>6</v>
      </c>
      <c r="O74" s="504">
        <f>' Информатика-9 2023 расклад'!L74</f>
        <v>17</v>
      </c>
      <c r="P74" s="312">
        <f>'Информатика-9 2018 расклад'!M75</f>
        <v>100</v>
      </c>
      <c r="Q74" s="313">
        <f>'Информатика-9 2019 расклад'!M75</f>
        <v>57.14</v>
      </c>
      <c r="R74" s="313"/>
      <c r="S74" s="313"/>
      <c r="T74" s="426">
        <f>'Информатика-9 2022 расклад'!M74</f>
        <v>37.5</v>
      </c>
      <c r="U74" s="510">
        <f>' Информатика-9 2023 расклад'!M74</f>
        <v>54.838709677419352</v>
      </c>
      <c r="V74" s="310">
        <f>'Информатика-9 2018 расклад'!N75</f>
        <v>0</v>
      </c>
      <c r="W74" s="311">
        <f>'Информатика-9 2019 расклад'!N75</f>
        <v>0</v>
      </c>
      <c r="X74" s="311"/>
      <c r="Y74" s="311"/>
      <c r="Z74" s="422">
        <f>'Информатика-9 2022 расклад'!N74</f>
        <v>0</v>
      </c>
      <c r="AA74" s="504">
        <f>' Информатика-9 2023 расклад'!N74</f>
        <v>0</v>
      </c>
      <c r="AB74" s="431">
        <f>'Информатика-9 2018 расклад'!O75</f>
        <v>0</v>
      </c>
      <c r="AC74" s="313">
        <f>'Информатика-9 2019 расклад'!O75</f>
        <v>0</v>
      </c>
      <c r="AD74" s="313"/>
      <c r="AE74" s="314"/>
      <c r="AF74" s="498">
        <f>'Информатика-9 2022 расклад'!O74</f>
        <v>0</v>
      </c>
      <c r="AG74" s="439">
        <f>' Информатика-9 2023 расклад'!O74</f>
        <v>0</v>
      </c>
    </row>
    <row r="75" spans="1:33" s="1" customFormat="1" ht="15" customHeight="1" x14ac:dyDescent="0.25">
      <c r="A75" s="11">
        <v>8</v>
      </c>
      <c r="B75" s="48">
        <v>50450</v>
      </c>
      <c r="C75" s="309" t="s">
        <v>61</v>
      </c>
      <c r="D75" s="310">
        <f>'Информатика-9 2018 расклад'!K76</f>
        <v>16</v>
      </c>
      <c r="E75" s="311">
        <f>'Информатика-9 2019 расклад'!K76</f>
        <v>22</v>
      </c>
      <c r="F75" s="311"/>
      <c r="G75" s="311"/>
      <c r="H75" s="422">
        <f>'Информатика-9 2022 расклад'!K75</f>
        <v>58</v>
      </c>
      <c r="I75" s="504">
        <f>' Информатика-9 2023 расклад'!K75</f>
        <v>53</v>
      </c>
      <c r="J75" s="310">
        <f>'Информатика-9 2018 расклад'!L76</f>
        <v>3</v>
      </c>
      <c r="K75" s="311">
        <f>'Информатика-9 2019 расклад'!L76</f>
        <v>16.999399999999998</v>
      </c>
      <c r="L75" s="311"/>
      <c r="M75" s="311"/>
      <c r="N75" s="422">
        <f>'Информатика-9 2022 расклад'!L75</f>
        <v>26</v>
      </c>
      <c r="O75" s="504">
        <f>' Информатика-9 2023 расклад'!L75</f>
        <v>30</v>
      </c>
      <c r="P75" s="312">
        <f>'Информатика-9 2018 расклад'!M76</f>
        <v>18.75</v>
      </c>
      <c r="Q75" s="313">
        <f>'Информатика-9 2019 расклад'!M76</f>
        <v>77.27</v>
      </c>
      <c r="R75" s="313"/>
      <c r="S75" s="313"/>
      <c r="T75" s="426">
        <f>'Информатика-9 2022 расклад'!M75</f>
        <v>44.827586206896555</v>
      </c>
      <c r="U75" s="510">
        <f>' Информатика-9 2023 расклад'!M75</f>
        <v>56.60377358490566</v>
      </c>
      <c r="V75" s="310">
        <f>'Информатика-9 2018 расклад'!N76</f>
        <v>1</v>
      </c>
      <c r="W75" s="311">
        <f>'Информатика-9 2019 расклад'!N76</f>
        <v>0</v>
      </c>
      <c r="X75" s="311"/>
      <c r="Y75" s="311"/>
      <c r="Z75" s="422">
        <f>'Информатика-9 2022 расклад'!N75</f>
        <v>0</v>
      </c>
      <c r="AA75" s="504">
        <f>' Информатика-9 2023 расклад'!N75</f>
        <v>0</v>
      </c>
      <c r="AB75" s="431">
        <f>'Информатика-9 2018 расклад'!O76</f>
        <v>6.25</v>
      </c>
      <c r="AC75" s="313">
        <f>'Информатика-9 2019 расклад'!O76</f>
        <v>0</v>
      </c>
      <c r="AD75" s="313"/>
      <c r="AE75" s="314"/>
      <c r="AF75" s="498">
        <f>'Информатика-9 2022 расклад'!O75</f>
        <v>0</v>
      </c>
      <c r="AG75" s="439">
        <f>' Информатика-9 2023 расклад'!O75</f>
        <v>0</v>
      </c>
    </row>
    <row r="76" spans="1:33" s="1" customFormat="1" ht="15" customHeight="1" x14ac:dyDescent="0.25">
      <c r="A76" s="11">
        <v>9</v>
      </c>
      <c r="B76" s="48">
        <v>50620</v>
      </c>
      <c r="C76" s="309" t="s">
        <v>62</v>
      </c>
      <c r="D76" s="310">
        <f>'Информатика-9 2018 расклад'!K77</f>
        <v>15</v>
      </c>
      <c r="E76" s="311">
        <f>'Информатика-9 2019 расклад'!K77</f>
        <v>34</v>
      </c>
      <c r="F76" s="311"/>
      <c r="G76" s="311"/>
      <c r="H76" s="422">
        <f>'Информатика-9 2022 расклад'!K76</f>
        <v>13</v>
      </c>
      <c r="I76" s="504">
        <f>' Информатика-9 2023 расклад'!K76</f>
        <v>39</v>
      </c>
      <c r="J76" s="310">
        <f>'Информатика-9 2018 расклад'!L77</f>
        <v>6</v>
      </c>
      <c r="K76" s="311">
        <f>'Информатика-9 2019 расклад'!L77</f>
        <v>9.9994000000000014</v>
      </c>
      <c r="L76" s="311"/>
      <c r="M76" s="311"/>
      <c r="N76" s="422">
        <f>'Информатика-9 2022 расклад'!L76</f>
        <v>9</v>
      </c>
      <c r="O76" s="504">
        <f>' Информатика-9 2023 расклад'!L76</f>
        <v>8</v>
      </c>
      <c r="P76" s="312">
        <f>'Информатика-9 2018 расклад'!M77</f>
        <v>40</v>
      </c>
      <c r="Q76" s="313">
        <f>'Информатика-9 2019 расклад'!M77</f>
        <v>29.41</v>
      </c>
      <c r="R76" s="313"/>
      <c r="S76" s="313"/>
      <c r="T76" s="426">
        <f>'Информатика-9 2022 расклад'!M76</f>
        <v>69.230769230769226</v>
      </c>
      <c r="U76" s="510">
        <f>' Информатика-9 2023 расклад'!M76</f>
        <v>20.512820512820515</v>
      </c>
      <c r="V76" s="310">
        <f>'Информатика-9 2018 расклад'!N77</f>
        <v>0</v>
      </c>
      <c r="W76" s="311">
        <f>'Информатика-9 2019 расклад'!N77</f>
        <v>0</v>
      </c>
      <c r="X76" s="311"/>
      <c r="Y76" s="311"/>
      <c r="Z76" s="422">
        <f>'Информатика-9 2022 расклад'!N76</f>
        <v>0</v>
      </c>
      <c r="AA76" s="504">
        <f>' Информатика-9 2023 расклад'!N76</f>
        <v>1</v>
      </c>
      <c r="AB76" s="431">
        <f>'Информатика-9 2018 расклад'!O77</f>
        <v>0</v>
      </c>
      <c r="AC76" s="313">
        <f>'Информатика-9 2019 расклад'!O77</f>
        <v>0</v>
      </c>
      <c r="AD76" s="313"/>
      <c r="AE76" s="314"/>
      <c r="AF76" s="498">
        <f>'Информатика-9 2022 расклад'!O76</f>
        <v>0</v>
      </c>
      <c r="AG76" s="439">
        <f>' Информатика-9 2023 расклад'!O76</f>
        <v>2.5641025641025643</v>
      </c>
    </row>
    <row r="77" spans="1:33" s="1" customFormat="1" ht="15" customHeight="1" x14ac:dyDescent="0.25">
      <c r="A77" s="11">
        <v>10</v>
      </c>
      <c r="B77" s="48">
        <v>50760</v>
      </c>
      <c r="C77" s="309" t="s">
        <v>63</v>
      </c>
      <c r="D77" s="310">
        <f>'Информатика-9 2018 расклад'!K78</f>
        <v>24</v>
      </c>
      <c r="E77" s="311">
        <f>'Информатика-9 2019 расклад'!K78</f>
        <v>16</v>
      </c>
      <c r="F77" s="311"/>
      <c r="G77" s="311"/>
      <c r="H77" s="422">
        <f>'Информатика-9 2022 расклад'!K77</f>
        <v>33</v>
      </c>
      <c r="I77" s="504">
        <f>' Информатика-9 2023 расклад'!K77</f>
        <v>20</v>
      </c>
      <c r="J77" s="310">
        <f>'Информатика-9 2018 расклад'!L78</f>
        <v>18</v>
      </c>
      <c r="K77" s="311">
        <f>'Информатика-9 2019 расклад'!L78</f>
        <v>16</v>
      </c>
      <c r="L77" s="311"/>
      <c r="M77" s="311"/>
      <c r="N77" s="422">
        <f>'Информатика-9 2022 расклад'!L77</f>
        <v>21</v>
      </c>
      <c r="O77" s="504">
        <f>' Информатика-9 2023 расклад'!L77</f>
        <v>16</v>
      </c>
      <c r="P77" s="312">
        <f>'Информатика-9 2018 расклад'!M78</f>
        <v>75</v>
      </c>
      <c r="Q77" s="313">
        <f>'Информатика-9 2019 расклад'!M78</f>
        <v>100</v>
      </c>
      <c r="R77" s="313"/>
      <c r="S77" s="313"/>
      <c r="T77" s="426">
        <f>'Информатика-9 2022 расклад'!M77</f>
        <v>63.63636363636364</v>
      </c>
      <c r="U77" s="510">
        <f>' Информатика-9 2023 расклад'!M77</f>
        <v>80</v>
      </c>
      <c r="V77" s="310">
        <f>'Информатика-9 2018 расклад'!N78</f>
        <v>0</v>
      </c>
      <c r="W77" s="311">
        <f>'Информатика-9 2019 расклад'!N78</f>
        <v>0</v>
      </c>
      <c r="X77" s="311"/>
      <c r="Y77" s="311"/>
      <c r="Z77" s="422">
        <f>'Информатика-9 2022 расклад'!N77</f>
        <v>0</v>
      </c>
      <c r="AA77" s="504">
        <f>' Информатика-9 2023 расклад'!N77</f>
        <v>0</v>
      </c>
      <c r="AB77" s="431">
        <f>'Информатика-9 2018 расклад'!O78</f>
        <v>0</v>
      </c>
      <c r="AC77" s="313">
        <f>'Информатика-9 2019 расклад'!O78</f>
        <v>0</v>
      </c>
      <c r="AD77" s="313"/>
      <c r="AE77" s="314"/>
      <c r="AF77" s="498">
        <f>'Информатика-9 2022 расклад'!O77</f>
        <v>0</v>
      </c>
      <c r="AG77" s="439">
        <f>' Информатика-9 2023 расклад'!O77</f>
        <v>0</v>
      </c>
    </row>
    <row r="78" spans="1:33" s="1" customFormat="1" ht="15" customHeight="1" x14ac:dyDescent="0.25">
      <c r="A78" s="11">
        <v>11</v>
      </c>
      <c r="B78" s="48">
        <v>50780</v>
      </c>
      <c r="C78" s="309" t="s">
        <v>64</v>
      </c>
      <c r="D78" s="310">
        <f>'Информатика-9 2018 расклад'!K79</f>
        <v>10</v>
      </c>
      <c r="E78" s="311">
        <f>'Информатика-9 2019 расклад'!K79</f>
        <v>30</v>
      </c>
      <c r="F78" s="311"/>
      <c r="G78" s="311"/>
      <c r="H78" s="422">
        <f>'Информатика-9 2022 расклад'!K78</f>
        <v>75</v>
      </c>
      <c r="I78" s="504">
        <f>' Информатика-9 2023 расклад'!K78</f>
        <v>46</v>
      </c>
      <c r="J78" s="310">
        <f>'Информатика-9 2018 расклад'!L79</f>
        <v>3</v>
      </c>
      <c r="K78" s="311">
        <f>'Информатика-9 2019 расклад'!L79</f>
        <v>18</v>
      </c>
      <c r="L78" s="311"/>
      <c r="M78" s="311"/>
      <c r="N78" s="422">
        <f>'Информатика-9 2022 расклад'!L78</f>
        <v>15</v>
      </c>
      <c r="O78" s="504">
        <f>' Информатика-9 2023 расклад'!L78</f>
        <v>29</v>
      </c>
      <c r="P78" s="312">
        <f>'Информатика-9 2018 расклад'!M79</f>
        <v>30</v>
      </c>
      <c r="Q78" s="313">
        <f>'Информатика-9 2019 расклад'!M79</f>
        <v>60</v>
      </c>
      <c r="R78" s="313"/>
      <c r="S78" s="313"/>
      <c r="T78" s="426">
        <f>'Информатика-9 2022 расклад'!M78</f>
        <v>20</v>
      </c>
      <c r="U78" s="510">
        <f>' Информатика-9 2023 расклад'!M78</f>
        <v>63.043478260869563</v>
      </c>
      <c r="V78" s="310">
        <f>'Информатика-9 2018 расклад'!N79</f>
        <v>0</v>
      </c>
      <c r="W78" s="311">
        <f>'Информатика-9 2019 расклад'!N79</f>
        <v>0</v>
      </c>
      <c r="X78" s="311"/>
      <c r="Y78" s="311"/>
      <c r="Z78" s="422">
        <f>'Информатика-9 2022 расклад'!N78</f>
        <v>0</v>
      </c>
      <c r="AA78" s="504">
        <f>' Информатика-9 2023 расклад'!N78</f>
        <v>6</v>
      </c>
      <c r="AB78" s="431">
        <f>'Информатика-9 2018 расклад'!O79</f>
        <v>0</v>
      </c>
      <c r="AC78" s="313">
        <f>'Информатика-9 2019 расклад'!O79</f>
        <v>0</v>
      </c>
      <c r="AD78" s="313"/>
      <c r="AE78" s="314"/>
      <c r="AF78" s="498">
        <f>'Информатика-9 2022 расклад'!O78</f>
        <v>0</v>
      </c>
      <c r="AG78" s="439">
        <f>' Информатика-9 2023 расклад'!O78</f>
        <v>13.043478260869565</v>
      </c>
    </row>
    <row r="79" spans="1:33" s="1" customFormat="1" ht="15" customHeight="1" x14ac:dyDescent="0.25">
      <c r="A79" s="11">
        <v>12</v>
      </c>
      <c r="B79" s="48">
        <v>50930</v>
      </c>
      <c r="C79" s="309" t="s">
        <v>65</v>
      </c>
      <c r="D79" s="310">
        <f>'Информатика-9 2018 расклад'!K80</f>
        <v>12</v>
      </c>
      <c r="E79" s="311">
        <f>'Информатика-9 2019 расклад'!K80</f>
        <v>17</v>
      </c>
      <c r="F79" s="311"/>
      <c r="G79" s="311"/>
      <c r="H79" s="422">
        <f>'Информатика-9 2022 расклад'!K79</f>
        <v>7</v>
      </c>
      <c r="I79" s="504">
        <f>' Информатика-9 2023 расклад'!K79</f>
        <v>30</v>
      </c>
      <c r="J79" s="310">
        <f>'Информатика-9 2018 расклад'!L80</f>
        <v>6</v>
      </c>
      <c r="K79" s="311">
        <f>'Информатика-9 2019 расклад'!L80</f>
        <v>7</v>
      </c>
      <c r="L79" s="311"/>
      <c r="M79" s="311"/>
      <c r="N79" s="422">
        <f>'Информатика-9 2022 расклад'!L79</f>
        <v>5</v>
      </c>
      <c r="O79" s="504">
        <f>' Информатика-9 2023 расклад'!L79</f>
        <v>16</v>
      </c>
      <c r="P79" s="312">
        <f>'Информатика-9 2018 расклад'!M80</f>
        <v>50</v>
      </c>
      <c r="Q79" s="313">
        <f>'Информатика-9 2019 расклад'!M80</f>
        <v>41.176470588235297</v>
      </c>
      <c r="R79" s="313"/>
      <c r="S79" s="313"/>
      <c r="T79" s="426">
        <f>'Информатика-9 2022 расклад'!M79</f>
        <v>71.428571428571431</v>
      </c>
      <c r="U79" s="510">
        <f>' Информатика-9 2023 расклад'!M79</f>
        <v>53.333333333333336</v>
      </c>
      <c r="V79" s="310">
        <f>'Информатика-9 2018 расклад'!N80</f>
        <v>0</v>
      </c>
      <c r="W79" s="311">
        <f>'Информатика-9 2019 расклад'!N80</f>
        <v>0</v>
      </c>
      <c r="X79" s="311"/>
      <c r="Y79" s="311"/>
      <c r="Z79" s="422">
        <f>'Информатика-9 2022 расклад'!N79</f>
        <v>0</v>
      </c>
      <c r="AA79" s="504">
        <f>' Информатика-9 2023 расклад'!N79</f>
        <v>0</v>
      </c>
      <c r="AB79" s="431">
        <f>'Информатика-9 2018 расклад'!O80</f>
        <v>0</v>
      </c>
      <c r="AC79" s="313">
        <f>'Информатика-9 2019 расклад'!O80</f>
        <v>0</v>
      </c>
      <c r="AD79" s="313"/>
      <c r="AE79" s="314"/>
      <c r="AF79" s="498">
        <f>'Информатика-9 2022 расклад'!O79</f>
        <v>0</v>
      </c>
      <c r="AG79" s="439">
        <f>' Информатика-9 2023 расклад'!O79</f>
        <v>0</v>
      </c>
    </row>
    <row r="80" spans="1:33" s="1" customFormat="1" ht="15" customHeight="1" x14ac:dyDescent="0.25">
      <c r="A80" s="15">
        <v>13</v>
      </c>
      <c r="B80" s="50">
        <v>51370</v>
      </c>
      <c r="C80" s="315" t="s">
        <v>66</v>
      </c>
      <c r="D80" s="310">
        <f>'Информатика-9 2018 расклад'!K81</f>
        <v>19</v>
      </c>
      <c r="E80" s="311">
        <f>'Информатика-9 2019 расклад'!K81</f>
        <v>29</v>
      </c>
      <c r="F80" s="311"/>
      <c r="G80" s="311"/>
      <c r="H80" s="422">
        <f>'Информатика-9 2022 расклад'!K80</f>
        <v>35</v>
      </c>
      <c r="I80" s="504">
        <f>' Информатика-9 2023 расклад'!K80</f>
        <v>38</v>
      </c>
      <c r="J80" s="310">
        <f>'Информатика-9 2018 расклад'!L81</f>
        <v>10.0016</v>
      </c>
      <c r="K80" s="311">
        <f>'Информатика-9 2019 расклад'!L81</f>
        <v>18.000299999999999</v>
      </c>
      <c r="L80" s="311"/>
      <c r="M80" s="311"/>
      <c r="N80" s="422">
        <f>'Информатика-9 2022 расклад'!L80</f>
        <v>25</v>
      </c>
      <c r="O80" s="504">
        <f>' Информатика-9 2023 расклад'!L80</f>
        <v>25</v>
      </c>
      <c r="P80" s="312">
        <f>'Информатика-9 2018 расклад'!M81</f>
        <v>52.64</v>
      </c>
      <c r="Q80" s="313">
        <f>'Информатика-9 2019 расклад'!M81</f>
        <v>62.07</v>
      </c>
      <c r="R80" s="313"/>
      <c r="S80" s="313"/>
      <c r="T80" s="426">
        <f>'Информатика-9 2022 расклад'!M80</f>
        <v>71.428571428571431</v>
      </c>
      <c r="U80" s="510">
        <f>' Информатика-9 2023 расклад'!M80</f>
        <v>65.78947368421052</v>
      </c>
      <c r="V80" s="310">
        <f>'Информатика-9 2018 расклад'!N81</f>
        <v>0</v>
      </c>
      <c r="W80" s="311">
        <f>'Информатика-9 2019 расклад'!N81</f>
        <v>0</v>
      </c>
      <c r="X80" s="311"/>
      <c r="Y80" s="311"/>
      <c r="Z80" s="422">
        <f>'Информатика-9 2022 расклад'!N80</f>
        <v>0</v>
      </c>
      <c r="AA80" s="504">
        <f>' Информатика-9 2023 расклад'!N80</f>
        <v>0</v>
      </c>
      <c r="AB80" s="431">
        <f>'Информатика-9 2018 расклад'!O81</f>
        <v>0</v>
      </c>
      <c r="AC80" s="313">
        <f>'Информатика-9 2019 расклад'!O81</f>
        <v>0</v>
      </c>
      <c r="AD80" s="313"/>
      <c r="AE80" s="314"/>
      <c r="AF80" s="498">
        <f>'Информатика-9 2022 расклад'!O80</f>
        <v>0</v>
      </c>
      <c r="AG80" s="439">
        <f>' Информатика-9 2023 расклад'!O80</f>
        <v>0</v>
      </c>
    </row>
    <row r="81" spans="1:33" s="1" customFormat="1" ht="15" customHeight="1" thickBot="1" x14ac:dyDescent="0.3">
      <c r="A81" s="15">
        <v>14</v>
      </c>
      <c r="B81" s="50">
        <v>51400</v>
      </c>
      <c r="C81" s="315" t="s">
        <v>139</v>
      </c>
      <c r="D81" s="317" t="s">
        <v>137</v>
      </c>
      <c r="E81" s="318" t="s">
        <v>137</v>
      </c>
      <c r="F81" s="318"/>
      <c r="G81" s="318"/>
      <c r="H81" s="423">
        <f>'Информатика-9 2022 расклад'!K81</f>
        <v>37</v>
      </c>
      <c r="I81" s="505">
        <f>' Информатика-9 2023 расклад'!K81</f>
        <v>86</v>
      </c>
      <c r="J81" s="317" t="s">
        <v>137</v>
      </c>
      <c r="K81" s="318" t="s">
        <v>137</v>
      </c>
      <c r="L81" s="318"/>
      <c r="M81" s="318"/>
      <c r="N81" s="423">
        <f>'Информатика-9 2022 расклад'!L81</f>
        <v>27</v>
      </c>
      <c r="O81" s="505">
        <f>' Информатика-9 2023 расклад'!L81</f>
        <v>62</v>
      </c>
      <c r="P81" s="319" t="s">
        <v>137</v>
      </c>
      <c r="Q81" s="320" t="s">
        <v>137</v>
      </c>
      <c r="R81" s="320"/>
      <c r="S81" s="320"/>
      <c r="T81" s="427">
        <f>'Информатика-9 2022 расклад'!M81</f>
        <v>72.972972972972968</v>
      </c>
      <c r="U81" s="511">
        <f>' Информатика-9 2023 расклад'!M81</f>
        <v>72.093023255813947</v>
      </c>
      <c r="V81" s="317" t="s">
        <v>137</v>
      </c>
      <c r="W81" s="318" t="s">
        <v>137</v>
      </c>
      <c r="X81" s="318"/>
      <c r="Y81" s="318"/>
      <c r="Z81" s="423">
        <f>'Информатика-9 2022 расклад'!N81</f>
        <v>0</v>
      </c>
      <c r="AA81" s="505">
        <f>' Информатика-9 2023 расклад'!N81</f>
        <v>1</v>
      </c>
      <c r="AB81" s="432" t="s">
        <v>137</v>
      </c>
      <c r="AC81" s="320" t="s">
        <v>137</v>
      </c>
      <c r="AD81" s="320"/>
      <c r="AE81" s="321"/>
      <c r="AF81" s="499">
        <f>'Информатика-9 2022 расклад'!O81</f>
        <v>0</v>
      </c>
      <c r="AG81" s="440">
        <f>' Информатика-9 2023 расклад'!O81</f>
        <v>1.1627906976744187</v>
      </c>
    </row>
    <row r="82" spans="1:33" s="1" customFormat="1" ht="15" customHeight="1" thickBot="1" x14ac:dyDescent="0.3">
      <c r="A82" s="35"/>
      <c r="B82" s="51"/>
      <c r="C82" s="322" t="s">
        <v>106</v>
      </c>
      <c r="D82" s="452">
        <f>'Информатика-9 2018 расклад'!K83</f>
        <v>856</v>
      </c>
      <c r="E82" s="453">
        <f>'Информатика-9 2019 расклад'!K83</f>
        <v>1076</v>
      </c>
      <c r="F82" s="453">
        <f>'Информатика-9 2020 расклад'!K83</f>
        <v>0</v>
      </c>
      <c r="G82" s="453">
        <f>'Информатика-9 2021 расклад'!K83</f>
        <v>0</v>
      </c>
      <c r="H82" s="454">
        <f>'Информатика-9 2022 расклад'!K82</f>
        <v>1291</v>
      </c>
      <c r="I82" s="503">
        <f>' Информатика-9 2023 расклад'!K82</f>
        <v>1679</v>
      </c>
      <c r="J82" s="452">
        <f>'Информатика-9 2018 расклад'!L83</f>
        <v>453.99530000000004</v>
      </c>
      <c r="K82" s="453">
        <f>'Информатика-9 2019 расклад'!L83</f>
        <v>643.02050000000008</v>
      </c>
      <c r="L82" s="453">
        <f>'Информатика-9 2020 расклад'!L83</f>
        <v>0</v>
      </c>
      <c r="M82" s="453">
        <f>'Информатика-9 2021 расклад'!L83</f>
        <v>0</v>
      </c>
      <c r="N82" s="454">
        <f>'Информатика-9 2022 расклад'!L82</f>
        <v>776</v>
      </c>
      <c r="O82" s="503">
        <f>' Информатика-9 2023 расклад'!L82</f>
        <v>1052</v>
      </c>
      <c r="P82" s="455">
        <f>'Информатика-9 2018 расклад'!M83</f>
        <v>48.524642857142851</v>
      </c>
      <c r="Q82" s="456">
        <f>'Информатика-9 2019 расклад'!M83</f>
        <v>56.205517241379312</v>
      </c>
      <c r="R82" s="456">
        <f>'Информатика-9 2020 расклад'!M83</f>
        <v>0</v>
      </c>
      <c r="S82" s="456">
        <f>'Информатика-9 2021 расклад'!M83</f>
        <v>0</v>
      </c>
      <c r="T82" s="457">
        <f>'Информатика-9 2022 расклад'!M82</f>
        <v>58.320670921946444</v>
      </c>
      <c r="U82" s="509">
        <f>' Информатика-9 2023 расклад'!M82</f>
        <v>62.656343061346043</v>
      </c>
      <c r="V82" s="452">
        <f>'Информатика-9 2018 расклад'!N83</f>
        <v>11.998099999999999</v>
      </c>
      <c r="W82" s="453">
        <f>'Информатика-9 2019 расклад'!N83</f>
        <v>16.995899999999999</v>
      </c>
      <c r="X82" s="453">
        <f>'Информатика-9 2020 расклад'!N83</f>
        <v>0</v>
      </c>
      <c r="Y82" s="453">
        <f>'Информатика-9 2021 расклад'!N83</f>
        <v>0</v>
      </c>
      <c r="Z82" s="454">
        <f>'Информатика-9 2022 расклад'!N82</f>
        <v>9</v>
      </c>
      <c r="AA82" s="503">
        <f>' Информатика-9 2023 расклад'!N82</f>
        <v>30</v>
      </c>
      <c r="AB82" s="458">
        <f>'Информатика-9 2018 расклад'!O83</f>
        <v>1.7439285714285713</v>
      </c>
      <c r="AC82" s="456">
        <f>'Информатика-9 2019 расклад'!O83</f>
        <v>1.7506896551724136</v>
      </c>
      <c r="AD82" s="456">
        <f>'Информатика-9 2020 расклад'!O83</f>
        <v>0</v>
      </c>
      <c r="AE82" s="459">
        <f>'Информатика-9 2021 расклад'!O83</f>
        <v>0</v>
      </c>
      <c r="AF82" s="496">
        <f>'Информатика-9 2022 расклад'!O82</f>
        <v>0.81681589719625347</v>
      </c>
      <c r="AG82" s="460">
        <f>' Информатика-9 2023 расклад'!O82</f>
        <v>1.786777843954735</v>
      </c>
    </row>
    <row r="83" spans="1:33" s="1" customFormat="1" ht="15" customHeight="1" x14ac:dyDescent="0.25">
      <c r="A83" s="59">
        <v>1</v>
      </c>
      <c r="B83" s="53">
        <v>60010</v>
      </c>
      <c r="C83" s="309" t="s">
        <v>68</v>
      </c>
      <c r="D83" s="304">
        <f>'Информатика-9 2018 расклад'!K84</f>
        <v>25</v>
      </c>
      <c r="E83" s="305">
        <f>'Информатика-9 2019 расклад'!K84</f>
        <v>16</v>
      </c>
      <c r="F83" s="305"/>
      <c r="G83" s="305"/>
      <c r="H83" s="424">
        <f>'Информатика-9 2022 расклад'!K83</f>
        <v>24</v>
      </c>
      <c r="I83" s="506">
        <f>' Информатика-9 2023 расклад'!K83</f>
        <v>37</v>
      </c>
      <c r="J83" s="304">
        <f>'Информатика-9 2018 расклад'!L84</f>
        <v>10</v>
      </c>
      <c r="K83" s="305">
        <f>'Информатика-9 2019 расклад'!L84</f>
        <v>13</v>
      </c>
      <c r="L83" s="305"/>
      <c r="M83" s="305"/>
      <c r="N83" s="424">
        <f>'Информатика-9 2022 расклад'!L83</f>
        <v>18</v>
      </c>
      <c r="O83" s="506">
        <f>' Информатика-9 2023 расклад'!L83</f>
        <v>20</v>
      </c>
      <c r="P83" s="306">
        <f>'Информатика-9 2018 расклад'!M84</f>
        <v>40</v>
      </c>
      <c r="Q83" s="307">
        <f>'Информатика-9 2019 расклад'!M84</f>
        <v>81.25</v>
      </c>
      <c r="R83" s="307"/>
      <c r="S83" s="307"/>
      <c r="T83" s="428">
        <f>'Информатика-9 2022 расклад'!M83</f>
        <v>75</v>
      </c>
      <c r="U83" s="512">
        <f>' Информатика-9 2023 расклад'!M83</f>
        <v>54.054054054054056</v>
      </c>
      <c r="V83" s="304">
        <f>'Информатика-9 2018 расклад'!N84</f>
        <v>0</v>
      </c>
      <c r="W83" s="305">
        <f>'Информатика-9 2019 расклад'!N84</f>
        <v>0</v>
      </c>
      <c r="X83" s="305"/>
      <c r="Y83" s="305"/>
      <c r="Z83" s="424">
        <f>'Информатика-9 2022 расклад'!N83</f>
        <v>0</v>
      </c>
      <c r="AA83" s="506">
        <f>' Информатика-9 2023 расклад'!N83</f>
        <v>1</v>
      </c>
      <c r="AB83" s="433">
        <f>'Информатика-9 2018 расклад'!O84</f>
        <v>0</v>
      </c>
      <c r="AC83" s="307">
        <f>'Информатика-9 2019 расклад'!O84</f>
        <v>0</v>
      </c>
      <c r="AD83" s="307"/>
      <c r="AE83" s="308"/>
      <c r="AF83" s="497">
        <f>'Информатика-9 2022 расклад'!O83</f>
        <v>0</v>
      </c>
      <c r="AG83" s="438">
        <f>' Информатика-9 2023 расклад'!O83</f>
        <v>2.7027027027027026</v>
      </c>
    </row>
    <row r="84" spans="1:33" s="1" customFormat="1" ht="15" customHeight="1" x14ac:dyDescent="0.25">
      <c r="A84" s="23">
        <v>2</v>
      </c>
      <c r="B84" s="48">
        <v>60020</v>
      </c>
      <c r="C84" s="309" t="s">
        <v>69</v>
      </c>
      <c r="D84" s="310">
        <f>'Информатика-9 2018 расклад'!K85</f>
        <v>8</v>
      </c>
      <c r="E84" s="311">
        <f>'Информатика-9 2019 расклад'!K85</f>
        <v>3</v>
      </c>
      <c r="F84" s="311"/>
      <c r="G84" s="311"/>
      <c r="H84" s="422">
        <f>'Информатика-9 2022 расклад'!K84</f>
        <v>13</v>
      </c>
      <c r="I84" s="504">
        <f>' Информатика-9 2023 расклад'!K84</f>
        <v>26</v>
      </c>
      <c r="J84" s="310">
        <f>'Информатика-9 2018 расклад'!L85</f>
        <v>1</v>
      </c>
      <c r="K84" s="311">
        <f>'Информатика-9 2019 расклад'!L85</f>
        <v>0</v>
      </c>
      <c r="L84" s="311"/>
      <c r="M84" s="311"/>
      <c r="N84" s="422">
        <f>'Информатика-9 2022 расклад'!L84</f>
        <v>5</v>
      </c>
      <c r="O84" s="504">
        <f>' Информатика-9 2023 расклад'!L84</f>
        <v>7</v>
      </c>
      <c r="P84" s="312">
        <f>'Информатика-9 2018 расклад'!M85</f>
        <v>12.5</v>
      </c>
      <c r="Q84" s="313">
        <f>'Информатика-9 2019 расклад'!M85</f>
        <v>0</v>
      </c>
      <c r="R84" s="313"/>
      <c r="S84" s="313"/>
      <c r="T84" s="426">
        <f>'Информатика-9 2022 расклад'!M84</f>
        <v>38.46153846153846</v>
      </c>
      <c r="U84" s="510">
        <f>' Информатика-9 2023 расклад'!M84</f>
        <v>26.923076923076923</v>
      </c>
      <c r="V84" s="310">
        <f>'Информатика-9 2018 расклад'!N85</f>
        <v>1</v>
      </c>
      <c r="W84" s="311">
        <f>'Информатика-9 2019 расклад'!N85</f>
        <v>0</v>
      </c>
      <c r="X84" s="311"/>
      <c r="Y84" s="311"/>
      <c r="Z84" s="422">
        <f>'Информатика-9 2022 расклад'!N84</f>
        <v>1</v>
      </c>
      <c r="AA84" s="504">
        <f>' Информатика-9 2023 расклад'!N84</f>
        <v>0</v>
      </c>
      <c r="AB84" s="431">
        <f>'Информатика-9 2018 расклад'!O85</f>
        <v>12.5</v>
      </c>
      <c r="AC84" s="313">
        <f>'Информатика-9 2019 расклад'!O85</f>
        <v>0</v>
      </c>
      <c r="AD84" s="313"/>
      <c r="AE84" s="314"/>
      <c r="AF84" s="498">
        <f>'Информатика-9 2022 расклад'!O84</f>
        <v>7.6923076923076925</v>
      </c>
      <c r="AG84" s="439">
        <f>' Информатика-9 2023 расклад'!O84</f>
        <v>0</v>
      </c>
    </row>
    <row r="85" spans="1:33" s="1" customFormat="1" ht="15" customHeight="1" x14ac:dyDescent="0.25">
      <c r="A85" s="23">
        <v>3</v>
      </c>
      <c r="B85" s="48">
        <v>60050</v>
      </c>
      <c r="C85" s="309" t="s">
        <v>70</v>
      </c>
      <c r="D85" s="310">
        <f>'Информатика-9 2018 расклад'!K86</f>
        <v>25</v>
      </c>
      <c r="E85" s="311">
        <f>'Информатика-9 2019 расклад'!K86</f>
        <v>33</v>
      </c>
      <c r="F85" s="311"/>
      <c r="G85" s="311"/>
      <c r="H85" s="422">
        <f>'Информатика-9 2022 расклад'!K85</f>
        <v>26</v>
      </c>
      <c r="I85" s="504">
        <f>' Информатика-9 2023 расклад'!K85</f>
        <v>33</v>
      </c>
      <c r="J85" s="310">
        <f>'Информатика-9 2018 расклад'!L86</f>
        <v>18</v>
      </c>
      <c r="K85" s="311">
        <f>'Информатика-9 2019 расклад'!L86</f>
        <v>20.997900000000001</v>
      </c>
      <c r="L85" s="311"/>
      <c r="M85" s="311"/>
      <c r="N85" s="422">
        <f>'Информатика-9 2022 расклад'!L85</f>
        <v>15</v>
      </c>
      <c r="O85" s="504">
        <f>' Информатика-9 2023 расклад'!L85</f>
        <v>16</v>
      </c>
      <c r="P85" s="312">
        <f>'Информатика-9 2018 расклад'!M86</f>
        <v>72</v>
      </c>
      <c r="Q85" s="313">
        <f>'Информатика-9 2019 расклад'!M86</f>
        <v>63.63</v>
      </c>
      <c r="R85" s="313"/>
      <c r="S85" s="313"/>
      <c r="T85" s="426">
        <f>'Информатика-9 2022 расклад'!M85</f>
        <v>57.692307692307693</v>
      </c>
      <c r="U85" s="510">
        <f>' Информатика-9 2023 расклад'!M85</f>
        <v>48.484848484848484</v>
      </c>
      <c r="V85" s="310">
        <f>'Информатика-9 2018 расклад'!N86</f>
        <v>0</v>
      </c>
      <c r="W85" s="311">
        <f>'Информатика-9 2019 расклад'!N86</f>
        <v>0</v>
      </c>
      <c r="X85" s="311"/>
      <c r="Y85" s="311"/>
      <c r="Z85" s="422">
        <f>'Информатика-9 2022 расклад'!N85</f>
        <v>0</v>
      </c>
      <c r="AA85" s="504">
        <f>' Информатика-9 2023 расклад'!N85</f>
        <v>2</v>
      </c>
      <c r="AB85" s="431">
        <f>'Информатика-9 2018 расклад'!O86</f>
        <v>0</v>
      </c>
      <c r="AC85" s="313">
        <f>'Информатика-9 2019 расклад'!O86</f>
        <v>0</v>
      </c>
      <c r="AD85" s="313"/>
      <c r="AE85" s="314"/>
      <c r="AF85" s="498">
        <f>'Информатика-9 2022 расклад'!O85</f>
        <v>0</v>
      </c>
      <c r="AG85" s="439">
        <f>' Информатика-9 2023 расклад'!O85</f>
        <v>6.0606060606060606</v>
      </c>
    </row>
    <row r="86" spans="1:33" s="1" customFormat="1" ht="15" customHeight="1" x14ac:dyDescent="0.25">
      <c r="A86" s="23">
        <v>4</v>
      </c>
      <c r="B86" s="48">
        <v>60070</v>
      </c>
      <c r="C86" s="309" t="s">
        <v>71</v>
      </c>
      <c r="D86" s="310">
        <f>'Информатика-9 2018 расклад'!K87</f>
        <v>22</v>
      </c>
      <c r="E86" s="311">
        <f>'Информатика-9 2019 расклад'!K87</f>
        <v>23</v>
      </c>
      <c r="F86" s="311"/>
      <c r="G86" s="311"/>
      <c r="H86" s="422">
        <f>'Информатика-9 2022 расклад'!K86</f>
        <v>20</v>
      </c>
      <c r="I86" s="504">
        <f>' Информатика-9 2023 расклад'!K86</f>
        <v>45</v>
      </c>
      <c r="J86" s="310">
        <f>'Информатика-9 2018 расклад'!L87</f>
        <v>14.0008</v>
      </c>
      <c r="K86" s="311">
        <f>'Информатика-9 2019 расклад'!L87</f>
        <v>17.999799999999997</v>
      </c>
      <c r="L86" s="311"/>
      <c r="M86" s="311"/>
      <c r="N86" s="422">
        <f>'Информатика-9 2022 расклад'!L86</f>
        <v>11</v>
      </c>
      <c r="O86" s="504">
        <f>' Информатика-9 2023 расклад'!L86</f>
        <v>34</v>
      </c>
      <c r="P86" s="312">
        <f>'Информатика-9 2018 расклад'!M87</f>
        <v>63.64</v>
      </c>
      <c r="Q86" s="313">
        <f>'Информатика-9 2019 расклад'!M87</f>
        <v>78.259999999999991</v>
      </c>
      <c r="R86" s="313"/>
      <c r="S86" s="313"/>
      <c r="T86" s="426">
        <f>'Информатика-9 2022 расклад'!M86</f>
        <v>55</v>
      </c>
      <c r="U86" s="510">
        <f>' Информатика-9 2023 расклад'!M86</f>
        <v>75.555555555555557</v>
      </c>
      <c r="V86" s="310">
        <f>'Информатика-9 2018 расклад'!N87</f>
        <v>0</v>
      </c>
      <c r="W86" s="311">
        <f>'Информатика-9 2019 расклад'!N87</f>
        <v>0</v>
      </c>
      <c r="X86" s="311"/>
      <c r="Y86" s="311"/>
      <c r="Z86" s="422">
        <f>'Информатика-9 2022 расклад'!N86</f>
        <v>1</v>
      </c>
      <c r="AA86" s="504">
        <f>' Информатика-9 2023 расклад'!N86</f>
        <v>1</v>
      </c>
      <c r="AB86" s="431">
        <f>'Информатика-9 2018 расклад'!O87</f>
        <v>0</v>
      </c>
      <c r="AC86" s="313">
        <f>'Информатика-9 2019 расклад'!O87</f>
        <v>0</v>
      </c>
      <c r="AD86" s="313"/>
      <c r="AE86" s="314"/>
      <c r="AF86" s="498">
        <f>'Информатика-9 2022 расклад'!O86</f>
        <v>5</v>
      </c>
      <c r="AG86" s="439">
        <f>' Информатика-9 2023 расклад'!O86</f>
        <v>2.2222222222222223</v>
      </c>
    </row>
    <row r="87" spans="1:33" s="1" customFormat="1" ht="15" customHeight="1" x14ac:dyDescent="0.25">
      <c r="A87" s="23">
        <v>5</v>
      </c>
      <c r="B87" s="48">
        <v>60180</v>
      </c>
      <c r="C87" s="309" t="s">
        <v>72</v>
      </c>
      <c r="D87" s="310">
        <f>'Информатика-9 2018 расклад'!K88</f>
        <v>20</v>
      </c>
      <c r="E87" s="311">
        <f>'Информатика-9 2019 расклад'!K88</f>
        <v>35</v>
      </c>
      <c r="F87" s="311"/>
      <c r="G87" s="311"/>
      <c r="H87" s="422">
        <f>'Информатика-9 2022 расклад'!K87</f>
        <v>31</v>
      </c>
      <c r="I87" s="504">
        <f>' Информатика-9 2023 расклад'!K87</f>
        <v>58</v>
      </c>
      <c r="J87" s="310">
        <f>'Информатика-9 2018 расклад'!L88</f>
        <v>8</v>
      </c>
      <c r="K87" s="311">
        <f>'Информатика-9 2019 расклад'!L88</f>
        <v>15.000999999999999</v>
      </c>
      <c r="L87" s="311"/>
      <c r="M87" s="311"/>
      <c r="N87" s="422">
        <f>'Информатика-9 2022 расклад'!L87</f>
        <v>16.000000000000004</v>
      </c>
      <c r="O87" s="504">
        <f>' Информатика-9 2023 расклад'!L87</f>
        <v>28</v>
      </c>
      <c r="P87" s="312">
        <f>'Информатика-9 2018 расклад'!M88</f>
        <v>40</v>
      </c>
      <c r="Q87" s="313">
        <f>'Информатика-9 2019 расклад'!M88</f>
        <v>42.86</v>
      </c>
      <c r="R87" s="313"/>
      <c r="S87" s="313"/>
      <c r="T87" s="426">
        <f>'Информатика-9 2022 расклад'!M87</f>
        <v>51.612903225806456</v>
      </c>
      <c r="U87" s="510">
        <f>' Информатика-9 2023 расклад'!M87</f>
        <v>48.275862068965516</v>
      </c>
      <c r="V87" s="310">
        <f>'Информатика-9 2018 расклад'!N88</f>
        <v>0</v>
      </c>
      <c r="W87" s="311">
        <f>'Информатика-9 2019 расклад'!N88</f>
        <v>0</v>
      </c>
      <c r="X87" s="311"/>
      <c r="Y87" s="311"/>
      <c r="Z87" s="422">
        <f>'Информатика-9 2022 расклад'!N87</f>
        <v>1</v>
      </c>
      <c r="AA87" s="504">
        <f>' Информатика-9 2023 расклад'!N87</f>
        <v>2</v>
      </c>
      <c r="AB87" s="431">
        <f>'Информатика-9 2018 расклад'!O88</f>
        <v>0</v>
      </c>
      <c r="AC87" s="313">
        <f>'Информатика-9 2019 расклад'!O88</f>
        <v>0</v>
      </c>
      <c r="AD87" s="313"/>
      <c r="AE87" s="314"/>
      <c r="AF87" s="498">
        <f>'Информатика-9 2022 расклад'!O87</f>
        <v>3.225806451612903</v>
      </c>
      <c r="AG87" s="439">
        <f>' Информатика-9 2023 расклад'!O87</f>
        <v>3.4482758620689653</v>
      </c>
    </row>
    <row r="88" spans="1:33" s="1" customFormat="1" ht="15" customHeight="1" x14ac:dyDescent="0.25">
      <c r="A88" s="23">
        <v>6</v>
      </c>
      <c r="B88" s="48">
        <v>60240</v>
      </c>
      <c r="C88" s="309" t="s">
        <v>73</v>
      </c>
      <c r="D88" s="310">
        <f>'Информатика-9 2018 расклад'!K89</f>
        <v>25</v>
      </c>
      <c r="E88" s="311">
        <f>'Информатика-9 2019 расклад'!K89</f>
        <v>31</v>
      </c>
      <c r="F88" s="311"/>
      <c r="G88" s="311"/>
      <c r="H88" s="422">
        <f>'Информатика-9 2022 расклад'!K88</f>
        <v>49</v>
      </c>
      <c r="I88" s="504">
        <f>' Информатика-9 2023 расклад'!K88</f>
        <v>82</v>
      </c>
      <c r="J88" s="310">
        <f>'Информатика-9 2018 расклад'!L89</f>
        <v>16</v>
      </c>
      <c r="K88" s="311">
        <f>'Информатика-9 2019 расклад'!L89</f>
        <v>12.000099999999998</v>
      </c>
      <c r="L88" s="311"/>
      <c r="M88" s="311"/>
      <c r="N88" s="422">
        <f>'Информатика-9 2022 расклад'!L88</f>
        <v>19</v>
      </c>
      <c r="O88" s="504">
        <f>' Информатика-9 2023 расклад'!L88</f>
        <v>42</v>
      </c>
      <c r="P88" s="312">
        <f>'Информатика-9 2018 расклад'!M89</f>
        <v>64</v>
      </c>
      <c r="Q88" s="313">
        <f>'Информатика-9 2019 расклад'!M89</f>
        <v>38.709999999999994</v>
      </c>
      <c r="R88" s="313"/>
      <c r="S88" s="313"/>
      <c r="T88" s="426">
        <f>'Информатика-9 2022 расклад'!M88</f>
        <v>38.775510204081634</v>
      </c>
      <c r="U88" s="510">
        <f>' Информатика-9 2023 расклад'!M88</f>
        <v>51.219512195121951</v>
      </c>
      <c r="V88" s="310">
        <f>'Информатика-9 2018 расклад'!N89</f>
        <v>0</v>
      </c>
      <c r="W88" s="311">
        <f>'Информатика-9 2019 расклад'!N89</f>
        <v>0</v>
      </c>
      <c r="X88" s="311"/>
      <c r="Y88" s="311"/>
      <c r="Z88" s="422">
        <f>'Информатика-9 2022 расклад'!N88</f>
        <v>0</v>
      </c>
      <c r="AA88" s="504">
        <f>' Информатика-9 2023 расклад'!N88</f>
        <v>3</v>
      </c>
      <c r="AB88" s="431">
        <f>'Информатика-9 2018 расклад'!O89</f>
        <v>0</v>
      </c>
      <c r="AC88" s="313">
        <f>'Информатика-9 2019 расклад'!O89</f>
        <v>0</v>
      </c>
      <c r="AD88" s="313"/>
      <c r="AE88" s="314"/>
      <c r="AF88" s="498">
        <f>'Информатика-9 2022 расклад'!O88</f>
        <v>0</v>
      </c>
      <c r="AG88" s="439">
        <f>' Информатика-9 2023 расклад'!O88</f>
        <v>3.6585365853658538</v>
      </c>
    </row>
    <row r="89" spans="1:33" s="1" customFormat="1" ht="15" customHeight="1" x14ac:dyDescent="0.25">
      <c r="A89" s="23">
        <v>7</v>
      </c>
      <c r="B89" s="48">
        <v>60560</v>
      </c>
      <c r="C89" s="309" t="s">
        <v>74</v>
      </c>
      <c r="D89" s="310">
        <f>'Информатика-9 2018 расклад'!K90</f>
        <v>3</v>
      </c>
      <c r="E89" s="311">
        <f>'Информатика-9 2019 расклад'!K90</f>
        <v>5</v>
      </c>
      <c r="F89" s="311"/>
      <c r="G89" s="311"/>
      <c r="H89" s="422">
        <f>'Информатика-9 2022 расклад'!K89</f>
        <v>5</v>
      </c>
      <c r="I89" s="504">
        <f>' Информатика-9 2023 расклад'!K89</f>
        <v>18</v>
      </c>
      <c r="J89" s="310">
        <f>'Информатика-9 2018 расклад'!L90</f>
        <v>0.9998999999999999</v>
      </c>
      <c r="K89" s="311">
        <f>'Информатика-9 2019 расклад'!L90</f>
        <v>5</v>
      </c>
      <c r="L89" s="311"/>
      <c r="M89" s="311"/>
      <c r="N89" s="422">
        <f>'Информатика-9 2022 расклад'!L89</f>
        <v>2</v>
      </c>
      <c r="O89" s="504">
        <f>' Информатика-9 2023 расклад'!L89</f>
        <v>16</v>
      </c>
      <c r="P89" s="312">
        <f>'Информатика-9 2018 расклад'!M90</f>
        <v>33.33</v>
      </c>
      <c r="Q89" s="313">
        <f>'Информатика-9 2019 расклад'!M90</f>
        <v>100</v>
      </c>
      <c r="R89" s="313"/>
      <c r="S89" s="313"/>
      <c r="T89" s="426">
        <f>'Информатика-9 2022 расклад'!M89</f>
        <v>40</v>
      </c>
      <c r="U89" s="510">
        <f>' Информатика-9 2023 расклад'!M89</f>
        <v>88.888888888888886</v>
      </c>
      <c r="V89" s="310">
        <f>'Информатика-9 2018 расклад'!N90</f>
        <v>0</v>
      </c>
      <c r="W89" s="311">
        <f>'Информатика-9 2019 расклад'!N90</f>
        <v>0</v>
      </c>
      <c r="X89" s="311"/>
      <c r="Y89" s="311"/>
      <c r="Z89" s="422">
        <f>'Информатика-9 2022 расклад'!N89</f>
        <v>0</v>
      </c>
      <c r="AA89" s="504">
        <f>' Информатика-9 2023 расклад'!N89</f>
        <v>0</v>
      </c>
      <c r="AB89" s="431">
        <f>'Информатика-9 2018 расклад'!O90</f>
        <v>0</v>
      </c>
      <c r="AC89" s="313">
        <f>'Информатика-9 2019 расклад'!O90</f>
        <v>0</v>
      </c>
      <c r="AD89" s="313"/>
      <c r="AE89" s="314"/>
      <c r="AF89" s="498">
        <f>'Информатика-9 2022 расклад'!O89</f>
        <v>0</v>
      </c>
      <c r="AG89" s="439">
        <f>' Информатика-9 2023 расклад'!O89</f>
        <v>0</v>
      </c>
    </row>
    <row r="90" spans="1:33" s="1" customFormat="1" ht="15" customHeight="1" x14ac:dyDescent="0.25">
      <c r="A90" s="23">
        <v>8</v>
      </c>
      <c r="B90" s="48">
        <v>60660</v>
      </c>
      <c r="C90" s="309" t="s">
        <v>75</v>
      </c>
      <c r="D90" s="310">
        <f>'Информатика-9 2018 расклад'!K91</f>
        <v>3</v>
      </c>
      <c r="E90" s="311">
        <f>'Информатика-9 2019 расклад'!K91</f>
        <v>5</v>
      </c>
      <c r="F90" s="311"/>
      <c r="G90" s="311"/>
      <c r="H90" s="422">
        <f>'Информатика-9 2022 расклад'!K90</f>
        <v>16</v>
      </c>
      <c r="I90" s="504">
        <f>' Информатика-9 2023 расклад'!K90</f>
        <v>15</v>
      </c>
      <c r="J90" s="310">
        <f>'Информатика-9 2018 расклад'!L91</f>
        <v>0</v>
      </c>
      <c r="K90" s="311">
        <f>'Информатика-9 2019 расклад'!L91</f>
        <v>2</v>
      </c>
      <c r="L90" s="311"/>
      <c r="M90" s="311"/>
      <c r="N90" s="422">
        <f>'Информатика-9 2022 расклад'!L90</f>
        <v>13</v>
      </c>
      <c r="O90" s="504">
        <f>' Информатика-9 2023 расклад'!L90</f>
        <v>14</v>
      </c>
      <c r="P90" s="312">
        <f>'Информатика-9 2018 расклад'!M91</f>
        <v>0</v>
      </c>
      <c r="Q90" s="313">
        <f>'Информатика-9 2019 расклад'!M91</f>
        <v>40</v>
      </c>
      <c r="R90" s="313"/>
      <c r="S90" s="313"/>
      <c r="T90" s="426">
        <f>'Информатика-9 2022 расклад'!M90</f>
        <v>81.25</v>
      </c>
      <c r="U90" s="510">
        <f>' Информатика-9 2023 расклад'!M90</f>
        <v>93.333333333333329</v>
      </c>
      <c r="V90" s="310">
        <f>'Информатика-9 2018 расклад'!N91</f>
        <v>0</v>
      </c>
      <c r="W90" s="311">
        <f>'Информатика-9 2019 расклад'!N91</f>
        <v>0</v>
      </c>
      <c r="X90" s="311"/>
      <c r="Y90" s="311"/>
      <c r="Z90" s="422">
        <f>'Информатика-9 2022 расклад'!N90</f>
        <v>0</v>
      </c>
      <c r="AA90" s="504">
        <f>' Информатика-9 2023 расклад'!N90</f>
        <v>0</v>
      </c>
      <c r="AB90" s="431">
        <f>'Информатика-9 2018 расклад'!O91</f>
        <v>0</v>
      </c>
      <c r="AC90" s="313">
        <f>'Информатика-9 2019 расклад'!O91</f>
        <v>0</v>
      </c>
      <c r="AD90" s="313"/>
      <c r="AE90" s="314"/>
      <c r="AF90" s="498">
        <f>'Информатика-9 2022 расклад'!O90</f>
        <v>0</v>
      </c>
      <c r="AG90" s="439">
        <f>' Информатика-9 2023 расклад'!O90</f>
        <v>0</v>
      </c>
    </row>
    <row r="91" spans="1:33" s="1" customFormat="1" ht="15" customHeight="1" x14ac:dyDescent="0.25">
      <c r="A91" s="23">
        <v>9</v>
      </c>
      <c r="B91" s="55">
        <v>60001</v>
      </c>
      <c r="C91" s="323" t="s">
        <v>67</v>
      </c>
      <c r="D91" s="310">
        <f>'Информатика-9 2018 расклад'!K92</f>
        <v>19</v>
      </c>
      <c r="E91" s="311">
        <f>'Информатика-9 2019 расклад'!K92</f>
        <v>28</v>
      </c>
      <c r="F91" s="311"/>
      <c r="G91" s="311"/>
      <c r="H91" s="422">
        <f>'Информатика-9 2022 расклад'!K91</f>
        <v>55</v>
      </c>
      <c r="I91" s="504">
        <f>' Информатика-9 2023 расклад'!K91</f>
        <v>50</v>
      </c>
      <c r="J91" s="310">
        <f>'Информатика-9 2018 расклад'!L92</f>
        <v>3.0000999999999998</v>
      </c>
      <c r="K91" s="311">
        <f>'Информатика-9 2019 расклад'!L92</f>
        <v>7</v>
      </c>
      <c r="L91" s="311"/>
      <c r="M91" s="311"/>
      <c r="N91" s="422">
        <f>'Информатика-9 2022 расклад'!L91</f>
        <v>22</v>
      </c>
      <c r="O91" s="504">
        <f>' Информатика-9 2023 расклад'!L91</f>
        <v>34</v>
      </c>
      <c r="P91" s="312">
        <f>'Информатика-9 2018 расклад'!M92</f>
        <v>15.79</v>
      </c>
      <c r="Q91" s="313">
        <f>'Информатика-9 2019 расклад'!M92</f>
        <v>25</v>
      </c>
      <c r="R91" s="313"/>
      <c r="S91" s="313"/>
      <c r="T91" s="426">
        <f>'Информатика-9 2022 расклад'!M91</f>
        <v>40</v>
      </c>
      <c r="U91" s="510">
        <f>' Информатика-9 2023 расклад'!M91</f>
        <v>68</v>
      </c>
      <c r="V91" s="310">
        <f>'Информатика-9 2018 расклад'!N92</f>
        <v>0.99939999999999996</v>
      </c>
      <c r="W91" s="311">
        <f>'Информатика-9 2019 расклад'!N92</f>
        <v>1.9991999999999999</v>
      </c>
      <c r="X91" s="311"/>
      <c r="Y91" s="311"/>
      <c r="Z91" s="422">
        <f>'Информатика-9 2022 расклад'!N91</f>
        <v>1</v>
      </c>
      <c r="AA91" s="504">
        <f>' Информатика-9 2023 расклад'!N91</f>
        <v>0</v>
      </c>
      <c r="AB91" s="431">
        <f>'Информатика-9 2018 расклад'!O92</f>
        <v>5.26</v>
      </c>
      <c r="AC91" s="313">
        <f>'Информатика-9 2019 расклад'!O92</f>
        <v>7.14</v>
      </c>
      <c r="AD91" s="313"/>
      <c r="AE91" s="314"/>
      <c r="AF91" s="498">
        <f>'Информатика-9 2022 расклад'!O91</f>
        <v>1.8181818181818181</v>
      </c>
      <c r="AG91" s="439">
        <f>' Информатика-9 2023 расклад'!O91</f>
        <v>0</v>
      </c>
    </row>
    <row r="92" spans="1:33" s="1" customFormat="1" ht="15" customHeight="1" x14ac:dyDescent="0.25">
      <c r="A92" s="23">
        <v>10</v>
      </c>
      <c r="B92" s="48">
        <v>60850</v>
      </c>
      <c r="C92" s="309" t="s">
        <v>77</v>
      </c>
      <c r="D92" s="310">
        <f>'Информатика-9 2018 расклад'!K94</f>
        <v>34</v>
      </c>
      <c r="E92" s="311">
        <f>'Информатика-9 2019 расклад'!K94</f>
        <v>51</v>
      </c>
      <c r="F92" s="311"/>
      <c r="G92" s="311"/>
      <c r="H92" s="422">
        <f>'Информатика-9 2022 расклад'!K92</f>
        <v>64</v>
      </c>
      <c r="I92" s="504">
        <f>' Информатика-9 2023 расклад'!K92</f>
        <v>88</v>
      </c>
      <c r="J92" s="310">
        <f>'Информатика-9 2018 расклад'!L94</f>
        <v>18.003</v>
      </c>
      <c r="K92" s="311">
        <f>'Информатика-9 2019 расклад'!L94</f>
        <v>35.001299999999993</v>
      </c>
      <c r="L92" s="311"/>
      <c r="M92" s="311"/>
      <c r="N92" s="422">
        <f>'Информатика-9 2022 расклад'!L92</f>
        <v>45</v>
      </c>
      <c r="O92" s="504">
        <f>' Информатика-9 2023 расклад'!L92</f>
        <v>54</v>
      </c>
      <c r="P92" s="312">
        <f>'Информатика-9 2018 расклад'!M94</f>
        <v>52.95</v>
      </c>
      <c r="Q92" s="313">
        <f>'Информатика-9 2019 расклад'!M94</f>
        <v>68.63</v>
      </c>
      <c r="R92" s="313"/>
      <c r="S92" s="313"/>
      <c r="T92" s="426">
        <f>'Информатика-9 2022 расклад'!M92</f>
        <v>70.3125</v>
      </c>
      <c r="U92" s="510">
        <f>' Информатика-9 2023 расклад'!M92</f>
        <v>61.363636363636367</v>
      </c>
      <c r="V92" s="310">
        <f>'Информатика-9 2018 расклад'!N94</f>
        <v>0</v>
      </c>
      <c r="W92" s="311">
        <f>'Информатика-9 2019 расклад'!N94</f>
        <v>0</v>
      </c>
      <c r="X92" s="311"/>
      <c r="Y92" s="311"/>
      <c r="Z92" s="422">
        <f>'Информатика-9 2022 расклад'!N92</f>
        <v>1</v>
      </c>
      <c r="AA92" s="504">
        <f>' Информатика-9 2023 расклад'!N92</f>
        <v>0</v>
      </c>
      <c r="AB92" s="431">
        <f>'Информатика-9 2018 расклад'!O94</f>
        <v>0</v>
      </c>
      <c r="AC92" s="313">
        <f>'Информатика-9 2019 расклад'!O94</f>
        <v>0</v>
      </c>
      <c r="AD92" s="313"/>
      <c r="AE92" s="314"/>
      <c r="AF92" s="498">
        <f>'Информатика-9 2022 расклад'!O92</f>
        <v>1.5625</v>
      </c>
      <c r="AG92" s="439">
        <f>' Информатика-9 2023 расклад'!O92</f>
        <v>0</v>
      </c>
    </row>
    <row r="93" spans="1:33" s="1" customFormat="1" ht="15" customHeight="1" x14ac:dyDescent="0.25">
      <c r="A93" s="23">
        <v>11</v>
      </c>
      <c r="B93" s="48">
        <v>60910</v>
      </c>
      <c r="C93" s="309" t="s">
        <v>78</v>
      </c>
      <c r="D93" s="310">
        <f>'Информатика-9 2018 расклад'!K95</f>
        <v>21</v>
      </c>
      <c r="E93" s="311">
        <f>'Информатика-9 2019 расклад'!K95</f>
        <v>6</v>
      </c>
      <c r="F93" s="311"/>
      <c r="G93" s="311"/>
      <c r="H93" s="422">
        <f>'Информатика-9 2022 расклад'!K93</f>
        <v>20</v>
      </c>
      <c r="I93" s="504">
        <f>' Информатика-9 2023 расклад'!K93</f>
        <v>19</v>
      </c>
      <c r="J93" s="310">
        <f>'Информатика-9 2018 расклад'!L95</f>
        <v>15.000300000000003</v>
      </c>
      <c r="K93" s="311">
        <f>'Информатика-9 2019 расклад'!L95</f>
        <v>5.0004</v>
      </c>
      <c r="L93" s="311"/>
      <c r="M93" s="311"/>
      <c r="N93" s="422">
        <f>'Информатика-9 2022 расклад'!L93</f>
        <v>13</v>
      </c>
      <c r="O93" s="504">
        <f>' Информатика-9 2023 расклад'!L93</f>
        <v>5</v>
      </c>
      <c r="P93" s="312">
        <f>'Информатика-9 2018 расклад'!M95</f>
        <v>71.430000000000007</v>
      </c>
      <c r="Q93" s="313">
        <f>'Информатика-9 2019 расклад'!M95</f>
        <v>83.34</v>
      </c>
      <c r="R93" s="313"/>
      <c r="S93" s="313"/>
      <c r="T93" s="426">
        <f>'Информатика-9 2022 расклад'!M93</f>
        <v>65</v>
      </c>
      <c r="U93" s="510">
        <f>' Информатика-9 2023 расклад'!M93</f>
        <v>26.315789473684209</v>
      </c>
      <c r="V93" s="310">
        <f>'Информатика-9 2018 расклад'!N95</f>
        <v>0</v>
      </c>
      <c r="W93" s="311">
        <f>'Информатика-9 2019 расклад'!N95</f>
        <v>0</v>
      </c>
      <c r="X93" s="311"/>
      <c r="Y93" s="311"/>
      <c r="Z93" s="422">
        <f>'Информатика-9 2022 расклад'!N93</f>
        <v>0</v>
      </c>
      <c r="AA93" s="504">
        <f>' Информатика-9 2023 расклад'!N93</f>
        <v>1</v>
      </c>
      <c r="AB93" s="431">
        <f>'Информатика-9 2018 расклад'!O95</f>
        <v>0</v>
      </c>
      <c r="AC93" s="313">
        <f>'Информатика-9 2019 расклад'!O95</f>
        <v>0</v>
      </c>
      <c r="AD93" s="313"/>
      <c r="AE93" s="314"/>
      <c r="AF93" s="498">
        <f>'Информатика-9 2022 расклад'!O93</f>
        <v>0</v>
      </c>
      <c r="AG93" s="439">
        <f>' Информатика-9 2023 расклад'!O93</f>
        <v>5.2631578947368425</v>
      </c>
    </row>
    <row r="94" spans="1:33" s="1" customFormat="1" ht="15" customHeight="1" x14ac:dyDescent="0.25">
      <c r="A94" s="23">
        <v>12</v>
      </c>
      <c r="B94" s="48">
        <v>60980</v>
      </c>
      <c r="C94" s="309" t="s">
        <v>79</v>
      </c>
      <c r="D94" s="310">
        <f>'Информатика-9 2018 расклад'!K96</f>
        <v>28</v>
      </c>
      <c r="E94" s="311">
        <f>'Информатика-9 2019 расклад'!K96</f>
        <v>26</v>
      </c>
      <c r="F94" s="311"/>
      <c r="G94" s="311"/>
      <c r="H94" s="422">
        <f>'Информатика-9 2022 расклад'!K94</f>
        <v>30</v>
      </c>
      <c r="I94" s="504">
        <f>' Информатика-9 2023 расклад'!K94</f>
        <v>20</v>
      </c>
      <c r="J94" s="310">
        <f>'Информатика-9 2018 расклад'!L96</f>
        <v>12.9976</v>
      </c>
      <c r="K94" s="311">
        <f>'Информатика-9 2019 расклад'!L96</f>
        <v>14.000999999999999</v>
      </c>
      <c r="L94" s="311"/>
      <c r="M94" s="311"/>
      <c r="N94" s="422">
        <f>'Информатика-9 2022 расклад'!L94</f>
        <v>15</v>
      </c>
      <c r="O94" s="504">
        <f>' Информатика-9 2023 расклад'!L94</f>
        <v>14</v>
      </c>
      <c r="P94" s="312">
        <f>'Информатика-9 2018 расклад'!M96</f>
        <v>46.42</v>
      </c>
      <c r="Q94" s="313">
        <f>'Информатика-9 2019 расклад'!M96</f>
        <v>53.849999999999994</v>
      </c>
      <c r="R94" s="313"/>
      <c r="S94" s="313"/>
      <c r="T94" s="426">
        <f>'Информатика-9 2022 расклад'!M94</f>
        <v>50</v>
      </c>
      <c r="U94" s="510">
        <f>' Информатика-9 2023 расклад'!M94</f>
        <v>70</v>
      </c>
      <c r="V94" s="310">
        <f>'Информатика-9 2018 расклад'!N96</f>
        <v>0</v>
      </c>
      <c r="W94" s="311">
        <f>'Информатика-9 2019 расклад'!N96</f>
        <v>0</v>
      </c>
      <c r="X94" s="311"/>
      <c r="Y94" s="311"/>
      <c r="Z94" s="422">
        <f>'Информатика-9 2022 расклад'!N94</f>
        <v>0</v>
      </c>
      <c r="AA94" s="504">
        <f>' Информатика-9 2023 расклад'!N94</f>
        <v>0</v>
      </c>
      <c r="AB94" s="431">
        <f>'Информатика-9 2018 расклад'!O96</f>
        <v>0</v>
      </c>
      <c r="AC94" s="313">
        <f>'Информатика-9 2019 расклад'!O96</f>
        <v>0</v>
      </c>
      <c r="AD94" s="313"/>
      <c r="AE94" s="314"/>
      <c r="AF94" s="498">
        <f>'Информатика-9 2022 расклад'!O94</f>
        <v>0</v>
      </c>
      <c r="AG94" s="439">
        <f>' Информатика-9 2023 расклад'!O94</f>
        <v>0</v>
      </c>
    </row>
    <row r="95" spans="1:33" s="1" customFormat="1" ht="15" customHeight="1" x14ac:dyDescent="0.25">
      <c r="A95" s="23">
        <v>13</v>
      </c>
      <c r="B95" s="48">
        <v>61080</v>
      </c>
      <c r="C95" s="309" t="s">
        <v>80</v>
      </c>
      <c r="D95" s="310">
        <f>'Информатика-9 2018 расклад'!K97</f>
        <v>49</v>
      </c>
      <c r="E95" s="311">
        <f>'Информатика-9 2019 расклад'!K97</f>
        <v>64</v>
      </c>
      <c r="F95" s="311"/>
      <c r="G95" s="311"/>
      <c r="H95" s="422">
        <f>'Информатика-9 2022 расклад'!K95</f>
        <v>69</v>
      </c>
      <c r="I95" s="504">
        <f>' Информатика-9 2023 расклад'!K95</f>
        <v>70</v>
      </c>
      <c r="J95" s="310">
        <f>'Информатика-9 2018 расклад'!L97</f>
        <v>26.998999999999995</v>
      </c>
      <c r="K95" s="311">
        <f>'Информатика-9 2019 расклад'!L97</f>
        <v>29.004799999999999</v>
      </c>
      <c r="L95" s="311"/>
      <c r="M95" s="311"/>
      <c r="N95" s="422">
        <f>'Информатика-9 2022 расклад'!L95</f>
        <v>39</v>
      </c>
      <c r="O95" s="504">
        <f>' Информатика-9 2023 расклад'!L95</f>
        <v>47</v>
      </c>
      <c r="P95" s="312">
        <f>'Информатика-9 2018 расклад'!M97</f>
        <v>55.099999999999994</v>
      </c>
      <c r="Q95" s="313">
        <f>'Информатика-9 2019 расклад'!M97</f>
        <v>45.32</v>
      </c>
      <c r="R95" s="313"/>
      <c r="S95" s="313"/>
      <c r="T95" s="426">
        <f>'Информатика-9 2022 расклад'!M95</f>
        <v>56.521739130434781</v>
      </c>
      <c r="U95" s="510">
        <f>' Информатика-9 2023 расклад'!M95</f>
        <v>67.142857142857139</v>
      </c>
      <c r="V95" s="310">
        <f>'Информатика-9 2018 расклад'!N97</f>
        <v>0.99960000000000004</v>
      </c>
      <c r="W95" s="311">
        <f>'Информатика-9 2019 расклад'!N97</f>
        <v>0.99840000000000007</v>
      </c>
      <c r="X95" s="311"/>
      <c r="Y95" s="311"/>
      <c r="Z95" s="422">
        <f>'Информатика-9 2022 расклад'!N95</f>
        <v>0</v>
      </c>
      <c r="AA95" s="504">
        <f>' Информатика-9 2023 расклад'!N95</f>
        <v>1</v>
      </c>
      <c r="AB95" s="431">
        <f>'Информатика-9 2018 расклад'!O97</f>
        <v>2.04</v>
      </c>
      <c r="AC95" s="313">
        <f>'Информатика-9 2019 расклад'!O97</f>
        <v>1.56</v>
      </c>
      <c r="AD95" s="313"/>
      <c r="AE95" s="314"/>
      <c r="AF95" s="498">
        <f>'Информатика-9 2022 расклад'!O95</f>
        <v>0</v>
      </c>
      <c r="AG95" s="439">
        <f>' Информатика-9 2023 расклад'!O95</f>
        <v>1.4285714285714286</v>
      </c>
    </row>
    <row r="96" spans="1:33" s="1" customFormat="1" ht="15" customHeight="1" x14ac:dyDescent="0.25">
      <c r="A96" s="23">
        <v>14</v>
      </c>
      <c r="B96" s="48">
        <v>61150</v>
      </c>
      <c r="C96" s="309" t="s">
        <v>81</v>
      </c>
      <c r="D96" s="310">
        <f>'Информатика-9 2018 расклад'!K98</f>
        <v>35</v>
      </c>
      <c r="E96" s="311">
        <f>'Информатика-9 2019 расклад'!K98</f>
        <v>28</v>
      </c>
      <c r="F96" s="311"/>
      <c r="G96" s="311"/>
      <c r="H96" s="422">
        <f>'Информатика-9 2022 расклад'!K96</f>
        <v>33</v>
      </c>
      <c r="I96" s="504">
        <f>' Информатика-9 2023 расклад'!K96</f>
        <v>63</v>
      </c>
      <c r="J96" s="310">
        <f>'Информатика-9 2018 расклад'!L98</f>
        <v>9.0019999999999989</v>
      </c>
      <c r="K96" s="311">
        <f>'Информатика-9 2019 расклад'!L98</f>
        <v>6.0004</v>
      </c>
      <c r="L96" s="311"/>
      <c r="M96" s="311"/>
      <c r="N96" s="422">
        <f>'Информатика-9 2022 расклад'!L96</f>
        <v>14</v>
      </c>
      <c r="O96" s="504">
        <f>' Информатика-9 2023 расклад'!L96</f>
        <v>30</v>
      </c>
      <c r="P96" s="312">
        <f>'Информатика-9 2018 расклад'!M98</f>
        <v>25.72</v>
      </c>
      <c r="Q96" s="313">
        <f>'Информатика-9 2019 расклад'!M98</f>
        <v>21.43</v>
      </c>
      <c r="R96" s="313"/>
      <c r="S96" s="313"/>
      <c r="T96" s="426">
        <f>'Информатика-9 2022 расклад'!M96</f>
        <v>42.424242424242422</v>
      </c>
      <c r="U96" s="510">
        <f>' Информатика-9 2023 расклад'!M96</f>
        <v>47.61904761904762</v>
      </c>
      <c r="V96" s="310">
        <f>'Информатика-9 2018 расклад'!N98</f>
        <v>1.9984999999999999</v>
      </c>
      <c r="W96" s="311">
        <f>'Информатика-9 2019 расклад'!N98</f>
        <v>0.99959999999999993</v>
      </c>
      <c r="X96" s="311"/>
      <c r="Y96" s="311"/>
      <c r="Z96" s="422">
        <f>'Информатика-9 2022 расклад'!N96</f>
        <v>0</v>
      </c>
      <c r="AA96" s="504">
        <f>' Информатика-9 2023 расклад'!N96</f>
        <v>3</v>
      </c>
      <c r="AB96" s="431">
        <f>'Информатика-9 2018 расклад'!O98</f>
        <v>5.71</v>
      </c>
      <c r="AC96" s="313">
        <f>'Информатика-9 2019 расклад'!O98</f>
        <v>3.57</v>
      </c>
      <c r="AD96" s="313"/>
      <c r="AE96" s="314"/>
      <c r="AF96" s="498">
        <f>'Информатика-9 2022 расклад'!O96</f>
        <v>0</v>
      </c>
      <c r="AG96" s="439">
        <f>' Информатика-9 2023 расклад'!O96</f>
        <v>4.7619047619047619</v>
      </c>
    </row>
    <row r="97" spans="1:33" s="1" customFormat="1" ht="15" customHeight="1" x14ac:dyDescent="0.25">
      <c r="A97" s="23">
        <v>15</v>
      </c>
      <c r="B97" s="48">
        <v>61210</v>
      </c>
      <c r="C97" s="309" t="s">
        <v>82</v>
      </c>
      <c r="D97" s="310">
        <f>'Информатика-9 2018 расклад'!K99</f>
        <v>23</v>
      </c>
      <c r="E97" s="311">
        <f>'Информатика-9 2019 расклад'!K99</f>
        <v>29</v>
      </c>
      <c r="F97" s="311"/>
      <c r="G97" s="311"/>
      <c r="H97" s="422">
        <f>'Информатика-9 2022 расклад'!K97</f>
        <v>18</v>
      </c>
      <c r="I97" s="504">
        <f>' Информатика-9 2023 расклад'!K97</f>
        <v>54</v>
      </c>
      <c r="J97" s="310">
        <f>'Информатика-9 2018 расклад'!L99</f>
        <v>11.0009</v>
      </c>
      <c r="K97" s="311">
        <f>'Информатика-9 2019 расклад'!L99</f>
        <v>18.000299999999999</v>
      </c>
      <c r="L97" s="311"/>
      <c r="M97" s="311"/>
      <c r="N97" s="422">
        <f>'Информатика-9 2022 расклад'!L97</f>
        <v>9</v>
      </c>
      <c r="O97" s="504">
        <f>' Информатика-9 2023 расклад'!L97</f>
        <v>33</v>
      </c>
      <c r="P97" s="312">
        <f>'Информатика-9 2018 расклад'!M99</f>
        <v>47.83</v>
      </c>
      <c r="Q97" s="313">
        <f>'Информатика-9 2019 расклад'!M99</f>
        <v>62.07</v>
      </c>
      <c r="R97" s="313"/>
      <c r="S97" s="313"/>
      <c r="T97" s="426">
        <f>'Информатика-9 2022 расклад'!M97</f>
        <v>50</v>
      </c>
      <c r="U97" s="510">
        <f>' Информатика-9 2023 расклад'!M97</f>
        <v>61.111111111111114</v>
      </c>
      <c r="V97" s="310">
        <f>'Информатика-9 2018 расклад'!N99</f>
        <v>0</v>
      </c>
      <c r="W97" s="311">
        <f>'Информатика-9 2019 расклад'!N99</f>
        <v>0</v>
      </c>
      <c r="X97" s="311"/>
      <c r="Y97" s="311"/>
      <c r="Z97" s="422">
        <f>'Информатика-9 2022 расклад'!N97</f>
        <v>0</v>
      </c>
      <c r="AA97" s="504">
        <f>' Информатика-9 2023 расклад'!N97</f>
        <v>2</v>
      </c>
      <c r="AB97" s="431">
        <f>'Информатика-9 2018 расклад'!O99</f>
        <v>0</v>
      </c>
      <c r="AC97" s="313">
        <f>'Информатика-9 2019 расклад'!O99</f>
        <v>0</v>
      </c>
      <c r="AD97" s="313"/>
      <c r="AE97" s="314"/>
      <c r="AF97" s="498">
        <f>'Информатика-9 2022 расклад'!O97</f>
        <v>0</v>
      </c>
      <c r="AG97" s="439">
        <f>' Информатика-9 2023 расклад'!O97</f>
        <v>3.7037037037037037</v>
      </c>
    </row>
    <row r="98" spans="1:33" s="1" customFormat="1" ht="15" customHeight="1" x14ac:dyDescent="0.25">
      <c r="A98" s="23">
        <v>16</v>
      </c>
      <c r="B98" s="48">
        <v>61290</v>
      </c>
      <c r="C98" s="309" t="s">
        <v>83</v>
      </c>
      <c r="D98" s="310">
        <f>'Информатика-9 2018 расклад'!K100</f>
        <v>3</v>
      </c>
      <c r="E98" s="311">
        <f>'Информатика-9 2019 расклад'!K100</f>
        <v>8</v>
      </c>
      <c r="F98" s="311"/>
      <c r="G98" s="311"/>
      <c r="H98" s="422">
        <f>'Информатика-9 2022 расклад'!K98</f>
        <v>4</v>
      </c>
      <c r="I98" s="504">
        <f>' Информатика-9 2023 расклад'!K98</f>
        <v>13</v>
      </c>
      <c r="J98" s="310">
        <f>'Информатика-9 2018 расклад'!L100</f>
        <v>1.9997999999999998</v>
      </c>
      <c r="K98" s="311">
        <f>'Информатика-9 2019 расклад'!L100</f>
        <v>3</v>
      </c>
      <c r="L98" s="311"/>
      <c r="M98" s="311"/>
      <c r="N98" s="422">
        <f>'Информатика-9 2022 расклад'!L98</f>
        <v>2</v>
      </c>
      <c r="O98" s="504">
        <f>' Информатика-9 2023 расклад'!L98</f>
        <v>10</v>
      </c>
      <c r="P98" s="312">
        <f>'Информатика-9 2018 расклад'!M100</f>
        <v>66.66</v>
      </c>
      <c r="Q98" s="313">
        <f>'Информатика-9 2019 расклад'!M100</f>
        <v>37.5</v>
      </c>
      <c r="R98" s="313"/>
      <c r="S98" s="313"/>
      <c r="T98" s="426">
        <f>'Информатика-9 2022 расклад'!M98</f>
        <v>50</v>
      </c>
      <c r="U98" s="510">
        <f>' Информатика-9 2023 расклад'!M98</f>
        <v>76.92307692307692</v>
      </c>
      <c r="V98" s="310">
        <f>'Информатика-9 2018 расклад'!N100</f>
        <v>0</v>
      </c>
      <c r="W98" s="311">
        <f>'Информатика-9 2019 расклад'!N100</f>
        <v>0</v>
      </c>
      <c r="X98" s="311"/>
      <c r="Y98" s="311"/>
      <c r="Z98" s="422">
        <f>'Информатика-9 2022 расклад'!N98</f>
        <v>0</v>
      </c>
      <c r="AA98" s="504">
        <f>' Информатика-9 2023 расклад'!N98</f>
        <v>0</v>
      </c>
      <c r="AB98" s="431">
        <f>'Информатика-9 2018 расклад'!O100</f>
        <v>0</v>
      </c>
      <c r="AC98" s="313">
        <f>'Информатика-9 2019 расклад'!O100</f>
        <v>0</v>
      </c>
      <c r="AD98" s="313"/>
      <c r="AE98" s="314"/>
      <c r="AF98" s="498">
        <f>'Информатика-9 2022 расклад'!O98</f>
        <v>0</v>
      </c>
      <c r="AG98" s="439">
        <f>' Информатика-9 2023 расклад'!O98</f>
        <v>0</v>
      </c>
    </row>
    <row r="99" spans="1:33" s="1" customFormat="1" ht="15" customHeight="1" x14ac:dyDescent="0.25">
      <c r="A99" s="23">
        <v>17</v>
      </c>
      <c r="B99" s="48">
        <v>61340</v>
      </c>
      <c r="C99" s="309" t="s">
        <v>84</v>
      </c>
      <c r="D99" s="310">
        <f>'Информатика-9 2018 расклад'!K101</f>
        <v>54</v>
      </c>
      <c r="E99" s="311">
        <f>'Информатика-9 2019 расклад'!K101</f>
        <v>59</v>
      </c>
      <c r="F99" s="311"/>
      <c r="G99" s="311"/>
      <c r="H99" s="422">
        <f>'Информатика-9 2022 расклад'!K99</f>
        <v>53</v>
      </c>
      <c r="I99" s="504">
        <f>' Информатика-9 2023 расклад'!K99</f>
        <v>68</v>
      </c>
      <c r="J99" s="310">
        <f>'Информатика-9 2018 расклад'!L101</f>
        <v>21.999599999999997</v>
      </c>
      <c r="K99" s="311">
        <f>'Информатика-9 2019 расклад'!L101</f>
        <v>22.998200000000001</v>
      </c>
      <c r="L99" s="311"/>
      <c r="M99" s="311"/>
      <c r="N99" s="422">
        <f>'Информатика-9 2022 расклад'!L99</f>
        <v>26</v>
      </c>
      <c r="O99" s="504">
        <f>' Информатика-9 2023 расклад'!L99</f>
        <v>28</v>
      </c>
      <c r="P99" s="312">
        <f>'Информатика-9 2018 расклад'!M101</f>
        <v>40.739999999999995</v>
      </c>
      <c r="Q99" s="313">
        <f>'Информатика-9 2019 расклад'!M101</f>
        <v>38.980000000000004</v>
      </c>
      <c r="R99" s="313"/>
      <c r="S99" s="313"/>
      <c r="T99" s="426">
        <f>'Информатика-9 2022 расклад'!M99</f>
        <v>49.056603773584904</v>
      </c>
      <c r="U99" s="510">
        <f>' Информатика-9 2023 расклад'!M99</f>
        <v>41.176470588235297</v>
      </c>
      <c r="V99" s="310">
        <f>'Информатика-9 2018 расклад'!N101</f>
        <v>0.99900000000000011</v>
      </c>
      <c r="W99" s="311">
        <f>'Информатика-9 2019 расклад'!N101</f>
        <v>6.0002999999999993</v>
      </c>
      <c r="X99" s="311"/>
      <c r="Y99" s="311"/>
      <c r="Z99" s="422">
        <f>'Информатика-9 2022 расклад'!N99</f>
        <v>1</v>
      </c>
      <c r="AA99" s="504">
        <f>' Информатика-9 2023 расклад'!N99</f>
        <v>2</v>
      </c>
      <c r="AB99" s="431">
        <f>'Информатика-9 2018 расклад'!O101</f>
        <v>1.85</v>
      </c>
      <c r="AC99" s="313">
        <f>'Информатика-9 2019 расклад'!O101</f>
        <v>10.17</v>
      </c>
      <c r="AD99" s="313"/>
      <c r="AE99" s="314"/>
      <c r="AF99" s="498">
        <f>'Информатика-9 2022 расклад'!O99</f>
        <v>1.8867924528301887</v>
      </c>
      <c r="AG99" s="439">
        <f>' Информатика-9 2023 расклад'!O99</f>
        <v>2.9411764705882355</v>
      </c>
    </row>
    <row r="100" spans="1:33" s="1" customFormat="1" ht="15" customHeight="1" x14ac:dyDescent="0.25">
      <c r="A100" s="23">
        <v>18</v>
      </c>
      <c r="B100" s="48">
        <v>61390</v>
      </c>
      <c r="C100" s="309" t="s">
        <v>85</v>
      </c>
      <c r="D100" s="310">
        <f>'Информатика-9 2018 расклад'!K102</f>
        <v>48</v>
      </c>
      <c r="E100" s="311">
        <f>'Информатика-9 2019 расклад'!K102</f>
        <v>48</v>
      </c>
      <c r="F100" s="311"/>
      <c r="G100" s="311"/>
      <c r="H100" s="422">
        <f>'Информатика-9 2022 расклад'!K100</f>
        <v>55</v>
      </c>
      <c r="I100" s="504">
        <f>' Информатика-9 2023 расклад'!K100</f>
        <v>46</v>
      </c>
      <c r="J100" s="310">
        <f>'Информатика-9 2018 расклад'!L102</f>
        <v>15</v>
      </c>
      <c r="K100" s="311">
        <f>'Информатика-9 2019 расклад'!L102</f>
        <v>18</v>
      </c>
      <c r="L100" s="311"/>
      <c r="M100" s="311"/>
      <c r="N100" s="422">
        <f>'Информатика-9 2022 расклад'!L100</f>
        <v>19</v>
      </c>
      <c r="O100" s="504">
        <f>' Информатика-9 2023 расклад'!L100</f>
        <v>17</v>
      </c>
      <c r="P100" s="312">
        <f>'Информатика-9 2018 расклад'!M102</f>
        <v>31.25</v>
      </c>
      <c r="Q100" s="313">
        <f>'Информатика-9 2019 расклад'!M102</f>
        <v>37.5</v>
      </c>
      <c r="R100" s="313"/>
      <c r="S100" s="313"/>
      <c r="T100" s="426">
        <f>'Информатика-9 2022 расклад'!M100</f>
        <v>34.545454545454547</v>
      </c>
      <c r="U100" s="510">
        <f>' Информатика-9 2023 расклад'!M100</f>
        <v>36.956521739130437</v>
      </c>
      <c r="V100" s="310">
        <f>'Информатика-9 2018 расклад'!N102</f>
        <v>2.0015999999999998</v>
      </c>
      <c r="W100" s="311">
        <f>'Информатика-9 2019 расклад'!N102</f>
        <v>3.9984000000000002</v>
      </c>
      <c r="X100" s="311"/>
      <c r="Y100" s="311"/>
      <c r="Z100" s="422">
        <f>'Информатика-9 2022 расклад'!N100</f>
        <v>0</v>
      </c>
      <c r="AA100" s="504">
        <f>' Информатика-9 2023 расклад'!N100</f>
        <v>3</v>
      </c>
      <c r="AB100" s="431">
        <f>'Информатика-9 2018 расклад'!O102</f>
        <v>4.17</v>
      </c>
      <c r="AC100" s="313">
        <f>'Информатика-9 2019 расклад'!O102</f>
        <v>8.33</v>
      </c>
      <c r="AD100" s="313"/>
      <c r="AE100" s="314"/>
      <c r="AF100" s="498">
        <f>'Информатика-9 2022 расклад'!O100</f>
        <v>0</v>
      </c>
      <c r="AG100" s="439">
        <f>' Информатика-9 2023 расклад'!O100</f>
        <v>6.5217391304347823</v>
      </c>
    </row>
    <row r="101" spans="1:33" s="1" customFormat="1" ht="15" customHeight="1" x14ac:dyDescent="0.25">
      <c r="A101" s="59">
        <v>19</v>
      </c>
      <c r="B101" s="48">
        <v>61410</v>
      </c>
      <c r="C101" s="309" t="s">
        <v>86</v>
      </c>
      <c r="D101" s="310">
        <f>'Информатика-9 2018 расклад'!K103</f>
        <v>28</v>
      </c>
      <c r="E101" s="311">
        <f>'Информатика-9 2019 расклад'!K103</f>
        <v>41</v>
      </c>
      <c r="F101" s="311"/>
      <c r="G101" s="311"/>
      <c r="H101" s="422">
        <f>'Информатика-9 2022 расклад'!K101</f>
        <v>11</v>
      </c>
      <c r="I101" s="504">
        <f>' Информатика-9 2023 расклад'!K101</f>
        <v>33</v>
      </c>
      <c r="J101" s="310">
        <f>'Информатика-9 2018 расклад'!L103</f>
        <v>9.9987999999999992</v>
      </c>
      <c r="K101" s="311">
        <f>'Информатика-9 2019 расклад'!L103</f>
        <v>24.0014</v>
      </c>
      <c r="L101" s="311"/>
      <c r="M101" s="311"/>
      <c r="N101" s="422">
        <f>'Информатика-9 2022 расклад'!L101</f>
        <v>5.0000000000000009</v>
      </c>
      <c r="O101" s="504">
        <f>' Информатика-9 2023 расклад'!L101</f>
        <v>18</v>
      </c>
      <c r="P101" s="312">
        <f>'Информатика-9 2018 расклад'!M103</f>
        <v>35.71</v>
      </c>
      <c r="Q101" s="313">
        <f>'Информатика-9 2019 расклад'!M103</f>
        <v>58.54</v>
      </c>
      <c r="R101" s="313"/>
      <c r="S101" s="313"/>
      <c r="T101" s="426">
        <f>'Информатика-9 2022 расклад'!M101</f>
        <v>45.45454545454546</v>
      </c>
      <c r="U101" s="510">
        <f>' Информатика-9 2023 расклад'!M101</f>
        <v>54.545454545454547</v>
      </c>
      <c r="V101" s="310">
        <f>'Информатика-9 2018 расклад'!N103</f>
        <v>0</v>
      </c>
      <c r="W101" s="311">
        <f>'Информатика-9 2019 расклад'!N103</f>
        <v>0</v>
      </c>
      <c r="X101" s="311"/>
      <c r="Y101" s="311"/>
      <c r="Z101" s="422">
        <f>'Информатика-9 2022 расклад'!N101</f>
        <v>0</v>
      </c>
      <c r="AA101" s="504">
        <f>' Информатика-9 2023 расклад'!N101</f>
        <v>0</v>
      </c>
      <c r="AB101" s="431">
        <f>'Информатика-9 2018 расклад'!O103</f>
        <v>0</v>
      </c>
      <c r="AC101" s="313">
        <f>'Информатика-9 2019 расклад'!O103</f>
        <v>0</v>
      </c>
      <c r="AD101" s="313"/>
      <c r="AE101" s="314"/>
      <c r="AF101" s="498">
        <f>'Информатика-9 2022 расклад'!O101</f>
        <v>0</v>
      </c>
      <c r="AG101" s="439">
        <f>' Информатика-9 2023 расклад'!O101</f>
        <v>0</v>
      </c>
    </row>
    <row r="102" spans="1:33" s="1" customFormat="1" ht="15" customHeight="1" x14ac:dyDescent="0.25">
      <c r="A102" s="16">
        <v>20</v>
      </c>
      <c r="B102" s="48">
        <v>61430</v>
      </c>
      <c r="C102" s="309" t="s">
        <v>114</v>
      </c>
      <c r="D102" s="310">
        <f>'Информатика-9 2018 расклад'!K104</f>
        <v>53</v>
      </c>
      <c r="E102" s="311">
        <f>'Информатика-9 2019 расклад'!K104</f>
        <v>84</v>
      </c>
      <c r="F102" s="311"/>
      <c r="G102" s="311"/>
      <c r="H102" s="422">
        <f>'Информатика-9 2022 расклад'!K102</f>
        <v>92</v>
      </c>
      <c r="I102" s="504">
        <f>' Информатика-9 2023 расклад'!K102</f>
        <v>122</v>
      </c>
      <c r="J102" s="310">
        <f>'Информатика-9 2018 расклад'!L104</f>
        <v>42.002499999999998</v>
      </c>
      <c r="K102" s="311">
        <f>'Информатика-9 2019 расклад'!L104</f>
        <v>70.005600000000001</v>
      </c>
      <c r="L102" s="311"/>
      <c r="M102" s="311"/>
      <c r="N102" s="422">
        <f>'Информатика-9 2022 расклад'!L102</f>
        <v>67</v>
      </c>
      <c r="O102" s="504">
        <f>' Информатика-9 2023 расклад'!L102</f>
        <v>90</v>
      </c>
      <c r="P102" s="312">
        <f>'Информатика-9 2018 расклад'!M104</f>
        <v>79.25</v>
      </c>
      <c r="Q102" s="313">
        <f>'Информатика-9 2019 расклад'!M104</f>
        <v>83.34</v>
      </c>
      <c r="R102" s="313"/>
      <c r="S102" s="313"/>
      <c r="T102" s="426">
        <f>'Информатика-9 2022 расклад'!M102</f>
        <v>72.826086956521735</v>
      </c>
      <c r="U102" s="510">
        <f>' Информатика-9 2023 расклад'!M102</f>
        <v>73.770491803278688</v>
      </c>
      <c r="V102" s="310">
        <f>'Информатика-9 2018 расклад'!N104</f>
        <v>0</v>
      </c>
      <c r="W102" s="311">
        <f>'Информатика-9 2019 расклад'!N104</f>
        <v>0</v>
      </c>
      <c r="X102" s="311"/>
      <c r="Y102" s="311"/>
      <c r="Z102" s="422">
        <f>'Информатика-9 2022 расклад'!N102</f>
        <v>1</v>
      </c>
      <c r="AA102" s="504">
        <f>' Информатика-9 2023 расклад'!N102</f>
        <v>0</v>
      </c>
      <c r="AB102" s="431">
        <f>'Информатика-9 2018 расклад'!O104</f>
        <v>0</v>
      </c>
      <c r="AC102" s="313">
        <f>'Информатика-9 2019 расклад'!O104</f>
        <v>0</v>
      </c>
      <c r="AD102" s="313"/>
      <c r="AE102" s="314"/>
      <c r="AF102" s="498">
        <f>'Информатика-9 2022 расклад'!O102</f>
        <v>1.0869565217391304</v>
      </c>
      <c r="AG102" s="439">
        <f>' Информатика-9 2023 расклад'!O102</f>
        <v>0</v>
      </c>
    </row>
    <row r="103" spans="1:33" s="1" customFormat="1" ht="15" customHeight="1" x14ac:dyDescent="0.25">
      <c r="A103" s="11">
        <v>21</v>
      </c>
      <c r="B103" s="48">
        <v>61440</v>
      </c>
      <c r="C103" s="309" t="s">
        <v>87</v>
      </c>
      <c r="D103" s="310">
        <f>'Информатика-9 2018 расклад'!K105</f>
        <v>72</v>
      </c>
      <c r="E103" s="311">
        <f>'Информатика-9 2019 расклад'!K105</f>
        <v>88</v>
      </c>
      <c r="F103" s="311"/>
      <c r="G103" s="311"/>
      <c r="H103" s="422">
        <f>'Информатика-9 2022 расклад'!K103</f>
        <v>108</v>
      </c>
      <c r="I103" s="504">
        <f>' Информатика-9 2023 расклад'!K103</f>
        <v>127</v>
      </c>
      <c r="J103" s="310">
        <f>'Информатика-9 2018 расклад'!L105</f>
        <v>31.996799999999997</v>
      </c>
      <c r="K103" s="311">
        <f>'Информатика-9 2019 расклад'!L105</f>
        <v>59.003999999999998</v>
      </c>
      <c r="L103" s="311"/>
      <c r="M103" s="311"/>
      <c r="N103" s="422">
        <f>'Информатика-9 2022 расклад'!L103</f>
        <v>69.999999999999986</v>
      </c>
      <c r="O103" s="504">
        <f>' Информатика-9 2023 расклад'!L103</f>
        <v>91</v>
      </c>
      <c r="P103" s="312">
        <f>'Информатика-9 2018 расклад'!M105</f>
        <v>44.44</v>
      </c>
      <c r="Q103" s="313">
        <f>'Информатика-9 2019 расклад'!M105</f>
        <v>67.05</v>
      </c>
      <c r="R103" s="313"/>
      <c r="S103" s="313"/>
      <c r="T103" s="426">
        <f>'Информатика-9 2022 расклад'!M103</f>
        <v>64.81481481481481</v>
      </c>
      <c r="U103" s="510">
        <f>' Информатика-9 2023 расклад'!M103</f>
        <v>71.653543307086608</v>
      </c>
      <c r="V103" s="310">
        <f>'Информатика-9 2018 расклад'!N105</f>
        <v>0</v>
      </c>
      <c r="W103" s="311">
        <f>'Информатика-9 2019 расклад'!N105</f>
        <v>0</v>
      </c>
      <c r="X103" s="311"/>
      <c r="Y103" s="311"/>
      <c r="Z103" s="422">
        <f>'Информатика-9 2022 расклад'!N103</f>
        <v>0</v>
      </c>
      <c r="AA103" s="504">
        <f>' Информатика-9 2023 расклад'!N103</f>
        <v>1</v>
      </c>
      <c r="AB103" s="431">
        <f>'Информатика-9 2018 расклад'!O105</f>
        <v>0</v>
      </c>
      <c r="AC103" s="313">
        <f>'Информатика-9 2019 расклад'!O105</f>
        <v>0</v>
      </c>
      <c r="AD103" s="313"/>
      <c r="AE103" s="314"/>
      <c r="AF103" s="498">
        <f>'Информатика-9 2022 расклад'!O103</f>
        <v>0</v>
      </c>
      <c r="AG103" s="439">
        <f>' Информатика-9 2023 расклад'!O103</f>
        <v>0.78740157480314965</v>
      </c>
    </row>
    <row r="104" spans="1:33" s="1" customFormat="1" ht="15" customHeight="1" x14ac:dyDescent="0.25">
      <c r="A104" s="11">
        <v>22</v>
      </c>
      <c r="B104" s="48">
        <v>61450</v>
      </c>
      <c r="C104" s="309" t="s">
        <v>115</v>
      </c>
      <c r="D104" s="310">
        <f>'Информатика-9 2018 расклад'!K106</f>
        <v>27</v>
      </c>
      <c r="E104" s="311">
        <f>'Информатика-9 2019 расклад'!K106</f>
        <v>47</v>
      </c>
      <c r="F104" s="311"/>
      <c r="G104" s="311"/>
      <c r="H104" s="422">
        <f>'Информатика-9 2022 расклад'!K104</f>
        <v>46</v>
      </c>
      <c r="I104" s="504">
        <f>' Информатика-9 2023 расклад'!K104</f>
        <v>49</v>
      </c>
      <c r="J104" s="310">
        <f>'Информатика-9 2018 расклад'!L106</f>
        <v>16.0002</v>
      </c>
      <c r="K104" s="311">
        <f>'Информатика-9 2019 расклад'!L106</f>
        <v>33.003399999999999</v>
      </c>
      <c r="L104" s="311"/>
      <c r="M104" s="311"/>
      <c r="N104" s="422">
        <f>'Информатика-9 2022 расклад'!L104</f>
        <v>34</v>
      </c>
      <c r="O104" s="504">
        <f>' Информатика-9 2023 расклад'!L104</f>
        <v>31</v>
      </c>
      <c r="P104" s="312">
        <f>'Информатика-9 2018 расклад'!M106</f>
        <v>59.26</v>
      </c>
      <c r="Q104" s="313">
        <f>'Информатика-9 2019 расклад'!M106</f>
        <v>70.22</v>
      </c>
      <c r="R104" s="313"/>
      <c r="S104" s="313"/>
      <c r="T104" s="426">
        <f>'Информатика-9 2022 расклад'!M104</f>
        <v>73.913043478260875</v>
      </c>
      <c r="U104" s="510">
        <f>' Информатика-9 2023 расклад'!M104</f>
        <v>63.265306122448976</v>
      </c>
      <c r="V104" s="310">
        <f>'Информатика-9 2018 расклад'!N106</f>
        <v>0</v>
      </c>
      <c r="W104" s="311">
        <f>'Информатика-9 2019 расклад'!N106</f>
        <v>0</v>
      </c>
      <c r="X104" s="311"/>
      <c r="Y104" s="311"/>
      <c r="Z104" s="422">
        <f>'Информатика-9 2022 расклад'!N104</f>
        <v>0</v>
      </c>
      <c r="AA104" s="504">
        <f>' Информатика-9 2023 расклад'!N104</f>
        <v>0</v>
      </c>
      <c r="AB104" s="431">
        <f>'Информатика-9 2018 расклад'!O106</f>
        <v>0</v>
      </c>
      <c r="AC104" s="313">
        <f>'Информатика-9 2019 расклад'!O106</f>
        <v>0</v>
      </c>
      <c r="AD104" s="313"/>
      <c r="AE104" s="314"/>
      <c r="AF104" s="498">
        <f>'Информатика-9 2022 расклад'!O104</f>
        <v>0</v>
      </c>
      <c r="AG104" s="439">
        <f>' Информатика-9 2023 расклад'!O104</f>
        <v>0</v>
      </c>
    </row>
    <row r="105" spans="1:33" s="1" customFormat="1" ht="15" customHeight="1" x14ac:dyDescent="0.25">
      <c r="A105" s="11">
        <v>23</v>
      </c>
      <c r="B105" s="48">
        <v>61470</v>
      </c>
      <c r="C105" s="309" t="s">
        <v>88</v>
      </c>
      <c r="D105" s="310">
        <f>'Информатика-9 2018 расклад'!K107</f>
        <v>20</v>
      </c>
      <c r="E105" s="311">
        <f>'Информатика-9 2019 расклад'!K107</f>
        <v>26</v>
      </c>
      <c r="F105" s="311"/>
      <c r="G105" s="311"/>
      <c r="H105" s="422">
        <f>'Информатика-9 2022 расклад'!K105</f>
        <v>25</v>
      </c>
      <c r="I105" s="504">
        <f>' Информатика-9 2023 расклад'!K105</f>
        <v>49</v>
      </c>
      <c r="J105" s="310">
        <f>'Информатика-9 2018 расклад'!L107</f>
        <v>7</v>
      </c>
      <c r="K105" s="311">
        <f>'Информатика-9 2019 расклад'!L107</f>
        <v>16.000399999999999</v>
      </c>
      <c r="L105" s="311"/>
      <c r="M105" s="311"/>
      <c r="N105" s="422">
        <f>'Информатика-9 2022 расклад'!L105</f>
        <v>16</v>
      </c>
      <c r="O105" s="504">
        <f>' Информатика-9 2023 расклад'!L105</f>
        <v>28</v>
      </c>
      <c r="P105" s="312">
        <f>'Информатика-9 2018 расклад'!M107</f>
        <v>35</v>
      </c>
      <c r="Q105" s="313">
        <f>'Информатика-9 2019 расклад'!M107</f>
        <v>61.54</v>
      </c>
      <c r="R105" s="313"/>
      <c r="S105" s="313"/>
      <c r="T105" s="426">
        <f>'Информатика-9 2022 расклад'!M105</f>
        <v>64</v>
      </c>
      <c r="U105" s="510">
        <f>' Информатика-9 2023 расклад'!M105</f>
        <v>57.142857142857146</v>
      </c>
      <c r="V105" s="310">
        <f>'Информатика-9 2018 расклад'!N107</f>
        <v>1</v>
      </c>
      <c r="W105" s="311">
        <f>'Информатика-9 2019 расклад'!N107</f>
        <v>0</v>
      </c>
      <c r="X105" s="311"/>
      <c r="Y105" s="311"/>
      <c r="Z105" s="422">
        <f>'Информатика-9 2022 расклад'!N105</f>
        <v>0</v>
      </c>
      <c r="AA105" s="504">
        <f>' Информатика-9 2023 расклад'!N105</f>
        <v>0</v>
      </c>
      <c r="AB105" s="431">
        <f>'Информатика-9 2018 расклад'!O107</f>
        <v>5</v>
      </c>
      <c r="AC105" s="313">
        <f>'Информатика-9 2019 расклад'!O107</f>
        <v>0</v>
      </c>
      <c r="AD105" s="313"/>
      <c r="AE105" s="314"/>
      <c r="AF105" s="498">
        <f>'Информатика-9 2022 расклад'!O105</f>
        <v>0</v>
      </c>
      <c r="AG105" s="439">
        <f>' Информатика-9 2023 расклад'!O105</f>
        <v>0</v>
      </c>
    </row>
    <row r="106" spans="1:33" s="1" customFormat="1" ht="15" customHeight="1" x14ac:dyDescent="0.25">
      <c r="A106" s="11">
        <v>24</v>
      </c>
      <c r="B106" s="48">
        <v>61490</v>
      </c>
      <c r="C106" s="309" t="s">
        <v>116</v>
      </c>
      <c r="D106" s="310">
        <f>'Информатика-9 2018 расклад'!K108</f>
        <v>36</v>
      </c>
      <c r="E106" s="311">
        <f>'Информатика-9 2019 расклад'!K108</f>
        <v>48</v>
      </c>
      <c r="F106" s="311"/>
      <c r="G106" s="311"/>
      <c r="H106" s="422">
        <f>'Информатика-9 2022 расклад'!K106</f>
        <v>57</v>
      </c>
      <c r="I106" s="504">
        <f>' Информатика-9 2023 расклад'!K106</f>
        <v>81</v>
      </c>
      <c r="J106" s="310">
        <f>'Информатика-9 2018 расклад'!L108</f>
        <v>25.999200000000002</v>
      </c>
      <c r="K106" s="311">
        <f>'Информатика-9 2019 расклад'!L108</f>
        <v>33.998400000000004</v>
      </c>
      <c r="L106" s="311"/>
      <c r="M106" s="311"/>
      <c r="N106" s="422">
        <f>'Информатика-9 2022 расклад'!L106</f>
        <v>38.000000000000007</v>
      </c>
      <c r="O106" s="504">
        <f>' Информатика-9 2023 расклад'!L106</f>
        <v>62</v>
      </c>
      <c r="P106" s="312">
        <f>'Информатика-9 2018 расклад'!M108</f>
        <v>72.22</v>
      </c>
      <c r="Q106" s="313">
        <f>'Информатика-9 2019 расклад'!M108</f>
        <v>70.83</v>
      </c>
      <c r="R106" s="313"/>
      <c r="S106" s="313"/>
      <c r="T106" s="426">
        <f>'Информатика-9 2022 расклад'!M106</f>
        <v>66.666666666666671</v>
      </c>
      <c r="U106" s="510">
        <f>' Информатика-9 2023 расклад'!M106</f>
        <v>76.543209876543216</v>
      </c>
      <c r="V106" s="310">
        <f>'Информатика-9 2018 расклад'!N108</f>
        <v>1.0007999999999999</v>
      </c>
      <c r="W106" s="311">
        <f>'Информатика-9 2019 расклад'!N108</f>
        <v>0</v>
      </c>
      <c r="X106" s="311"/>
      <c r="Y106" s="311"/>
      <c r="Z106" s="422">
        <f>'Информатика-9 2022 расклад'!N106</f>
        <v>0</v>
      </c>
      <c r="AA106" s="504">
        <f>' Информатика-9 2023 расклад'!N106</f>
        <v>2</v>
      </c>
      <c r="AB106" s="431">
        <f>'Информатика-9 2018 расклад'!O108</f>
        <v>2.78</v>
      </c>
      <c r="AC106" s="313">
        <f>'Информатика-9 2019 расклад'!O108</f>
        <v>0</v>
      </c>
      <c r="AD106" s="313"/>
      <c r="AE106" s="314"/>
      <c r="AF106" s="498">
        <f>'Информатика-9 2022 расклад'!O106</f>
        <v>0</v>
      </c>
      <c r="AG106" s="439">
        <f>' Информатика-9 2023 расклад'!O106</f>
        <v>2.4691358024691357</v>
      </c>
    </row>
    <row r="107" spans="1:33" s="1" customFormat="1" ht="15" customHeight="1" x14ac:dyDescent="0.25">
      <c r="A107" s="11">
        <v>25</v>
      </c>
      <c r="B107" s="48">
        <v>61500</v>
      </c>
      <c r="C107" s="309" t="s">
        <v>117</v>
      </c>
      <c r="D107" s="310">
        <f>'Информатика-9 2018 расклад'!K109</f>
        <v>47</v>
      </c>
      <c r="E107" s="311">
        <f>'Информатика-9 2019 расклад'!K109</f>
        <v>60</v>
      </c>
      <c r="F107" s="311"/>
      <c r="G107" s="311"/>
      <c r="H107" s="422">
        <f>'Информатика-9 2022 расклад'!K107</f>
        <v>53</v>
      </c>
      <c r="I107" s="504">
        <f>' Информатика-9 2023 расклад'!K107</f>
        <v>79</v>
      </c>
      <c r="J107" s="310">
        <f>'Информатика-9 2018 расклад'!L109</f>
        <v>35.997300000000003</v>
      </c>
      <c r="K107" s="311">
        <f>'Информатика-9 2019 расклад'!L109</f>
        <v>39</v>
      </c>
      <c r="L107" s="311"/>
      <c r="M107" s="311"/>
      <c r="N107" s="422">
        <f>'Информатика-9 2022 расклад'!L107</f>
        <v>39</v>
      </c>
      <c r="O107" s="504">
        <f>' Информатика-9 2023 расклад'!L107</f>
        <v>51</v>
      </c>
      <c r="P107" s="312">
        <f>'Информатика-9 2018 расклад'!M109</f>
        <v>76.59</v>
      </c>
      <c r="Q107" s="313">
        <f>'Информатика-9 2019 расклад'!M109</f>
        <v>65</v>
      </c>
      <c r="R107" s="313"/>
      <c r="S107" s="313"/>
      <c r="T107" s="426">
        <f>'Информатика-9 2022 расклад'!M107</f>
        <v>73.584905660377359</v>
      </c>
      <c r="U107" s="510">
        <f>' Информатика-9 2023 расклад'!M107</f>
        <v>64.556962025316452</v>
      </c>
      <c r="V107" s="310">
        <f>'Информатика-9 2018 расклад'!N109</f>
        <v>0</v>
      </c>
      <c r="W107" s="311">
        <f>'Информатика-9 2019 расклад'!N109</f>
        <v>0</v>
      </c>
      <c r="X107" s="311"/>
      <c r="Y107" s="311"/>
      <c r="Z107" s="422">
        <f>'Информатика-9 2022 расклад'!N107</f>
        <v>0</v>
      </c>
      <c r="AA107" s="504">
        <f>' Информатика-9 2023 расклад'!N107</f>
        <v>2</v>
      </c>
      <c r="AB107" s="431">
        <f>'Информатика-9 2018 расклад'!O109</f>
        <v>0</v>
      </c>
      <c r="AC107" s="313">
        <f>'Информатика-9 2019 расклад'!O109</f>
        <v>0</v>
      </c>
      <c r="AD107" s="313"/>
      <c r="AE107" s="314"/>
      <c r="AF107" s="498">
        <f>'Информатика-9 2022 расклад'!O107</f>
        <v>0</v>
      </c>
      <c r="AG107" s="439">
        <f>' Информатика-9 2023 расклад'!O107</f>
        <v>2.5316455696202533</v>
      </c>
    </row>
    <row r="108" spans="1:33" s="1" customFormat="1" ht="15" customHeight="1" x14ac:dyDescent="0.25">
      <c r="A108" s="11">
        <v>26</v>
      </c>
      <c r="B108" s="48">
        <v>61510</v>
      </c>
      <c r="C108" s="309" t="s">
        <v>89</v>
      </c>
      <c r="D108" s="310">
        <f>'Информатика-9 2018 расклад'!K110</f>
        <v>82</v>
      </c>
      <c r="E108" s="311">
        <f>'Информатика-9 2019 расклад'!K110</f>
        <v>87</v>
      </c>
      <c r="F108" s="311"/>
      <c r="G108" s="311"/>
      <c r="H108" s="422">
        <f>'Информатика-9 2022 расклад'!K108</f>
        <v>116</v>
      </c>
      <c r="I108" s="504">
        <f>' Информатика-9 2023 расклад'!K108</f>
        <v>81</v>
      </c>
      <c r="J108" s="310">
        <f>'Информатика-9 2018 расклад'!L110</f>
        <v>55.997799999999998</v>
      </c>
      <c r="K108" s="311">
        <f>'Информатика-9 2019 расклад'!L110</f>
        <v>61.996199999999988</v>
      </c>
      <c r="L108" s="311"/>
      <c r="M108" s="311"/>
      <c r="N108" s="422">
        <f>'Информатика-9 2022 расклад'!L108</f>
        <v>74</v>
      </c>
      <c r="O108" s="504">
        <f>' Информатика-9 2023 расклад'!L108</f>
        <v>62</v>
      </c>
      <c r="P108" s="312">
        <f>'Информатика-9 2018 расклад'!M110</f>
        <v>68.289999999999992</v>
      </c>
      <c r="Q108" s="313">
        <f>'Информатика-9 2019 расклад'!M110</f>
        <v>71.259999999999991</v>
      </c>
      <c r="R108" s="313"/>
      <c r="S108" s="313"/>
      <c r="T108" s="426">
        <f>'Информатика-9 2022 расклад'!M108</f>
        <v>63.793103448275865</v>
      </c>
      <c r="U108" s="510">
        <f>' Информатика-9 2023 расклад'!M108</f>
        <v>76.543209876543216</v>
      </c>
      <c r="V108" s="310">
        <f>'Информатика-9 2018 расклад'!N110</f>
        <v>0</v>
      </c>
      <c r="W108" s="311">
        <f>'Информатика-9 2019 расклад'!N110</f>
        <v>0</v>
      </c>
      <c r="X108" s="311"/>
      <c r="Y108" s="311"/>
      <c r="Z108" s="422">
        <f>'Информатика-9 2022 расклад'!N108</f>
        <v>1</v>
      </c>
      <c r="AA108" s="504">
        <f>' Информатика-9 2023 расклад'!N108</f>
        <v>0</v>
      </c>
      <c r="AB108" s="431">
        <f>'Информатика-9 2018 расклад'!O110</f>
        <v>0</v>
      </c>
      <c r="AC108" s="313">
        <f>'Информатика-9 2019 расклад'!O110</f>
        <v>0</v>
      </c>
      <c r="AD108" s="313"/>
      <c r="AE108" s="314"/>
      <c r="AF108" s="498">
        <f>'Информатика-9 2022 расклад'!O108</f>
        <v>0.86206896551724133</v>
      </c>
      <c r="AG108" s="439">
        <f>' Информатика-9 2023 расклад'!O108</f>
        <v>0</v>
      </c>
    </row>
    <row r="109" spans="1:33" s="1" customFormat="1" ht="15" customHeight="1" x14ac:dyDescent="0.25">
      <c r="A109" s="11">
        <v>27</v>
      </c>
      <c r="B109" s="50">
        <v>61520</v>
      </c>
      <c r="C109" s="315" t="s">
        <v>118</v>
      </c>
      <c r="D109" s="310">
        <f>'Информатика-9 2018 расклад'!K111</f>
        <v>25</v>
      </c>
      <c r="E109" s="311">
        <f>'Информатика-9 2019 расклад'!K111</f>
        <v>49</v>
      </c>
      <c r="F109" s="311"/>
      <c r="G109" s="311"/>
      <c r="H109" s="422">
        <f>'Информатика-9 2022 расклад'!K109</f>
        <v>80</v>
      </c>
      <c r="I109" s="504">
        <f>' Информатика-9 2023 расклад'!K109</f>
        <v>101</v>
      </c>
      <c r="J109" s="310">
        <f>'Информатика-9 2018 расклад'!L111</f>
        <v>20</v>
      </c>
      <c r="K109" s="311">
        <f>'Информатика-9 2019 расклад'!L111</f>
        <v>39.003999999999998</v>
      </c>
      <c r="L109" s="311"/>
      <c r="M109" s="311"/>
      <c r="N109" s="422">
        <f>'Информатика-9 2022 расклад'!L109</f>
        <v>71</v>
      </c>
      <c r="O109" s="504">
        <f>' Информатика-9 2023 расклад'!L109</f>
        <v>86</v>
      </c>
      <c r="P109" s="312">
        <f>'Информатика-9 2018 расклад'!M111</f>
        <v>80</v>
      </c>
      <c r="Q109" s="313">
        <f>'Информатика-9 2019 расклад'!M111</f>
        <v>79.599999999999994</v>
      </c>
      <c r="R109" s="313"/>
      <c r="S109" s="313"/>
      <c r="T109" s="426">
        <f>'Информатика-9 2022 расклад'!M109</f>
        <v>88.75</v>
      </c>
      <c r="U109" s="510">
        <f>' Информатика-9 2023 расклад'!M109</f>
        <v>85.148514851485146</v>
      </c>
      <c r="V109" s="310">
        <f>'Информатика-9 2018 расклад'!N111</f>
        <v>0</v>
      </c>
      <c r="W109" s="311">
        <f>'Информатика-9 2019 расклад'!N111</f>
        <v>0</v>
      </c>
      <c r="X109" s="311"/>
      <c r="Y109" s="311"/>
      <c r="Z109" s="422">
        <f>'Информатика-9 2022 расклад'!N109</f>
        <v>0</v>
      </c>
      <c r="AA109" s="504">
        <f>' Информатика-9 2023 расклад'!N109</f>
        <v>0</v>
      </c>
      <c r="AB109" s="431">
        <f>'Информатика-9 2018 расклад'!O111</f>
        <v>0</v>
      </c>
      <c r="AC109" s="313">
        <f>'Информатика-9 2019 расклад'!O111</f>
        <v>0</v>
      </c>
      <c r="AD109" s="313"/>
      <c r="AE109" s="314"/>
      <c r="AF109" s="498">
        <f>'Информатика-9 2022 расклад'!O109</f>
        <v>0</v>
      </c>
      <c r="AG109" s="439">
        <f>' Информатика-9 2023 расклад'!O109</f>
        <v>0</v>
      </c>
    </row>
    <row r="110" spans="1:33" s="1" customFormat="1" ht="15" customHeight="1" x14ac:dyDescent="0.25">
      <c r="A110" s="11">
        <v>28</v>
      </c>
      <c r="B110" s="50">
        <v>61540</v>
      </c>
      <c r="C110" s="315" t="s">
        <v>119</v>
      </c>
      <c r="D110" s="310" t="s">
        <v>137</v>
      </c>
      <c r="E110" s="311">
        <f>'Информатика-9 2019 расклад'!K112</f>
        <v>33</v>
      </c>
      <c r="F110" s="311"/>
      <c r="G110" s="311"/>
      <c r="H110" s="422">
        <f>'Информатика-9 2022 расклад'!K110</f>
        <v>26</v>
      </c>
      <c r="I110" s="504">
        <f>' Информатика-9 2023 расклад'!K110</f>
        <v>52</v>
      </c>
      <c r="J110" s="310" t="s">
        <v>137</v>
      </c>
      <c r="K110" s="311">
        <f>'Информатика-9 2019 расклад'!L112</f>
        <v>19.0014</v>
      </c>
      <c r="L110" s="311"/>
      <c r="M110" s="311"/>
      <c r="N110" s="422">
        <f>'Информатика-9 2022 расклад'!L110</f>
        <v>19</v>
      </c>
      <c r="O110" s="504">
        <f>' Информатика-9 2023 расклад'!L110</f>
        <v>38</v>
      </c>
      <c r="P110" s="312" t="s">
        <v>137</v>
      </c>
      <c r="Q110" s="313">
        <f>'Информатика-9 2019 расклад'!M112</f>
        <v>57.580000000000005</v>
      </c>
      <c r="R110" s="313"/>
      <c r="S110" s="313"/>
      <c r="T110" s="426">
        <f>'Информатика-9 2022 расклад'!M110</f>
        <v>73.07692307692308</v>
      </c>
      <c r="U110" s="510">
        <f>' Информатика-9 2023 расклад'!M110</f>
        <v>73.07692307692308</v>
      </c>
      <c r="V110" s="310" t="s">
        <v>137</v>
      </c>
      <c r="W110" s="311">
        <f>'Информатика-9 2019 расклад'!N112</f>
        <v>0</v>
      </c>
      <c r="X110" s="311"/>
      <c r="Y110" s="311"/>
      <c r="Z110" s="422">
        <f>'Информатика-9 2022 расклад'!N110</f>
        <v>0</v>
      </c>
      <c r="AA110" s="504">
        <f>' Информатика-9 2023 расклад'!N110</f>
        <v>2</v>
      </c>
      <c r="AB110" s="431" t="s">
        <v>137</v>
      </c>
      <c r="AC110" s="313">
        <f>'Информатика-9 2019 расклад'!O112</f>
        <v>0</v>
      </c>
      <c r="AD110" s="313"/>
      <c r="AE110" s="314"/>
      <c r="AF110" s="498">
        <f>'Информатика-9 2022 расклад'!O110</f>
        <v>0</v>
      </c>
      <c r="AG110" s="439">
        <f>' Информатика-9 2023 расклад'!O110</f>
        <v>3.8461538461538463</v>
      </c>
    </row>
    <row r="111" spans="1:33" s="1" customFormat="1" ht="15" customHeight="1" x14ac:dyDescent="0.25">
      <c r="A111" s="15">
        <v>29</v>
      </c>
      <c r="B111" s="50">
        <v>61560</v>
      </c>
      <c r="C111" s="315" t="s">
        <v>121</v>
      </c>
      <c r="D111" s="310" t="s">
        <v>137</v>
      </c>
      <c r="E111" s="311" t="s">
        <v>137</v>
      </c>
      <c r="F111" s="311"/>
      <c r="G111" s="311"/>
      <c r="H111" s="422">
        <f>'Информатика-9 2022 расклад'!K111</f>
        <v>73</v>
      </c>
      <c r="I111" s="504">
        <f>' Информатика-9 2023 расклад'!K111</f>
        <v>58</v>
      </c>
      <c r="J111" s="310" t="s">
        <v>137</v>
      </c>
      <c r="K111" s="311" t="s">
        <v>137</v>
      </c>
      <c r="L111" s="311"/>
      <c r="M111" s="311"/>
      <c r="N111" s="422">
        <f>'Информатика-9 2022 расклад'!L111</f>
        <v>23.999999999999996</v>
      </c>
      <c r="O111" s="504">
        <f>' Информатика-9 2023 расклад'!L111</f>
        <v>26</v>
      </c>
      <c r="P111" s="430" t="s">
        <v>137</v>
      </c>
      <c r="Q111" s="311" t="s">
        <v>137</v>
      </c>
      <c r="R111" s="313"/>
      <c r="S111" s="313"/>
      <c r="T111" s="426">
        <f>'Информатика-9 2022 расклад'!M111</f>
        <v>32.87671232876712</v>
      </c>
      <c r="U111" s="510">
        <f>' Информатика-9 2023 расклад'!M111</f>
        <v>44.827586206896555</v>
      </c>
      <c r="V111" s="310" t="s">
        <v>137</v>
      </c>
      <c r="W111" s="311" t="s">
        <v>137</v>
      </c>
      <c r="X111" s="311"/>
      <c r="Y111" s="311"/>
      <c r="Z111" s="422">
        <f>'Информатика-9 2022 расклад'!N111</f>
        <v>1</v>
      </c>
      <c r="AA111" s="504">
        <f>' Информатика-9 2023 расклад'!N111</f>
        <v>2</v>
      </c>
      <c r="AB111" s="310" t="s">
        <v>137</v>
      </c>
      <c r="AC111" s="311" t="s">
        <v>137</v>
      </c>
      <c r="AD111" s="313"/>
      <c r="AE111" s="314"/>
      <c r="AF111" s="498">
        <f>'Информатика-9 2022 расклад'!O111</f>
        <v>1.3698630136986301</v>
      </c>
      <c r="AG111" s="439">
        <f>' Информатика-9 2023 расклад'!O111</f>
        <v>3.4482758620689653</v>
      </c>
    </row>
    <row r="112" spans="1:33" s="1" customFormat="1" ht="15" customHeight="1" thickBot="1" x14ac:dyDescent="0.3">
      <c r="A112" s="15">
        <v>30</v>
      </c>
      <c r="B112" s="50">
        <v>61570</v>
      </c>
      <c r="C112" s="315" t="s">
        <v>123</v>
      </c>
      <c r="D112" s="310" t="s">
        <v>137</v>
      </c>
      <c r="E112" s="311" t="s">
        <v>137</v>
      </c>
      <c r="F112" s="318"/>
      <c r="G112" s="318"/>
      <c r="H112" s="423">
        <f>'Информатика-9 2022 расклад'!K112</f>
        <v>19</v>
      </c>
      <c r="I112" s="505">
        <f>' Информатика-9 2023 расклад'!K112</f>
        <v>42</v>
      </c>
      <c r="J112" s="317" t="s">
        <v>137</v>
      </c>
      <c r="K112" s="318" t="s">
        <v>137</v>
      </c>
      <c r="L112" s="318"/>
      <c r="M112" s="318"/>
      <c r="N112" s="423">
        <f>'Информатика-9 2022 расклад'!L112</f>
        <v>15.999999999999998</v>
      </c>
      <c r="O112" s="505">
        <f>' Информатика-9 2023 расклад'!L112</f>
        <v>20</v>
      </c>
      <c r="P112" s="430" t="s">
        <v>137</v>
      </c>
      <c r="Q112" s="311" t="s">
        <v>137</v>
      </c>
      <c r="R112" s="320"/>
      <c r="S112" s="320"/>
      <c r="T112" s="427">
        <f>'Информатика-9 2022 расклад'!M112</f>
        <v>84.210526315789465</v>
      </c>
      <c r="U112" s="511">
        <f>' Информатика-9 2023 расклад'!M112</f>
        <v>47.61904761904762</v>
      </c>
      <c r="V112" s="310" t="s">
        <v>137</v>
      </c>
      <c r="W112" s="311" t="s">
        <v>137</v>
      </c>
      <c r="X112" s="318"/>
      <c r="Y112" s="318"/>
      <c r="Z112" s="423">
        <f>'Информатика-9 2022 расклад'!N112</f>
        <v>0</v>
      </c>
      <c r="AA112" s="505">
        <f>' Информатика-9 2023 расклад'!N112</f>
        <v>0</v>
      </c>
      <c r="AB112" s="317" t="s">
        <v>137</v>
      </c>
      <c r="AC112" s="318" t="s">
        <v>137</v>
      </c>
      <c r="AD112" s="320"/>
      <c r="AE112" s="321"/>
      <c r="AF112" s="499">
        <f>'Информатика-9 2022 расклад'!O112</f>
        <v>0</v>
      </c>
      <c r="AG112" s="440">
        <f>' Информатика-9 2023 расклад'!O112</f>
        <v>0</v>
      </c>
    </row>
    <row r="113" spans="1:33" s="1" customFormat="1" ht="15" customHeight="1" thickBot="1" x14ac:dyDescent="0.3">
      <c r="A113" s="40"/>
      <c r="B113" s="56"/>
      <c r="C113" s="322" t="s">
        <v>107</v>
      </c>
      <c r="D113" s="452">
        <f>'Информатика-9 2018 расклад'!K115</f>
        <v>193</v>
      </c>
      <c r="E113" s="453">
        <f>'Информатика-9 2019 расклад'!K115</f>
        <v>238</v>
      </c>
      <c r="F113" s="453">
        <f>'Информатика-9 2020 расклад'!K115</f>
        <v>0</v>
      </c>
      <c r="G113" s="453">
        <f>'Информатика-9 2021 расклад'!K115</f>
        <v>0</v>
      </c>
      <c r="H113" s="454">
        <f>'Информатика-9 2022 расклад'!K113</f>
        <v>234</v>
      </c>
      <c r="I113" s="503">
        <f>' Информатика-9 2023 расклад'!K113</f>
        <v>297</v>
      </c>
      <c r="J113" s="452">
        <f>'Информатика-9 2018 расклад'!L115</f>
        <v>105.00089999999999</v>
      </c>
      <c r="K113" s="453">
        <f>'Информатика-9 2019 расклад'!L115</f>
        <v>121.99550000000002</v>
      </c>
      <c r="L113" s="453">
        <f>'Информатика-9 2020 расклад'!L115</f>
        <v>0</v>
      </c>
      <c r="M113" s="453">
        <f>'Информатика-9 2021 расклад'!L115</f>
        <v>0</v>
      </c>
      <c r="N113" s="454">
        <f>'Информатика-9 2022 расклад'!L113</f>
        <v>153</v>
      </c>
      <c r="O113" s="503">
        <f>' Информатика-9 2023 расклад'!L113</f>
        <v>204</v>
      </c>
      <c r="P113" s="455">
        <f>'Информатика-9 2018 расклад'!M115</f>
        <v>55.767499999999998</v>
      </c>
      <c r="Q113" s="456">
        <f>'Информатика-9 2019 расклад'!M115</f>
        <v>52.817499999999995</v>
      </c>
      <c r="R113" s="456">
        <f>'Информатика-9 2020 расклад'!M115</f>
        <v>0</v>
      </c>
      <c r="S113" s="456">
        <f>'Информатика-9 2021 расклад'!M115</f>
        <v>0</v>
      </c>
      <c r="T113" s="457">
        <f>'Информатика-9 2022 расклад'!M113</f>
        <v>63.914132428674904</v>
      </c>
      <c r="U113" s="509">
        <f>' Информатика-9 2023 расклад'!M113</f>
        <v>68.686868686868692</v>
      </c>
      <c r="V113" s="452">
        <f>'Информатика-9 2018 расклад'!N115</f>
        <v>10.9999</v>
      </c>
      <c r="W113" s="453">
        <f>'Информатика-9 2019 расклад'!N115</f>
        <v>7.0005000000000006</v>
      </c>
      <c r="X113" s="453">
        <f>'Информатика-9 2020 расклад'!N115</f>
        <v>0</v>
      </c>
      <c r="Y113" s="453">
        <f>'Информатика-9 2021 расклад'!N115</f>
        <v>0</v>
      </c>
      <c r="Z113" s="454">
        <f>'Информатика-9 2022 расклад'!N113</f>
        <v>3</v>
      </c>
      <c r="AA113" s="503">
        <f>' Информатика-9 2023 расклад'!N113</f>
        <v>12</v>
      </c>
      <c r="AB113" s="458">
        <f>'Информатика-9 2018 расклад'!O115</f>
        <v>7.26</v>
      </c>
      <c r="AC113" s="455">
        <f>'Информатика-9 2019 расклад'!O115</f>
        <v>5.7287499999999998</v>
      </c>
      <c r="AD113" s="456">
        <f>'Информатика-9 2020 расклад'!O115</f>
        <v>0</v>
      </c>
      <c r="AE113" s="459">
        <f>'Информатика-9 2021 расклад'!O115</f>
        <v>0</v>
      </c>
      <c r="AF113" s="496">
        <f>'Информатика-9 2022 расклад'!O113</f>
        <v>1.3310450038138826</v>
      </c>
      <c r="AG113" s="460">
        <f>' Информатика-9 2023 расклад'!O113</f>
        <v>4.0404040404040407</v>
      </c>
    </row>
    <row r="114" spans="1:33" s="1" customFormat="1" ht="15" customHeight="1" x14ac:dyDescent="0.25">
      <c r="A114" s="10">
        <v>1</v>
      </c>
      <c r="B114" s="49">
        <v>70020</v>
      </c>
      <c r="C114" s="303" t="s">
        <v>90</v>
      </c>
      <c r="D114" s="304">
        <f>'Информатика-9 2018 расклад'!K116</f>
        <v>19</v>
      </c>
      <c r="E114" s="305">
        <f>'Информатика-9 2019 расклад'!K116</f>
        <v>18</v>
      </c>
      <c r="F114" s="305"/>
      <c r="G114" s="305"/>
      <c r="H114" s="424">
        <f>'Информатика-9 2022 расклад'!K114</f>
        <v>27</v>
      </c>
      <c r="I114" s="506">
        <f>' Информатика-9 2023 расклад'!K114</f>
        <v>16</v>
      </c>
      <c r="J114" s="304">
        <f>'Информатика-9 2018 расклад'!L116</f>
        <v>18.000600000000002</v>
      </c>
      <c r="K114" s="305">
        <f>'Информатика-9 2019 расклад'!L116</f>
        <v>18</v>
      </c>
      <c r="L114" s="305"/>
      <c r="M114" s="305"/>
      <c r="N114" s="424">
        <f>'Информатика-9 2022 расклад'!L114</f>
        <v>25</v>
      </c>
      <c r="O114" s="506">
        <f>' Информатика-9 2023 расклад'!L114</f>
        <v>16</v>
      </c>
      <c r="P114" s="306">
        <f>'Информатика-9 2018 расклад'!M116</f>
        <v>94.740000000000009</v>
      </c>
      <c r="Q114" s="307">
        <f>'Информатика-9 2019 расклад'!M116</f>
        <v>100</v>
      </c>
      <c r="R114" s="307"/>
      <c r="S114" s="307"/>
      <c r="T114" s="428">
        <f>'Информатика-9 2022 расклад'!M114</f>
        <v>92.592592592592595</v>
      </c>
      <c r="U114" s="512">
        <f>' Информатика-9 2023 расклад'!M114</f>
        <v>100</v>
      </c>
      <c r="V114" s="304">
        <f>'Информатика-9 2018 расклад'!N116</f>
        <v>0</v>
      </c>
      <c r="W114" s="305">
        <f>'Информатика-9 2019 расклад'!N116</f>
        <v>0</v>
      </c>
      <c r="X114" s="305"/>
      <c r="Y114" s="305"/>
      <c r="Z114" s="424">
        <f>'Информатика-9 2022 расклад'!N114</f>
        <v>0</v>
      </c>
      <c r="AA114" s="506">
        <f>' Информатика-9 2023 расклад'!N114</f>
        <v>0</v>
      </c>
      <c r="AB114" s="433">
        <f>'Информатика-9 2018 расклад'!O116</f>
        <v>0</v>
      </c>
      <c r="AC114" s="307">
        <f>'Информатика-9 2019 расклад'!O116</f>
        <v>0</v>
      </c>
      <c r="AD114" s="307"/>
      <c r="AE114" s="308"/>
      <c r="AF114" s="497">
        <f>'Информатика-9 2022 расклад'!O114</f>
        <v>0</v>
      </c>
      <c r="AG114" s="438">
        <f>' Информатика-9 2023 расклад'!O114</f>
        <v>0</v>
      </c>
    </row>
    <row r="115" spans="1:33" s="1" customFormat="1" ht="15" customHeight="1" x14ac:dyDescent="0.25">
      <c r="A115" s="16">
        <v>2</v>
      </c>
      <c r="B115" s="48">
        <v>70110</v>
      </c>
      <c r="C115" s="309" t="s">
        <v>93</v>
      </c>
      <c r="D115" s="310">
        <f>'Информатика-9 2018 расклад'!K117</f>
        <v>20</v>
      </c>
      <c r="E115" s="311">
        <f>'Информатика-9 2019 расклад'!K117</f>
        <v>26</v>
      </c>
      <c r="F115" s="311"/>
      <c r="G115" s="311"/>
      <c r="H115" s="422">
        <f>'Информатика-9 2022 расклад'!K115</f>
        <v>16</v>
      </c>
      <c r="I115" s="504">
        <f>' Информатика-9 2023 расклад'!K115</f>
        <v>21</v>
      </c>
      <c r="J115" s="310">
        <f>'Информатика-9 2018 расклад'!L117</f>
        <v>10</v>
      </c>
      <c r="K115" s="311">
        <f>'Информатика-9 2019 расклад'!L117</f>
        <v>14.001000000000001</v>
      </c>
      <c r="L115" s="311"/>
      <c r="M115" s="311"/>
      <c r="N115" s="422">
        <f>'Информатика-9 2022 расклад'!L115</f>
        <v>10</v>
      </c>
      <c r="O115" s="504">
        <f>' Информатика-9 2023 расклад'!L115</f>
        <v>15</v>
      </c>
      <c r="P115" s="312">
        <f>'Информатика-9 2018 расклад'!M117</f>
        <v>50</v>
      </c>
      <c r="Q115" s="313">
        <f>'Информатика-9 2019 расклад'!M117</f>
        <v>53.85</v>
      </c>
      <c r="R115" s="313"/>
      <c r="S115" s="313"/>
      <c r="T115" s="426">
        <f>'Информатика-9 2022 расклад'!M115</f>
        <v>62.5</v>
      </c>
      <c r="U115" s="510">
        <f>' Информатика-9 2023 расклад'!M115</f>
        <v>71.428571428571431</v>
      </c>
      <c r="V115" s="310">
        <f>'Информатика-9 2018 расклад'!N117</f>
        <v>0</v>
      </c>
      <c r="W115" s="311">
        <f>'Информатика-9 2019 расклад'!N117</f>
        <v>0</v>
      </c>
      <c r="X115" s="311"/>
      <c r="Y115" s="311"/>
      <c r="Z115" s="422">
        <f>'Информатика-9 2022 расклад'!N115</f>
        <v>0</v>
      </c>
      <c r="AA115" s="504">
        <f>' Информатика-9 2023 расклад'!N115</f>
        <v>0</v>
      </c>
      <c r="AB115" s="431">
        <f>'Информатика-9 2018 расклад'!O117</f>
        <v>0</v>
      </c>
      <c r="AC115" s="313">
        <f>'Информатика-9 2019 расклад'!O117</f>
        <v>0</v>
      </c>
      <c r="AD115" s="313"/>
      <c r="AE115" s="314"/>
      <c r="AF115" s="498">
        <f>'Информатика-9 2022 расклад'!O115</f>
        <v>0</v>
      </c>
      <c r="AG115" s="439">
        <f>' Информатика-9 2023 расклад'!O115</f>
        <v>0</v>
      </c>
    </row>
    <row r="116" spans="1:33" s="1" customFormat="1" ht="15" customHeight="1" x14ac:dyDescent="0.25">
      <c r="A116" s="11">
        <v>3</v>
      </c>
      <c r="B116" s="48">
        <v>70021</v>
      </c>
      <c r="C116" s="309" t="s">
        <v>91</v>
      </c>
      <c r="D116" s="310">
        <f>'Информатика-9 2018 расклад'!K118</f>
        <v>19</v>
      </c>
      <c r="E116" s="311">
        <f>'Информатика-9 2019 расклад'!K118</f>
        <v>21</v>
      </c>
      <c r="F116" s="311"/>
      <c r="G116" s="311"/>
      <c r="H116" s="422">
        <f>'Информатика-9 2022 расклад'!K116</f>
        <v>47</v>
      </c>
      <c r="I116" s="504">
        <f>' Информатика-9 2023 расклад'!K116</f>
        <v>30</v>
      </c>
      <c r="J116" s="310">
        <f>'Информатика-9 2018 расклад'!L118</f>
        <v>18.000600000000002</v>
      </c>
      <c r="K116" s="311">
        <f>'Информатика-9 2019 расклад'!L118</f>
        <v>12.0015</v>
      </c>
      <c r="L116" s="311"/>
      <c r="M116" s="311"/>
      <c r="N116" s="422">
        <f>'Информатика-9 2022 расклад'!L116</f>
        <v>34</v>
      </c>
      <c r="O116" s="504">
        <f>' Информатика-9 2023 расклад'!L116</f>
        <v>28</v>
      </c>
      <c r="P116" s="312">
        <f>'Информатика-9 2018 расклад'!M118</f>
        <v>94.740000000000009</v>
      </c>
      <c r="Q116" s="313">
        <f>'Информатика-9 2019 расклад'!M118</f>
        <v>57.150000000000006</v>
      </c>
      <c r="R116" s="313"/>
      <c r="S116" s="313"/>
      <c r="T116" s="426">
        <f>'Информатика-9 2022 расклад'!M116</f>
        <v>72.340425531914889</v>
      </c>
      <c r="U116" s="510">
        <f>' Информатика-9 2023 расклад'!M116</f>
        <v>93.333333333333329</v>
      </c>
      <c r="V116" s="310">
        <f>'Информатика-9 2018 расклад'!N118</f>
        <v>0</v>
      </c>
      <c r="W116" s="311">
        <f>'Информатика-9 2019 расклад'!N118</f>
        <v>0</v>
      </c>
      <c r="X116" s="311"/>
      <c r="Y116" s="311"/>
      <c r="Z116" s="422">
        <f>'Информатика-9 2022 расклад'!N116</f>
        <v>0</v>
      </c>
      <c r="AA116" s="504">
        <f>' Информатика-9 2023 расклад'!N116</f>
        <v>0</v>
      </c>
      <c r="AB116" s="431">
        <f>'Информатика-9 2018 расклад'!O118</f>
        <v>0</v>
      </c>
      <c r="AC116" s="313">
        <f>'Информатика-9 2019 расклад'!O118</f>
        <v>0</v>
      </c>
      <c r="AD116" s="313"/>
      <c r="AE116" s="314"/>
      <c r="AF116" s="498">
        <f>'Информатика-9 2022 расклад'!O116</f>
        <v>0</v>
      </c>
      <c r="AG116" s="439">
        <f>' Информатика-9 2023 расклад'!O116</f>
        <v>0</v>
      </c>
    </row>
    <row r="117" spans="1:33" s="1" customFormat="1" ht="15" customHeight="1" x14ac:dyDescent="0.25">
      <c r="A117" s="11">
        <v>4</v>
      </c>
      <c r="B117" s="48">
        <v>70040</v>
      </c>
      <c r="C117" s="309" t="s">
        <v>92</v>
      </c>
      <c r="D117" s="310">
        <f>'Информатика-9 2018 расклад'!K119</f>
        <v>32</v>
      </c>
      <c r="E117" s="311">
        <f>'Информатика-9 2019 расклад'!K119</f>
        <v>28</v>
      </c>
      <c r="F117" s="311"/>
      <c r="G117" s="311"/>
      <c r="H117" s="422">
        <f>'Информатика-9 2022 расклад'!K117</f>
        <v>20</v>
      </c>
      <c r="I117" s="504">
        <f>' Информатика-9 2023 расклад'!K117</f>
        <v>13</v>
      </c>
      <c r="J117" s="310">
        <f>'Информатика-9 2018 расклад'!L119</f>
        <v>11.001599999999998</v>
      </c>
      <c r="K117" s="311">
        <f>'Информатика-9 2019 расклад'!L119</f>
        <v>14</v>
      </c>
      <c r="L117" s="311"/>
      <c r="M117" s="311"/>
      <c r="N117" s="422">
        <f>'Информатика-9 2022 расклад'!L117</f>
        <v>11</v>
      </c>
      <c r="O117" s="504">
        <f>' Информатика-9 2023 расклад'!L117</f>
        <v>9</v>
      </c>
      <c r="P117" s="312">
        <f>'Информатика-9 2018 расклад'!M119</f>
        <v>34.379999999999995</v>
      </c>
      <c r="Q117" s="313">
        <f>'Информатика-9 2019 расклад'!M119</f>
        <v>50</v>
      </c>
      <c r="R117" s="313"/>
      <c r="S117" s="313"/>
      <c r="T117" s="426">
        <f>'Информатика-9 2022 расклад'!M117</f>
        <v>55</v>
      </c>
      <c r="U117" s="510">
        <f>' Информатика-9 2023 расклад'!M117</f>
        <v>69.230769230769226</v>
      </c>
      <c r="V117" s="310">
        <f>'Информатика-9 2018 расклад'!N119</f>
        <v>0</v>
      </c>
      <c r="W117" s="311">
        <f>'Информатика-9 2019 расклад'!N119</f>
        <v>0</v>
      </c>
      <c r="X117" s="311"/>
      <c r="Y117" s="311"/>
      <c r="Z117" s="422">
        <f>'Информатика-9 2022 расклад'!N117</f>
        <v>1</v>
      </c>
      <c r="AA117" s="504">
        <f>' Информатика-9 2023 расклад'!N117</f>
        <v>0</v>
      </c>
      <c r="AB117" s="431">
        <f>'Информатика-9 2018 расклад'!O119</f>
        <v>0</v>
      </c>
      <c r="AC117" s="313">
        <f>'Информатика-9 2019 расклад'!O119</f>
        <v>0</v>
      </c>
      <c r="AD117" s="313"/>
      <c r="AE117" s="314"/>
      <c r="AF117" s="498">
        <f>'Информатика-9 2022 расклад'!O117</f>
        <v>5</v>
      </c>
      <c r="AG117" s="439">
        <f>' Информатика-9 2023 расклад'!O117</f>
        <v>0</v>
      </c>
    </row>
    <row r="118" spans="1:33" s="1" customFormat="1" ht="15" customHeight="1" x14ac:dyDescent="0.25">
      <c r="A118" s="11">
        <v>5</v>
      </c>
      <c r="B118" s="48">
        <v>70100</v>
      </c>
      <c r="C118" s="309" t="s">
        <v>108</v>
      </c>
      <c r="D118" s="310">
        <f>'Информатика-9 2018 расклад'!K120</f>
        <v>18</v>
      </c>
      <c r="E118" s="311">
        <f>'Информатика-9 2019 расклад'!K120</f>
        <v>35</v>
      </c>
      <c r="F118" s="311"/>
      <c r="G118" s="311"/>
      <c r="H118" s="422">
        <f>'Информатика-9 2022 расклад'!K118</f>
        <v>30</v>
      </c>
      <c r="I118" s="504">
        <f>' Информатика-9 2023 расклад'!K118</f>
        <v>45</v>
      </c>
      <c r="J118" s="310">
        <f>'Информатика-9 2018 расклад'!L120</f>
        <v>15.998399999999998</v>
      </c>
      <c r="K118" s="311">
        <f>'Информатика-9 2019 расклад'!L120</f>
        <v>26.999000000000002</v>
      </c>
      <c r="L118" s="311"/>
      <c r="M118" s="311"/>
      <c r="N118" s="422">
        <f>'Информатика-9 2022 расклад'!L118</f>
        <v>28.999999999999996</v>
      </c>
      <c r="O118" s="504">
        <f>' Информатика-9 2023 расклад'!L118</f>
        <v>39</v>
      </c>
      <c r="P118" s="312">
        <f>'Информатика-9 2018 расклад'!M120</f>
        <v>88.88</v>
      </c>
      <c r="Q118" s="313">
        <f>'Информатика-9 2019 расклад'!M120</f>
        <v>77.14</v>
      </c>
      <c r="R118" s="313"/>
      <c r="S118" s="313"/>
      <c r="T118" s="426">
        <f>'Информатика-9 2022 расклад'!M118</f>
        <v>96.666666666666657</v>
      </c>
      <c r="U118" s="510">
        <f>' Информатика-9 2023 расклад'!M118</f>
        <v>86.666666666666671</v>
      </c>
      <c r="V118" s="310">
        <f>'Информатика-9 2018 расклад'!N120</f>
        <v>0</v>
      </c>
      <c r="W118" s="311">
        <f>'Информатика-9 2019 расклад'!N120</f>
        <v>0</v>
      </c>
      <c r="X118" s="311"/>
      <c r="Y118" s="311"/>
      <c r="Z118" s="422">
        <f>'Информатика-9 2022 расклад'!N118</f>
        <v>0</v>
      </c>
      <c r="AA118" s="504">
        <f>' Информатика-9 2023 расклад'!N118</f>
        <v>0</v>
      </c>
      <c r="AB118" s="431">
        <f>'Информатика-9 2018 расклад'!O120</f>
        <v>0</v>
      </c>
      <c r="AC118" s="313">
        <f>'Информатика-9 2019 расклад'!O120</f>
        <v>0</v>
      </c>
      <c r="AD118" s="313"/>
      <c r="AE118" s="314"/>
      <c r="AF118" s="498">
        <f>'Информатика-9 2022 расклад'!O118</f>
        <v>0</v>
      </c>
      <c r="AG118" s="439">
        <f>' Информатика-9 2023 расклад'!O118</f>
        <v>0</v>
      </c>
    </row>
    <row r="119" spans="1:33" s="1" customFormat="1" ht="15" customHeight="1" x14ac:dyDescent="0.25">
      <c r="A119" s="11">
        <v>6</v>
      </c>
      <c r="B119" s="48">
        <v>70270</v>
      </c>
      <c r="C119" s="309" t="s">
        <v>94</v>
      </c>
      <c r="D119" s="310">
        <f>'Информатика-9 2018 расклад'!K121</f>
        <v>38</v>
      </c>
      <c r="E119" s="311">
        <f>'Информатика-9 2019 расклад'!K121</f>
        <v>41</v>
      </c>
      <c r="F119" s="311"/>
      <c r="G119" s="311"/>
      <c r="H119" s="422">
        <f>'Информатика-9 2022 расклад'!K119</f>
        <v>17</v>
      </c>
      <c r="I119" s="504">
        <f>' Информатика-9 2023 расклад'!K119</f>
        <v>22</v>
      </c>
      <c r="J119" s="310">
        <f>'Информатика-9 2018 расклад'!L121</f>
        <v>19.999399999999998</v>
      </c>
      <c r="K119" s="311">
        <f>'Информатика-9 2019 расклад'!L121</f>
        <v>17.999000000000002</v>
      </c>
      <c r="L119" s="311"/>
      <c r="M119" s="311"/>
      <c r="N119" s="422">
        <f>'Информатика-9 2022 расклад'!L119</f>
        <v>11</v>
      </c>
      <c r="O119" s="504">
        <f>' Информатика-9 2023 расклад'!L119</f>
        <v>11</v>
      </c>
      <c r="P119" s="312">
        <f>'Информатика-9 2018 расклад'!M121</f>
        <v>52.629999999999995</v>
      </c>
      <c r="Q119" s="313">
        <f>'Информатика-9 2019 расклад'!M121</f>
        <v>43.900000000000006</v>
      </c>
      <c r="R119" s="313"/>
      <c r="S119" s="313"/>
      <c r="T119" s="426">
        <f>'Информатика-9 2022 расклад'!M119</f>
        <v>64.705882352941174</v>
      </c>
      <c r="U119" s="510">
        <f>' Информатика-9 2023 расклад'!M119</f>
        <v>50</v>
      </c>
      <c r="V119" s="310">
        <f>'Информатика-9 2018 расклад'!N121</f>
        <v>0.99939999999999996</v>
      </c>
      <c r="W119" s="311">
        <f>'Информатика-9 2019 расклад'!N121</f>
        <v>1.0004</v>
      </c>
      <c r="X119" s="311"/>
      <c r="Y119" s="311"/>
      <c r="Z119" s="422">
        <f>'Информатика-9 2022 расклад'!N119</f>
        <v>0</v>
      </c>
      <c r="AA119" s="504">
        <f>' Информатика-9 2023 расклад'!N119</f>
        <v>4</v>
      </c>
      <c r="AB119" s="431">
        <f>'Информатика-9 2018 расклад'!O121</f>
        <v>2.63</v>
      </c>
      <c r="AC119" s="313">
        <f>'Информатика-9 2019 расклад'!O121</f>
        <v>2.44</v>
      </c>
      <c r="AD119" s="313"/>
      <c r="AE119" s="314"/>
      <c r="AF119" s="498">
        <f>'Информатика-9 2022 расклад'!O119</f>
        <v>0</v>
      </c>
      <c r="AG119" s="439">
        <f>' Информатика-9 2023 расклад'!O119</f>
        <v>18.181818181818183</v>
      </c>
    </row>
    <row r="120" spans="1:33" s="1" customFormat="1" ht="15" customHeight="1" x14ac:dyDescent="0.25">
      <c r="A120" s="11">
        <v>7</v>
      </c>
      <c r="B120" s="48">
        <v>70510</v>
      </c>
      <c r="C120" s="309" t="s">
        <v>95</v>
      </c>
      <c r="D120" s="310">
        <f>'Информатика-9 2018 расклад'!K122</f>
        <v>8</v>
      </c>
      <c r="E120" s="311">
        <f>'Информатика-9 2019 расклад'!K122</f>
        <v>10</v>
      </c>
      <c r="F120" s="311"/>
      <c r="G120" s="311"/>
      <c r="H120" s="422">
        <f>'Информатика-9 2022 расклад'!K120</f>
        <v>23</v>
      </c>
      <c r="I120" s="504">
        <f>' Информатика-9 2023 расклад'!K120</f>
        <v>19</v>
      </c>
      <c r="J120" s="310">
        <f>'Информатика-9 2018 расклад'!L122</f>
        <v>0</v>
      </c>
      <c r="K120" s="311">
        <f>'Информатика-9 2019 расклад'!L122</f>
        <v>1</v>
      </c>
      <c r="L120" s="311"/>
      <c r="M120" s="311"/>
      <c r="N120" s="422">
        <f>'Информатика-9 2022 расклад'!L120</f>
        <v>7</v>
      </c>
      <c r="O120" s="504">
        <f>' Информатика-9 2023 расклад'!L120</f>
        <v>6</v>
      </c>
      <c r="P120" s="312">
        <f>'Информатика-9 2018 расклад'!M122</f>
        <v>0</v>
      </c>
      <c r="Q120" s="313">
        <f>'Информатика-9 2019 расклад'!M122</f>
        <v>10</v>
      </c>
      <c r="R120" s="313"/>
      <c r="S120" s="313"/>
      <c r="T120" s="426">
        <f>'Информатика-9 2022 расклад'!M120</f>
        <v>30.434782608695652</v>
      </c>
      <c r="U120" s="510">
        <f>' Информатика-9 2023 расклад'!M120</f>
        <v>31.578947368421051</v>
      </c>
      <c r="V120" s="310">
        <f>'Информатика-9 2018 расклад'!N122</f>
        <v>3</v>
      </c>
      <c r="W120" s="311">
        <f>'Информатика-9 2019 расклад'!N122</f>
        <v>4</v>
      </c>
      <c r="X120" s="311"/>
      <c r="Y120" s="311"/>
      <c r="Z120" s="422">
        <f>'Информатика-9 2022 расклад'!N120</f>
        <v>1</v>
      </c>
      <c r="AA120" s="504">
        <f>' Информатика-9 2023 расклад'!N120</f>
        <v>1</v>
      </c>
      <c r="AB120" s="431">
        <f>'Информатика-9 2018 расклад'!O122</f>
        <v>37.5</v>
      </c>
      <c r="AC120" s="313">
        <f>'Информатика-9 2019 расклад'!O122</f>
        <v>40</v>
      </c>
      <c r="AD120" s="313"/>
      <c r="AE120" s="314"/>
      <c r="AF120" s="498">
        <f>'Информатика-9 2022 расклад'!O120</f>
        <v>4.3478260869565215</v>
      </c>
      <c r="AG120" s="439">
        <f>' Информатика-9 2023 расклад'!O120</f>
        <v>5.2631578947368425</v>
      </c>
    </row>
    <row r="121" spans="1:33" s="1" customFormat="1" ht="15" customHeight="1" x14ac:dyDescent="0.25">
      <c r="A121" s="15">
        <v>8</v>
      </c>
      <c r="B121" s="50">
        <v>10880</v>
      </c>
      <c r="C121" s="315" t="s">
        <v>120</v>
      </c>
      <c r="D121" s="310">
        <f>'Информатика-9 2018 расклад'!K123</f>
        <v>39</v>
      </c>
      <c r="E121" s="311">
        <f>'Информатика-9 2019 расклад'!K123</f>
        <v>59</v>
      </c>
      <c r="F121" s="311"/>
      <c r="G121" s="311"/>
      <c r="H121" s="422">
        <f>'Информатика-9 2022 расклад'!K121</f>
        <v>38</v>
      </c>
      <c r="I121" s="504">
        <f>' Информатика-9 2023 расклад'!K121</f>
        <v>62</v>
      </c>
      <c r="J121" s="310">
        <f>'Информатика-9 2018 расклад'!L123</f>
        <v>12.000299999999999</v>
      </c>
      <c r="K121" s="311">
        <f>'Информатика-9 2019 расклад'!L123</f>
        <v>17.995000000000001</v>
      </c>
      <c r="L121" s="311"/>
      <c r="M121" s="311"/>
      <c r="N121" s="422">
        <f>'Информатика-9 2022 расклад'!L121</f>
        <v>17</v>
      </c>
      <c r="O121" s="504">
        <f>' Информатика-9 2023 расклад'!L121</f>
        <v>32</v>
      </c>
      <c r="P121" s="312">
        <f>'Информатика-9 2018 расклад'!M123</f>
        <v>30.77</v>
      </c>
      <c r="Q121" s="313">
        <f>'Информатика-9 2019 расклад'!M123</f>
        <v>30.5</v>
      </c>
      <c r="R121" s="313"/>
      <c r="S121" s="313"/>
      <c r="T121" s="426">
        <f>'Информатика-9 2022 расклад'!M121</f>
        <v>44.736842105263158</v>
      </c>
      <c r="U121" s="510">
        <f>' Информатика-9 2023 расклад'!M121</f>
        <v>51.612903225806448</v>
      </c>
      <c r="V121" s="310">
        <f>'Информатика-9 2018 расклад'!N123</f>
        <v>7.0004999999999997</v>
      </c>
      <c r="W121" s="311">
        <f>'Информатика-9 2019 расклад'!N123</f>
        <v>2.0001000000000002</v>
      </c>
      <c r="X121" s="311"/>
      <c r="Y121" s="311"/>
      <c r="Z121" s="422">
        <f>'Информатика-9 2022 расклад'!N121</f>
        <v>1</v>
      </c>
      <c r="AA121" s="504">
        <f>' Информатика-9 2023 расклад'!N121</f>
        <v>5</v>
      </c>
      <c r="AB121" s="431">
        <f>'Информатика-9 2018 расклад'!O123</f>
        <v>17.95</v>
      </c>
      <c r="AC121" s="313">
        <f>'Информатика-9 2019 расклад'!O123</f>
        <v>3.39</v>
      </c>
      <c r="AD121" s="313"/>
      <c r="AE121" s="314"/>
      <c r="AF121" s="498">
        <f>'Информатика-9 2022 расклад'!O121</f>
        <v>2.6315789473684212</v>
      </c>
      <c r="AG121" s="439">
        <f>' Информатика-9 2023 расклад'!O121</f>
        <v>8.064516129032258</v>
      </c>
    </row>
    <row r="122" spans="1:33" s="1" customFormat="1" ht="15" customHeight="1" thickBot="1" x14ac:dyDescent="0.3">
      <c r="A122" s="12">
        <v>9</v>
      </c>
      <c r="B122" s="52">
        <v>10890</v>
      </c>
      <c r="C122" s="316" t="s">
        <v>122</v>
      </c>
      <c r="D122" s="324" t="s">
        <v>137</v>
      </c>
      <c r="E122" s="325" t="s">
        <v>137</v>
      </c>
      <c r="F122" s="325"/>
      <c r="G122" s="325"/>
      <c r="H122" s="425">
        <f>'Информатика-9 2022 расклад'!K122</f>
        <v>16</v>
      </c>
      <c r="I122" s="507">
        <f>' Информатика-9 2023 расклад'!K122</f>
        <v>69</v>
      </c>
      <c r="J122" s="324" t="s">
        <v>137</v>
      </c>
      <c r="K122" s="325" t="s">
        <v>137</v>
      </c>
      <c r="L122" s="325"/>
      <c r="M122" s="325"/>
      <c r="N122" s="425">
        <f>'Информатика-9 2022 расклад'!L122</f>
        <v>9</v>
      </c>
      <c r="O122" s="507">
        <f>' Информатика-9 2023 расклад'!L122</f>
        <v>48</v>
      </c>
      <c r="P122" s="326" t="s">
        <v>137</v>
      </c>
      <c r="Q122" s="327" t="s">
        <v>137</v>
      </c>
      <c r="R122" s="327"/>
      <c r="S122" s="327"/>
      <c r="T122" s="429">
        <f>'Информатика-9 2022 расклад'!M122</f>
        <v>56.25</v>
      </c>
      <c r="U122" s="513">
        <f>' Информатика-9 2023 расклад'!M122</f>
        <v>69.565217391304344</v>
      </c>
      <c r="V122" s="324" t="s">
        <v>137</v>
      </c>
      <c r="W122" s="325" t="s">
        <v>137</v>
      </c>
      <c r="X122" s="325"/>
      <c r="Y122" s="325"/>
      <c r="Z122" s="425">
        <f>'Информатика-9 2022 расклад'!N122</f>
        <v>0</v>
      </c>
      <c r="AA122" s="507">
        <f>' Информатика-9 2023 расклад'!N122</f>
        <v>2</v>
      </c>
      <c r="AB122" s="434" t="s">
        <v>137</v>
      </c>
      <c r="AC122" s="327" t="s">
        <v>137</v>
      </c>
      <c r="AD122" s="327"/>
      <c r="AE122" s="328"/>
      <c r="AF122" s="500">
        <f>'Информатика-9 2022 расклад'!O122</f>
        <v>0</v>
      </c>
      <c r="AG122" s="441">
        <f>' Информатика-9 2023 расклад'!O122</f>
        <v>2.8985507246376812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B2:C2"/>
    <mergeCell ref="B6:C6"/>
    <mergeCell ref="A4:A5"/>
    <mergeCell ref="B4:B5"/>
    <mergeCell ref="C4:C5"/>
    <mergeCell ref="AB4:AG4"/>
    <mergeCell ref="D4:I4"/>
    <mergeCell ref="J4:O4"/>
    <mergeCell ref="P4:U4"/>
    <mergeCell ref="V4:AA4"/>
  </mergeCells>
  <conditionalFormatting sqref="Q7:Q122">
    <cfRule type="cellIs" dxfId="53" priority="20" operator="equal">
      <formula>"-"</formula>
    </cfRule>
    <cfRule type="cellIs" dxfId="52" priority="33" operator="between">
      <formula>90</formula>
      <formula>100</formula>
    </cfRule>
    <cfRule type="cellIs" dxfId="51" priority="34" operator="between">
      <formula>$Q$6</formula>
      <formula>90</formula>
    </cfRule>
    <cfRule type="cellIs" dxfId="50" priority="35" operator="between">
      <formula>50</formula>
      <formula>$Q$6</formula>
    </cfRule>
    <cfRule type="cellIs" dxfId="49" priority="36" operator="lessThan">
      <formula>50</formula>
    </cfRule>
  </conditionalFormatting>
  <conditionalFormatting sqref="P7:P122">
    <cfRule type="cellIs" dxfId="48" priority="19" operator="equal">
      <formula>"-"</formula>
    </cfRule>
    <cfRule type="cellIs" dxfId="47" priority="37" operator="between">
      <formula>90</formula>
      <formula>100</formula>
    </cfRule>
    <cfRule type="cellIs" dxfId="46" priority="38" operator="between">
      <formula>$P$6</formula>
      <formula>90</formula>
    </cfRule>
    <cfRule type="cellIs" dxfId="45" priority="39" operator="between">
      <formula>50</formula>
      <formula>$P$6</formula>
    </cfRule>
    <cfRule type="cellIs" dxfId="44" priority="40" operator="lessThan">
      <formula>50</formula>
    </cfRule>
  </conditionalFormatting>
  <conditionalFormatting sqref="T7:U122">
    <cfRule type="containsBlanks" dxfId="43" priority="1">
      <formula>LEN(TRIM(T7))=0</formula>
    </cfRule>
    <cfRule type="cellIs" dxfId="42" priority="2" operator="lessThan">
      <formula>50</formula>
    </cfRule>
    <cfRule type="cellIs" dxfId="41" priority="10" operator="greaterThanOrEqual">
      <formula>90</formula>
    </cfRule>
  </conditionalFormatting>
  <conditionalFormatting sqref="V7:W122 Z7:AA122">
    <cfRule type="cellIs" dxfId="40" priority="15" operator="equal">
      <formula>"-"</formula>
    </cfRule>
    <cfRule type="cellIs" dxfId="39" priority="16" operator="equal">
      <formula>0</formula>
    </cfRule>
    <cfRule type="cellIs" dxfId="38" priority="17" operator="between">
      <formula>0.1</formula>
      <formula>10</formula>
    </cfRule>
    <cfRule type="cellIs" dxfId="37" priority="18" operator="greaterThanOrEqual">
      <formula>10</formula>
    </cfRule>
  </conditionalFormatting>
  <conditionalFormatting sqref="V7:AA122">
    <cfRule type="containsBlanks" dxfId="36" priority="5">
      <formula>LEN(TRIM(V7))=0</formula>
    </cfRule>
  </conditionalFormatting>
  <conditionalFormatting sqref="AB7:AC122 AF7:AF122 AG7:AG122">
    <cfRule type="containsBlanks" dxfId="35" priority="41">
      <formula>LEN(TRIM(AB7))=0</formula>
    </cfRule>
  </conditionalFormatting>
  <conditionalFormatting sqref="AB7:AC122 AF7:AG122">
    <cfRule type="cellIs" dxfId="34" priority="14" operator="greaterThanOrEqual">
      <formula>10</formula>
    </cfRule>
    <cfRule type="containsBlanks" dxfId="33" priority="4">
      <formula>LEN(TRIM(AB7))=0</formula>
    </cfRule>
  </conditionalFormatting>
  <conditionalFormatting sqref="AB7:AC122 AF7:AG122">
    <cfRule type="cellIs" dxfId="32" priority="13" operator="between">
      <formula>0.1</formula>
      <formula>9.99</formula>
    </cfRule>
  </conditionalFormatting>
  <conditionalFormatting sqref="AB7:AC122 AF7:AG122">
    <cfRule type="cellIs" dxfId="31" priority="12" operator="equal">
      <formula>0</formula>
    </cfRule>
  </conditionalFormatting>
  <conditionalFormatting sqref="AB7:AG122">
    <cfRule type="cellIs" dxfId="30" priority="3" operator="equal">
      <formula>"-"</formula>
    </cfRule>
  </conditionalFormatting>
  <conditionalFormatting sqref="T7:T122">
    <cfRule type="cellIs" dxfId="29" priority="9" operator="between">
      <formula>$T$6</formula>
      <formula>90</formula>
    </cfRule>
    <cfRule type="cellIs" dxfId="28" priority="8" operator="between">
      <formula>50</formula>
      <formula>$T$6</formula>
    </cfRule>
  </conditionalFormatting>
  <conditionalFormatting sqref="U7:U122">
    <cfRule type="cellIs" dxfId="27" priority="7" operator="between">
      <formula>90</formula>
      <formula>$U$6</formula>
    </cfRule>
    <cfRule type="cellIs" dxfId="26" priority="6" operator="between">
      <formula>$U$6</formula>
      <formula>50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131</v>
      </c>
    </row>
    <row r="2" spans="1:16" ht="18" customHeight="1" x14ac:dyDescent="0.25">
      <c r="A2" s="4"/>
      <c r="B2" s="4"/>
      <c r="C2" s="479" t="s">
        <v>138</v>
      </c>
      <c r="D2" s="479"/>
      <c r="E2" s="66"/>
      <c r="F2" s="66"/>
      <c r="G2" s="66"/>
      <c r="H2" s="66"/>
      <c r="I2" s="26">
        <v>2018</v>
      </c>
      <c r="J2" s="4"/>
      <c r="K2" s="27"/>
      <c r="L2" s="17" t="s">
        <v>133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30"/>
      <c r="L3" s="17" t="s">
        <v>132</v>
      </c>
    </row>
    <row r="4" spans="1:16" ht="18" customHeight="1" thickBot="1" x14ac:dyDescent="0.3">
      <c r="A4" s="482" t="s">
        <v>0</v>
      </c>
      <c r="B4" s="484" t="s">
        <v>1</v>
      </c>
      <c r="C4" s="484" t="s">
        <v>2</v>
      </c>
      <c r="D4" s="489" t="s">
        <v>3</v>
      </c>
      <c r="E4" s="491" t="s">
        <v>130</v>
      </c>
      <c r="F4" s="492"/>
      <c r="G4" s="492"/>
      <c r="H4" s="493"/>
      <c r="I4" s="486" t="s">
        <v>99</v>
      </c>
      <c r="J4" s="4"/>
      <c r="K4" s="18"/>
      <c r="L4" s="17" t="s">
        <v>134</v>
      </c>
    </row>
    <row r="5" spans="1:16" ht="30" customHeight="1" thickBot="1" x14ac:dyDescent="0.3">
      <c r="A5" s="483"/>
      <c r="B5" s="485"/>
      <c r="C5" s="485"/>
      <c r="D5" s="490"/>
      <c r="E5" s="3">
        <v>2</v>
      </c>
      <c r="F5" s="3">
        <v>3</v>
      </c>
      <c r="G5" s="3">
        <v>4</v>
      </c>
      <c r="H5" s="3">
        <v>5</v>
      </c>
      <c r="I5" s="487"/>
      <c r="J5" s="4"/>
      <c r="K5" s="86" t="s">
        <v>124</v>
      </c>
      <c r="L5" s="87" t="s">
        <v>125</v>
      </c>
      <c r="M5" s="87" t="s">
        <v>129</v>
      </c>
      <c r="N5" s="87" t="s">
        <v>127</v>
      </c>
      <c r="O5" s="88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2719</v>
      </c>
      <c r="E6" s="153">
        <v>2.0466981132075466</v>
      </c>
      <c r="F6" s="153">
        <v>40.291698113207538</v>
      </c>
      <c r="G6" s="153">
        <v>37.463805031446547</v>
      </c>
      <c r="H6" s="153">
        <v>20.197327044025155</v>
      </c>
      <c r="I6" s="113">
        <v>3.78</v>
      </c>
      <c r="J6" s="21"/>
      <c r="K6" s="442">
        <f>D6</f>
        <v>2719</v>
      </c>
      <c r="L6" s="443">
        <f>L7+L8+L17+L30+L48+L68+L83+L115</f>
        <v>1599.9929999999999</v>
      </c>
      <c r="M6" s="331">
        <f t="shared" ref="M6:M69" si="0">G6+H6</f>
        <v>57.661132075471698</v>
      </c>
      <c r="N6" s="443">
        <f>N7+N8+N17+N30+N48+N68+N83+N115</f>
        <v>46.999700000000004</v>
      </c>
      <c r="O6" s="463">
        <f t="shared" ref="O6:O69" si="1">E6</f>
        <v>2.0466981132075466</v>
      </c>
      <c r="P6" s="58"/>
    </row>
    <row r="7" spans="1:16" ht="15" customHeight="1" thickBot="1" x14ac:dyDescent="0.3">
      <c r="A7" s="154">
        <v>1</v>
      </c>
      <c r="B7" s="152">
        <v>50050</v>
      </c>
      <c r="C7" s="157" t="s">
        <v>55</v>
      </c>
      <c r="D7" s="287">
        <v>12</v>
      </c>
      <c r="E7" s="299"/>
      <c r="F7" s="258">
        <v>25</v>
      </c>
      <c r="G7" s="258">
        <v>66.67</v>
      </c>
      <c r="H7" s="299">
        <v>8.33</v>
      </c>
      <c r="I7" s="151">
        <f>(E7*2+F7*3+G7*4+H7*5)/100</f>
        <v>3.8332999999999999</v>
      </c>
      <c r="J7" s="64"/>
      <c r="K7" s="89">
        <f t="shared" ref="K7:K67" si="2">D7</f>
        <v>12</v>
      </c>
      <c r="L7" s="90">
        <f t="shared" ref="L7" si="3">M7*K7/100</f>
        <v>9</v>
      </c>
      <c r="M7" s="91">
        <f t="shared" si="0"/>
        <v>75</v>
      </c>
      <c r="N7" s="90">
        <f t="shared" ref="N7" si="4">O7*K7/100</f>
        <v>0</v>
      </c>
      <c r="O7" s="92">
        <f t="shared" si="1"/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256</v>
      </c>
      <c r="E8" s="81">
        <v>0.255</v>
      </c>
      <c r="F8" s="81">
        <v>29.756249999999998</v>
      </c>
      <c r="G8" s="81">
        <v>35.413749999999993</v>
      </c>
      <c r="H8" s="81">
        <v>34.572499999999998</v>
      </c>
      <c r="I8" s="41">
        <f>AVERAGE(I9:I16)</f>
        <v>4.0429624999999998</v>
      </c>
      <c r="J8" s="21"/>
      <c r="K8" s="452">
        <f t="shared" si="2"/>
        <v>256</v>
      </c>
      <c r="L8" s="453">
        <f>SUM(L9:L16)</f>
        <v>188.99590000000001</v>
      </c>
      <c r="M8" s="462">
        <f t="shared" si="0"/>
        <v>69.986249999999984</v>
      </c>
      <c r="N8" s="453">
        <f>SUM(N9:N16)</f>
        <v>0.99960000000000004</v>
      </c>
      <c r="O8" s="460">
        <f t="shared" si="1"/>
        <v>0.255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401">
        <v>56</v>
      </c>
      <c r="E9" s="144"/>
      <c r="F9" s="144">
        <v>19.64</v>
      </c>
      <c r="G9" s="144">
        <v>57.14</v>
      </c>
      <c r="H9" s="144">
        <v>23.21</v>
      </c>
      <c r="I9" s="43">
        <f t="shared" ref="I9:I69" si="5">(E9*2+F9*3+G9*4+H9*5)/100</f>
        <v>4.0353000000000003</v>
      </c>
      <c r="J9" s="21"/>
      <c r="K9" s="97">
        <f t="shared" si="2"/>
        <v>56</v>
      </c>
      <c r="L9" s="98">
        <f t="shared" ref="L9:L69" si="6">M9*K9/100</f>
        <v>44.995999999999995</v>
      </c>
      <c r="M9" s="99">
        <f t="shared" si="0"/>
        <v>80.349999999999994</v>
      </c>
      <c r="N9" s="98">
        <f t="shared" ref="N9:N69" si="7">O9*K9/100</f>
        <v>0</v>
      </c>
      <c r="O9" s="100">
        <f t="shared" si="1"/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01">
        <v>49</v>
      </c>
      <c r="E10" s="144">
        <v>2.04</v>
      </c>
      <c r="F10" s="144">
        <v>44.9</v>
      </c>
      <c r="G10" s="144">
        <v>32.65</v>
      </c>
      <c r="H10" s="144">
        <v>20.41</v>
      </c>
      <c r="I10" s="43">
        <f t="shared" si="5"/>
        <v>3.7143000000000002</v>
      </c>
      <c r="J10" s="21"/>
      <c r="K10" s="97">
        <f t="shared" si="2"/>
        <v>49</v>
      </c>
      <c r="L10" s="98">
        <f t="shared" si="6"/>
        <v>25.999400000000001</v>
      </c>
      <c r="M10" s="99">
        <f t="shared" si="0"/>
        <v>53.06</v>
      </c>
      <c r="N10" s="98">
        <f t="shared" si="7"/>
        <v>0.99960000000000004</v>
      </c>
      <c r="O10" s="100">
        <f t="shared" si="1"/>
        <v>2.04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01">
        <v>49</v>
      </c>
      <c r="E11" s="231"/>
      <c r="F11" s="231">
        <v>2.04</v>
      </c>
      <c r="G11" s="231">
        <v>18.37</v>
      </c>
      <c r="H11" s="297">
        <v>79.59</v>
      </c>
      <c r="I11" s="46">
        <f t="shared" si="5"/>
        <v>4.775500000000001</v>
      </c>
      <c r="J11" s="21"/>
      <c r="K11" s="97">
        <f t="shared" si="2"/>
        <v>49</v>
      </c>
      <c r="L11" s="98">
        <f t="shared" si="6"/>
        <v>48.000399999999999</v>
      </c>
      <c r="M11" s="99">
        <f t="shared" si="0"/>
        <v>97.960000000000008</v>
      </c>
      <c r="N11" s="98">
        <f t="shared" si="7"/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02">
        <v>15</v>
      </c>
      <c r="E12" s="231"/>
      <c r="F12" s="231">
        <v>13.33</v>
      </c>
      <c r="G12" s="231">
        <v>26.67</v>
      </c>
      <c r="H12" s="296">
        <v>60</v>
      </c>
      <c r="I12" s="43">
        <f t="shared" si="5"/>
        <v>4.4667000000000003</v>
      </c>
      <c r="J12" s="21"/>
      <c r="K12" s="97">
        <f t="shared" si="2"/>
        <v>15</v>
      </c>
      <c r="L12" s="98">
        <f t="shared" si="6"/>
        <v>13.000499999999999</v>
      </c>
      <c r="M12" s="99">
        <f t="shared" si="0"/>
        <v>86.67</v>
      </c>
      <c r="N12" s="98">
        <f t="shared" si="7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01">
        <v>7</v>
      </c>
      <c r="E13" s="231"/>
      <c r="F13" s="231">
        <v>42.86</v>
      </c>
      <c r="G13" s="231">
        <v>28.57</v>
      </c>
      <c r="H13" s="231">
        <v>28.57</v>
      </c>
      <c r="I13" s="43">
        <f t="shared" si="5"/>
        <v>3.8571</v>
      </c>
      <c r="J13" s="21"/>
      <c r="K13" s="97">
        <f t="shared" si="2"/>
        <v>7</v>
      </c>
      <c r="L13" s="98">
        <f t="shared" si="6"/>
        <v>3.9998</v>
      </c>
      <c r="M13" s="99">
        <f t="shared" si="0"/>
        <v>57.14</v>
      </c>
      <c r="N13" s="98">
        <f t="shared" si="7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01">
        <v>28</v>
      </c>
      <c r="E14" s="144"/>
      <c r="F14" s="144">
        <v>10.71</v>
      </c>
      <c r="G14" s="144">
        <v>53.57</v>
      </c>
      <c r="H14" s="144">
        <v>35.71</v>
      </c>
      <c r="I14" s="43">
        <f t="shared" si="5"/>
        <v>4.2496</v>
      </c>
      <c r="J14" s="21"/>
      <c r="K14" s="97">
        <f t="shared" si="2"/>
        <v>28</v>
      </c>
      <c r="L14" s="98">
        <f t="shared" si="6"/>
        <v>24.9984</v>
      </c>
      <c r="M14" s="99">
        <f t="shared" si="0"/>
        <v>89.28</v>
      </c>
      <c r="N14" s="98">
        <f t="shared" si="7"/>
        <v>0</v>
      </c>
      <c r="O14" s="100">
        <f t="shared" si="1"/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01">
        <v>34</v>
      </c>
      <c r="E15" s="231"/>
      <c r="F15" s="231">
        <v>32.35</v>
      </c>
      <c r="G15" s="231">
        <v>44.12</v>
      </c>
      <c r="H15" s="296">
        <v>23.53</v>
      </c>
      <c r="I15" s="43">
        <f t="shared" si="5"/>
        <v>3.9117999999999995</v>
      </c>
      <c r="J15" s="21"/>
      <c r="K15" s="97">
        <f t="shared" si="2"/>
        <v>34</v>
      </c>
      <c r="L15" s="98">
        <f t="shared" si="6"/>
        <v>23.001000000000005</v>
      </c>
      <c r="M15" s="99">
        <f t="shared" si="0"/>
        <v>67.650000000000006</v>
      </c>
      <c r="N15" s="98">
        <f t="shared" si="7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401">
        <v>18</v>
      </c>
      <c r="E16" s="231"/>
      <c r="F16" s="231">
        <v>72.22</v>
      </c>
      <c r="G16" s="231">
        <v>22.22</v>
      </c>
      <c r="H16" s="231">
        <v>5.56</v>
      </c>
      <c r="I16" s="45">
        <f t="shared" si="5"/>
        <v>3.3333999999999997</v>
      </c>
      <c r="J16" s="21"/>
      <c r="K16" s="101">
        <f t="shared" si="2"/>
        <v>18</v>
      </c>
      <c r="L16" s="102">
        <f t="shared" si="6"/>
        <v>5.0004</v>
      </c>
      <c r="M16" s="103">
        <f t="shared" si="0"/>
        <v>27.779999999999998</v>
      </c>
      <c r="N16" s="102">
        <f t="shared" si="7"/>
        <v>0</v>
      </c>
      <c r="O16" s="104">
        <f t="shared" si="1"/>
        <v>0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256</v>
      </c>
      <c r="E17" s="38">
        <v>3.2300000000000004</v>
      </c>
      <c r="F17" s="38">
        <v>31.355</v>
      </c>
      <c r="G17" s="38">
        <v>47.016666666666659</v>
      </c>
      <c r="H17" s="38">
        <v>18.400000000000002</v>
      </c>
      <c r="I17" s="39">
        <f>AVERAGE(I18:I29)</f>
        <v>3.8059166666666662</v>
      </c>
      <c r="J17" s="21"/>
      <c r="K17" s="452">
        <f t="shared" si="2"/>
        <v>256</v>
      </c>
      <c r="L17" s="453">
        <f>SUM(L18:L29)</f>
        <v>159.00369999999998</v>
      </c>
      <c r="M17" s="462">
        <f t="shared" si="0"/>
        <v>65.416666666666657</v>
      </c>
      <c r="N17" s="453">
        <f>SUM(N18:N29)</f>
        <v>9.0044000000000004</v>
      </c>
      <c r="O17" s="460">
        <f t="shared" si="1"/>
        <v>3.2300000000000004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404">
        <v>20</v>
      </c>
      <c r="E18" s="144"/>
      <c r="F18" s="144">
        <v>40</v>
      </c>
      <c r="G18" s="144">
        <v>45</v>
      </c>
      <c r="H18" s="144">
        <v>15</v>
      </c>
      <c r="I18" s="42">
        <f t="shared" ref="I18:I20" si="8">(E18*2+F18*3+G18*4+H18*5)/100</f>
        <v>3.75</v>
      </c>
      <c r="J18" s="21"/>
      <c r="K18" s="93">
        <f t="shared" si="2"/>
        <v>20</v>
      </c>
      <c r="L18" s="94">
        <f t="shared" ref="L18:L20" si="9">M18*K18/100</f>
        <v>12</v>
      </c>
      <c r="M18" s="95">
        <f t="shared" si="0"/>
        <v>60</v>
      </c>
      <c r="N18" s="94">
        <f t="shared" ref="N18:N20" si="10">O18*K18/100</f>
        <v>0</v>
      </c>
      <c r="O18" s="96">
        <f t="shared" si="1"/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403">
        <v>5</v>
      </c>
      <c r="E19" s="144"/>
      <c r="F19" s="144">
        <v>20</v>
      </c>
      <c r="G19" s="144">
        <v>40</v>
      </c>
      <c r="H19" s="144">
        <v>40</v>
      </c>
      <c r="I19" s="43">
        <f t="shared" si="8"/>
        <v>4.2</v>
      </c>
      <c r="J19" s="21"/>
      <c r="K19" s="97">
        <f t="shared" si="2"/>
        <v>5</v>
      </c>
      <c r="L19" s="98">
        <f t="shared" si="9"/>
        <v>4</v>
      </c>
      <c r="M19" s="99">
        <f t="shared" si="0"/>
        <v>80</v>
      </c>
      <c r="N19" s="98">
        <f t="shared" si="10"/>
        <v>0</v>
      </c>
      <c r="O19" s="100">
        <f t="shared" si="1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03">
        <v>30</v>
      </c>
      <c r="E20" s="144"/>
      <c r="F20" s="144">
        <v>20</v>
      </c>
      <c r="G20" s="144">
        <v>36.67</v>
      </c>
      <c r="H20" s="144">
        <v>43.33</v>
      </c>
      <c r="I20" s="43">
        <f t="shared" si="8"/>
        <v>4.2332999999999998</v>
      </c>
      <c r="J20" s="21"/>
      <c r="K20" s="97">
        <f t="shared" si="2"/>
        <v>30</v>
      </c>
      <c r="L20" s="98">
        <f t="shared" si="9"/>
        <v>24</v>
      </c>
      <c r="M20" s="99">
        <f t="shared" si="0"/>
        <v>80</v>
      </c>
      <c r="N20" s="98">
        <f t="shared" si="10"/>
        <v>0</v>
      </c>
      <c r="O20" s="100">
        <f t="shared" si="1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03">
        <v>54</v>
      </c>
      <c r="E21" s="231"/>
      <c r="F21" s="231">
        <v>12.96</v>
      </c>
      <c r="G21" s="231">
        <v>55.56</v>
      </c>
      <c r="H21" s="231">
        <v>31.48</v>
      </c>
      <c r="I21" s="43">
        <f t="shared" si="5"/>
        <v>4.1852</v>
      </c>
      <c r="J21" s="21"/>
      <c r="K21" s="97">
        <f t="shared" si="2"/>
        <v>54</v>
      </c>
      <c r="L21" s="98">
        <f t="shared" si="6"/>
        <v>47.00160000000001</v>
      </c>
      <c r="M21" s="99">
        <f t="shared" si="0"/>
        <v>87.04</v>
      </c>
      <c r="N21" s="98">
        <f t="shared" si="7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03">
        <v>32</v>
      </c>
      <c r="E22" s="231">
        <v>3.13</v>
      </c>
      <c r="F22" s="231">
        <v>31.25</v>
      </c>
      <c r="G22" s="231">
        <v>34.380000000000003</v>
      </c>
      <c r="H22" s="231">
        <v>31.25</v>
      </c>
      <c r="I22" s="43">
        <f t="shared" si="5"/>
        <v>3.9378000000000002</v>
      </c>
      <c r="J22" s="21"/>
      <c r="K22" s="97">
        <f t="shared" si="2"/>
        <v>32</v>
      </c>
      <c r="L22" s="98">
        <f t="shared" si="6"/>
        <v>21.0016</v>
      </c>
      <c r="M22" s="99">
        <f t="shared" si="0"/>
        <v>65.63</v>
      </c>
      <c r="N22" s="98">
        <f t="shared" si="7"/>
        <v>1.0016</v>
      </c>
      <c r="O22" s="100">
        <f t="shared" si="1"/>
        <v>3.13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03">
        <v>14</v>
      </c>
      <c r="E23" s="229"/>
      <c r="F23" s="229">
        <v>42.86</v>
      </c>
      <c r="G23" s="229">
        <v>42.86</v>
      </c>
      <c r="H23" s="167">
        <v>14.29</v>
      </c>
      <c r="I23" s="43">
        <f t="shared" si="5"/>
        <v>3.7146999999999997</v>
      </c>
      <c r="J23" s="21"/>
      <c r="K23" s="97">
        <f t="shared" si="2"/>
        <v>14</v>
      </c>
      <c r="L23" s="98">
        <f t="shared" si="6"/>
        <v>8.0009999999999994</v>
      </c>
      <c r="M23" s="99">
        <f t="shared" si="0"/>
        <v>57.15</v>
      </c>
      <c r="N23" s="98">
        <f t="shared" si="7"/>
        <v>0</v>
      </c>
      <c r="O23" s="100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03">
        <v>39</v>
      </c>
      <c r="E24" s="144">
        <v>10.26</v>
      </c>
      <c r="F24" s="144">
        <v>46.15</v>
      </c>
      <c r="G24" s="144">
        <v>28.21</v>
      </c>
      <c r="H24" s="144">
        <v>15.38</v>
      </c>
      <c r="I24" s="43">
        <f t="shared" si="5"/>
        <v>3.4871000000000003</v>
      </c>
      <c r="J24" s="21"/>
      <c r="K24" s="97">
        <f t="shared" si="2"/>
        <v>39</v>
      </c>
      <c r="L24" s="98">
        <f t="shared" si="6"/>
        <v>17.000100000000003</v>
      </c>
      <c r="M24" s="99">
        <f t="shared" si="0"/>
        <v>43.59</v>
      </c>
      <c r="N24" s="98">
        <f t="shared" si="7"/>
        <v>4.0014000000000003</v>
      </c>
      <c r="O24" s="100">
        <f t="shared" si="1"/>
        <v>10.26</v>
      </c>
    </row>
    <row r="25" spans="1:16" s="1" customFormat="1" ht="15" customHeight="1" x14ac:dyDescent="0.25">
      <c r="A25" s="282">
        <v>8</v>
      </c>
      <c r="B25" s="285">
        <v>20550</v>
      </c>
      <c r="C25" s="286" t="s">
        <v>17</v>
      </c>
      <c r="D25" s="405">
        <v>1</v>
      </c>
      <c r="E25" s="144"/>
      <c r="F25" s="144"/>
      <c r="G25" s="144">
        <v>100</v>
      </c>
      <c r="H25" s="144"/>
      <c r="I25" s="43">
        <f t="shared" si="5"/>
        <v>4</v>
      </c>
      <c r="J25" s="21"/>
      <c r="K25" s="97">
        <f t="shared" si="2"/>
        <v>1</v>
      </c>
      <c r="L25" s="98">
        <f t="shared" si="6"/>
        <v>1</v>
      </c>
      <c r="M25" s="99">
        <f t="shared" si="0"/>
        <v>100</v>
      </c>
      <c r="N25" s="98">
        <f t="shared" si="7"/>
        <v>0</v>
      </c>
      <c r="O25" s="100">
        <f t="shared" si="1"/>
        <v>0</v>
      </c>
    </row>
    <row r="26" spans="1:16" s="1" customFormat="1" ht="15" customHeight="1" x14ac:dyDescent="0.25">
      <c r="A26" s="282">
        <v>9</v>
      </c>
      <c r="B26" s="48">
        <v>20630</v>
      </c>
      <c r="C26" s="19" t="s">
        <v>18</v>
      </c>
      <c r="D26" s="405">
        <v>23</v>
      </c>
      <c r="E26" s="231">
        <v>8.6999999999999993</v>
      </c>
      <c r="F26" s="231">
        <v>73.91</v>
      </c>
      <c r="G26" s="231">
        <v>17.39</v>
      </c>
      <c r="H26" s="144"/>
      <c r="I26" s="43">
        <f t="shared" si="5"/>
        <v>3.0869</v>
      </c>
      <c r="J26" s="21"/>
      <c r="K26" s="97">
        <f t="shared" si="2"/>
        <v>23</v>
      </c>
      <c r="L26" s="98">
        <f t="shared" si="6"/>
        <v>3.9997000000000003</v>
      </c>
      <c r="M26" s="99">
        <f t="shared" si="0"/>
        <v>17.39</v>
      </c>
      <c r="N26" s="111">
        <f t="shared" si="7"/>
        <v>2.0009999999999999</v>
      </c>
      <c r="O26" s="100">
        <f t="shared" si="1"/>
        <v>8.6999999999999993</v>
      </c>
    </row>
    <row r="27" spans="1:16" s="1" customFormat="1" ht="15" customHeight="1" x14ac:dyDescent="0.25">
      <c r="A27" s="282">
        <v>10</v>
      </c>
      <c r="B27" s="48">
        <v>20810</v>
      </c>
      <c r="C27" s="19" t="s">
        <v>19</v>
      </c>
      <c r="D27" s="405">
        <v>3</v>
      </c>
      <c r="E27" s="231"/>
      <c r="F27" s="231"/>
      <c r="G27" s="231">
        <v>100</v>
      </c>
      <c r="H27" s="144"/>
      <c r="I27" s="43">
        <f t="shared" si="5"/>
        <v>4</v>
      </c>
      <c r="J27" s="21"/>
      <c r="K27" s="97">
        <f t="shared" si="2"/>
        <v>3</v>
      </c>
      <c r="L27" s="98">
        <f t="shared" si="6"/>
        <v>3</v>
      </c>
      <c r="M27" s="99">
        <f t="shared" si="0"/>
        <v>100</v>
      </c>
      <c r="N27" s="111">
        <f t="shared" si="7"/>
        <v>0</v>
      </c>
      <c r="O27" s="100">
        <f t="shared" si="1"/>
        <v>0</v>
      </c>
    </row>
    <row r="28" spans="1:16" s="1" customFormat="1" ht="15" customHeight="1" x14ac:dyDescent="0.25">
      <c r="A28" s="282">
        <v>11</v>
      </c>
      <c r="B28" s="48">
        <v>20900</v>
      </c>
      <c r="C28" s="19" t="s">
        <v>20</v>
      </c>
      <c r="D28" s="405">
        <v>12</v>
      </c>
      <c r="E28" s="144">
        <v>16.670000000000002</v>
      </c>
      <c r="F28" s="144">
        <v>50</v>
      </c>
      <c r="G28" s="144">
        <v>25</v>
      </c>
      <c r="H28" s="144">
        <v>8.33</v>
      </c>
      <c r="I28" s="43">
        <f t="shared" si="5"/>
        <v>3.2499000000000002</v>
      </c>
      <c r="J28" s="21"/>
      <c r="K28" s="97">
        <f t="shared" si="2"/>
        <v>12</v>
      </c>
      <c r="L28" s="98">
        <f t="shared" si="6"/>
        <v>3.9995999999999996</v>
      </c>
      <c r="M28" s="99">
        <f t="shared" si="0"/>
        <v>33.33</v>
      </c>
      <c r="N28" s="111">
        <f t="shared" si="7"/>
        <v>2.0004000000000004</v>
      </c>
      <c r="O28" s="100">
        <f t="shared" si="1"/>
        <v>16.670000000000002</v>
      </c>
    </row>
    <row r="29" spans="1:16" s="1" customFormat="1" ht="15" customHeight="1" thickBot="1" x14ac:dyDescent="0.3">
      <c r="A29" s="282">
        <v>12</v>
      </c>
      <c r="B29" s="48">
        <v>21350</v>
      </c>
      <c r="C29" s="19" t="s">
        <v>22</v>
      </c>
      <c r="D29" s="406">
        <v>23</v>
      </c>
      <c r="E29" s="144"/>
      <c r="F29" s="144">
        <v>39.130000000000003</v>
      </c>
      <c r="G29" s="144">
        <v>39.130000000000003</v>
      </c>
      <c r="H29" s="144">
        <v>21.74</v>
      </c>
      <c r="I29" s="43">
        <f t="shared" si="5"/>
        <v>3.8261000000000003</v>
      </c>
      <c r="J29" s="21"/>
      <c r="K29" s="97">
        <f t="shared" si="2"/>
        <v>23</v>
      </c>
      <c r="L29" s="98">
        <f t="shared" si="6"/>
        <v>14.000100000000002</v>
      </c>
      <c r="M29" s="99">
        <f t="shared" si="0"/>
        <v>60.870000000000005</v>
      </c>
      <c r="N29" s="111">
        <f t="shared" si="7"/>
        <v>0</v>
      </c>
      <c r="O29" s="100">
        <f t="shared" si="1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402</v>
      </c>
      <c r="E30" s="38">
        <v>1.5129411764705882</v>
      </c>
      <c r="F30" s="38">
        <v>39.125882352941176</v>
      </c>
      <c r="G30" s="38">
        <v>37.962352941176469</v>
      </c>
      <c r="H30" s="38">
        <v>21.399411764705885</v>
      </c>
      <c r="I30" s="39">
        <f>AVERAGE(I31:I47)</f>
        <v>3.7925</v>
      </c>
      <c r="J30" s="21"/>
      <c r="K30" s="452">
        <f t="shared" si="2"/>
        <v>402</v>
      </c>
      <c r="L30" s="453">
        <f>SUM(L31:L47)</f>
        <v>236.00369999999995</v>
      </c>
      <c r="M30" s="462">
        <f t="shared" si="0"/>
        <v>59.361764705882351</v>
      </c>
      <c r="N30" s="453">
        <f>SUM(N31:N47)</f>
        <v>4.9992999999999999</v>
      </c>
      <c r="O30" s="460">
        <f t="shared" si="1"/>
        <v>1.5129411764705882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07">
        <v>43</v>
      </c>
      <c r="E31" s="231"/>
      <c r="F31" s="231">
        <v>39.53</v>
      </c>
      <c r="G31" s="231">
        <v>27.91</v>
      </c>
      <c r="H31" s="231">
        <v>32.56</v>
      </c>
      <c r="I31" s="42">
        <f t="shared" si="5"/>
        <v>3.9303000000000003</v>
      </c>
      <c r="J31" s="7"/>
      <c r="K31" s="93">
        <f t="shared" si="2"/>
        <v>43</v>
      </c>
      <c r="L31" s="94">
        <f t="shared" si="6"/>
        <v>26.002099999999999</v>
      </c>
      <c r="M31" s="95">
        <f t="shared" si="0"/>
        <v>60.47</v>
      </c>
      <c r="N31" s="94">
        <f t="shared" si="7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07">
        <v>67</v>
      </c>
      <c r="E32" s="144"/>
      <c r="F32" s="144">
        <v>34.33</v>
      </c>
      <c r="G32" s="144">
        <v>49.25</v>
      </c>
      <c r="H32" s="144">
        <v>16.420000000000002</v>
      </c>
      <c r="I32" s="43">
        <f t="shared" si="5"/>
        <v>3.8209000000000004</v>
      </c>
      <c r="J32" s="7"/>
      <c r="K32" s="97">
        <f t="shared" si="2"/>
        <v>67</v>
      </c>
      <c r="L32" s="98">
        <f t="shared" si="6"/>
        <v>43.998900000000006</v>
      </c>
      <c r="M32" s="99">
        <f t="shared" si="0"/>
        <v>65.67</v>
      </c>
      <c r="N32" s="98">
        <f t="shared" si="7"/>
        <v>0</v>
      </c>
      <c r="O32" s="100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07">
        <v>29</v>
      </c>
      <c r="E33" s="231"/>
      <c r="F33" s="231">
        <v>41.38</v>
      </c>
      <c r="G33" s="231">
        <v>51.72</v>
      </c>
      <c r="H33" s="231">
        <v>6.9</v>
      </c>
      <c r="I33" s="46">
        <f t="shared" si="5"/>
        <v>3.6551999999999998</v>
      </c>
      <c r="J33" s="7"/>
      <c r="K33" s="97">
        <f t="shared" si="2"/>
        <v>29</v>
      </c>
      <c r="L33" s="98">
        <f t="shared" si="6"/>
        <v>16.9998</v>
      </c>
      <c r="M33" s="99">
        <f t="shared" si="0"/>
        <v>58.62</v>
      </c>
      <c r="N33" s="98">
        <f t="shared" si="7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07">
        <v>49</v>
      </c>
      <c r="E34" s="231"/>
      <c r="F34" s="231">
        <v>28.57</v>
      </c>
      <c r="G34" s="231">
        <v>44.9</v>
      </c>
      <c r="H34" s="298">
        <v>26.53</v>
      </c>
      <c r="I34" s="43">
        <f t="shared" si="5"/>
        <v>3.9796000000000005</v>
      </c>
      <c r="J34" s="7"/>
      <c r="K34" s="97">
        <f t="shared" si="2"/>
        <v>49</v>
      </c>
      <c r="L34" s="98">
        <f t="shared" si="6"/>
        <v>35.000700000000002</v>
      </c>
      <c r="M34" s="99">
        <f t="shared" si="0"/>
        <v>71.430000000000007</v>
      </c>
      <c r="N34" s="98">
        <f t="shared" si="7"/>
        <v>0</v>
      </c>
      <c r="O34" s="100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07">
        <v>19</v>
      </c>
      <c r="E35" s="231"/>
      <c r="F35" s="231">
        <v>36.840000000000003</v>
      </c>
      <c r="G35" s="231">
        <v>36.840000000000003</v>
      </c>
      <c r="H35" s="296">
        <v>26.32</v>
      </c>
      <c r="I35" s="43">
        <f t="shared" si="5"/>
        <v>3.8948</v>
      </c>
      <c r="J35" s="7"/>
      <c r="K35" s="97">
        <f t="shared" si="2"/>
        <v>19</v>
      </c>
      <c r="L35" s="98">
        <f t="shared" si="6"/>
        <v>12.000399999999999</v>
      </c>
      <c r="M35" s="99">
        <f t="shared" si="0"/>
        <v>63.160000000000004</v>
      </c>
      <c r="N35" s="98">
        <f t="shared" si="7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407">
        <v>7</v>
      </c>
      <c r="E36" s="144"/>
      <c r="F36" s="144">
        <v>14.29</v>
      </c>
      <c r="G36" s="144">
        <v>14.29</v>
      </c>
      <c r="H36" s="144">
        <v>71.430000000000007</v>
      </c>
      <c r="I36" s="43">
        <f t="shared" si="5"/>
        <v>4.5718000000000005</v>
      </c>
      <c r="J36" s="7"/>
      <c r="K36" s="97">
        <f t="shared" si="2"/>
        <v>7</v>
      </c>
      <c r="L36" s="98">
        <f t="shared" si="6"/>
        <v>6.0004</v>
      </c>
      <c r="M36" s="99">
        <f t="shared" si="0"/>
        <v>85.72</v>
      </c>
      <c r="N36" s="98">
        <f t="shared" si="7"/>
        <v>0</v>
      </c>
      <c r="O36" s="100">
        <f t="shared" si="1"/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407">
        <v>18</v>
      </c>
      <c r="E37" s="231"/>
      <c r="F37" s="231">
        <v>27.78</v>
      </c>
      <c r="G37" s="231">
        <v>50</v>
      </c>
      <c r="H37" s="144">
        <v>22.22</v>
      </c>
      <c r="I37" s="43">
        <f t="shared" si="5"/>
        <v>3.9444000000000004</v>
      </c>
      <c r="J37" s="7"/>
      <c r="K37" s="97">
        <f t="shared" si="2"/>
        <v>18</v>
      </c>
      <c r="L37" s="98">
        <f t="shared" si="6"/>
        <v>12.999600000000001</v>
      </c>
      <c r="M37" s="99">
        <f t="shared" si="0"/>
        <v>72.22</v>
      </c>
      <c r="N37" s="111">
        <f t="shared" si="7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407">
        <v>6</v>
      </c>
      <c r="E38" s="144"/>
      <c r="F38" s="144">
        <v>33.33</v>
      </c>
      <c r="G38" s="144">
        <v>50</v>
      </c>
      <c r="H38" s="144">
        <v>16.670000000000002</v>
      </c>
      <c r="I38" s="43">
        <f t="shared" si="5"/>
        <v>3.8334000000000001</v>
      </c>
      <c r="J38" s="7"/>
      <c r="K38" s="97">
        <f t="shared" si="2"/>
        <v>6</v>
      </c>
      <c r="L38" s="98">
        <f t="shared" si="6"/>
        <v>4.0001999999999995</v>
      </c>
      <c r="M38" s="99">
        <f t="shared" si="0"/>
        <v>66.67</v>
      </c>
      <c r="N38" s="111">
        <f t="shared" si="7"/>
        <v>0</v>
      </c>
      <c r="O38" s="100">
        <f t="shared" si="1"/>
        <v>0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407">
        <v>18</v>
      </c>
      <c r="E39" s="144"/>
      <c r="F39" s="144">
        <v>83.33</v>
      </c>
      <c r="G39" s="144">
        <v>16.670000000000002</v>
      </c>
      <c r="H39" s="144"/>
      <c r="I39" s="43">
        <f t="shared" si="5"/>
        <v>3.1667000000000001</v>
      </c>
      <c r="J39" s="7"/>
      <c r="K39" s="97">
        <f t="shared" si="2"/>
        <v>18</v>
      </c>
      <c r="L39" s="98">
        <f t="shared" si="6"/>
        <v>3.0006000000000004</v>
      </c>
      <c r="M39" s="99">
        <f t="shared" si="0"/>
        <v>16.670000000000002</v>
      </c>
      <c r="N39" s="111">
        <f t="shared" si="7"/>
        <v>0</v>
      </c>
      <c r="O39" s="100">
        <f t="shared" si="1"/>
        <v>0</v>
      </c>
    </row>
    <row r="40" spans="1:15" s="1" customFormat="1" ht="15" customHeight="1" x14ac:dyDescent="0.25">
      <c r="A40" s="282">
        <v>10</v>
      </c>
      <c r="B40" s="285">
        <v>30500</v>
      </c>
      <c r="C40" s="284" t="s">
        <v>30</v>
      </c>
      <c r="D40" s="408">
        <v>2</v>
      </c>
      <c r="E40" s="144"/>
      <c r="F40" s="144"/>
      <c r="G40" s="144">
        <v>50</v>
      </c>
      <c r="H40" s="144">
        <v>50</v>
      </c>
      <c r="I40" s="43">
        <f t="shared" si="5"/>
        <v>4.5</v>
      </c>
      <c r="J40" s="7"/>
      <c r="K40" s="97">
        <f t="shared" si="2"/>
        <v>2</v>
      </c>
      <c r="L40" s="98">
        <f t="shared" si="6"/>
        <v>2</v>
      </c>
      <c r="M40" s="99">
        <f t="shared" si="0"/>
        <v>100</v>
      </c>
      <c r="N40" s="111">
        <f t="shared" si="7"/>
        <v>0</v>
      </c>
      <c r="O40" s="100">
        <f t="shared" si="1"/>
        <v>0</v>
      </c>
    </row>
    <row r="41" spans="1:15" s="1" customFormat="1" ht="15" customHeight="1" x14ac:dyDescent="0.25">
      <c r="A41" s="282">
        <v>11</v>
      </c>
      <c r="B41" s="48">
        <v>30530</v>
      </c>
      <c r="C41" s="19" t="s">
        <v>31</v>
      </c>
      <c r="D41" s="408">
        <v>28</v>
      </c>
      <c r="E41" s="144"/>
      <c r="F41" s="144">
        <v>67.86</v>
      </c>
      <c r="G41" s="144">
        <v>32.14</v>
      </c>
      <c r="H41" s="144"/>
      <c r="I41" s="43">
        <f t="shared" si="5"/>
        <v>3.3213999999999997</v>
      </c>
      <c r="J41" s="7"/>
      <c r="K41" s="97">
        <f t="shared" si="2"/>
        <v>28</v>
      </c>
      <c r="L41" s="98">
        <f t="shared" si="6"/>
        <v>8.9992000000000001</v>
      </c>
      <c r="M41" s="99">
        <f t="shared" si="0"/>
        <v>32.14</v>
      </c>
      <c r="N41" s="111">
        <f t="shared" si="7"/>
        <v>0</v>
      </c>
      <c r="O41" s="100">
        <f t="shared" si="1"/>
        <v>0</v>
      </c>
    </row>
    <row r="42" spans="1:15" s="1" customFormat="1" ht="15" customHeight="1" x14ac:dyDescent="0.25">
      <c r="A42" s="282">
        <v>12</v>
      </c>
      <c r="B42" s="48">
        <v>30640</v>
      </c>
      <c r="C42" s="19" t="s">
        <v>32</v>
      </c>
      <c r="D42" s="408">
        <v>35</v>
      </c>
      <c r="E42" s="231"/>
      <c r="F42" s="231">
        <v>11.43</v>
      </c>
      <c r="G42" s="231">
        <v>65.709999999999994</v>
      </c>
      <c r="H42" s="231">
        <v>22.86</v>
      </c>
      <c r="I42" s="43">
        <f t="shared" si="5"/>
        <v>4.1143000000000001</v>
      </c>
      <c r="J42" s="7"/>
      <c r="K42" s="97">
        <f t="shared" si="2"/>
        <v>35</v>
      </c>
      <c r="L42" s="98">
        <f t="shared" si="6"/>
        <v>30.999499999999998</v>
      </c>
      <c r="M42" s="99">
        <f t="shared" si="0"/>
        <v>88.57</v>
      </c>
      <c r="N42" s="111">
        <f t="shared" si="7"/>
        <v>0</v>
      </c>
      <c r="O42" s="100">
        <f t="shared" si="1"/>
        <v>0</v>
      </c>
    </row>
    <row r="43" spans="1:15" s="1" customFormat="1" ht="15" customHeight="1" x14ac:dyDescent="0.25">
      <c r="A43" s="282">
        <v>13</v>
      </c>
      <c r="B43" s="48">
        <v>30650</v>
      </c>
      <c r="C43" s="19" t="s">
        <v>33</v>
      </c>
      <c r="D43" s="408">
        <v>12</v>
      </c>
      <c r="E43" s="144">
        <v>8.33</v>
      </c>
      <c r="F43" s="144">
        <v>58.33</v>
      </c>
      <c r="G43" s="144">
        <v>33.33</v>
      </c>
      <c r="H43" s="144"/>
      <c r="I43" s="43">
        <f t="shared" si="5"/>
        <v>3.2497000000000003</v>
      </c>
      <c r="J43" s="7"/>
      <c r="K43" s="97">
        <f t="shared" si="2"/>
        <v>12</v>
      </c>
      <c r="L43" s="98">
        <f t="shared" si="6"/>
        <v>3.9995999999999996</v>
      </c>
      <c r="M43" s="99">
        <f t="shared" si="0"/>
        <v>33.33</v>
      </c>
      <c r="N43" s="98">
        <f t="shared" si="7"/>
        <v>0.99960000000000004</v>
      </c>
      <c r="O43" s="100">
        <f t="shared" si="1"/>
        <v>8.33</v>
      </c>
    </row>
    <row r="44" spans="1:15" s="1" customFormat="1" ht="15" customHeight="1" x14ac:dyDescent="0.25">
      <c r="A44" s="282">
        <v>14</v>
      </c>
      <c r="B44" s="48">
        <v>30790</v>
      </c>
      <c r="C44" s="19" t="s">
        <v>34</v>
      </c>
      <c r="D44" s="408">
        <v>8</v>
      </c>
      <c r="E44" s="231"/>
      <c r="F44" s="231">
        <v>62.5</v>
      </c>
      <c r="G44" s="231">
        <v>37.5</v>
      </c>
      <c r="H44" s="231"/>
      <c r="I44" s="43">
        <f t="shared" si="5"/>
        <v>3.375</v>
      </c>
      <c r="J44" s="7"/>
      <c r="K44" s="97">
        <f t="shared" si="2"/>
        <v>8</v>
      </c>
      <c r="L44" s="98">
        <f t="shared" si="6"/>
        <v>3</v>
      </c>
      <c r="M44" s="99">
        <f t="shared" si="0"/>
        <v>37.5</v>
      </c>
      <c r="N44" s="98">
        <f t="shared" si="7"/>
        <v>0</v>
      </c>
      <c r="O44" s="100">
        <f t="shared" si="1"/>
        <v>0</v>
      </c>
    </row>
    <row r="45" spans="1:15" s="1" customFormat="1" ht="15" customHeight="1" x14ac:dyDescent="0.25">
      <c r="A45" s="282">
        <v>15</v>
      </c>
      <c r="B45" s="48">
        <v>30890</v>
      </c>
      <c r="C45" s="19" t="s">
        <v>35</v>
      </c>
      <c r="D45" s="409">
        <v>23</v>
      </c>
      <c r="E45" s="144">
        <v>17.39</v>
      </c>
      <c r="F45" s="144">
        <v>65.22</v>
      </c>
      <c r="G45" s="144">
        <v>17.39</v>
      </c>
      <c r="H45" s="144"/>
      <c r="I45" s="43">
        <f t="shared" si="5"/>
        <v>3</v>
      </c>
      <c r="J45" s="7"/>
      <c r="K45" s="97">
        <f t="shared" si="2"/>
        <v>23</v>
      </c>
      <c r="L45" s="98">
        <f t="shared" si="6"/>
        <v>3.9997000000000003</v>
      </c>
      <c r="M45" s="99">
        <f t="shared" si="0"/>
        <v>17.39</v>
      </c>
      <c r="N45" s="111">
        <f t="shared" si="7"/>
        <v>3.9997000000000003</v>
      </c>
      <c r="O45" s="100">
        <f t="shared" si="1"/>
        <v>17.39</v>
      </c>
    </row>
    <row r="46" spans="1:15" s="1" customFormat="1" ht="15" customHeight="1" x14ac:dyDescent="0.25">
      <c r="A46" s="282">
        <v>16</v>
      </c>
      <c r="B46" s="285">
        <v>30940</v>
      </c>
      <c r="C46" s="286" t="s">
        <v>36</v>
      </c>
      <c r="D46" s="409">
        <v>32</v>
      </c>
      <c r="E46" s="144"/>
      <c r="F46" s="144">
        <v>43.75</v>
      </c>
      <c r="G46" s="144">
        <v>34.380000000000003</v>
      </c>
      <c r="H46" s="144">
        <v>21.88</v>
      </c>
      <c r="I46" s="43">
        <f t="shared" si="5"/>
        <v>3.7816999999999994</v>
      </c>
      <c r="J46" s="7"/>
      <c r="K46" s="97">
        <f t="shared" si="2"/>
        <v>32</v>
      </c>
      <c r="L46" s="98">
        <f t="shared" si="6"/>
        <v>18.003200000000003</v>
      </c>
      <c r="M46" s="99">
        <f t="shared" si="0"/>
        <v>56.260000000000005</v>
      </c>
      <c r="N46" s="111">
        <f t="shared" si="7"/>
        <v>0</v>
      </c>
      <c r="O46" s="100">
        <f t="shared" si="1"/>
        <v>0</v>
      </c>
    </row>
    <row r="47" spans="1:15" s="1" customFormat="1" ht="15" customHeight="1" thickBot="1" x14ac:dyDescent="0.3">
      <c r="A47" s="282">
        <v>17</v>
      </c>
      <c r="B47" s="48">
        <v>31480</v>
      </c>
      <c r="C47" s="19" t="s">
        <v>38</v>
      </c>
      <c r="D47" s="410">
        <v>6</v>
      </c>
      <c r="E47" s="144"/>
      <c r="F47" s="144">
        <v>16.670000000000002</v>
      </c>
      <c r="G47" s="144">
        <v>33.33</v>
      </c>
      <c r="H47" s="144">
        <v>50</v>
      </c>
      <c r="I47" s="43">
        <f t="shared" si="5"/>
        <v>4.3332999999999995</v>
      </c>
      <c r="J47" s="7"/>
      <c r="K47" s="97">
        <f t="shared" si="2"/>
        <v>6</v>
      </c>
      <c r="L47" s="98">
        <f t="shared" si="6"/>
        <v>4.9998000000000005</v>
      </c>
      <c r="M47" s="99">
        <f t="shared" si="0"/>
        <v>83.33</v>
      </c>
      <c r="N47" s="98">
        <f t="shared" si="7"/>
        <v>0</v>
      </c>
      <c r="O47" s="100">
        <f t="shared" si="1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476</v>
      </c>
      <c r="E48" s="82">
        <v>1.9615789473684209</v>
      </c>
      <c r="F48" s="82">
        <v>38.89368421052631</v>
      </c>
      <c r="G48" s="82">
        <v>33.48947368421053</v>
      </c>
      <c r="H48" s="82">
        <v>25.654736842105262</v>
      </c>
      <c r="I48" s="41">
        <f>AVERAGE(I49:I67)</f>
        <v>3.8283578947368428</v>
      </c>
      <c r="J48" s="21"/>
      <c r="K48" s="452">
        <f t="shared" si="2"/>
        <v>476</v>
      </c>
      <c r="L48" s="453">
        <f>SUM(L49:L67)</f>
        <v>282.00040000000001</v>
      </c>
      <c r="M48" s="462">
        <f t="shared" si="0"/>
        <v>59.144210526315788</v>
      </c>
      <c r="N48" s="453">
        <f>SUM(N49:N67)</f>
        <v>7.9984000000000002</v>
      </c>
      <c r="O48" s="460">
        <f t="shared" si="1"/>
        <v>1.9615789473684209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412">
        <v>46</v>
      </c>
      <c r="E49" s="231"/>
      <c r="F49" s="231">
        <v>17.39</v>
      </c>
      <c r="G49" s="231">
        <v>45.65</v>
      </c>
      <c r="H49" s="231">
        <v>36.96</v>
      </c>
      <c r="I49" s="42">
        <f t="shared" si="5"/>
        <v>4.1956999999999995</v>
      </c>
      <c r="J49" s="21"/>
      <c r="K49" s="93">
        <f t="shared" si="2"/>
        <v>46</v>
      </c>
      <c r="L49" s="94">
        <f t="shared" si="6"/>
        <v>38.000599999999999</v>
      </c>
      <c r="M49" s="95">
        <f t="shared" si="0"/>
        <v>82.61</v>
      </c>
      <c r="N49" s="94">
        <f t="shared" si="7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11">
        <v>13</v>
      </c>
      <c r="E50" s="144"/>
      <c r="F50" s="144"/>
      <c r="G50" s="144">
        <v>30.77</v>
      </c>
      <c r="H50" s="144">
        <v>69.23</v>
      </c>
      <c r="I50" s="43">
        <f t="shared" si="5"/>
        <v>4.6923000000000004</v>
      </c>
      <c r="J50" s="21"/>
      <c r="K50" s="97">
        <f t="shared" si="2"/>
        <v>13</v>
      </c>
      <c r="L50" s="98">
        <f t="shared" si="6"/>
        <v>13</v>
      </c>
      <c r="M50" s="99">
        <f t="shared" si="0"/>
        <v>100</v>
      </c>
      <c r="N50" s="98">
        <f t="shared" si="7"/>
        <v>0</v>
      </c>
      <c r="O50" s="100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11">
        <v>71</v>
      </c>
      <c r="E51" s="144"/>
      <c r="F51" s="144">
        <v>29.58</v>
      </c>
      <c r="G51" s="144">
        <v>40.85</v>
      </c>
      <c r="H51" s="144">
        <v>29.58</v>
      </c>
      <c r="I51" s="43">
        <f t="shared" si="5"/>
        <v>4.0004</v>
      </c>
      <c r="J51" s="21"/>
      <c r="K51" s="97">
        <f t="shared" si="2"/>
        <v>71</v>
      </c>
      <c r="L51" s="98">
        <f t="shared" si="6"/>
        <v>50.005300000000005</v>
      </c>
      <c r="M51" s="99">
        <f t="shared" si="0"/>
        <v>70.430000000000007</v>
      </c>
      <c r="N51" s="98">
        <f t="shared" si="7"/>
        <v>0</v>
      </c>
      <c r="O51" s="100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11">
        <v>74</v>
      </c>
      <c r="E52" s="144"/>
      <c r="F52" s="144">
        <v>33.78</v>
      </c>
      <c r="G52" s="144">
        <v>32.43</v>
      </c>
      <c r="H52" s="144">
        <v>33.78</v>
      </c>
      <c r="I52" s="43">
        <f t="shared" si="5"/>
        <v>3.9996000000000005</v>
      </c>
      <c r="J52" s="21"/>
      <c r="K52" s="97">
        <f t="shared" si="2"/>
        <v>74</v>
      </c>
      <c r="L52" s="98">
        <f t="shared" si="6"/>
        <v>48.995400000000011</v>
      </c>
      <c r="M52" s="99">
        <f t="shared" si="0"/>
        <v>66.210000000000008</v>
      </c>
      <c r="N52" s="98">
        <f t="shared" si="7"/>
        <v>0</v>
      </c>
      <c r="O52" s="100">
        <f t="shared" si="1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11">
        <v>62</v>
      </c>
      <c r="E53" s="231"/>
      <c r="F53" s="231">
        <v>56.45</v>
      </c>
      <c r="G53" s="231">
        <v>25.81</v>
      </c>
      <c r="H53" s="231">
        <v>17.739999999999998</v>
      </c>
      <c r="I53" s="43">
        <f t="shared" si="5"/>
        <v>3.6129000000000002</v>
      </c>
      <c r="J53" s="21"/>
      <c r="K53" s="97">
        <f t="shared" si="2"/>
        <v>62</v>
      </c>
      <c r="L53" s="98">
        <f t="shared" si="6"/>
        <v>27.000999999999998</v>
      </c>
      <c r="M53" s="99">
        <f t="shared" si="0"/>
        <v>43.55</v>
      </c>
      <c r="N53" s="98">
        <f t="shared" si="7"/>
        <v>0</v>
      </c>
      <c r="O53" s="100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11">
        <v>21</v>
      </c>
      <c r="E54" s="231"/>
      <c r="F54" s="231">
        <v>38.1</v>
      </c>
      <c r="G54" s="231">
        <v>47.62</v>
      </c>
      <c r="H54" s="231">
        <v>14.29</v>
      </c>
      <c r="I54" s="43">
        <f t="shared" si="5"/>
        <v>3.7622999999999998</v>
      </c>
      <c r="J54" s="21"/>
      <c r="K54" s="97">
        <f t="shared" si="2"/>
        <v>21</v>
      </c>
      <c r="L54" s="98">
        <f t="shared" si="6"/>
        <v>13.001099999999999</v>
      </c>
      <c r="M54" s="99">
        <f t="shared" si="0"/>
        <v>61.91</v>
      </c>
      <c r="N54" s="98">
        <f t="shared" si="7"/>
        <v>0</v>
      </c>
      <c r="O54" s="100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411">
        <v>11</v>
      </c>
      <c r="E55" s="144"/>
      <c r="F55" s="144"/>
      <c r="G55" s="144">
        <v>36.36</v>
      </c>
      <c r="H55" s="144">
        <v>63.64</v>
      </c>
      <c r="I55" s="43">
        <f t="shared" si="5"/>
        <v>4.6364000000000001</v>
      </c>
      <c r="J55" s="21"/>
      <c r="K55" s="97">
        <f t="shared" si="2"/>
        <v>11</v>
      </c>
      <c r="L55" s="98">
        <f t="shared" si="6"/>
        <v>11</v>
      </c>
      <c r="M55" s="99">
        <f t="shared" si="0"/>
        <v>100</v>
      </c>
      <c r="N55" s="111">
        <f t="shared" si="7"/>
        <v>0</v>
      </c>
      <c r="O55" s="100">
        <f t="shared" si="1"/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411">
        <v>6</v>
      </c>
      <c r="E56" s="144"/>
      <c r="F56" s="144">
        <v>50</v>
      </c>
      <c r="G56" s="144">
        <v>16.670000000000002</v>
      </c>
      <c r="H56" s="144">
        <v>33.33</v>
      </c>
      <c r="I56" s="43">
        <f t="shared" si="5"/>
        <v>3.8332999999999999</v>
      </c>
      <c r="J56" s="21"/>
      <c r="K56" s="97">
        <f t="shared" si="2"/>
        <v>6</v>
      </c>
      <c r="L56" s="98">
        <f t="shared" si="6"/>
        <v>3</v>
      </c>
      <c r="M56" s="99">
        <f t="shared" si="0"/>
        <v>50</v>
      </c>
      <c r="N56" s="98">
        <f t="shared" si="7"/>
        <v>0</v>
      </c>
      <c r="O56" s="100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411">
        <v>30</v>
      </c>
      <c r="E57" s="231">
        <v>13.33</v>
      </c>
      <c r="F57" s="231">
        <v>43.33</v>
      </c>
      <c r="G57" s="231">
        <v>43.33</v>
      </c>
      <c r="H57" s="144"/>
      <c r="I57" s="43">
        <f t="shared" si="5"/>
        <v>3.2997000000000001</v>
      </c>
      <c r="J57" s="21"/>
      <c r="K57" s="97">
        <f t="shared" si="2"/>
        <v>30</v>
      </c>
      <c r="L57" s="98">
        <f t="shared" si="6"/>
        <v>12.998999999999999</v>
      </c>
      <c r="M57" s="99">
        <f t="shared" si="0"/>
        <v>43.33</v>
      </c>
      <c r="N57" s="111">
        <f t="shared" si="7"/>
        <v>3.9989999999999997</v>
      </c>
      <c r="O57" s="100">
        <f t="shared" si="1"/>
        <v>13.33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411">
        <v>3</v>
      </c>
      <c r="E58" s="231"/>
      <c r="F58" s="231">
        <v>33.33</v>
      </c>
      <c r="G58" s="231"/>
      <c r="H58" s="144">
        <v>66.67</v>
      </c>
      <c r="I58" s="43">
        <f t="shared" si="5"/>
        <v>4.3334000000000001</v>
      </c>
      <c r="J58" s="21"/>
      <c r="K58" s="97">
        <f t="shared" si="2"/>
        <v>3</v>
      </c>
      <c r="L58" s="98">
        <f t="shared" si="6"/>
        <v>2.0000999999999998</v>
      </c>
      <c r="M58" s="99">
        <f t="shared" si="0"/>
        <v>66.67</v>
      </c>
      <c r="N58" s="98">
        <f t="shared" si="7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411">
        <v>10</v>
      </c>
      <c r="E59" s="144">
        <v>10</v>
      </c>
      <c r="F59" s="144">
        <v>60</v>
      </c>
      <c r="G59" s="144">
        <v>30</v>
      </c>
      <c r="H59" s="144"/>
      <c r="I59" s="43">
        <f t="shared" si="5"/>
        <v>3.2</v>
      </c>
      <c r="J59" s="21"/>
      <c r="K59" s="97">
        <f t="shared" si="2"/>
        <v>10</v>
      </c>
      <c r="L59" s="98">
        <f t="shared" si="6"/>
        <v>3</v>
      </c>
      <c r="M59" s="99">
        <f t="shared" si="0"/>
        <v>30</v>
      </c>
      <c r="N59" s="98">
        <f t="shared" si="7"/>
        <v>1</v>
      </c>
      <c r="O59" s="100">
        <f t="shared" si="1"/>
        <v>10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411">
        <v>8</v>
      </c>
      <c r="E60" s="144"/>
      <c r="F60" s="144">
        <v>50</v>
      </c>
      <c r="G60" s="144">
        <v>50</v>
      </c>
      <c r="H60" s="144"/>
      <c r="I60" s="43">
        <f t="shared" si="5"/>
        <v>3.5</v>
      </c>
      <c r="J60" s="21"/>
      <c r="K60" s="97">
        <f t="shared" si="2"/>
        <v>8</v>
      </c>
      <c r="L60" s="98">
        <f t="shared" si="6"/>
        <v>4</v>
      </c>
      <c r="M60" s="99">
        <f t="shared" si="0"/>
        <v>50</v>
      </c>
      <c r="N60" s="98">
        <f t="shared" si="7"/>
        <v>0</v>
      </c>
      <c r="O60" s="100">
        <f t="shared" si="1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11">
        <v>35</v>
      </c>
      <c r="E61" s="144"/>
      <c r="F61" s="144">
        <v>62.86</v>
      </c>
      <c r="G61" s="144">
        <v>25.71</v>
      </c>
      <c r="H61" s="144">
        <v>11.43</v>
      </c>
      <c r="I61" s="43">
        <f t="shared" si="5"/>
        <v>3.4856999999999996</v>
      </c>
      <c r="J61" s="21"/>
      <c r="K61" s="97">
        <f t="shared" si="2"/>
        <v>35</v>
      </c>
      <c r="L61" s="98">
        <f t="shared" si="6"/>
        <v>12.999000000000001</v>
      </c>
      <c r="M61" s="99">
        <f t="shared" si="0"/>
        <v>37.14</v>
      </c>
      <c r="N61" s="98">
        <f t="shared" si="7"/>
        <v>0</v>
      </c>
      <c r="O61" s="100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411">
        <v>2</v>
      </c>
      <c r="E62" s="231"/>
      <c r="F62" s="231">
        <v>50</v>
      </c>
      <c r="G62" s="144">
        <v>50</v>
      </c>
      <c r="H62" s="144">
        <v>0</v>
      </c>
      <c r="I62" s="43">
        <f t="shared" si="5"/>
        <v>3.5</v>
      </c>
      <c r="J62" s="21"/>
      <c r="K62" s="97">
        <f t="shared" si="2"/>
        <v>2</v>
      </c>
      <c r="L62" s="98">
        <f t="shared" si="6"/>
        <v>1</v>
      </c>
      <c r="M62" s="99">
        <f t="shared" si="0"/>
        <v>50</v>
      </c>
      <c r="N62" s="111">
        <f t="shared" si="7"/>
        <v>0</v>
      </c>
      <c r="O62" s="100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411">
        <v>10</v>
      </c>
      <c r="E63" s="144"/>
      <c r="F63" s="144">
        <v>40</v>
      </c>
      <c r="G63" s="144">
        <v>30</v>
      </c>
      <c r="H63" s="144">
        <v>30</v>
      </c>
      <c r="I63" s="43">
        <f t="shared" si="5"/>
        <v>3.9</v>
      </c>
      <c r="J63" s="21"/>
      <c r="K63" s="97">
        <f t="shared" si="2"/>
        <v>10</v>
      </c>
      <c r="L63" s="98">
        <f t="shared" si="6"/>
        <v>6</v>
      </c>
      <c r="M63" s="99">
        <f t="shared" si="0"/>
        <v>60</v>
      </c>
      <c r="N63" s="111">
        <f t="shared" si="7"/>
        <v>0</v>
      </c>
      <c r="O63" s="100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411">
        <v>16</v>
      </c>
      <c r="E64" s="231">
        <v>6.25</v>
      </c>
      <c r="F64" s="231">
        <v>50</v>
      </c>
      <c r="G64" s="296">
        <v>31.25</v>
      </c>
      <c r="H64" s="296">
        <v>12.5</v>
      </c>
      <c r="I64" s="43">
        <f t="shared" si="5"/>
        <v>3.5</v>
      </c>
      <c r="J64" s="21"/>
      <c r="K64" s="97">
        <f t="shared" si="2"/>
        <v>16</v>
      </c>
      <c r="L64" s="98">
        <f t="shared" si="6"/>
        <v>7</v>
      </c>
      <c r="M64" s="99">
        <f t="shared" si="0"/>
        <v>43.75</v>
      </c>
      <c r="N64" s="111">
        <f t="shared" si="7"/>
        <v>1</v>
      </c>
      <c r="O64" s="100">
        <f t="shared" si="1"/>
        <v>6.25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11">
        <v>26</v>
      </c>
      <c r="E65" s="231">
        <v>7.69</v>
      </c>
      <c r="F65" s="231">
        <v>73.08</v>
      </c>
      <c r="G65" s="231">
        <v>11.54</v>
      </c>
      <c r="H65" s="296">
        <v>7.69</v>
      </c>
      <c r="I65" s="43">
        <f t="shared" si="5"/>
        <v>3.1922999999999995</v>
      </c>
      <c r="J65" s="21"/>
      <c r="K65" s="97">
        <f t="shared" si="2"/>
        <v>26</v>
      </c>
      <c r="L65" s="98">
        <f t="shared" si="6"/>
        <v>4.9998000000000005</v>
      </c>
      <c r="M65" s="99">
        <f t="shared" si="0"/>
        <v>19.23</v>
      </c>
      <c r="N65" s="111">
        <f t="shared" si="7"/>
        <v>1.9994000000000001</v>
      </c>
      <c r="O65" s="100">
        <f t="shared" si="1"/>
        <v>7.69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13">
        <v>21</v>
      </c>
      <c r="E66" s="231"/>
      <c r="F66" s="231">
        <v>23.81</v>
      </c>
      <c r="G66" s="231">
        <v>42.86</v>
      </c>
      <c r="H66" s="231">
        <v>33.33</v>
      </c>
      <c r="I66" s="46">
        <f t="shared" si="5"/>
        <v>4.0952000000000002</v>
      </c>
      <c r="J66" s="21"/>
      <c r="K66" s="97">
        <f t="shared" si="2"/>
        <v>21</v>
      </c>
      <c r="L66" s="98">
        <f t="shared" si="6"/>
        <v>15.9999</v>
      </c>
      <c r="M66" s="99">
        <f t="shared" si="0"/>
        <v>76.19</v>
      </c>
      <c r="N66" s="111">
        <f t="shared" si="7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11">
        <v>11</v>
      </c>
      <c r="E67" s="231"/>
      <c r="F67" s="231">
        <v>27.27</v>
      </c>
      <c r="G67" s="231">
        <v>45.45</v>
      </c>
      <c r="H67" s="231">
        <v>27.27</v>
      </c>
      <c r="I67" s="43">
        <f t="shared" si="5"/>
        <v>3.9996000000000005</v>
      </c>
      <c r="J67" s="21"/>
      <c r="K67" s="101">
        <f t="shared" si="2"/>
        <v>11</v>
      </c>
      <c r="L67" s="102">
        <f t="shared" si="6"/>
        <v>7.9991999999999992</v>
      </c>
      <c r="M67" s="103">
        <f t="shared" si="0"/>
        <v>72.72</v>
      </c>
      <c r="N67" s="150">
        <f t="shared" si="7"/>
        <v>0</v>
      </c>
      <c r="O67" s="104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268</v>
      </c>
      <c r="E68" s="38">
        <v>0.48076923076923078</v>
      </c>
      <c r="F68" s="38">
        <v>41.481538461538463</v>
      </c>
      <c r="G68" s="38">
        <v>44.237179487179489</v>
      </c>
      <c r="H68" s="38">
        <v>13.798974358974359</v>
      </c>
      <c r="I68" s="39">
        <f>AVERAGE(I69:I82)</f>
        <v>3.7134974358974353</v>
      </c>
      <c r="J68" s="21"/>
      <c r="K68" s="452">
        <f t="shared" ref="K68:K123" si="11">D68</f>
        <v>268</v>
      </c>
      <c r="L68" s="453">
        <f>SUM(L69:L82)</f>
        <v>165.9931</v>
      </c>
      <c r="M68" s="462">
        <f t="shared" si="0"/>
        <v>58.036153846153852</v>
      </c>
      <c r="N68" s="453">
        <f>SUM(N69:N82)</f>
        <v>1</v>
      </c>
      <c r="O68" s="460">
        <f t="shared" si="1"/>
        <v>0.48076923076923078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414">
        <v>54</v>
      </c>
      <c r="E69" s="231"/>
      <c r="F69" s="231">
        <v>37.04</v>
      </c>
      <c r="G69" s="231">
        <v>53.7</v>
      </c>
      <c r="H69" s="231">
        <v>9.26</v>
      </c>
      <c r="I69" s="43">
        <f t="shared" si="5"/>
        <v>3.7222000000000004</v>
      </c>
      <c r="J69" s="21"/>
      <c r="K69" s="93">
        <f t="shared" si="11"/>
        <v>54</v>
      </c>
      <c r="L69" s="94">
        <f t="shared" si="6"/>
        <v>33.998400000000004</v>
      </c>
      <c r="M69" s="95">
        <f t="shared" si="0"/>
        <v>62.96</v>
      </c>
      <c r="N69" s="94">
        <f t="shared" si="7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14">
        <v>28</v>
      </c>
      <c r="E70" s="231"/>
      <c r="F70" s="231">
        <v>7.14</v>
      </c>
      <c r="G70" s="231">
        <v>60.71</v>
      </c>
      <c r="H70" s="296">
        <v>32.14</v>
      </c>
      <c r="I70" s="43">
        <f t="shared" ref="I70:I123" si="12">(E70*2+F70*3+G70*4+H70*5)/100</f>
        <v>4.2496</v>
      </c>
      <c r="J70" s="21"/>
      <c r="K70" s="97">
        <f t="shared" si="11"/>
        <v>28</v>
      </c>
      <c r="L70" s="98">
        <f t="shared" ref="L70:L123" si="13">M70*K70/100</f>
        <v>25.997999999999998</v>
      </c>
      <c r="M70" s="99">
        <f t="shared" ref="M70:M123" si="14">G70+H70</f>
        <v>92.85</v>
      </c>
      <c r="N70" s="98">
        <f t="shared" ref="N70:N81" si="15">O70*K70/100</f>
        <v>0</v>
      </c>
      <c r="O70" s="100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14">
        <v>33</v>
      </c>
      <c r="E71" s="144"/>
      <c r="F71" s="144">
        <v>15.15</v>
      </c>
      <c r="G71" s="144">
        <v>48.48</v>
      </c>
      <c r="H71" s="144">
        <v>36.36</v>
      </c>
      <c r="I71" s="43">
        <f t="shared" si="12"/>
        <v>4.2117000000000004</v>
      </c>
      <c r="J71" s="21"/>
      <c r="K71" s="97">
        <f t="shared" si="11"/>
        <v>33</v>
      </c>
      <c r="L71" s="98">
        <f t="shared" si="13"/>
        <v>27.997200000000003</v>
      </c>
      <c r="M71" s="99">
        <f t="shared" si="14"/>
        <v>84.84</v>
      </c>
      <c r="N71" s="98">
        <f t="shared" si="15"/>
        <v>0</v>
      </c>
      <c r="O71" s="100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14">
        <v>10</v>
      </c>
      <c r="E72" s="144"/>
      <c r="F72" s="144">
        <v>50</v>
      </c>
      <c r="G72" s="144">
        <v>40</v>
      </c>
      <c r="H72" s="144">
        <v>10</v>
      </c>
      <c r="I72" s="43">
        <f t="shared" si="12"/>
        <v>3.6</v>
      </c>
      <c r="J72" s="21"/>
      <c r="K72" s="97">
        <f t="shared" si="11"/>
        <v>10</v>
      </c>
      <c r="L72" s="98">
        <f t="shared" si="13"/>
        <v>5</v>
      </c>
      <c r="M72" s="99">
        <f t="shared" si="14"/>
        <v>50</v>
      </c>
      <c r="N72" s="111">
        <f t="shared" si="15"/>
        <v>0</v>
      </c>
      <c r="O72" s="100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14">
        <v>33</v>
      </c>
      <c r="E73" s="231"/>
      <c r="F73" s="231">
        <v>33.33</v>
      </c>
      <c r="G73" s="231">
        <v>48.48</v>
      </c>
      <c r="H73" s="144">
        <v>18.18</v>
      </c>
      <c r="I73" s="43">
        <f t="shared" si="12"/>
        <v>3.8480999999999996</v>
      </c>
      <c r="J73" s="21"/>
      <c r="K73" s="97">
        <f t="shared" si="11"/>
        <v>33</v>
      </c>
      <c r="L73" s="98">
        <f t="shared" si="13"/>
        <v>21.997799999999998</v>
      </c>
      <c r="M73" s="99">
        <f t="shared" si="14"/>
        <v>66.66</v>
      </c>
      <c r="N73" s="98">
        <f t="shared" si="15"/>
        <v>0</v>
      </c>
      <c r="O73" s="100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14">
        <v>13</v>
      </c>
      <c r="E74" s="144"/>
      <c r="F74" s="144">
        <v>69.23</v>
      </c>
      <c r="G74" s="144">
        <v>30.77</v>
      </c>
      <c r="H74" s="144"/>
      <c r="I74" s="43">
        <f t="shared" si="12"/>
        <v>3.3076999999999996</v>
      </c>
      <c r="J74" s="21"/>
      <c r="K74" s="97">
        <f t="shared" si="11"/>
        <v>13</v>
      </c>
      <c r="L74" s="98">
        <f t="shared" si="13"/>
        <v>4.0000999999999998</v>
      </c>
      <c r="M74" s="99">
        <f t="shared" si="14"/>
        <v>30.77</v>
      </c>
      <c r="N74" s="98">
        <f t="shared" si="15"/>
        <v>0</v>
      </c>
      <c r="O74" s="100">
        <f t="shared" si="16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14">
        <v>1</v>
      </c>
      <c r="E75" s="144"/>
      <c r="F75" s="144"/>
      <c r="G75" s="144">
        <v>100</v>
      </c>
      <c r="H75" s="144"/>
      <c r="I75" s="43">
        <f t="shared" si="12"/>
        <v>4</v>
      </c>
      <c r="J75" s="21"/>
      <c r="K75" s="97">
        <f t="shared" si="11"/>
        <v>1</v>
      </c>
      <c r="L75" s="98">
        <f t="shared" si="13"/>
        <v>1</v>
      </c>
      <c r="M75" s="99">
        <f t="shared" si="14"/>
        <v>100</v>
      </c>
      <c r="N75" s="98">
        <f t="shared" si="15"/>
        <v>0</v>
      </c>
      <c r="O75" s="100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14">
        <v>16</v>
      </c>
      <c r="E76" s="229">
        <v>6.25</v>
      </c>
      <c r="F76" s="229">
        <v>75</v>
      </c>
      <c r="G76" s="229">
        <v>12.5</v>
      </c>
      <c r="H76" s="296">
        <v>6.25</v>
      </c>
      <c r="I76" s="43">
        <f t="shared" si="12"/>
        <v>3.1875</v>
      </c>
      <c r="J76" s="21"/>
      <c r="K76" s="97">
        <f t="shared" si="11"/>
        <v>16</v>
      </c>
      <c r="L76" s="98">
        <f t="shared" si="13"/>
        <v>3</v>
      </c>
      <c r="M76" s="99">
        <f t="shared" si="14"/>
        <v>18.75</v>
      </c>
      <c r="N76" s="98">
        <f t="shared" si="15"/>
        <v>1</v>
      </c>
      <c r="O76" s="100">
        <f t="shared" si="16"/>
        <v>6.25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414">
        <v>15</v>
      </c>
      <c r="E77" s="229"/>
      <c r="F77" s="229">
        <v>60</v>
      </c>
      <c r="G77" s="229">
        <v>33.33</v>
      </c>
      <c r="H77" s="229">
        <v>6.67</v>
      </c>
      <c r="I77" s="43">
        <f t="shared" si="12"/>
        <v>3.4667000000000003</v>
      </c>
      <c r="J77" s="21"/>
      <c r="K77" s="97">
        <f t="shared" si="11"/>
        <v>15</v>
      </c>
      <c r="L77" s="98">
        <f t="shared" si="13"/>
        <v>6</v>
      </c>
      <c r="M77" s="99">
        <f t="shared" si="14"/>
        <v>40</v>
      </c>
      <c r="N77" s="98">
        <f t="shared" si="15"/>
        <v>0</v>
      </c>
      <c r="O77" s="100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14">
        <v>24</v>
      </c>
      <c r="E78" s="229"/>
      <c r="F78" s="229">
        <v>25</v>
      </c>
      <c r="G78" s="229">
        <v>41.67</v>
      </c>
      <c r="H78" s="296">
        <v>33.33</v>
      </c>
      <c r="I78" s="43">
        <f t="shared" si="12"/>
        <v>4.0832999999999995</v>
      </c>
      <c r="J78" s="21"/>
      <c r="K78" s="97">
        <f t="shared" si="11"/>
        <v>24</v>
      </c>
      <c r="L78" s="98">
        <f t="shared" si="13"/>
        <v>18</v>
      </c>
      <c r="M78" s="99">
        <f t="shared" si="14"/>
        <v>75</v>
      </c>
      <c r="N78" s="111">
        <f t="shared" si="15"/>
        <v>0</v>
      </c>
      <c r="O78" s="100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414">
        <v>10</v>
      </c>
      <c r="E79" s="144"/>
      <c r="F79" s="372">
        <v>70</v>
      </c>
      <c r="G79" s="372">
        <v>30</v>
      </c>
      <c r="H79" s="144"/>
      <c r="I79" s="43">
        <f t="shared" si="12"/>
        <v>3.3</v>
      </c>
      <c r="J79" s="21"/>
      <c r="K79" s="97">
        <f t="shared" si="11"/>
        <v>10</v>
      </c>
      <c r="L79" s="98">
        <f t="shared" si="13"/>
        <v>3</v>
      </c>
      <c r="M79" s="99">
        <f t="shared" si="14"/>
        <v>30</v>
      </c>
      <c r="N79" s="111">
        <f t="shared" si="15"/>
        <v>0</v>
      </c>
      <c r="O79" s="100">
        <f t="shared" si="16"/>
        <v>0</v>
      </c>
    </row>
    <row r="80" spans="1:15" s="1" customFormat="1" ht="15" customHeight="1" x14ac:dyDescent="0.25">
      <c r="A80" s="282">
        <v>12</v>
      </c>
      <c r="B80" s="285">
        <v>50930</v>
      </c>
      <c r="C80" s="284" t="s">
        <v>65</v>
      </c>
      <c r="D80" s="288">
        <v>12</v>
      </c>
      <c r="E80" s="415"/>
      <c r="F80" s="371">
        <v>50</v>
      </c>
      <c r="G80" s="371">
        <v>33.333333333333336</v>
      </c>
      <c r="H80" s="415">
        <v>16.666666666666668</v>
      </c>
      <c r="I80" s="43">
        <f t="shared" si="12"/>
        <v>3.6666666666666674</v>
      </c>
      <c r="J80" s="21"/>
      <c r="K80" s="97">
        <f t="shared" si="11"/>
        <v>12</v>
      </c>
      <c r="L80" s="98">
        <f t="shared" si="13"/>
        <v>6</v>
      </c>
      <c r="M80" s="99">
        <f t="shared" si="14"/>
        <v>50</v>
      </c>
      <c r="N80" s="111">
        <f t="shared" si="15"/>
        <v>0</v>
      </c>
      <c r="O80" s="100">
        <f t="shared" si="16"/>
        <v>0</v>
      </c>
    </row>
    <row r="81" spans="1:16" s="1" customFormat="1" ht="15" customHeight="1" x14ac:dyDescent="0.25">
      <c r="A81" s="282">
        <v>13</v>
      </c>
      <c r="B81" s="48">
        <v>51370</v>
      </c>
      <c r="C81" s="19" t="s">
        <v>66</v>
      </c>
      <c r="D81" s="288">
        <v>19</v>
      </c>
      <c r="E81" s="144"/>
      <c r="F81" s="136">
        <v>47.37</v>
      </c>
      <c r="G81" s="136">
        <v>42.11</v>
      </c>
      <c r="H81" s="144">
        <v>10.53</v>
      </c>
      <c r="I81" s="43">
        <f t="shared" si="12"/>
        <v>3.6319999999999992</v>
      </c>
      <c r="J81" s="21"/>
      <c r="K81" s="97">
        <f t="shared" si="11"/>
        <v>19</v>
      </c>
      <c r="L81" s="98">
        <f t="shared" si="13"/>
        <v>10.0016</v>
      </c>
      <c r="M81" s="99">
        <f t="shared" si="14"/>
        <v>52.64</v>
      </c>
      <c r="N81" s="98">
        <f t="shared" si="15"/>
        <v>0</v>
      </c>
      <c r="O81" s="100">
        <f t="shared" si="16"/>
        <v>0</v>
      </c>
    </row>
    <row r="82" spans="1:16" s="1" customFormat="1" ht="15" customHeight="1" thickBot="1" x14ac:dyDescent="0.3">
      <c r="A82" s="282">
        <v>14</v>
      </c>
      <c r="B82" s="285">
        <v>51400</v>
      </c>
      <c r="C82" s="284" t="s">
        <v>139</v>
      </c>
      <c r="D82" s="288"/>
      <c r="E82" s="144"/>
      <c r="F82" s="144"/>
      <c r="G82" s="144"/>
      <c r="H82" s="144"/>
      <c r="I82" s="46"/>
      <c r="J82" s="21"/>
      <c r="K82" s="97"/>
      <c r="L82" s="98"/>
      <c r="M82" s="99"/>
      <c r="N82" s="98"/>
      <c r="O82" s="100"/>
    </row>
    <row r="83" spans="1:16" s="1" customFormat="1" ht="15" customHeight="1" thickBot="1" x14ac:dyDescent="0.3">
      <c r="A83" s="35"/>
      <c r="B83" s="51"/>
      <c r="C83" s="37" t="s">
        <v>106</v>
      </c>
      <c r="D83" s="36">
        <f>SUM(D84:D114)</f>
        <v>856</v>
      </c>
      <c r="E83" s="38">
        <v>1.7439285714285713</v>
      </c>
      <c r="F83" s="38">
        <v>49.730357142857152</v>
      </c>
      <c r="G83" s="38">
        <v>33.598928571428566</v>
      </c>
      <c r="H83" s="38">
        <v>14.925714285714289</v>
      </c>
      <c r="I83" s="39">
        <f>AVERAGE(I84:I114)</f>
        <v>3.6170321428571426</v>
      </c>
      <c r="J83" s="21"/>
      <c r="K83" s="452">
        <f t="shared" si="11"/>
        <v>856</v>
      </c>
      <c r="L83" s="453">
        <f>SUM(L84:L114)</f>
        <v>453.99530000000004</v>
      </c>
      <c r="M83" s="462">
        <f t="shared" si="14"/>
        <v>48.524642857142851</v>
      </c>
      <c r="N83" s="453">
        <f>SUM(N84:N114)</f>
        <v>11.998099999999999</v>
      </c>
      <c r="O83" s="460">
        <f t="shared" si="16"/>
        <v>1.7439285714285713</v>
      </c>
      <c r="P83" s="470"/>
    </row>
    <row r="84" spans="1:16" s="1" customFormat="1" ht="15" customHeight="1" x14ac:dyDescent="0.25">
      <c r="A84" s="59">
        <v>1</v>
      </c>
      <c r="B84" s="53">
        <v>60010</v>
      </c>
      <c r="C84" s="19" t="s">
        <v>68</v>
      </c>
      <c r="D84" s="416">
        <v>25</v>
      </c>
      <c r="E84" s="231"/>
      <c r="F84" s="231">
        <v>60</v>
      </c>
      <c r="G84" s="231">
        <v>32</v>
      </c>
      <c r="H84" s="231">
        <v>8</v>
      </c>
      <c r="I84" s="43">
        <f t="shared" si="12"/>
        <v>3.48</v>
      </c>
      <c r="J84" s="21"/>
      <c r="K84" s="93">
        <f t="shared" si="11"/>
        <v>25</v>
      </c>
      <c r="L84" s="94">
        <f t="shared" si="13"/>
        <v>10</v>
      </c>
      <c r="M84" s="95">
        <f t="shared" si="14"/>
        <v>40</v>
      </c>
      <c r="N84" s="94">
        <f t="shared" ref="N84:N111" si="17">O84*K84/100</f>
        <v>0</v>
      </c>
      <c r="O84" s="96">
        <f t="shared" si="16"/>
        <v>0</v>
      </c>
    </row>
    <row r="85" spans="1:16" s="1" customFormat="1" ht="15" customHeight="1" x14ac:dyDescent="0.25">
      <c r="A85" s="23">
        <v>2</v>
      </c>
      <c r="B85" s="48">
        <v>60020</v>
      </c>
      <c r="C85" s="19" t="s">
        <v>69</v>
      </c>
      <c r="D85" s="416">
        <v>8</v>
      </c>
      <c r="E85" s="144">
        <v>12.5</v>
      </c>
      <c r="F85" s="144">
        <v>75</v>
      </c>
      <c r="G85" s="144">
        <v>12.5</v>
      </c>
      <c r="H85" s="144"/>
      <c r="I85" s="43">
        <f t="shared" si="12"/>
        <v>3</v>
      </c>
      <c r="J85" s="21"/>
      <c r="K85" s="97">
        <f t="shared" si="11"/>
        <v>8</v>
      </c>
      <c r="L85" s="98">
        <f t="shared" si="13"/>
        <v>1</v>
      </c>
      <c r="M85" s="99">
        <f t="shared" si="14"/>
        <v>12.5</v>
      </c>
      <c r="N85" s="111">
        <f t="shared" si="17"/>
        <v>1</v>
      </c>
      <c r="O85" s="100">
        <f t="shared" si="16"/>
        <v>12.5</v>
      </c>
    </row>
    <row r="86" spans="1:16" s="1" customFormat="1" ht="15" customHeight="1" x14ac:dyDescent="0.25">
      <c r="A86" s="23">
        <v>3</v>
      </c>
      <c r="B86" s="48">
        <v>60050</v>
      </c>
      <c r="C86" s="19" t="s">
        <v>70</v>
      </c>
      <c r="D86" s="416">
        <v>25</v>
      </c>
      <c r="E86" s="144"/>
      <c r="F86" s="144">
        <v>28</v>
      </c>
      <c r="G86" s="144">
        <v>48</v>
      </c>
      <c r="H86" s="144">
        <v>24</v>
      </c>
      <c r="I86" s="43">
        <f t="shared" si="12"/>
        <v>3.96</v>
      </c>
      <c r="J86" s="21"/>
      <c r="K86" s="97">
        <f t="shared" si="11"/>
        <v>25</v>
      </c>
      <c r="L86" s="98">
        <f t="shared" si="13"/>
        <v>18</v>
      </c>
      <c r="M86" s="99">
        <f t="shared" si="14"/>
        <v>72</v>
      </c>
      <c r="N86" s="98">
        <f t="shared" si="17"/>
        <v>0</v>
      </c>
      <c r="O86" s="100">
        <f t="shared" si="16"/>
        <v>0</v>
      </c>
    </row>
    <row r="87" spans="1:16" s="1" customFormat="1" ht="15" customHeight="1" x14ac:dyDescent="0.25">
      <c r="A87" s="23">
        <v>4</v>
      </c>
      <c r="B87" s="48">
        <v>60070</v>
      </c>
      <c r="C87" s="19" t="s">
        <v>71</v>
      </c>
      <c r="D87" s="416">
        <v>22</v>
      </c>
      <c r="E87" s="144"/>
      <c r="F87" s="144">
        <v>36.36</v>
      </c>
      <c r="G87" s="144">
        <v>31.82</v>
      </c>
      <c r="H87" s="144">
        <v>31.82</v>
      </c>
      <c r="I87" s="43">
        <f t="shared" si="12"/>
        <v>3.9546000000000006</v>
      </c>
      <c r="J87" s="21"/>
      <c r="K87" s="97">
        <f t="shared" si="11"/>
        <v>22</v>
      </c>
      <c r="L87" s="98">
        <f t="shared" si="13"/>
        <v>14.0008</v>
      </c>
      <c r="M87" s="99">
        <f t="shared" si="14"/>
        <v>63.64</v>
      </c>
      <c r="N87" s="98">
        <f t="shared" si="17"/>
        <v>0</v>
      </c>
      <c r="O87" s="100">
        <f t="shared" si="16"/>
        <v>0</v>
      </c>
    </row>
    <row r="88" spans="1:16" s="1" customFormat="1" ht="15" customHeight="1" x14ac:dyDescent="0.25">
      <c r="A88" s="23">
        <v>5</v>
      </c>
      <c r="B88" s="48">
        <v>60180</v>
      </c>
      <c r="C88" s="19" t="s">
        <v>72</v>
      </c>
      <c r="D88" s="416">
        <v>20</v>
      </c>
      <c r="E88" s="144"/>
      <c r="F88" s="144">
        <v>60</v>
      </c>
      <c r="G88" s="144">
        <v>35</v>
      </c>
      <c r="H88" s="144">
        <v>5</v>
      </c>
      <c r="I88" s="43">
        <f t="shared" si="12"/>
        <v>3.45</v>
      </c>
      <c r="J88" s="21"/>
      <c r="K88" s="97">
        <f t="shared" si="11"/>
        <v>20</v>
      </c>
      <c r="L88" s="98">
        <f t="shared" si="13"/>
        <v>8</v>
      </c>
      <c r="M88" s="99">
        <f t="shared" si="14"/>
        <v>40</v>
      </c>
      <c r="N88" s="98">
        <f t="shared" si="17"/>
        <v>0</v>
      </c>
      <c r="O88" s="100">
        <f t="shared" si="16"/>
        <v>0</v>
      </c>
    </row>
    <row r="89" spans="1:16" s="1" customFormat="1" ht="15" customHeight="1" x14ac:dyDescent="0.25">
      <c r="A89" s="282">
        <v>6</v>
      </c>
      <c r="B89" s="285">
        <v>60240</v>
      </c>
      <c r="C89" s="284" t="s">
        <v>73</v>
      </c>
      <c r="D89" s="417">
        <v>25</v>
      </c>
      <c r="E89" s="144"/>
      <c r="F89" s="144">
        <v>36</v>
      </c>
      <c r="G89" s="144">
        <v>40</v>
      </c>
      <c r="H89" s="144">
        <v>24</v>
      </c>
      <c r="I89" s="43">
        <f t="shared" si="12"/>
        <v>3.88</v>
      </c>
      <c r="J89" s="21"/>
      <c r="K89" s="97">
        <f t="shared" si="11"/>
        <v>25</v>
      </c>
      <c r="L89" s="98">
        <f t="shared" si="13"/>
        <v>16</v>
      </c>
      <c r="M89" s="99">
        <f t="shared" si="14"/>
        <v>64</v>
      </c>
      <c r="N89" s="98">
        <f t="shared" si="17"/>
        <v>0</v>
      </c>
      <c r="O89" s="100">
        <f t="shared" si="16"/>
        <v>0</v>
      </c>
    </row>
    <row r="90" spans="1:16" s="1" customFormat="1" ht="15" customHeight="1" x14ac:dyDescent="0.25">
      <c r="A90" s="282">
        <v>7</v>
      </c>
      <c r="B90" s="48">
        <v>60560</v>
      </c>
      <c r="C90" s="19" t="s">
        <v>74</v>
      </c>
      <c r="D90" s="417">
        <v>3</v>
      </c>
      <c r="E90" s="144"/>
      <c r="F90" s="144">
        <v>66.67</v>
      </c>
      <c r="G90" s="144">
        <v>33.33</v>
      </c>
      <c r="H90" s="144"/>
      <c r="I90" s="43">
        <f t="shared" si="12"/>
        <v>3.3332999999999999</v>
      </c>
      <c r="J90" s="21"/>
      <c r="K90" s="97">
        <f t="shared" si="11"/>
        <v>3</v>
      </c>
      <c r="L90" s="98">
        <f t="shared" si="13"/>
        <v>0.9998999999999999</v>
      </c>
      <c r="M90" s="99">
        <f t="shared" si="14"/>
        <v>33.33</v>
      </c>
      <c r="N90" s="111">
        <f t="shared" si="17"/>
        <v>0</v>
      </c>
      <c r="O90" s="100">
        <f t="shared" si="16"/>
        <v>0</v>
      </c>
    </row>
    <row r="91" spans="1:16" s="1" customFormat="1" ht="15" customHeight="1" x14ac:dyDescent="0.25">
      <c r="A91" s="282">
        <v>8</v>
      </c>
      <c r="B91" s="48">
        <v>60660</v>
      </c>
      <c r="C91" s="19" t="s">
        <v>75</v>
      </c>
      <c r="D91" s="417">
        <v>3</v>
      </c>
      <c r="E91" s="229"/>
      <c r="F91" s="229">
        <v>100</v>
      </c>
      <c r="G91" s="229"/>
      <c r="H91" s="229"/>
      <c r="I91" s="43">
        <f t="shared" si="12"/>
        <v>3</v>
      </c>
      <c r="J91" s="21"/>
      <c r="K91" s="97">
        <f t="shared" si="11"/>
        <v>3</v>
      </c>
      <c r="L91" s="98">
        <f t="shared" si="13"/>
        <v>0</v>
      </c>
      <c r="M91" s="99">
        <f t="shared" si="14"/>
        <v>0</v>
      </c>
      <c r="N91" s="98">
        <f t="shared" si="17"/>
        <v>0</v>
      </c>
      <c r="O91" s="100">
        <f t="shared" si="16"/>
        <v>0</v>
      </c>
    </row>
    <row r="92" spans="1:16" s="1" customFormat="1" ht="15" customHeight="1" x14ac:dyDescent="0.25">
      <c r="A92" s="282">
        <v>9</v>
      </c>
      <c r="B92" s="48">
        <v>60001</v>
      </c>
      <c r="C92" s="19" t="s">
        <v>67</v>
      </c>
      <c r="D92" s="418">
        <v>19</v>
      </c>
      <c r="E92" s="229">
        <v>5.26</v>
      </c>
      <c r="F92" s="229">
        <v>78.95</v>
      </c>
      <c r="G92" s="229">
        <v>10.53</v>
      </c>
      <c r="H92" s="296">
        <v>5.26</v>
      </c>
      <c r="I92" s="43">
        <f t="shared" si="12"/>
        <v>3.1579000000000002</v>
      </c>
      <c r="J92" s="21"/>
      <c r="K92" s="97">
        <f t="shared" si="11"/>
        <v>19</v>
      </c>
      <c r="L92" s="98">
        <f t="shared" si="13"/>
        <v>3.0000999999999998</v>
      </c>
      <c r="M92" s="99">
        <f t="shared" si="14"/>
        <v>15.79</v>
      </c>
      <c r="N92" s="111">
        <f t="shared" si="17"/>
        <v>0.99939999999999996</v>
      </c>
      <c r="O92" s="100">
        <f t="shared" si="16"/>
        <v>5.26</v>
      </c>
    </row>
    <row r="93" spans="1:16" s="1" customFormat="1" ht="15" customHeight="1" x14ac:dyDescent="0.25">
      <c r="A93" s="282">
        <v>10</v>
      </c>
      <c r="B93" s="55">
        <v>60701</v>
      </c>
      <c r="C93" s="14" t="s">
        <v>76</v>
      </c>
      <c r="D93" s="417">
        <v>21</v>
      </c>
      <c r="E93" s="229">
        <v>9.52</v>
      </c>
      <c r="F93" s="229">
        <v>61.9</v>
      </c>
      <c r="G93" s="229">
        <v>19.05</v>
      </c>
      <c r="H93" s="296">
        <v>9.52</v>
      </c>
      <c r="I93" s="43">
        <f t="shared" si="12"/>
        <v>3.2853999999999997</v>
      </c>
      <c r="J93" s="21"/>
      <c r="K93" s="97">
        <f t="shared" si="11"/>
        <v>21</v>
      </c>
      <c r="L93" s="98">
        <f t="shared" si="13"/>
        <v>5.9997000000000007</v>
      </c>
      <c r="M93" s="99">
        <f t="shared" si="14"/>
        <v>28.57</v>
      </c>
      <c r="N93" s="111">
        <f t="shared" si="17"/>
        <v>1.9991999999999999</v>
      </c>
      <c r="O93" s="100">
        <f t="shared" si="16"/>
        <v>9.52</v>
      </c>
    </row>
    <row r="94" spans="1:16" s="1" customFormat="1" ht="15" customHeight="1" x14ac:dyDescent="0.25">
      <c r="A94" s="282">
        <v>11</v>
      </c>
      <c r="B94" s="48">
        <v>60850</v>
      </c>
      <c r="C94" s="19" t="s">
        <v>77</v>
      </c>
      <c r="D94" s="417">
        <v>34</v>
      </c>
      <c r="E94" s="229"/>
      <c r="F94" s="229">
        <v>47.06</v>
      </c>
      <c r="G94" s="229">
        <v>38.24</v>
      </c>
      <c r="H94" s="296">
        <v>14.71</v>
      </c>
      <c r="I94" s="44">
        <f t="shared" si="12"/>
        <v>3.6768999999999998</v>
      </c>
      <c r="J94" s="21"/>
      <c r="K94" s="97">
        <f t="shared" si="11"/>
        <v>34</v>
      </c>
      <c r="L94" s="98">
        <f t="shared" si="13"/>
        <v>18.003</v>
      </c>
      <c r="M94" s="99">
        <f t="shared" si="14"/>
        <v>52.95</v>
      </c>
      <c r="N94" s="98">
        <f t="shared" si="17"/>
        <v>0</v>
      </c>
      <c r="O94" s="100">
        <f t="shared" si="16"/>
        <v>0</v>
      </c>
    </row>
    <row r="95" spans="1:16" s="1" customFormat="1" ht="15" customHeight="1" x14ac:dyDescent="0.25">
      <c r="A95" s="282">
        <v>12</v>
      </c>
      <c r="B95" s="48">
        <v>60910</v>
      </c>
      <c r="C95" s="19" t="s">
        <v>78</v>
      </c>
      <c r="D95" s="417">
        <v>21</v>
      </c>
      <c r="E95" s="229"/>
      <c r="F95" s="229">
        <v>28.57</v>
      </c>
      <c r="G95" s="229">
        <v>52.38</v>
      </c>
      <c r="H95" s="296">
        <v>19.05</v>
      </c>
      <c r="I95" s="43">
        <f t="shared" si="12"/>
        <v>3.9048000000000003</v>
      </c>
      <c r="J95" s="21"/>
      <c r="K95" s="97">
        <f t="shared" si="11"/>
        <v>21</v>
      </c>
      <c r="L95" s="98">
        <f t="shared" si="13"/>
        <v>15.000300000000003</v>
      </c>
      <c r="M95" s="99">
        <f t="shared" si="14"/>
        <v>71.430000000000007</v>
      </c>
      <c r="N95" s="98">
        <f t="shared" si="17"/>
        <v>0</v>
      </c>
      <c r="O95" s="100">
        <f t="shared" si="16"/>
        <v>0</v>
      </c>
    </row>
    <row r="96" spans="1:16" s="1" customFormat="1" ht="15" customHeight="1" x14ac:dyDescent="0.25">
      <c r="A96" s="282">
        <v>13</v>
      </c>
      <c r="B96" s="48">
        <v>60980</v>
      </c>
      <c r="C96" s="19" t="s">
        <v>79</v>
      </c>
      <c r="D96" s="417">
        <v>28</v>
      </c>
      <c r="E96" s="144"/>
      <c r="F96" s="144">
        <v>53.57</v>
      </c>
      <c r="G96" s="144">
        <v>35.71</v>
      </c>
      <c r="H96" s="144">
        <v>10.71</v>
      </c>
      <c r="I96" s="43">
        <f t="shared" si="12"/>
        <v>3.5710000000000002</v>
      </c>
      <c r="J96" s="21"/>
      <c r="K96" s="97">
        <f t="shared" si="11"/>
        <v>28</v>
      </c>
      <c r="L96" s="98">
        <f t="shared" si="13"/>
        <v>12.9976</v>
      </c>
      <c r="M96" s="99">
        <f t="shared" si="14"/>
        <v>46.42</v>
      </c>
      <c r="N96" s="98">
        <f t="shared" si="17"/>
        <v>0</v>
      </c>
      <c r="O96" s="100">
        <f t="shared" si="16"/>
        <v>0</v>
      </c>
    </row>
    <row r="97" spans="1:15" s="1" customFormat="1" ht="15" customHeight="1" x14ac:dyDescent="0.25">
      <c r="A97" s="282">
        <v>14</v>
      </c>
      <c r="B97" s="48">
        <v>61080</v>
      </c>
      <c r="C97" s="19" t="s">
        <v>80</v>
      </c>
      <c r="D97" s="417">
        <v>49</v>
      </c>
      <c r="E97" s="229">
        <v>2.04</v>
      </c>
      <c r="F97" s="229">
        <v>42.86</v>
      </c>
      <c r="G97" s="229">
        <v>36.729999999999997</v>
      </c>
      <c r="H97" s="229">
        <v>18.37</v>
      </c>
      <c r="I97" s="43">
        <f t="shared" si="12"/>
        <v>3.7143000000000002</v>
      </c>
      <c r="J97" s="21"/>
      <c r="K97" s="97">
        <f t="shared" si="11"/>
        <v>49</v>
      </c>
      <c r="L97" s="98">
        <f t="shared" si="13"/>
        <v>26.998999999999995</v>
      </c>
      <c r="M97" s="99">
        <f t="shared" si="14"/>
        <v>55.099999999999994</v>
      </c>
      <c r="N97" s="98">
        <f t="shared" si="17"/>
        <v>0.99960000000000004</v>
      </c>
      <c r="O97" s="100">
        <f t="shared" si="16"/>
        <v>2.04</v>
      </c>
    </row>
    <row r="98" spans="1:15" s="1" customFormat="1" ht="15" customHeight="1" x14ac:dyDescent="0.25">
      <c r="A98" s="282">
        <v>15</v>
      </c>
      <c r="B98" s="48">
        <v>61150</v>
      </c>
      <c r="C98" s="19" t="s">
        <v>81</v>
      </c>
      <c r="D98" s="417">
        <v>35</v>
      </c>
      <c r="E98" s="231">
        <v>5.71</v>
      </c>
      <c r="F98" s="231">
        <v>68.569999999999993</v>
      </c>
      <c r="G98" s="231">
        <v>22.86</v>
      </c>
      <c r="H98" s="231">
        <v>2.86</v>
      </c>
      <c r="I98" s="43">
        <f t="shared" si="12"/>
        <v>3.2286999999999995</v>
      </c>
      <c r="J98" s="21"/>
      <c r="K98" s="97">
        <f t="shared" si="11"/>
        <v>35</v>
      </c>
      <c r="L98" s="98">
        <f t="shared" si="13"/>
        <v>9.0019999999999989</v>
      </c>
      <c r="M98" s="99">
        <f t="shared" si="14"/>
        <v>25.72</v>
      </c>
      <c r="N98" s="98">
        <f t="shared" si="17"/>
        <v>1.9984999999999999</v>
      </c>
      <c r="O98" s="100">
        <f t="shared" si="16"/>
        <v>5.71</v>
      </c>
    </row>
    <row r="99" spans="1:15" s="1" customFormat="1" ht="15" customHeight="1" x14ac:dyDescent="0.25">
      <c r="A99" s="282">
        <v>16</v>
      </c>
      <c r="B99" s="48">
        <v>61210</v>
      </c>
      <c r="C99" s="19" t="s">
        <v>82</v>
      </c>
      <c r="D99" s="417">
        <v>23</v>
      </c>
      <c r="E99" s="144"/>
      <c r="F99" s="144">
        <v>52.17</v>
      </c>
      <c r="G99" s="144">
        <v>47.83</v>
      </c>
      <c r="H99" s="144"/>
      <c r="I99" s="43">
        <f t="shared" si="12"/>
        <v>3.4782999999999999</v>
      </c>
      <c r="J99" s="21"/>
      <c r="K99" s="97">
        <f t="shared" si="11"/>
        <v>23</v>
      </c>
      <c r="L99" s="98">
        <f t="shared" si="13"/>
        <v>11.0009</v>
      </c>
      <c r="M99" s="99">
        <f t="shared" si="14"/>
        <v>47.83</v>
      </c>
      <c r="N99" s="98">
        <f t="shared" si="17"/>
        <v>0</v>
      </c>
      <c r="O99" s="100">
        <f t="shared" si="16"/>
        <v>0</v>
      </c>
    </row>
    <row r="100" spans="1:15" s="1" customFormat="1" ht="15" customHeight="1" x14ac:dyDescent="0.25">
      <c r="A100" s="282">
        <v>17</v>
      </c>
      <c r="B100" s="48">
        <v>61290</v>
      </c>
      <c r="C100" s="19" t="s">
        <v>83</v>
      </c>
      <c r="D100" s="417">
        <v>3</v>
      </c>
      <c r="E100" s="144"/>
      <c r="F100" s="144">
        <v>33.33</v>
      </c>
      <c r="G100" s="144">
        <v>33.33</v>
      </c>
      <c r="H100" s="144">
        <v>33.33</v>
      </c>
      <c r="I100" s="43">
        <f t="shared" si="12"/>
        <v>3.9995999999999996</v>
      </c>
      <c r="J100" s="21"/>
      <c r="K100" s="97">
        <f t="shared" si="11"/>
        <v>3</v>
      </c>
      <c r="L100" s="98">
        <f t="shared" si="13"/>
        <v>1.9997999999999998</v>
      </c>
      <c r="M100" s="99">
        <f t="shared" si="14"/>
        <v>66.66</v>
      </c>
      <c r="N100" s="98">
        <f t="shared" si="17"/>
        <v>0</v>
      </c>
      <c r="O100" s="100">
        <f t="shared" si="16"/>
        <v>0</v>
      </c>
    </row>
    <row r="101" spans="1:15" s="1" customFormat="1" ht="15" customHeight="1" x14ac:dyDescent="0.25">
      <c r="A101" s="282">
        <v>18</v>
      </c>
      <c r="B101" s="48">
        <v>61340</v>
      </c>
      <c r="C101" s="19" t="s">
        <v>84</v>
      </c>
      <c r="D101" s="417">
        <v>54</v>
      </c>
      <c r="E101" s="144">
        <v>1.85</v>
      </c>
      <c r="F101" s="144">
        <v>57.41</v>
      </c>
      <c r="G101" s="144">
        <v>29.63</v>
      </c>
      <c r="H101" s="144">
        <v>11.11</v>
      </c>
      <c r="I101" s="43">
        <f t="shared" si="12"/>
        <v>3.5</v>
      </c>
      <c r="J101" s="21"/>
      <c r="K101" s="97">
        <f t="shared" si="11"/>
        <v>54</v>
      </c>
      <c r="L101" s="98">
        <f t="shared" si="13"/>
        <v>21.999599999999997</v>
      </c>
      <c r="M101" s="99">
        <f t="shared" si="14"/>
        <v>40.739999999999995</v>
      </c>
      <c r="N101" s="111">
        <f t="shared" si="17"/>
        <v>0.99900000000000011</v>
      </c>
      <c r="O101" s="100">
        <f t="shared" si="16"/>
        <v>1.85</v>
      </c>
    </row>
    <row r="102" spans="1:15" s="1" customFormat="1" ht="15" customHeight="1" x14ac:dyDescent="0.25">
      <c r="A102" s="281">
        <v>19</v>
      </c>
      <c r="B102" s="48">
        <v>61390</v>
      </c>
      <c r="C102" s="19" t="s">
        <v>85</v>
      </c>
      <c r="D102" s="417">
        <v>48</v>
      </c>
      <c r="E102" s="144">
        <v>4.17</v>
      </c>
      <c r="F102" s="144">
        <v>64.58</v>
      </c>
      <c r="G102" s="144">
        <v>25</v>
      </c>
      <c r="H102" s="144">
        <v>6.25</v>
      </c>
      <c r="I102" s="43">
        <f t="shared" si="12"/>
        <v>3.3333000000000004</v>
      </c>
      <c r="J102" s="21"/>
      <c r="K102" s="97">
        <f t="shared" si="11"/>
        <v>48</v>
      </c>
      <c r="L102" s="98">
        <f t="shared" si="13"/>
        <v>15</v>
      </c>
      <c r="M102" s="99">
        <f t="shared" si="14"/>
        <v>31.25</v>
      </c>
      <c r="N102" s="111">
        <f t="shared" si="17"/>
        <v>2.0015999999999998</v>
      </c>
      <c r="O102" s="100">
        <f t="shared" si="16"/>
        <v>4.17</v>
      </c>
    </row>
    <row r="103" spans="1:15" s="1" customFormat="1" ht="15" customHeight="1" x14ac:dyDescent="0.25">
      <c r="A103" s="281">
        <v>20</v>
      </c>
      <c r="B103" s="48">
        <v>61410</v>
      </c>
      <c r="C103" s="19" t="s">
        <v>86</v>
      </c>
      <c r="D103" s="417">
        <v>28</v>
      </c>
      <c r="E103" s="231"/>
      <c r="F103" s="231">
        <v>64.290000000000006</v>
      </c>
      <c r="G103" s="231">
        <v>28.57</v>
      </c>
      <c r="H103" s="144">
        <v>7.14</v>
      </c>
      <c r="I103" s="43">
        <f t="shared" si="12"/>
        <v>3.4284999999999997</v>
      </c>
      <c r="J103" s="21"/>
      <c r="K103" s="97">
        <f t="shared" si="11"/>
        <v>28</v>
      </c>
      <c r="L103" s="98">
        <f t="shared" si="13"/>
        <v>9.9987999999999992</v>
      </c>
      <c r="M103" s="99">
        <f t="shared" si="14"/>
        <v>35.71</v>
      </c>
      <c r="N103" s="98">
        <f t="shared" si="17"/>
        <v>0</v>
      </c>
      <c r="O103" s="100">
        <f t="shared" si="16"/>
        <v>0</v>
      </c>
    </row>
    <row r="104" spans="1:15" s="1" customFormat="1" ht="15" customHeight="1" x14ac:dyDescent="0.25">
      <c r="A104" s="282">
        <v>21</v>
      </c>
      <c r="B104" s="48">
        <v>61430</v>
      </c>
      <c r="C104" s="19" t="s">
        <v>114</v>
      </c>
      <c r="D104" s="417">
        <v>53</v>
      </c>
      <c r="E104" s="144"/>
      <c r="F104" s="144">
        <v>20.75</v>
      </c>
      <c r="G104" s="144">
        <v>43.4</v>
      </c>
      <c r="H104" s="144">
        <v>35.85</v>
      </c>
      <c r="I104" s="43">
        <f t="shared" si="12"/>
        <v>4.1509999999999998</v>
      </c>
      <c r="J104" s="21"/>
      <c r="K104" s="97">
        <f t="shared" si="11"/>
        <v>53</v>
      </c>
      <c r="L104" s="98">
        <f t="shared" si="13"/>
        <v>42.002499999999998</v>
      </c>
      <c r="M104" s="99">
        <f t="shared" si="14"/>
        <v>79.25</v>
      </c>
      <c r="N104" s="98">
        <f t="shared" si="17"/>
        <v>0</v>
      </c>
      <c r="O104" s="100">
        <f t="shared" si="16"/>
        <v>0</v>
      </c>
    </row>
    <row r="105" spans="1:15" s="1" customFormat="1" ht="15" customHeight="1" x14ac:dyDescent="0.25">
      <c r="A105" s="282">
        <v>22</v>
      </c>
      <c r="B105" s="48">
        <v>61440</v>
      </c>
      <c r="C105" s="19" t="s">
        <v>87</v>
      </c>
      <c r="D105" s="417">
        <v>72</v>
      </c>
      <c r="E105" s="231"/>
      <c r="F105" s="231">
        <v>55.56</v>
      </c>
      <c r="G105" s="231">
        <v>36.11</v>
      </c>
      <c r="H105" s="231">
        <v>8.33</v>
      </c>
      <c r="I105" s="43">
        <f t="shared" si="12"/>
        <v>3.5276999999999998</v>
      </c>
      <c r="J105" s="21"/>
      <c r="K105" s="97">
        <f t="shared" si="11"/>
        <v>72</v>
      </c>
      <c r="L105" s="98">
        <f t="shared" si="13"/>
        <v>31.996799999999997</v>
      </c>
      <c r="M105" s="99">
        <f t="shared" si="14"/>
        <v>44.44</v>
      </c>
      <c r="N105" s="98">
        <f t="shared" si="17"/>
        <v>0</v>
      </c>
      <c r="O105" s="100">
        <f t="shared" si="16"/>
        <v>0</v>
      </c>
    </row>
    <row r="106" spans="1:15" s="1" customFormat="1" ht="15" customHeight="1" x14ac:dyDescent="0.25">
      <c r="A106" s="282">
        <v>23</v>
      </c>
      <c r="B106" s="48">
        <v>61450</v>
      </c>
      <c r="C106" s="19" t="s">
        <v>115</v>
      </c>
      <c r="D106" s="417">
        <v>27</v>
      </c>
      <c r="E106" s="144"/>
      <c r="F106" s="144">
        <v>40.74</v>
      </c>
      <c r="G106" s="144">
        <v>29.63</v>
      </c>
      <c r="H106" s="144">
        <v>29.63</v>
      </c>
      <c r="I106" s="43">
        <f t="shared" si="12"/>
        <v>3.8889</v>
      </c>
      <c r="J106" s="21"/>
      <c r="K106" s="97">
        <f t="shared" si="11"/>
        <v>27</v>
      </c>
      <c r="L106" s="98">
        <f t="shared" si="13"/>
        <v>16.0002</v>
      </c>
      <c r="M106" s="99">
        <f t="shared" si="14"/>
        <v>59.26</v>
      </c>
      <c r="N106" s="98">
        <f t="shared" si="17"/>
        <v>0</v>
      </c>
      <c r="O106" s="100">
        <f t="shared" si="16"/>
        <v>0</v>
      </c>
    </row>
    <row r="107" spans="1:15" s="1" customFormat="1" ht="15" customHeight="1" x14ac:dyDescent="0.25">
      <c r="A107" s="282">
        <v>24</v>
      </c>
      <c r="B107" s="48">
        <v>61470</v>
      </c>
      <c r="C107" s="19" t="s">
        <v>88</v>
      </c>
      <c r="D107" s="417">
        <v>20</v>
      </c>
      <c r="E107" s="144">
        <v>5</v>
      </c>
      <c r="F107" s="144">
        <v>60</v>
      </c>
      <c r="G107" s="144">
        <v>20</v>
      </c>
      <c r="H107" s="144">
        <v>15</v>
      </c>
      <c r="I107" s="43">
        <f t="shared" si="12"/>
        <v>3.45</v>
      </c>
      <c r="J107" s="21"/>
      <c r="K107" s="97">
        <f t="shared" si="11"/>
        <v>20</v>
      </c>
      <c r="L107" s="98">
        <f t="shared" si="13"/>
        <v>7</v>
      </c>
      <c r="M107" s="99">
        <f t="shared" si="14"/>
        <v>35</v>
      </c>
      <c r="N107" s="98">
        <f t="shared" si="17"/>
        <v>1</v>
      </c>
      <c r="O107" s="100">
        <f t="shared" si="16"/>
        <v>5</v>
      </c>
    </row>
    <row r="108" spans="1:15" s="1" customFormat="1" ht="15" customHeight="1" x14ac:dyDescent="0.25">
      <c r="A108" s="282">
        <v>25</v>
      </c>
      <c r="B108" s="48">
        <v>61490</v>
      </c>
      <c r="C108" s="19" t="s">
        <v>116</v>
      </c>
      <c r="D108" s="417">
        <v>36</v>
      </c>
      <c r="E108" s="144">
        <v>2.78</v>
      </c>
      <c r="F108" s="144">
        <v>25</v>
      </c>
      <c r="G108" s="144">
        <v>52.78</v>
      </c>
      <c r="H108" s="144">
        <v>19.440000000000001</v>
      </c>
      <c r="I108" s="43">
        <f t="shared" si="12"/>
        <v>3.8887999999999998</v>
      </c>
      <c r="J108" s="21"/>
      <c r="K108" s="97">
        <f t="shared" si="11"/>
        <v>36</v>
      </c>
      <c r="L108" s="98">
        <f t="shared" si="13"/>
        <v>25.999200000000002</v>
      </c>
      <c r="M108" s="99">
        <f t="shared" si="14"/>
        <v>72.22</v>
      </c>
      <c r="N108" s="98">
        <f t="shared" si="17"/>
        <v>1.0007999999999999</v>
      </c>
      <c r="O108" s="100">
        <f t="shared" si="16"/>
        <v>2.78</v>
      </c>
    </row>
    <row r="109" spans="1:15" s="1" customFormat="1" ht="15" customHeight="1" x14ac:dyDescent="0.25">
      <c r="A109" s="282">
        <v>26</v>
      </c>
      <c r="B109" s="48">
        <v>61500</v>
      </c>
      <c r="C109" s="19" t="s">
        <v>117</v>
      </c>
      <c r="D109" s="417">
        <v>47</v>
      </c>
      <c r="E109" s="231"/>
      <c r="F109" s="231">
        <v>23.4</v>
      </c>
      <c r="G109" s="231">
        <v>44.68</v>
      </c>
      <c r="H109" s="296">
        <v>31.91</v>
      </c>
      <c r="I109" s="43">
        <f t="shared" si="12"/>
        <v>4.0847000000000007</v>
      </c>
      <c r="J109" s="21"/>
      <c r="K109" s="97">
        <f t="shared" si="11"/>
        <v>47</v>
      </c>
      <c r="L109" s="98">
        <f t="shared" si="13"/>
        <v>35.997300000000003</v>
      </c>
      <c r="M109" s="99">
        <f t="shared" si="14"/>
        <v>76.59</v>
      </c>
      <c r="N109" s="98">
        <f t="shared" si="17"/>
        <v>0</v>
      </c>
      <c r="O109" s="100">
        <f t="shared" si="16"/>
        <v>0</v>
      </c>
    </row>
    <row r="110" spans="1:15" s="1" customFormat="1" ht="15" customHeight="1" x14ac:dyDescent="0.25">
      <c r="A110" s="282">
        <v>27</v>
      </c>
      <c r="B110" s="48">
        <v>61510</v>
      </c>
      <c r="C110" s="19" t="s">
        <v>89</v>
      </c>
      <c r="D110" s="417">
        <v>82</v>
      </c>
      <c r="E110" s="231"/>
      <c r="F110" s="231">
        <v>31.71</v>
      </c>
      <c r="G110" s="231">
        <v>53.66</v>
      </c>
      <c r="H110" s="231">
        <v>14.63</v>
      </c>
      <c r="I110" s="43">
        <f t="shared" si="12"/>
        <v>3.8291999999999997</v>
      </c>
      <c r="J110" s="21"/>
      <c r="K110" s="97">
        <f t="shared" si="11"/>
        <v>82</v>
      </c>
      <c r="L110" s="98">
        <f t="shared" si="13"/>
        <v>55.997799999999998</v>
      </c>
      <c r="M110" s="99">
        <f t="shared" si="14"/>
        <v>68.289999999999992</v>
      </c>
      <c r="N110" s="98">
        <f t="shared" si="17"/>
        <v>0</v>
      </c>
      <c r="O110" s="100">
        <f t="shared" si="16"/>
        <v>0</v>
      </c>
    </row>
    <row r="111" spans="1:15" s="1" customFormat="1" ht="15" customHeight="1" x14ac:dyDescent="0.25">
      <c r="A111" s="282">
        <v>28</v>
      </c>
      <c r="B111" s="48">
        <v>61520</v>
      </c>
      <c r="C111" s="19" t="s">
        <v>118</v>
      </c>
      <c r="D111" s="417">
        <v>25</v>
      </c>
      <c r="E111" s="374"/>
      <c r="F111" s="231">
        <v>20</v>
      </c>
      <c r="G111" s="231">
        <v>48</v>
      </c>
      <c r="H111" s="296">
        <v>32</v>
      </c>
      <c r="I111" s="65">
        <f t="shared" si="12"/>
        <v>4.12</v>
      </c>
      <c r="J111" s="21"/>
      <c r="K111" s="97">
        <f t="shared" si="11"/>
        <v>25</v>
      </c>
      <c r="L111" s="98">
        <f t="shared" si="13"/>
        <v>20</v>
      </c>
      <c r="M111" s="99">
        <f t="shared" si="14"/>
        <v>80</v>
      </c>
      <c r="N111" s="98">
        <f t="shared" si="17"/>
        <v>0</v>
      </c>
      <c r="O111" s="100">
        <f t="shared" si="16"/>
        <v>0</v>
      </c>
    </row>
    <row r="112" spans="1:15" s="1" customFormat="1" ht="15" customHeight="1" x14ac:dyDescent="0.25">
      <c r="A112" s="346">
        <v>29</v>
      </c>
      <c r="B112" s="50">
        <v>61540</v>
      </c>
      <c r="C112" s="22" t="s">
        <v>119</v>
      </c>
      <c r="D112" s="375"/>
      <c r="E112" s="345"/>
      <c r="F112" s="345"/>
      <c r="G112" s="345"/>
      <c r="H112" s="297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293">
        <v>30</v>
      </c>
      <c r="B113" s="48">
        <v>61560</v>
      </c>
      <c r="C113" s="19" t="s">
        <v>121</v>
      </c>
      <c r="D113" s="352"/>
      <c r="E113" s="353"/>
      <c r="F113" s="353"/>
      <c r="G113" s="353"/>
      <c r="H113" s="354"/>
      <c r="I113" s="43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283">
        <v>31</v>
      </c>
      <c r="B114" s="54">
        <v>61570</v>
      </c>
      <c r="C114" s="347" t="s">
        <v>123</v>
      </c>
      <c r="D114" s="348"/>
      <c r="E114" s="349"/>
      <c r="F114" s="349"/>
      <c r="G114" s="349"/>
      <c r="H114" s="350"/>
      <c r="I114" s="351"/>
      <c r="J114" s="21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35"/>
      <c r="B115" s="51"/>
      <c r="C115" s="37" t="s">
        <v>107</v>
      </c>
      <c r="D115" s="76">
        <f>SUM(D116:D124)</f>
        <v>193</v>
      </c>
      <c r="E115" s="38">
        <v>7.26</v>
      </c>
      <c r="F115" s="38">
        <v>36.972499999999997</v>
      </c>
      <c r="G115" s="38">
        <v>32.433749999999996</v>
      </c>
      <c r="H115" s="38">
        <v>23.333749999999998</v>
      </c>
      <c r="I115" s="39">
        <f>AVERAGE(I116:I124)</f>
        <v>3.7184124999999999</v>
      </c>
      <c r="J115" s="21"/>
      <c r="K115" s="452">
        <f t="shared" si="11"/>
        <v>193</v>
      </c>
      <c r="L115" s="453">
        <f>SUM(L116:L124)</f>
        <v>105.00089999999999</v>
      </c>
      <c r="M115" s="462">
        <f t="shared" si="14"/>
        <v>55.767499999999998</v>
      </c>
      <c r="N115" s="453">
        <f>SUM(N116:N124)</f>
        <v>10.9999</v>
      </c>
      <c r="O115" s="460">
        <f t="shared" si="16"/>
        <v>7.26</v>
      </c>
    </row>
    <row r="116" spans="1:15" s="1" customFormat="1" ht="15" customHeight="1" x14ac:dyDescent="0.25">
      <c r="A116" s="294">
        <v>1</v>
      </c>
      <c r="B116" s="53">
        <v>70020</v>
      </c>
      <c r="C116" s="14" t="s">
        <v>90</v>
      </c>
      <c r="D116" s="419">
        <v>19</v>
      </c>
      <c r="E116" s="136"/>
      <c r="F116" s="136">
        <v>5.26</v>
      </c>
      <c r="G116" s="136">
        <v>42.11</v>
      </c>
      <c r="H116" s="136">
        <v>52.63</v>
      </c>
      <c r="I116" s="44">
        <f t="shared" si="12"/>
        <v>4.4737</v>
      </c>
      <c r="J116" s="21"/>
      <c r="K116" s="93">
        <f t="shared" si="11"/>
        <v>19</v>
      </c>
      <c r="L116" s="94">
        <f t="shared" ref="L116:L118" si="18">M116*K116/100</f>
        <v>18.000600000000002</v>
      </c>
      <c r="M116" s="95">
        <f t="shared" si="14"/>
        <v>94.740000000000009</v>
      </c>
      <c r="N116" s="94">
        <f t="shared" ref="N116:N123" si="19">O116*K116/100</f>
        <v>0</v>
      </c>
      <c r="O116" s="96">
        <f t="shared" si="16"/>
        <v>0</v>
      </c>
    </row>
    <row r="117" spans="1:15" s="1" customFormat="1" ht="15" customHeight="1" x14ac:dyDescent="0.25">
      <c r="A117" s="294">
        <v>2</v>
      </c>
      <c r="B117" s="290">
        <v>70110</v>
      </c>
      <c r="C117" s="289" t="s">
        <v>93</v>
      </c>
      <c r="D117" s="419">
        <v>20</v>
      </c>
      <c r="E117" s="136"/>
      <c r="F117" s="136">
        <v>50</v>
      </c>
      <c r="G117" s="136">
        <v>35</v>
      </c>
      <c r="H117" s="136">
        <v>15</v>
      </c>
      <c r="I117" s="44">
        <f t="shared" si="12"/>
        <v>3.65</v>
      </c>
      <c r="J117" s="21"/>
      <c r="K117" s="93">
        <f t="shared" ref="K117" si="20">D117</f>
        <v>20</v>
      </c>
      <c r="L117" s="94">
        <f t="shared" si="18"/>
        <v>10</v>
      </c>
      <c r="M117" s="95">
        <f t="shared" ref="M117" si="21">G117+H117</f>
        <v>50</v>
      </c>
      <c r="N117" s="94">
        <f t="shared" ref="N117" si="22">O117*K117/100</f>
        <v>0</v>
      </c>
      <c r="O117" s="96">
        <f t="shared" ref="O117" si="23">E117</f>
        <v>0</v>
      </c>
    </row>
    <row r="118" spans="1:15" s="1" customFormat="1" ht="15" customHeight="1" x14ac:dyDescent="0.25">
      <c r="A118" s="294">
        <v>3</v>
      </c>
      <c r="B118" s="48">
        <v>70021</v>
      </c>
      <c r="C118" s="19" t="s">
        <v>91</v>
      </c>
      <c r="D118" s="419">
        <v>19</v>
      </c>
      <c r="E118" s="144"/>
      <c r="F118" s="144">
        <v>5.26</v>
      </c>
      <c r="G118" s="144">
        <v>42.11</v>
      </c>
      <c r="H118" s="144">
        <v>52.63</v>
      </c>
      <c r="I118" s="43">
        <f t="shared" si="12"/>
        <v>4.4737</v>
      </c>
      <c r="J118" s="21"/>
      <c r="K118" s="97">
        <f t="shared" si="11"/>
        <v>19</v>
      </c>
      <c r="L118" s="98">
        <f t="shared" si="18"/>
        <v>18.000600000000002</v>
      </c>
      <c r="M118" s="99">
        <f t="shared" si="14"/>
        <v>94.740000000000009</v>
      </c>
      <c r="N118" s="98">
        <f t="shared" si="19"/>
        <v>0</v>
      </c>
      <c r="O118" s="100">
        <f t="shared" si="16"/>
        <v>0</v>
      </c>
    </row>
    <row r="119" spans="1:15" s="1" customFormat="1" ht="15" customHeight="1" x14ac:dyDescent="0.25">
      <c r="A119" s="294">
        <v>4</v>
      </c>
      <c r="B119" s="48">
        <v>70040</v>
      </c>
      <c r="C119" s="19" t="s">
        <v>92</v>
      </c>
      <c r="D119" s="419">
        <v>32</v>
      </c>
      <c r="E119" s="231"/>
      <c r="F119" s="231">
        <v>65.63</v>
      </c>
      <c r="G119" s="231">
        <v>28.13</v>
      </c>
      <c r="H119" s="231">
        <v>6.25</v>
      </c>
      <c r="I119" s="43">
        <f t="shared" si="12"/>
        <v>3.4065999999999996</v>
      </c>
      <c r="J119" s="21"/>
      <c r="K119" s="97">
        <f t="shared" si="11"/>
        <v>32</v>
      </c>
      <c r="L119" s="98">
        <f t="shared" si="13"/>
        <v>11.001599999999998</v>
      </c>
      <c r="M119" s="99">
        <f t="shared" si="14"/>
        <v>34.379999999999995</v>
      </c>
      <c r="N119" s="98">
        <f t="shared" si="19"/>
        <v>0</v>
      </c>
      <c r="O119" s="100">
        <f t="shared" si="16"/>
        <v>0</v>
      </c>
    </row>
    <row r="120" spans="1:15" s="1" customFormat="1" ht="15" customHeight="1" x14ac:dyDescent="0.25">
      <c r="A120" s="294">
        <v>5</v>
      </c>
      <c r="B120" s="48">
        <v>70100</v>
      </c>
      <c r="C120" s="19" t="s">
        <v>108</v>
      </c>
      <c r="D120" s="419">
        <v>18</v>
      </c>
      <c r="E120" s="144"/>
      <c r="F120" s="144">
        <v>11.11</v>
      </c>
      <c r="G120" s="144">
        <v>44.44</v>
      </c>
      <c r="H120" s="144">
        <v>44.44</v>
      </c>
      <c r="I120" s="43">
        <f t="shared" si="12"/>
        <v>4.3328999999999995</v>
      </c>
      <c r="J120" s="21"/>
      <c r="K120" s="97">
        <f t="shared" si="11"/>
        <v>18</v>
      </c>
      <c r="L120" s="98">
        <f t="shared" si="13"/>
        <v>15.998399999999998</v>
      </c>
      <c r="M120" s="99">
        <f t="shared" si="14"/>
        <v>88.88</v>
      </c>
      <c r="N120" s="98">
        <f t="shared" si="19"/>
        <v>0</v>
      </c>
      <c r="O120" s="100">
        <f t="shared" si="16"/>
        <v>0</v>
      </c>
    </row>
    <row r="121" spans="1:15" s="1" customFormat="1" ht="15" customHeight="1" x14ac:dyDescent="0.25">
      <c r="A121" s="294">
        <v>6</v>
      </c>
      <c r="B121" s="48">
        <v>70270</v>
      </c>
      <c r="C121" s="19" t="s">
        <v>94</v>
      </c>
      <c r="D121" s="421">
        <v>38</v>
      </c>
      <c r="E121" s="377">
        <v>2.63</v>
      </c>
      <c r="F121" s="144">
        <v>44.74</v>
      </c>
      <c r="G121" s="144">
        <v>39.47</v>
      </c>
      <c r="H121" s="144">
        <v>13.16</v>
      </c>
      <c r="I121" s="43">
        <f t="shared" si="12"/>
        <v>3.6316000000000002</v>
      </c>
      <c r="J121" s="21"/>
      <c r="K121" s="97">
        <f t="shared" si="11"/>
        <v>38</v>
      </c>
      <c r="L121" s="98">
        <f t="shared" si="13"/>
        <v>19.999399999999998</v>
      </c>
      <c r="M121" s="99">
        <f t="shared" si="14"/>
        <v>52.629999999999995</v>
      </c>
      <c r="N121" s="98">
        <f t="shared" si="19"/>
        <v>0.99939999999999996</v>
      </c>
      <c r="O121" s="100">
        <f t="shared" si="16"/>
        <v>2.63</v>
      </c>
    </row>
    <row r="122" spans="1:15" s="1" customFormat="1" ht="15" customHeight="1" x14ac:dyDescent="0.25">
      <c r="A122" s="294">
        <v>7</v>
      </c>
      <c r="B122" s="292">
        <v>70510</v>
      </c>
      <c r="C122" s="291" t="s">
        <v>95</v>
      </c>
      <c r="D122" s="421">
        <v>8</v>
      </c>
      <c r="E122" s="374">
        <v>37.5</v>
      </c>
      <c r="F122" s="231">
        <v>62.5</v>
      </c>
      <c r="G122" s="231"/>
      <c r="H122" s="296"/>
      <c r="I122" s="43">
        <f t="shared" si="12"/>
        <v>2.625</v>
      </c>
      <c r="J122" s="21"/>
      <c r="K122" s="97">
        <f t="shared" si="11"/>
        <v>8</v>
      </c>
      <c r="L122" s="98">
        <f t="shared" si="13"/>
        <v>0</v>
      </c>
      <c r="M122" s="99">
        <f t="shared" si="14"/>
        <v>0</v>
      </c>
      <c r="N122" s="98">
        <f t="shared" si="19"/>
        <v>3</v>
      </c>
      <c r="O122" s="100">
        <f t="shared" si="16"/>
        <v>37.5</v>
      </c>
    </row>
    <row r="123" spans="1:15" s="1" customFormat="1" ht="15" customHeight="1" x14ac:dyDescent="0.25">
      <c r="A123" s="294">
        <v>8</v>
      </c>
      <c r="B123" s="48">
        <v>10880</v>
      </c>
      <c r="C123" s="19" t="s">
        <v>120</v>
      </c>
      <c r="D123" s="420">
        <v>39</v>
      </c>
      <c r="E123" s="374">
        <v>17.95</v>
      </c>
      <c r="F123" s="231">
        <v>51.28</v>
      </c>
      <c r="G123" s="231">
        <v>28.21</v>
      </c>
      <c r="H123" s="296">
        <v>2.56</v>
      </c>
      <c r="I123" s="43">
        <f t="shared" si="12"/>
        <v>3.1538000000000004</v>
      </c>
      <c r="J123" s="21"/>
      <c r="K123" s="97">
        <f t="shared" si="11"/>
        <v>39</v>
      </c>
      <c r="L123" s="98">
        <f t="shared" si="13"/>
        <v>12.000299999999999</v>
      </c>
      <c r="M123" s="99">
        <f t="shared" si="14"/>
        <v>30.77</v>
      </c>
      <c r="N123" s="98">
        <f t="shared" si="19"/>
        <v>7.0004999999999997</v>
      </c>
      <c r="O123" s="105">
        <f t="shared" si="16"/>
        <v>17.95</v>
      </c>
    </row>
    <row r="124" spans="1:15" s="1" customFormat="1" ht="15" customHeight="1" thickBot="1" x14ac:dyDescent="0.3">
      <c r="A124" s="295">
        <v>9</v>
      </c>
      <c r="B124" s="52">
        <v>10890</v>
      </c>
      <c r="C124" s="20" t="s">
        <v>122</v>
      </c>
      <c r="D124" s="373"/>
      <c r="E124" s="227"/>
      <c r="F124" s="227"/>
      <c r="G124" s="227"/>
      <c r="H124" s="227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88" t="s">
        <v>98</v>
      </c>
      <c r="E125" s="488"/>
      <c r="F125" s="488"/>
      <c r="G125" s="488"/>
      <c r="H125" s="488"/>
      <c r="I125" s="57">
        <f>AVERAGE(I7,I9:I16,I18:I29,I31:I47,I49:I67,I69:I82,I84:I114,I116:I124)</f>
        <v>3.7581034591194964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235" priority="708" stopIfTrue="1">
      <formula>LEN(TRIM(I6))=0</formula>
    </cfRule>
    <cfRule type="cellIs" dxfId="234" priority="709" stopIfTrue="1" operator="equal">
      <formula>$I$125</formula>
    </cfRule>
    <cfRule type="cellIs" dxfId="233" priority="710" stopIfTrue="1" operator="lessThan">
      <formula>3.4999</formula>
    </cfRule>
    <cfRule type="cellIs" dxfId="232" priority="711" stopIfTrue="1" operator="between">
      <formula>3.499</formula>
      <formula>3.504</formula>
    </cfRule>
    <cfRule type="cellIs" dxfId="231" priority="712" stopIfTrue="1" operator="between">
      <formula>$I$125</formula>
      <formula>3.5</formula>
    </cfRule>
    <cfRule type="cellIs" dxfId="230" priority="713" stopIfTrue="1" operator="between">
      <formula>4.5</formula>
      <formula>$I$125</formula>
    </cfRule>
    <cfRule type="cellIs" dxfId="229" priority="714" stopIfTrue="1" operator="greaterThanOrEqual">
      <formula>4.5</formula>
    </cfRule>
  </conditionalFormatting>
  <conditionalFormatting sqref="N7:O124">
    <cfRule type="containsBlanks" dxfId="228" priority="6">
      <formula>LEN(TRIM(N7))=0</formula>
    </cfRule>
    <cfRule type="cellIs" dxfId="227" priority="7" operator="equal">
      <formula>10</formula>
    </cfRule>
    <cfRule type="cellIs" dxfId="226" priority="9" operator="equal">
      <formula>0</formula>
    </cfRule>
    <cfRule type="cellIs" dxfId="225" priority="11" operator="between">
      <formula>0.1</formula>
      <formula>10</formula>
    </cfRule>
    <cfRule type="cellIs" dxfId="224" priority="12" operator="greaterThanOrEqual">
      <formula>10</formula>
    </cfRule>
  </conditionalFormatting>
  <conditionalFormatting sqref="M7:M124">
    <cfRule type="containsBlanks" dxfId="223" priority="696">
      <formula>LEN(TRIM(M7))=0</formula>
    </cfRule>
    <cfRule type="cellIs" dxfId="222" priority="698" operator="lessThan">
      <formula>50</formula>
    </cfRule>
    <cfRule type="cellIs" dxfId="221" priority="699" operator="between">
      <formula>$M$6</formula>
      <formula>50</formula>
    </cfRule>
    <cfRule type="cellIs" dxfId="220" priority="700" operator="between">
      <formula>90</formula>
      <formula>$M$6</formula>
    </cfRule>
    <cfRule type="cellIs" dxfId="219" priority="701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131</v>
      </c>
    </row>
    <row r="2" spans="1:16" ht="18" customHeight="1" x14ac:dyDescent="0.25">
      <c r="A2" s="4"/>
      <c r="B2" s="4"/>
      <c r="C2" s="479" t="s">
        <v>138</v>
      </c>
      <c r="D2" s="479"/>
      <c r="E2" s="66"/>
      <c r="F2" s="66"/>
      <c r="G2" s="66"/>
      <c r="H2" s="66"/>
      <c r="I2" s="26">
        <v>2019</v>
      </c>
      <c r="J2" s="4"/>
      <c r="K2" s="27"/>
      <c r="L2" s="17" t="s">
        <v>133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30"/>
      <c r="L3" s="17" t="s">
        <v>132</v>
      </c>
    </row>
    <row r="4" spans="1:16" ht="18" customHeight="1" thickBot="1" x14ac:dyDescent="0.3">
      <c r="A4" s="482" t="s">
        <v>0</v>
      </c>
      <c r="B4" s="484" t="s">
        <v>1</v>
      </c>
      <c r="C4" s="484" t="s">
        <v>2</v>
      </c>
      <c r="D4" s="489" t="s">
        <v>3</v>
      </c>
      <c r="E4" s="491" t="s">
        <v>130</v>
      </c>
      <c r="F4" s="492"/>
      <c r="G4" s="492"/>
      <c r="H4" s="493"/>
      <c r="I4" s="486" t="s">
        <v>99</v>
      </c>
      <c r="J4" s="4"/>
      <c r="K4" s="18"/>
      <c r="L4" s="17" t="s">
        <v>134</v>
      </c>
    </row>
    <row r="5" spans="1:16" ht="30" customHeight="1" thickBot="1" x14ac:dyDescent="0.3">
      <c r="A5" s="483"/>
      <c r="B5" s="485"/>
      <c r="C5" s="485"/>
      <c r="D5" s="490"/>
      <c r="E5" s="3">
        <v>2</v>
      </c>
      <c r="F5" s="3">
        <v>3</v>
      </c>
      <c r="G5" s="3">
        <v>4</v>
      </c>
      <c r="H5" s="3">
        <v>5</v>
      </c>
      <c r="I5" s="487"/>
      <c r="J5" s="4"/>
      <c r="K5" s="86" t="s">
        <v>124</v>
      </c>
      <c r="L5" s="87" t="s">
        <v>125</v>
      </c>
      <c r="M5" s="87" t="s">
        <v>129</v>
      </c>
      <c r="N5" s="87" t="s">
        <v>127</v>
      </c>
      <c r="O5" s="88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3372</v>
      </c>
      <c r="E6" s="153">
        <v>2.0608411214953266</v>
      </c>
      <c r="F6" s="153">
        <v>38.124518966465089</v>
      </c>
      <c r="G6" s="153">
        <v>42.127724024189135</v>
      </c>
      <c r="H6" s="153">
        <v>17.687009345794387</v>
      </c>
      <c r="I6" s="113">
        <v>3.79</v>
      </c>
      <c r="J6" s="21"/>
      <c r="K6" s="442">
        <f>D6</f>
        <v>3372</v>
      </c>
      <c r="L6" s="443">
        <f>L7+L8+L17+L30+L48+L68+L83+L115</f>
        <v>2074.0211000000004</v>
      </c>
      <c r="M6" s="331">
        <f t="shared" ref="M6:M69" si="0">G6+H6</f>
        <v>59.814733369983522</v>
      </c>
      <c r="N6" s="443">
        <f>N7+N8+N17+N30+N48+N68+N83+N115</f>
        <v>53.990099999999998</v>
      </c>
      <c r="O6" s="463">
        <f t="shared" ref="O6:O69" si="1">E6</f>
        <v>2.0608411214953266</v>
      </c>
      <c r="P6" s="58"/>
    </row>
    <row r="7" spans="1:16" ht="15" customHeight="1" thickBot="1" x14ac:dyDescent="0.3">
      <c r="A7" s="154">
        <v>1</v>
      </c>
      <c r="B7" s="152">
        <v>50050</v>
      </c>
      <c r="C7" s="157" t="s">
        <v>55</v>
      </c>
      <c r="D7" s="259">
        <v>30</v>
      </c>
      <c r="E7" s="299"/>
      <c r="F7" s="258">
        <v>20</v>
      </c>
      <c r="G7" s="258">
        <v>53.33</v>
      </c>
      <c r="H7" s="299">
        <v>26.67</v>
      </c>
      <c r="I7" s="151">
        <f>(E7*2+F7*3+G7*4+H7*5)/100</f>
        <v>4.0667</v>
      </c>
      <c r="J7" s="64"/>
      <c r="K7" s="89">
        <f t="shared" ref="K7" si="2">D7</f>
        <v>30</v>
      </c>
      <c r="L7" s="90">
        <f t="shared" ref="L7" si="3">M7*K7/100</f>
        <v>24</v>
      </c>
      <c r="M7" s="91">
        <f t="shared" ref="M7" si="4">G7+H7</f>
        <v>80</v>
      </c>
      <c r="N7" s="90">
        <f t="shared" ref="N7" si="5">O7*K7/100</f>
        <v>0</v>
      </c>
      <c r="O7" s="92">
        <f t="shared" ref="O7" si="6">E7</f>
        <v>0</v>
      </c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288</v>
      </c>
      <c r="E8" s="81">
        <v>0.35749999999999998</v>
      </c>
      <c r="F8" s="81">
        <v>28.577499999999997</v>
      </c>
      <c r="G8" s="81">
        <v>47.552499999999995</v>
      </c>
      <c r="H8" s="81">
        <v>23.512499999999999</v>
      </c>
      <c r="I8" s="41">
        <f>AVERAGE(I9:I16)</f>
        <v>3.9422000000000001</v>
      </c>
      <c r="J8" s="21"/>
      <c r="K8" s="452">
        <f t="shared" ref="K8:K70" si="7">D8</f>
        <v>288</v>
      </c>
      <c r="L8" s="453">
        <f>SUM(L9:L16)</f>
        <v>210.001</v>
      </c>
      <c r="M8" s="462">
        <f t="shared" si="0"/>
        <v>71.064999999999998</v>
      </c>
      <c r="N8" s="453">
        <f>SUM(N9:N16)</f>
        <v>1.0009999999999999</v>
      </c>
      <c r="O8" s="460">
        <f t="shared" si="1"/>
        <v>0.35749999999999998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378">
        <v>69</v>
      </c>
      <c r="E9" s="144"/>
      <c r="F9" s="144">
        <v>15.94</v>
      </c>
      <c r="G9" s="144">
        <v>60.87</v>
      </c>
      <c r="H9" s="144">
        <v>23.19</v>
      </c>
      <c r="I9" s="43">
        <f t="shared" ref="I9:I10" si="8">(E9*2+F9*3+G9*4+H9*5)/100</f>
        <v>4.0724999999999998</v>
      </c>
      <c r="J9" s="21"/>
      <c r="K9" s="97">
        <f t="shared" ref="K9:K10" si="9">D9</f>
        <v>69</v>
      </c>
      <c r="L9" s="98">
        <f t="shared" ref="L9:L10" si="10">M9*K9/100</f>
        <v>58.001400000000004</v>
      </c>
      <c r="M9" s="99">
        <f t="shared" ref="M9:M10" si="11">G9+H9</f>
        <v>84.06</v>
      </c>
      <c r="N9" s="98">
        <f t="shared" ref="N9:N10" si="12">O9*K9/100</f>
        <v>0</v>
      </c>
      <c r="O9" s="100">
        <f t="shared" ref="O9:O10" si="13">E9</f>
        <v>0</v>
      </c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378">
        <v>34</v>
      </c>
      <c r="E10" s="144"/>
      <c r="F10" s="144">
        <v>38.24</v>
      </c>
      <c r="G10" s="144">
        <v>35.29</v>
      </c>
      <c r="H10" s="144">
        <v>26.47</v>
      </c>
      <c r="I10" s="43">
        <f t="shared" si="8"/>
        <v>3.8823000000000003</v>
      </c>
      <c r="J10" s="21"/>
      <c r="K10" s="97">
        <f t="shared" si="9"/>
        <v>34</v>
      </c>
      <c r="L10" s="98">
        <f t="shared" si="10"/>
        <v>20.9984</v>
      </c>
      <c r="M10" s="99">
        <f t="shared" si="11"/>
        <v>61.76</v>
      </c>
      <c r="N10" s="98">
        <f t="shared" si="12"/>
        <v>0</v>
      </c>
      <c r="O10" s="100">
        <f t="shared" si="13"/>
        <v>0</v>
      </c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378">
        <v>57</v>
      </c>
      <c r="E11" s="231"/>
      <c r="F11" s="231">
        <v>3.51</v>
      </c>
      <c r="G11" s="231">
        <v>21.05</v>
      </c>
      <c r="H11" s="297">
        <v>75.44</v>
      </c>
      <c r="I11" s="46">
        <f t="shared" ref="I11:I73" si="14">(E11*2+F11*3+G11*4+H11*5)/100</f>
        <v>4.7193000000000005</v>
      </c>
      <c r="J11" s="21"/>
      <c r="K11" s="97">
        <f t="shared" si="7"/>
        <v>57</v>
      </c>
      <c r="L11" s="98">
        <f t="shared" ref="L11:L73" si="15">M11*K11/100</f>
        <v>54.999299999999991</v>
      </c>
      <c r="M11" s="99">
        <f t="shared" si="0"/>
        <v>96.49</v>
      </c>
      <c r="N11" s="98">
        <f t="shared" ref="N11:N73" si="16">O11*K11/100</f>
        <v>0</v>
      </c>
      <c r="O11" s="100">
        <f t="shared" si="1"/>
        <v>0</v>
      </c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379">
        <v>8</v>
      </c>
      <c r="E12" s="231"/>
      <c r="F12" s="231">
        <v>12.5</v>
      </c>
      <c r="G12" s="231">
        <v>75</v>
      </c>
      <c r="H12" s="296">
        <v>12.5</v>
      </c>
      <c r="I12" s="43">
        <f t="shared" si="14"/>
        <v>4</v>
      </c>
      <c r="J12" s="21"/>
      <c r="K12" s="97">
        <f t="shared" si="7"/>
        <v>8</v>
      </c>
      <c r="L12" s="98">
        <f t="shared" si="15"/>
        <v>7</v>
      </c>
      <c r="M12" s="99">
        <f t="shared" si="0"/>
        <v>87.5</v>
      </c>
      <c r="N12" s="98">
        <f t="shared" si="16"/>
        <v>0</v>
      </c>
      <c r="O12" s="100">
        <f t="shared" si="1"/>
        <v>0</v>
      </c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378">
        <v>33</v>
      </c>
      <c r="E13" s="231"/>
      <c r="F13" s="231">
        <v>24.24</v>
      </c>
      <c r="G13" s="231">
        <v>57.58</v>
      </c>
      <c r="H13" s="231">
        <v>18.18</v>
      </c>
      <c r="I13" s="43">
        <f t="shared" si="14"/>
        <v>3.9393999999999996</v>
      </c>
      <c r="J13" s="21"/>
      <c r="K13" s="97">
        <f t="shared" si="7"/>
        <v>33</v>
      </c>
      <c r="L13" s="98">
        <f t="shared" si="15"/>
        <v>25.000799999999998</v>
      </c>
      <c r="M13" s="99">
        <f t="shared" si="0"/>
        <v>75.759999999999991</v>
      </c>
      <c r="N13" s="98">
        <f t="shared" si="16"/>
        <v>0</v>
      </c>
      <c r="O13" s="100">
        <f t="shared" si="1"/>
        <v>0</v>
      </c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378">
        <v>20</v>
      </c>
      <c r="E14" s="144"/>
      <c r="F14" s="144">
        <v>25</v>
      </c>
      <c r="G14" s="144">
        <v>70</v>
      </c>
      <c r="H14" s="144">
        <v>5</v>
      </c>
      <c r="I14" s="43">
        <f t="shared" si="14"/>
        <v>3.8</v>
      </c>
      <c r="J14" s="21"/>
      <c r="K14" s="97">
        <f t="shared" ref="K14" si="17">D14</f>
        <v>20</v>
      </c>
      <c r="L14" s="98">
        <f t="shared" ref="L14" si="18">M14*K14/100</f>
        <v>15</v>
      </c>
      <c r="M14" s="99">
        <f t="shared" ref="M14" si="19">G14+H14</f>
        <v>75</v>
      </c>
      <c r="N14" s="98">
        <f t="shared" ref="N14" si="20">O14*K14/100</f>
        <v>0</v>
      </c>
      <c r="O14" s="100">
        <f t="shared" ref="O14" si="21">E14</f>
        <v>0</v>
      </c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378">
        <v>32</v>
      </c>
      <c r="E15" s="231"/>
      <c r="F15" s="231">
        <v>40.619999999999997</v>
      </c>
      <c r="G15" s="231">
        <v>40.630000000000003</v>
      </c>
      <c r="H15" s="296">
        <v>18.75</v>
      </c>
      <c r="I15" s="43">
        <f t="shared" si="14"/>
        <v>3.7812999999999999</v>
      </c>
      <c r="J15" s="21"/>
      <c r="K15" s="97">
        <f t="shared" si="7"/>
        <v>32</v>
      </c>
      <c r="L15" s="98">
        <f t="shared" si="15"/>
        <v>19.0016</v>
      </c>
      <c r="M15" s="99">
        <f t="shared" si="0"/>
        <v>59.38</v>
      </c>
      <c r="N15" s="98">
        <f t="shared" si="16"/>
        <v>0</v>
      </c>
      <c r="O15" s="100">
        <f t="shared" si="1"/>
        <v>0</v>
      </c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378">
        <v>35</v>
      </c>
      <c r="E16" s="231">
        <v>2.86</v>
      </c>
      <c r="F16" s="231">
        <v>68.569999999999993</v>
      </c>
      <c r="G16" s="231">
        <v>20</v>
      </c>
      <c r="H16" s="231">
        <v>8.57</v>
      </c>
      <c r="I16" s="45">
        <f t="shared" si="14"/>
        <v>3.3427999999999995</v>
      </c>
      <c r="J16" s="21"/>
      <c r="K16" s="101">
        <f t="shared" si="7"/>
        <v>35</v>
      </c>
      <c r="L16" s="102">
        <f t="shared" si="15"/>
        <v>9.9995000000000012</v>
      </c>
      <c r="M16" s="103">
        <f t="shared" si="0"/>
        <v>28.57</v>
      </c>
      <c r="N16" s="102">
        <f t="shared" si="16"/>
        <v>1.0009999999999999</v>
      </c>
      <c r="O16" s="104">
        <f t="shared" si="1"/>
        <v>2.86</v>
      </c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407</v>
      </c>
      <c r="E17" s="38">
        <v>0</v>
      </c>
      <c r="F17" s="38">
        <v>34.554166666666667</v>
      </c>
      <c r="G17" s="38">
        <v>45.221666666666664</v>
      </c>
      <c r="H17" s="38">
        <v>20.224166666666665</v>
      </c>
      <c r="I17" s="39">
        <f>AVERAGE(I18:I29)</f>
        <v>3.8567</v>
      </c>
      <c r="J17" s="21"/>
      <c r="K17" s="452">
        <f t="shared" si="7"/>
        <v>407</v>
      </c>
      <c r="L17" s="453">
        <f>SUM(L18:L29)</f>
        <v>264.0052</v>
      </c>
      <c r="M17" s="462">
        <f t="shared" si="0"/>
        <v>65.445833333333326</v>
      </c>
      <c r="N17" s="453">
        <f>SUM(N18:N29)</f>
        <v>0</v>
      </c>
      <c r="O17" s="460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381">
        <v>52</v>
      </c>
      <c r="E18" s="144"/>
      <c r="F18" s="144">
        <v>23.08</v>
      </c>
      <c r="G18" s="144">
        <v>57.69</v>
      </c>
      <c r="H18" s="144">
        <v>19.23</v>
      </c>
      <c r="I18" s="42">
        <f t="shared" ref="I18:I20" si="22">(E18*2+F18*3+G18*4+H18*5)/100</f>
        <v>3.9614999999999996</v>
      </c>
      <c r="J18" s="21"/>
      <c r="K18" s="93">
        <f t="shared" ref="K18:K20" si="23">D18</f>
        <v>52</v>
      </c>
      <c r="L18" s="94">
        <f t="shared" ref="L18:L20" si="24">M18*K18/100</f>
        <v>39.998400000000004</v>
      </c>
      <c r="M18" s="95">
        <f t="shared" ref="M18:M20" si="25">G18+H18</f>
        <v>76.92</v>
      </c>
      <c r="N18" s="94">
        <f t="shared" ref="N18:N20" si="26">O18*K18/100</f>
        <v>0</v>
      </c>
      <c r="O18" s="96">
        <f t="shared" ref="O18:O20" si="27">E18</f>
        <v>0</v>
      </c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380">
        <v>15</v>
      </c>
      <c r="E19" s="144"/>
      <c r="F19" s="144">
        <v>6.66</v>
      </c>
      <c r="G19" s="144">
        <v>46.67</v>
      </c>
      <c r="H19" s="144">
        <v>46.67</v>
      </c>
      <c r="I19" s="43">
        <f t="shared" si="22"/>
        <v>4.4001000000000001</v>
      </c>
      <c r="J19" s="21"/>
      <c r="K19" s="97">
        <f t="shared" si="23"/>
        <v>15</v>
      </c>
      <c r="L19" s="98">
        <f t="shared" si="24"/>
        <v>14.001000000000001</v>
      </c>
      <c r="M19" s="99">
        <f t="shared" si="25"/>
        <v>93.34</v>
      </c>
      <c r="N19" s="98">
        <f t="shared" si="26"/>
        <v>0</v>
      </c>
      <c r="O19" s="100">
        <f t="shared" si="27"/>
        <v>0</v>
      </c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380">
        <v>22</v>
      </c>
      <c r="E20" s="144"/>
      <c r="F20" s="144">
        <v>13.64</v>
      </c>
      <c r="G20" s="144">
        <v>36.36</v>
      </c>
      <c r="H20" s="144">
        <v>50</v>
      </c>
      <c r="I20" s="43">
        <f t="shared" si="22"/>
        <v>4.3635999999999999</v>
      </c>
      <c r="J20" s="21"/>
      <c r="K20" s="97">
        <f t="shared" si="23"/>
        <v>22</v>
      </c>
      <c r="L20" s="98">
        <f t="shared" si="24"/>
        <v>18.999200000000002</v>
      </c>
      <c r="M20" s="99">
        <f t="shared" si="25"/>
        <v>86.36</v>
      </c>
      <c r="N20" s="98">
        <f t="shared" si="26"/>
        <v>0</v>
      </c>
      <c r="O20" s="100">
        <f t="shared" si="27"/>
        <v>0</v>
      </c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380">
        <v>64</v>
      </c>
      <c r="E21" s="231"/>
      <c r="F21" s="231">
        <v>9.3699999999999992</v>
      </c>
      <c r="G21" s="231">
        <v>59.38</v>
      </c>
      <c r="H21" s="231">
        <v>31.25</v>
      </c>
      <c r="I21" s="43">
        <f t="shared" si="14"/>
        <v>4.2187999999999999</v>
      </c>
      <c r="J21" s="21"/>
      <c r="K21" s="97">
        <f t="shared" si="7"/>
        <v>64</v>
      </c>
      <c r="L21" s="98">
        <f t="shared" si="15"/>
        <v>58.0032</v>
      </c>
      <c r="M21" s="99">
        <f t="shared" si="0"/>
        <v>90.63</v>
      </c>
      <c r="N21" s="98">
        <f t="shared" si="16"/>
        <v>0</v>
      </c>
      <c r="O21" s="100">
        <f t="shared" si="1"/>
        <v>0</v>
      </c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380">
        <v>25</v>
      </c>
      <c r="E22" s="231"/>
      <c r="F22" s="231">
        <v>36</v>
      </c>
      <c r="G22" s="231">
        <v>44</v>
      </c>
      <c r="H22" s="231">
        <v>20</v>
      </c>
      <c r="I22" s="43">
        <f t="shared" si="14"/>
        <v>3.84</v>
      </c>
      <c r="J22" s="21"/>
      <c r="K22" s="97">
        <f t="shared" si="7"/>
        <v>25</v>
      </c>
      <c r="L22" s="98">
        <f t="shared" si="15"/>
        <v>16</v>
      </c>
      <c r="M22" s="99">
        <f t="shared" si="0"/>
        <v>64</v>
      </c>
      <c r="N22" s="98">
        <f t="shared" si="16"/>
        <v>0</v>
      </c>
      <c r="O22" s="100">
        <f t="shared" si="1"/>
        <v>0</v>
      </c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380">
        <v>23</v>
      </c>
      <c r="E23" s="228"/>
      <c r="F23" s="228">
        <v>21.74</v>
      </c>
      <c r="G23" s="228">
        <v>52.17</v>
      </c>
      <c r="H23" s="167">
        <v>26.09</v>
      </c>
      <c r="I23" s="43">
        <f t="shared" si="14"/>
        <v>4.0434999999999999</v>
      </c>
      <c r="J23" s="21"/>
      <c r="K23" s="97">
        <f t="shared" si="7"/>
        <v>23</v>
      </c>
      <c r="L23" s="98">
        <f t="shared" si="15"/>
        <v>17.9998</v>
      </c>
      <c r="M23" s="99">
        <f t="shared" si="0"/>
        <v>78.260000000000005</v>
      </c>
      <c r="N23" s="98">
        <f t="shared" si="16"/>
        <v>0</v>
      </c>
      <c r="O23" s="100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380">
        <v>58</v>
      </c>
      <c r="E24" s="144"/>
      <c r="F24" s="144">
        <v>43.1</v>
      </c>
      <c r="G24" s="144">
        <v>39.659999999999997</v>
      </c>
      <c r="H24" s="144">
        <v>17.239999999999998</v>
      </c>
      <c r="I24" s="43">
        <f t="shared" si="14"/>
        <v>3.7414000000000001</v>
      </c>
      <c r="J24" s="21"/>
      <c r="K24" s="97">
        <f t="shared" ref="K24:K25" si="28">D24</f>
        <v>58</v>
      </c>
      <c r="L24" s="98">
        <f t="shared" ref="L24:L25" si="29">M24*K24/100</f>
        <v>33.001999999999995</v>
      </c>
      <c r="M24" s="99">
        <f t="shared" ref="M24:M25" si="30">G24+H24</f>
        <v>56.899999999999991</v>
      </c>
      <c r="N24" s="98">
        <f t="shared" ref="N24:N25" si="31">O24*K24/100</f>
        <v>0</v>
      </c>
      <c r="O24" s="100">
        <f t="shared" ref="O24:O25" si="32">E24</f>
        <v>0</v>
      </c>
    </row>
    <row r="25" spans="1:16" s="1" customFormat="1" ht="15" customHeight="1" x14ac:dyDescent="0.25">
      <c r="A25" s="261">
        <v>8</v>
      </c>
      <c r="B25" s="262">
        <v>20550</v>
      </c>
      <c r="C25" s="260" t="s">
        <v>17</v>
      </c>
      <c r="D25" s="382">
        <v>26</v>
      </c>
      <c r="E25" s="144"/>
      <c r="F25" s="144">
        <v>34.61</v>
      </c>
      <c r="G25" s="144">
        <v>53.85</v>
      </c>
      <c r="H25" s="144">
        <v>11.54</v>
      </c>
      <c r="I25" s="43">
        <f t="shared" si="14"/>
        <v>3.7692999999999999</v>
      </c>
      <c r="J25" s="21"/>
      <c r="K25" s="97">
        <f t="shared" si="28"/>
        <v>26</v>
      </c>
      <c r="L25" s="98">
        <f t="shared" si="29"/>
        <v>17.0014</v>
      </c>
      <c r="M25" s="99">
        <f t="shared" si="30"/>
        <v>65.39</v>
      </c>
      <c r="N25" s="98">
        <f t="shared" si="31"/>
        <v>0</v>
      </c>
      <c r="O25" s="100">
        <f t="shared" si="32"/>
        <v>0</v>
      </c>
    </row>
    <row r="26" spans="1:16" s="1" customFormat="1" ht="15" customHeight="1" x14ac:dyDescent="0.25">
      <c r="A26" s="263">
        <v>9</v>
      </c>
      <c r="B26" s="48">
        <v>20630</v>
      </c>
      <c r="C26" s="19" t="s">
        <v>18</v>
      </c>
      <c r="D26" s="382">
        <v>16</v>
      </c>
      <c r="E26" s="231"/>
      <c r="F26" s="231">
        <v>50</v>
      </c>
      <c r="G26" s="231">
        <v>50</v>
      </c>
      <c r="H26" s="144"/>
      <c r="I26" s="43">
        <f t="shared" si="14"/>
        <v>3.5</v>
      </c>
      <c r="J26" s="21"/>
      <c r="K26" s="97">
        <f t="shared" si="7"/>
        <v>16</v>
      </c>
      <c r="L26" s="98">
        <f t="shared" si="15"/>
        <v>8</v>
      </c>
      <c r="M26" s="99">
        <f t="shared" si="0"/>
        <v>50</v>
      </c>
      <c r="N26" s="111">
        <f t="shared" si="16"/>
        <v>0</v>
      </c>
      <c r="O26" s="100">
        <f t="shared" si="1"/>
        <v>0</v>
      </c>
    </row>
    <row r="27" spans="1:16" s="1" customFormat="1" ht="15" customHeight="1" x14ac:dyDescent="0.25">
      <c r="A27" s="263">
        <v>10</v>
      </c>
      <c r="B27" s="48">
        <v>20810</v>
      </c>
      <c r="C27" s="19" t="s">
        <v>19</v>
      </c>
      <c r="D27" s="382">
        <v>41</v>
      </c>
      <c r="E27" s="231"/>
      <c r="F27" s="231">
        <v>92.68</v>
      </c>
      <c r="G27" s="231">
        <v>7.32</v>
      </c>
      <c r="H27" s="144"/>
      <c r="I27" s="43">
        <f t="shared" si="14"/>
        <v>3.0732000000000004</v>
      </c>
      <c r="J27" s="21"/>
      <c r="K27" s="97">
        <f t="shared" si="7"/>
        <v>41</v>
      </c>
      <c r="L27" s="98">
        <f t="shared" si="15"/>
        <v>3.0011999999999999</v>
      </c>
      <c r="M27" s="99">
        <f t="shared" si="0"/>
        <v>7.32</v>
      </c>
      <c r="N27" s="111">
        <f t="shared" si="16"/>
        <v>0</v>
      </c>
      <c r="O27" s="100">
        <f t="shared" si="1"/>
        <v>0</v>
      </c>
    </row>
    <row r="28" spans="1:16" s="1" customFormat="1" ht="15" customHeight="1" x14ac:dyDescent="0.25">
      <c r="A28" s="263">
        <v>11</v>
      </c>
      <c r="B28" s="48">
        <v>20900</v>
      </c>
      <c r="C28" s="19" t="s">
        <v>20</v>
      </c>
      <c r="D28" s="382">
        <v>21</v>
      </c>
      <c r="E28" s="144"/>
      <c r="F28" s="144">
        <v>42.86</v>
      </c>
      <c r="G28" s="144">
        <v>52.38</v>
      </c>
      <c r="H28" s="144">
        <v>4.76</v>
      </c>
      <c r="I28" s="43">
        <f t="shared" si="14"/>
        <v>3.6190000000000002</v>
      </c>
      <c r="J28" s="21"/>
      <c r="K28" s="97">
        <f t="shared" ref="K28:K29" si="33">D28</f>
        <v>21</v>
      </c>
      <c r="L28" s="98">
        <f t="shared" ref="L28:L29" si="34">M28*K28/100</f>
        <v>11.999400000000001</v>
      </c>
      <c r="M28" s="99">
        <f t="shared" ref="M28:M29" si="35">G28+H28</f>
        <v>57.14</v>
      </c>
      <c r="N28" s="111">
        <f t="shared" ref="N28:N29" si="36">O28*K28/100</f>
        <v>0</v>
      </c>
      <c r="O28" s="100">
        <f t="shared" ref="O28:O29" si="37">E28</f>
        <v>0</v>
      </c>
    </row>
    <row r="29" spans="1:16" s="1" customFormat="1" ht="15" customHeight="1" thickBot="1" x14ac:dyDescent="0.3">
      <c r="A29" s="263">
        <v>12</v>
      </c>
      <c r="B29" s="48">
        <v>21350</v>
      </c>
      <c r="C29" s="19" t="s">
        <v>22</v>
      </c>
      <c r="D29" s="383">
        <v>44</v>
      </c>
      <c r="E29" s="144"/>
      <c r="F29" s="144">
        <v>40.909999999999997</v>
      </c>
      <c r="G29" s="144">
        <v>43.18</v>
      </c>
      <c r="H29" s="144">
        <v>15.91</v>
      </c>
      <c r="I29" s="43">
        <f t="shared" si="14"/>
        <v>3.75</v>
      </c>
      <c r="J29" s="21"/>
      <c r="K29" s="97">
        <f t="shared" si="33"/>
        <v>44</v>
      </c>
      <c r="L29" s="98">
        <f t="shared" si="34"/>
        <v>25.999600000000001</v>
      </c>
      <c r="M29" s="99">
        <f t="shared" si="35"/>
        <v>59.09</v>
      </c>
      <c r="N29" s="111">
        <f t="shared" si="36"/>
        <v>0</v>
      </c>
      <c r="O29" s="100">
        <f t="shared" si="37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437</v>
      </c>
      <c r="E30" s="38">
        <v>3.5888235294117643</v>
      </c>
      <c r="F30" s="38">
        <v>50.301176470588238</v>
      </c>
      <c r="G30" s="38">
        <v>37.09882352941176</v>
      </c>
      <c r="H30" s="38">
        <v>9.0111764705882358</v>
      </c>
      <c r="I30" s="39">
        <f>AVERAGE(I31:I47)</f>
        <v>3.5153235294117642</v>
      </c>
      <c r="J30" s="21"/>
      <c r="K30" s="452">
        <f t="shared" si="7"/>
        <v>437</v>
      </c>
      <c r="L30" s="453">
        <f>SUM(L31:L47)</f>
        <v>211.00390000000002</v>
      </c>
      <c r="M30" s="462">
        <f t="shared" si="0"/>
        <v>46.11</v>
      </c>
      <c r="N30" s="453">
        <f>SUM(N31:N47)</f>
        <v>14.998899999999999</v>
      </c>
      <c r="O30" s="460">
        <f t="shared" si="1"/>
        <v>3.5888235294117643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384">
        <v>46</v>
      </c>
      <c r="E31" s="231"/>
      <c r="F31" s="231">
        <v>30.43</v>
      </c>
      <c r="G31" s="231">
        <v>47.83</v>
      </c>
      <c r="H31" s="231">
        <v>21.74</v>
      </c>
      <c r="I31" s="42">
        <f t="shared" si="14"/>
        <v>3.9131</v>
      </c>
      <c r="J31" s="7"/>
      <c r="K31" s="93">
        <f t="shared" si="7"/>
        <v>46</v>
      </c>
      <c r="L31" s="94">
        <f t="shared" si="15"/>
        <v>32.002199999999995</v>
      </c>
      <c r="M31" s="95">
        <f t="shared" si="0"/>
        <v>69.569999999999993</v>
      </c>
      <c r="N31" s="94">
        <f t="shared" si="16"/>
        <v>0</v>
      </c>
      <c r="O31" s="96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384">
        <v>47</v>
      </c>
      <c r="E32" s="144"/>
      <c r="F32" s="144">
        <v>25.53</v>
      </c>
      <c r="G32" s="144">
        <v>61.7</v>
      </c>
      <c r="H32" s="144">
        <v>12.77</v>
      </c>
      <c r="I32" s="43">
        <f t="shared" si="14"/>
        <v>3.8724000000000003</v>
      </c>
      <c r="J32" s="7"/>
      <c r="K32" s="97">
        <f t="shared" ref="K32" si="38">D32</f>
        <v>47</v>
      </c>
      <c r="L32" s="98">
        <f t="shared" ref="L32" si="39">M32*K32/100</f>
        <v>35.000900000000001</v>
      </c>
      <c r="M32" s="99">
        <f t="shared" ref="M32" si="40">G32+H32</f>
        <v>74.47</v>
      </c>
      <c r="N32" s="98">
        <f t="shared" ref="N32" si="41">O32*K32/100</f>
        <v>0</v>
      </c>
      <c r="O32" s="100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384">
        <v>34</v>
      </c>
      <c r="E33" s="231"/>
      <c r="F33" s="231">
        <v>58.83</v>
      </c>
      <c r="G33" s="231">
        <v>32.35</v>
      </c>
      <c r="H33" s="231">
        <v>8.82</v>
      </c>
      <c r="I33" s="46">
        <f t="shared" si="14"/>
        <v>3.4999000000000002</v>
      </c>
      <c r="J33" s="7"/>
      <c r="K33" s="97">
        <f t="shared" si="7"/>
        <v>34</v>
      </c>
      <c r="L33" s="98">
        <f t="shared" si="15"/>
        <v>13.9978</v>
      </c>
      <c r="M33" s="99">
        <f t="shared" si="0"/>
        <v>41.17</v>
      </c>
      <c r="N33" s="98">
        <f t="shared" si="16"/>
        <v>0</v>
      </c>
      <c r="O33" s="100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384">
        <v>42</v>
      </c>
      <c r="E34" s="231">
        <v>2.38</v>
      </c>
      <c r="F34" s="231">
        <v>40.479999999999997</v>
      </c>
      <c r="G34" s="231">
        <v>40.479999999999997</v>
      </c>
      <c r="H34" s="298">
        <v>16.670000000000002</v>
      </c>
      <c r="I34" s="43">
        <f t="shared" si="14"/>
        <v>3.7147000000000001</v>
      </c>
      <c r="J34" s="7"/>
      <c r="K34" s="97">
        <f t="shared" si="7"/>
        <v>42</v>
      </c>
      <c r="L34" s="98">
        <f t="shared" si="15"/>
        <v>24.002999999999997</v>
      </c>
      <c r="M34" s="99">
        <f t="shared" si="0"/>
        <v>57.15</v>
      </c>
      <c r="N34" s="98">
        <f t="shared" si="16"/>
        <v>0.99959999999999993</v>
      </c>
      <c r="O34" s="100">
        <f t="shared" si="1"/>
        <v>2.38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384">
        <v>17</v>
      </c>
      <c r="E35" s="231"/>
      <c r="F35" s="231">
        <v>58.82</v>
      </c>
      <c r="G35" s="231">
        <v>35.29</v>
      </c>
      <c r="H35" s="296">
        <v>5.88</v>
      </c>
      <c r="I35" s="43">
        <f t="shared" si="14"/>
        <v>3.4701999999999997</v>
      </c>
      <c r="J35" s="7"/>
      <c r="K35" s="97">
        <f t="shared" si="7"/>
        <v>17</v>
      </c>
      <c r="L35" s="98">
        <f t="shared" si="15"/>
        <v>6.9988999999999999</v>
      </c>
      <c r="M35" s="99">
        <f t="shared" si="0"/>
        <v>41.17</v>
      </c>
      <c r="N35" s="98">
        <f t="shared" si="16"/>
        <v>0</v>
      </c>
      <c r="O35" s="100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384">
        <v>7</v>
      </c>
      <c r="E36" s="144"/>
      <c r="F36" s="144">
        <v>57.14</v>
      </c>
      <c r="G36" s="144">
        <v>42.86</v>
      </c>
      <c r="H36" s="144"/>
      <c r="I36" s="43">
        <f t="shared" si="14"/>
        <v>3.4286000000000003</v>
      </c>
      <c r="J36" s="7"/>
      <c r="K36" s="97">
        <f t="shared" ref="K36" si="43">D36</f>
        <v>7</v>
      </c>
      <c r="L36" s="98">
        <f t="shared" ref="L36" si="44">M36*K36/100</f>
        <v>3.0002</v>
      </c>
      <c r="M36" s="99">
        <f t="shared" ref="M36" si="45">G36+H36</f>
        <v>42.86</v>
      </c>
      <c r="N36" s="98">
        <f t="shared" ref="N36" si="46">O36*K36/100</f>
        <v>0</v>
      </c>
      <c r="O36" s="100">
        <f t="shared" ref="O36" si="47">E36</f>
        <v>0</v>
      </c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384">
        <v>10</v>
      </c>
      <c r="E37" s="231"/>
      <c r="F37" s="231">
        <v>80</v>
      </c>
      <c r="G37" s="231"/>
      <c r="H37" s="144">
        <v>20</v>
      </c>
      <c r="I37" s="43">
        <f t="shared" si="14"/>
        <v>3.4</v>
      </c>
      <c r="J37" s="7"/>
      <c r="K37" s="97">
        <f t="shared" si="7"/>
        <v>10</v>
      </c>
      <c r="L37" s="98">
        <f t="shared" si="15"/>
        <v>2</v>
      </c>
      <c r="M37" s="99">
        <f t="shared" si="0"/>
        <v>20</v>
      </c>
      <c r="N37" s="111">
        <f t="shared" si="16"/>
        <v>0</v>
      </c>
      <c r="O37" s="100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384">
        <v>14</v>
      </c>
      <c r="E38" s="144">
        <v>7.14</v>
      </c>
      <c r="F38" s="144">
        <v>50</v>
      </c>
      <c r="G38" s="144">
        <v>35.71</v>
      </c>
      <c r="H38" s="144">
        <v>7.14</v>
      </c>
      <c r="I38" s="43">
        <f t="shared" si="14"/>
        <v>3.4281999999999999</v>
      </c>
      <c r="J38" s="7"/>
      <c r="K38" s="97">
        <f t="shared" ref="K38:K41" si="48">D38</f>
        <v>14</v>
      </c>
      <c r="L38" s="98">
        <f t="shared" ref="L38:L41" si="49">M38*K38/100</f>
        <v>5.9989999999999997</v>
      </c>
      <c r="M38" s="99">
        <f t="shared" ref="M38:M41" si="50">G38+H38</f>
        <v>42.85</v>
      </c>
      <c r="N38" s="111">
        <f t="shared" ref="N38:N41" si="51">O38*K38/100</f>
        <v>0.99959999999999993</v>
      </c>
      <c r="O38" s="100">
        <f t="shared" ref="O38:O41" si="52">E38</f>
        <v>7.14</v>
      </c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384">
        <v>28</v>
      </c>
      <c r="E39" s="144">
        <v>17.86</v>
      </c>
      <c r="F39" s="144">
        <v>64.290000000000006</v>
      </c>
      <c r="G39" s="144">
        <v>14.29</v>
      </c>
      <c r="H39" s="144">
        <v>3.57</v>
      </c>
      <c r="I39" s="43">
        <f t="shared" si="14"/>
        <v>3.036</v>
      </c>
      <c r="J39" s="7"/>
      <c r="K39" s="97">
        <f t="shared" si="48"/>
        <v>28</v>
      </c>
      <c r="L39" s="98">
        <f t="shared" si="49"/>
        <v>5.0007999999999999</v>
      </c>
      <c r="M39" s="99">
        <f t="shared" si="50"/>
        <v>17.86</v>
      </c>
      <c r="N39" s="111">
        <f t="shared" si="51"/>
        <v>5.0007999999999999</v>
      </c>
      <c r="O39" s="100">
        <f t="shared" si="52"/>
        <v>17.86</v>
      </c>
    </row>
    <row r="40" spans="1:15" s="1" customFormat="1" ht="15" customHeight="1" x14ac:dyDescent="0.25">
      <c r="A40" s="268">
        <v>10</v>
      </c>
      <c r="B40" s="267">
        <v>30500</v>
      </c>
      <c r="C40" s="266" t="s">
        <v>30</v>
      </c>
      <c r="D40" s="385">
        <v>7</v>
      </c>
      <c r="E40" s="144"/>
      <c r="F40" s="144">
        <v>14.29</v>
      </c>
      <c r="G40" s="144">
        <v>71.430000000000007</v>
      </c>
      <c r="H40" s="144">
        <v>14.29</v>
      </c>
      <c r="I40" s="43">
        <f t="shared" si="14"/>
        <v>4.0004</v>
      </c>
      <c r="J40" s="7"/>
      <c r="K40" s="97">
        <f t="shared" si="48"/>
        <v>7</v>
      </c>
      <c r="L40" s="98">
        <f t="shared" si="49"/>
        <v>6.0004</v>
      </c>
      <c r="M40" s="99">
        <f t="shared" si="50"/>
        <v>85.72</v>
      </c>
      <c r="N40" s="111">
        <f t="shared" si="51"/>
        <v>0</v>
      </c>
      <c r="O40" s="100">
        <f t="shared" si="52"/>
        <v>0</v>
      </c>
    </row>
    <row r="41" spans="1:15" s="1" customFormat="1" ht="15" customHeight="1" x14ac:dyDescent="0.25">
      <c r="A41" s="268">
        <v>11</v>
      </c>
      <c r="B41" s="48">
        <v>30530</v>
      </c>
      <c r="C41" s="19" t="s">
        <v>31</v>
      </c>
      <c r="D41" s="385">
        <v>16</v>
      </c>
      <c r="E41" s="144"/>
      <c r="F41" s="144">
        <v>50</v>
      </c>
      <c r="G41" s="144">
        <v>43.75</v>
      </c>
      <c r="H41" s="144">
        <v>6.25</v>
      </c>
      <c r="I41" s="43">
        <f t="shared" si="14"/>
        <v>3.5625</v>
      </c>
      <c r="J41" s="7"/>
      <c r="K41" s="97">
        <f t="shared" si="48"/>
        <v>16</v>
      </c>
      <c r="L41" s="98">
        <f t="shared" si="49"/>
        <v>8</v>
      </c>
      <c r="M41" s="99">
        <f t="shared" si="50"/>
        <v>50</v>
      </c>
      <c r="N41" s="111">
        <f t="shared" si="51"/>
        <v>0</v>
      </c>
      <c r="O41" s="100">
        <f t="shared" si="52"/>
        <v>0</v>
      </c>
    </row>
    <row r="42" spans="1:15" s="1" customFormat="1" ht="15" customHeight="1" x14ac:dyDescent="0.25">
      <c r="A42" s="268">
        <v>12</v>
      </c>
      <c r="B42" s="48">
        <v>30640</v>
      </c>
      <c r="C42" s="19" t="s">
        <v>32</v>
      </c>
      <c r="D42" s="385">
        <v>48</v>
      </c>
      <c r="E42" s="231">
        <v>6.25</v>
      </c>
      <c r="F42" s="231">
        <v>52.08</v>
      </c>
      <c r="G42" s="231">
        <v>31.25</v>
      </c>
      <c r="H42" s="231">
        <v>10.42</v>
      </c>
      <c r="I42" s="43">
        <f t="shared" si="14"/>
        <v>3.4584000000000001</v>
      </c>
      <c r="J42" s="7"/>
      <c r="K42" s="97">
        <f t="shared" ref="K42" si="53">D42</f>
        <v>48</v>
      </c>
      <c r="L42" s="98">
        <f t="shared" ref="L42" si="54">M42*K42/100</f>
        <v>20.0016</v>
      </c>
      <c r="M42" s="99">
        <f t="shared" ref="M42" si="55">G42+H42</f>
        <v>41.67</v>
      </c>
      <c r="N42" s="111">
        <f t="shared" ref="N42" si="56">O42*K42/100</f>
        <v>3</v>
      </c>
      <c r="O42" s="100">
        <f t="shared" ref="O42" si="57">E42</f>
        <v>6.25</v>
      </c>
    </row>
    <row r="43" spans="1:15" s="1" customFormat="1" ht="15" customHeight="1" x14ac:dyDescent="0.25">
      <c r="A43" s="268">
        <v>13</v>
      </c>
      <c r="B43" s="48">
        <v>30650</v>
      </c>
      <c r="C43" s="19" t="s">
        <v>33</v>
      </c>
      <c r="D43" s="385">
        <v>34</v>
      </c>
      <c r="E43" s="144">
        <v>2.94</v>
      </c>
      <c r="F43" s="144">
        <v>61.76</v>
      </c>
      <c r="G43" s="144">
        <v>35.29</v>
      </c>
      <c r="H43" s="144"/>
      <c r="I43" s="43">
        <f t="shared" si="14"/>
        <v>3.3231999999999999</v>
      </c>
      <c r="J43" s="7"/>
      <c r="K43" s="97">
        <f t="shared" ref="K43" si="58">D43</f>
        <v>34</v>
      </c>
      <c r="L43" s="98">
        <f t="shared" ref="L43" si="59">M43*K43/100</f>
        <v>11.9986</v>
      </c>
      <c r="M43" s="99">
        <f t="shared" ref="M43" si="60">G43+H43</f>
        <v>35.29</v>
      </c>
      <c r="N43" s="98">
        <f t="shared" ref="N43" si="61">O43*K43/100</f>
        <v>0.99959999999999993</v>
      </c>
      <c r="O43" s="100">
        <f t="shared" ref="O43" si="62">E43</f>
        <v>2.94</v>
      </c>
    </row>
    <row r="44" spans="1:15" s="1" customFormat="1" ht="15" customHeight="1" x14ac:dyDescent="0.25">
      <c r="A44" s="268">
        <v>14</v>
      </c>
      <c r="B44" s="48">
        <v>30790</v>
      </c>
      <c r="C44" s="19" t="s">
        <v>34</v>
      </c>
      <c r="D44" s="385">
        <v>12</v>
      </c>
      <c r="E44" s="231">
        <v>8.33</v>
      </c>
      <c r="F44" s="231">
        <v>41.67</v>
      </c>
      <c r="G44" s="231">
        <v>41.67</v>
      </c>
      <c r="H44" s="231">
        <v>8.33</v>
      </c>
      <c r="I44" s="43">
        <f t="shared" si="14"/>
        <v>3.5</v>
      </c>
      <c r="J44" s="7"/>
      <c r="K44" s="97">
        <f t="shared" si="7"/>
        <v>12</v>
      </c>
      <c r="L44" s="98">
        <f t="shared" si="15"/>
        <v>6</v>
      </c>
      <c r="M44" s="99">
        <f t="shared" si="0"/>
        <v>50</v>
      </c>
      <c r="N44" s="98">
        <f t="shared" si="16"/>
        <v>0.99960000000000004</v>
      </c>
      <c r="O44" s="100">
        <f t="shared" si="1"/>
        <v>8.33</v>
      </c>
    </row>
    <row r="45" spans="1:15" s="1" customFormat="1" ht="15" customHeight="1" x14ac:dyDescent="0.25">
      <c r="A45" s="268">
        <v>15</v>
      </c>
      <c r="B45" s="48">
        <v>30890</v>
      </c>
      <c r="C45" s="19" t="s">
        <v>35</v>
      </c>
      <c r="D45" s="386">
        <v>17</v>
      </c>
      <c r="E45" s="144">
        <v>11.76</v>
      </c>
      <c r="F45" s="144">
        <v>64.709999999999994</v>
      </c>
      <c r="G45" s="144">
        <v>17.649999999999999</v>
      </c>
      <c r="H45" s="144">
        <v>5.88</v>
      </c>
      <c r="I45" s="43">
        <f t="shared" si="14"/>
        <v>3.1764999999999999</v>
      </c>
      <c r="J45" s="7"/>
      <c r="K45" s="97">
        <f t="shared" ref="K45:K47" si="63">D45</f>
        <v>17</v>
      </c>
      <c r="L45" s="98">
        <f t="shared" ref="L45:L47" si="64">M45*K45/100</f>
        <v>4.0000999999999998</v>
      </c>
      <c r="M45" s="99">
        <f t="shared" ref="M45:M47" si="65">G45+H45</f>
        <v>23.529999999999998</v>
      </c>
      <c r="N45" s="111">
        <f t="shared" ref="N45:N47" si="66">O45*K45/100</f>
        <v>1.9991999999999999</v>
      </c>
      <c r="O45" s="100">
        <f t="shared" ref="O45:O47" si="67">E45</f>
        <v>11.76</v>
      </c>
    </row>
    <row r="46" spans="1:15" s="1" customFormat="1" ht="15" customHeight="1" x14ac:dyDescent="0.25">
      <c r="A46" s="268">
        <v>16</v>
      </c>
      <c r="B46" s="265">
        <v>30940</v>
      </c>
      <c r="C46" s="264" t="s">
        <v>36</v>
      </c>
      <c r="D46" s="386">
        <v>35</v>
      </c>
      <c r="E46" s="144"/>
      <c r="F46" s="144">
        <v>48.57</v>
      </c>
      <c r="G46" s="144">
        <v>40</v>
      </c>
      <c r="H46" s="144">
        <v>11.43</v>
      </c>
      <c r="I46" s="43">
        <f t="shared" si="14"/>
        <v>3.6286</v>
      </c>
      <c r="J46" s="7"/>
      <c r="K46" s="97">
        <f t="shared" si="63"/>
        <v>35</v>
      </c>
      <c r="L46" s="98">
        <f t="shared" si="64"/>
        <v>18.000499999999999</v>
      </c>
      <c r="M46" s="99">
        <f t="shared" si="65"/>
        <v>51.43</v>
      </c>
      <c r="N46" s="111">
        <f t="shared" si="66"/>
        <v>0</v>
      </c>
      <c r="O46" s="100">
        <f t="shared" si="67"/>
        <v>0</v>
      </c>
    </row>
    <row r="47" spans="1:15" s="1" customFormat="1" ht="15" customHeight="1" thickBot="1" x14ac:dyDescent="0.3">
      <c r="A47" s="268">
        <v>17</v>
      </c>
      <c r="B47" s="48">
        <v>31480</v>
      </c>
      <c r="C47" s="19" t="s">
        <v>38</v>
      </c>
      <c r="D47" s="387">
        <v>23</v>
      </c>
      <c r="E47" s="144">
        <v>4.3499999999999996</v>
      </c>
      <c r="F47" s="144">
        <v>56.52</v>
      </c>
      <c r="G47" s="144">
        <v>39.130000000000003</v>
      </c>
      <c r="H47" s="144"/>
      <c r="I47" s="43">
        <f t="shared" si="14"/>
        <v>3.3477999999999999</v>
      </c>
      <c r="J47" s="7"/>
      <c r="K47" s="97">
        <f t="shared" si="63"/>
        <v>23</v>
      </c>
      <c r="L47" s="98">
        <f t="shared" si="64"/>
        <v>8.9999000000000002</v>
      </c>
      <c r="M47" s="99">
        <f t="shared" si="65"/>
        <v>39.130000000000003</v>
      </c>
      <c r="N47" s="98">
        <f t="shared" si="66"/>
        <v>1.0004999999999999</v>
      </c>
      <c r="O47" s="100">
        <f t="shared" si="67"/>
        <v>4.3499999999999996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595</v>
      </c>
      <c r="E48" s="82">
        <v>3.16</v>
      </c>
      <c r="F48" s="82">
        <v>29.728421052631575</v>
      </c>
      <c r="G48" s="82">
        <v>45.782631578947374</v>
      </c>
      <c r="H48" s="82">
        <v>21.328947368421055</v>
      </c>
      <c r="I48" s="41">
        <f>AVERAGE(I49:I67)</f>
        <v>3.8528052631578946</v>
      </c>
      <c r="J48" s="21"/>
      <c r="K48" s="452">
        <f t="shared" si="7"/>
        <v>595</v>
      </c>
      <c r="L48" s="453">
        <f>SUM(L49:L67)</f>
        <v>401.99939999999998</v>
      </c>
      <c r="M48" s="462">
        <f t="shared" si="0"/>
        <v>67.111578947368429</v>
      </c>
      <c r="N48" s="453">
        <f>SUM(N49:N67)</f>
        <v>13.9938</v>
      </c>
      <c r="O48" s="460">
        <f t="shared" si="1"/>
        <v>3.16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389">
        <v>48</v>
      </c>
      <c r="E49" s="231"/>
      <c r="F49" s="231">
        <v>22.92</v>
      </c>
      <c r="G49" s="231">
        <v>37.5</v>
      </c>
      <c r="H49" s="231">
        <v>39.58</v>
      </c>
      <c r="I49" s="42">
        <f t="shared" si="14"/>
        <v>4.1665999999999999</v>
      </c>
      <c r="J49" s="21"/>
      <c r="K49" s="93">
        <f t="shared" si="7"/>
        <v>48</v>
      </c>
      <c r="L49" s="94">
        <f t="shared" si="15"/>
        <v>36.998400000000004</v>
      </c>
      <c r="M49" s="95">
        <f t="shared" si="0"/>
        <v>77.08</v>
      </c>
      <c r="N49" s="94">
        <f t="shared" si="16"/>
        <v>0</v>
      </c>
      <c r="O49" s="96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388">
        <v>13</v>
      </c>
      <c r="E50" s="144"/>
      <c r="F50" s="144">
        <v>15.39</v>
      </c>
      <c r="G50" s="144">
        <v>38.46</v>
      </c>
      <c r="H50" s="144">
        <v>46.15</v>
      </c>
      <c r="I50" s="43">
        <f t="shared" si="14"/>
        <v>4.3075999999999999</v>
      </c>
      <c r="J50" s="21"/>
      <c r="K50" s="97">
        <f t="shared" ref="K50:K52" si="68">D50</f>
        <v>13</v>
      </c>
      <c r="L50" s="98">
        <f t="shared" ref="L50:L52" si="69">M50*K50/100</f>
        <v>10.9993</v>
      </c>
      <c r="M50" s="99">
        <f t="shared" ref="M50:M52" si="70">G50+H50</f>
        <v>84.61</v>
      </c>
      <c r="N50" s="98">
        <f t="shared" ref="N50:N52" si="71">O50*K50/100</f>
        <v>0</v>
      </c>
      <c r="O50" s="100">
        <f t="shared" ref="O50:O52" si="72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388">
        <v>81</v>
      </c>
      <c r="E51" s="144">
        <v>1.23</v>
      </c>
      <c r="F51" s="144">
        <v>14.82</v>
      </c>
      <c r="G51" s="144">
        <v>45.68</v>
      </c>
      <c r="H51" s="144">
        <v>38.270000000000003</v>
      </c>
      <c r="I51" s="43">
        <f t="shared" si="14"/>
        <v>4.2099000000000002</v>
      </c>
      <c r="J51" s="21"/>
      <c r="K51" s="97">
        <f t="shared" si="68"/>
        <v>81</v>
      </c>
      <c r="L51" s="98">
        <f t="shared" si="69"/>
        <v>67.999499999999998</v>
      </c>
      <c r="M51" s="99">
        <f t="shared" si="70"/>
        <v>83.95</v>
      </c>
      <c r="N51" s="98">
        <f t="shared" si="71"/>
        <v>0.99629999999999996</v>
      </c>
      <c r="O51" s="100">
        <f t="shared" si="72"/>
        <v>1.23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388">
        <v>75</v>
      </c>
      <c r="E52" s="144"/>
      <c r="F52" s="144">
        <v>18.66</v>
      </c>
      <c r="G52" s="144">
        <v>50.67</v>
      </c>
      <c r="H52" s="144">
        <v>30.67</v>
      </c>
      <c r="I52" s="43">
        <f t="shared" si="14"/>
        <v>4.1201000000000008</v>
      </c>
      <c r="J52" s="21"/>
      <c r="K52" s="97">
        <f t="shared" si="68"/>
        <v>75</v>
      </c>
      <c r="L52" s="98">
        <f t="shared" si="69"/>
        <v>61.005000000000003</v>
      </c>
      <c r="M52" s="99">
        <f t="shared" si="70"/>
        <v>81.34</v>
      </c>
      <c r="N52" s="98">
        <f t="shared" si="71"/>
        <v>0</v>
      </c>
      <c r="O52" s="100">
        <f t="shared" si="72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388">
        <v>71</v>
      </c>
      <c r="E53" s="231"/>
      <c r="F53" s="231">
        <v>30.99</v>
      </c>
      <c r="G53" s="231">
        <v>50.7</v>
      </c>
      <c r="H53" s="231">
        <v>18.309999999999999</v>
      </c>
      <c r="I53" s="43">
        <f t="shared" si="14"/>
        <v>3.8731999999999998</v>
      </c>
      <c r="J53" s="21"/>
      <c r="K53" s="97">
        <f t="shared" si="7"/>
        <v>71</v>
      </c>
      <c r="L53" s="98">
        <f t="shared" si="15"/>
        <v>48.997100000000003</v>
      </c>
      <c r="M53" s="99">
        <f t="shared" si="0"/>
        <v>69.010000000000005</v>
      </c>
      <c r="N53" s="98">
        <f t="shared" si="16"/>
        <v>0</v>
      </c>
      <c r="O53" s="100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388">
        <v>29</v>
      </c>
      <c r="E54" s="231">
        <v>3.45</v>
      </c>
      <c r="F54" s="231">
        <v>31.03</v>
      </c>
      <c r="G54" s="231">
        <v>34.479999999999997</v>
      </c>
      <c r="H54" s="231">
        <v>31.03</v>
      </c>
      <c r="I54" s="43">
        <f t="shared" si="14"/>
        <v>3.9306000000000001</v>
      </c>
      <c r="J54" s="21"/>
      <c r="K54" s="97">
        <f t="shared" si="7"/>
        <v>29</v>
      </c>
      <c r="L54" s="98">
        <f t="shared" si="15"/>
        <v>18.997899999999998</v>
      </c>
      <c r="M54" s="99">
        <f t="shared" si="0"/>
        <v>65.509999999999991</v>
      </c>
      <c r="N54" s="98">
        <f t="shared" si="16"/>
        <v>1.0005000000000002</v>
      </c>
      <c r="O54" s="100">
        <f t="shared" si="1"/>
        <v>3.45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388">
        <v>11</v>
      </c>
      <c r="E55" s="144"/>
      <c r="F55" s="144">
        <v>9.09</v>
      </c>
      <c r="G55" s="144">
        <v>9.09</v>
      </c>
      <c r="H55" s="144">
        <v>81.819999999999993</v>
      </c>
      <c r="I55" s="43">
        <f t="shared" si="14"/>
        <v>4.7272999999999996</v>
      </c>
      <c r="J55" s="21"/>
      <c r="K55" s="97">
        <f t="shared" ref="K55:K56" si="73">D55</f>
        <v>11</v>
      </c>
      <c r="L55" s="98">
        <f t="shared" ref="L55:L56" si="74">M55*K55/100</f>
        <v>10.0001</v>
      </c>
      <c r="M55" s="99">
        <f t="shared" ref="M55:M56" si="75">G55+H55</f>
        <v>90.91</v>
      </c>
      <c r="N55" s="111">
        <f t="shared" ref="N55:N56" si="76">O55*K55/100</f>
        <v>0</v>
      </c>
      <c r="O55" s="100">
        <f t="shared" ref="O55:O56" si="77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388">
        <v>21</v>
      </c>
      <c r="E56" s="144">
        <v>9.52</v>
      </c>
      <c r="F56" s="144">
        <v>52.38</v>
      </c>
      <c r="G56" s="144">
        <v>19.05</v>
      </c>
      <c r="H56" s="144">
        <v>19.05</v>
      </c>
      <c r="I56" s="43">
        <f t="shared" si="14"/>
        <v>3.4763000000000002</v>
      </c>
      <c r="J56" s="21"/>
      <c r="K56" s="97">
        <f t="shared" si="73"/>
        <v>21</v>
      </c>
      <c r="L56" s="98">
        <f t="shared" si="74"/>
        <v>8.0009999999999994</v>
      </c>
      <c r="M56" s="99">
        <f t="shared" si="75"/>
        <v>38.1</v>
      </c>
      <c r="N56" s="98">
        <f t="shared" si="76"/>
        <v>1.9991999999999999</v>
      </c>
      <c r="O56" s="100">
        <f t="shared" si="77"/>
        <v>9.52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388">
        <v>18</v>
      </c>
      <c r="E57" s="231">
        <v>5.56</v>
      </c>
      <c r="F57" s="231">
        <v>22.22</v>
      </c>
      <c r="G57" s="231">
        <v>66.67</v>
      </c>
      <c r="H57" s="144">
        <v>5.56</v>
      </c>
      <c r="I57" s="43">
        <f t="shared" si="14"/>
        <v>3.7226000000000004</v>
      </c>
      <c r="J57" s="21"/>
      <c r="K57" s="97">
        <f t="shared" si="7"/>
        <v>18</v>
      </c>
      <c r="L57" s="98">
        <f t="shared" si="15"/>
        <v>13.0014</v>
      </c>
      <c r="M57" s="99">
        <f t="shared" si="0"/>
        <v>72.23</v>
      </c>
      <c r="N57" s="111">
        <f t="shared" si="16"/>
        <v>1.0007999999999999</v>
      </c>
      <c r="O57" s="100">
        <f t="shared" si="1"/>
        <v>5.56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388">
        <v>1</v>
      </c>
      <c r="E58" s="231"/>
      <c r="F58" s="231"/>
      <c r="G58" s="231">
        <v>100</v>
      </c>
      <c r="H58" s="144"/>
      <c r="I58" s="43">
        <f t="shared" si="14"/>
        <v>4</v>
      </c>
      <c r="J58" s="21"/>
      <c r="K58" s="97">
        <f t="shared" si="7"/>
        <v>1</v>
      </c>
      <c r="L58" s="98">
        <f t="shared" si="15"/>
        <v>1</v>
      </c>
      <c r="M58" s="99">
        <f t="shared" si="0"/>
        <v>100</v>
      </c>
      <c r="N58" s="98">
        <f t="shared" si="16"/>
        <v>0</v>
      </c>
      <c r="O58" s="100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388">
        <v>15</v>
      </c>
      <c r="E59" s="144">
        <v>20</v>
      </c>
      <c r="F59" s="144">
        <v>53.33</v>
      </c>
      <c r="G59" s="144">
        <v>26.67</v>
      </c>
      <c r="H59" s="144"/>
      <c r="I59" s="43">
        <f t="shared" si="14"/>
        <v>3.0667</v>
      </c>
      <c r="J59" s="21"/>
      <c r="K59" s="97">
        <f t="shared" ref="K59:K61" si="78">D59</f>
        <v>15</v>
      </c>
      <c r="L59" s="98">
        <f t="shared" ref="L59:L61" si="79">M59*K59/100</f>
        <v>4.0004999999999997</v>
      </c>
      <c r="M59" s="99">
        <f t="shared" ref="M59:M61" si="80">G59+H59</f>
        <v>26.67</v>
      </c>
      <c r="N59" s="98">
        <f t="shared" ref="N59:N61" si="81">O59*K59/100</f>
        <v>3</v>
      </c>
      <c r="O59" s="100">
        <f t="shared" ref="O59:O61" si="82">E59</f>
        <v>20</v>
      </c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388">
        <v>21</v>
      </c>
      <c r="E60" s="144"/>
      <c r="F60" s="144">
        <v>57.14</v>
      </c>
      <c r="G60" s="144">
        <v>38.1</v>
      </c>
      <c r="H60" s="144">
        <v>4.76</v>
      </c>
      <c r="I60" s="43">
        <f t="shared" si="14"/>
        <v>3.4762000000000004</v>
      </c>
      <c r="J60" s="21"/>
      <c r="K60" s="97">
        <f t="shared" si="78"/>
        <v>21</v>
      </c>
      <c r="L60" s="98">
        <f t="shared" si="79"/>
        <v>9.0005999999999986</v>
      </c>
      <c r="M60" s="99">
        <f t="shared" si="80"/>
        <v>42.86</v>
      </c>
      <c r="N60" s="98">
        <f t="shared" si="81"/>
        <v>0</v>
      </c>
      <c r="O60" s="100">
        <f t="shared" si="82"/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388">
        <v>38</v>
      </c>
      <c r="E61" s="144">
        <v>2.63</v>
      </c>
      <c r="F61" s="144">
        <v>15.79</v>
      </c>
      <c r="G61" s="144">
        <v>60.53</v>
      </c>
      <c r="H61" s="144">
        <v>21.05</v>
      </c>
      <c r="I61" s="43">
        <f t="shared" si="14"/>
        <v>4</v>
      </c>
      <c r="J61" s="21"/>
      <c r="K61" s="97">
        <f t="shared" si="78"/>
        <v>38</v>
      </c>
      <c r="L61" s="98">
        <f t="shared" si="79"/>
        <v>31.000399999999999</v>
      </c>
      <c r="M61" s="99">
        <f t="shared" si="80"/>
        <v>81.58</v>
      </c>
      <c r="N61" s="98">
        <f t="shared" si="81"/>
        <v>0.99939999999999996</v>
      </c>
      <c r="O61" s="100">
        <f t="shared" si="82"/>
        <v>2.63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388">
        <v>1</v>
      </c>
      <c r="E62" s="231"/>
      <c r="F62" s="231"/>
      <c r="G62" s="144">
        <v>100</v>
      </c>
      <c r="H62" s="144"/>
      <c r="I62" s="43">
        <f t="shared" si="14"/>
        <v>4</v>
      </c>
      <c r="J62" s="21"/>
      <c r="K62" s="97">
        <f t="shared" si="7"/>
        <v>1</v>
      </c>
      <c r="L62" s="98">
        <f t="shared" si="15"/>
        <v>1</v>
      </c>
      <c r="M62" s="99">
        <f t="shared" si="0"/>
        <v>100</v>
      </c>
      <c r="N62" s="111">
        <f t="shared" si="16"/>
        <v>0</v>
      </c>
      <c r="O62" s="100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388">
        <v>30</v>
      </c>
      <c r="E63" s="144"/>
      <c r="F63" s="144">
        <v>20</v>
      </c>
      <c r="G63" s="144">
        <v>50</v>
      </c>
      <c r="H63" s="144">
        <v>30</v>
      </c>
      <c r="I63" s="43">
        <f t="shared" si="14"/>
        <v>4.0999999999999996</v>
      </c>
      <c r="J63" s="21"/>
      <c r="K63" s="97">
        <f t="shared" ref="K63" si="83">D63</f>
        <v>30</v>
      </c>
      <c r="L63" s="98">
        <f t="shared" ref="L63" si="84">M63*K63/100</f>
        <v>24</v>
      </c>
      <c r="M63" s="99">
        <f t="shared" ref="M63" si="85">G63+H63</f>
        <v>80</v>
      </c>
      <c r="N63" s="111">
        <f t="shared" ref="N63" si="86">O63*K63/100</f>
        <v>0</v>
      </c>
      <c r="O63" s="100">
        <f t="shared" ref="O63" si="87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388">
        <v>29</v>
      </c>
      <c r="E64" s="231"/>
      <c r="F64" s="231">
        <v>62.07</v>
      </c>
      <c r="G64" s="296">
        <v>34.479999999999997</v>
      </c>
      <c r="H64" s="296">
        <v>3.45</v>
      </c>
      <c r="I64" s="43">
        <f t="shared" si="14"/>
        <v>3.4138000000000002</v>
      </c>
      <c r="J64" s="21"/>
      <c r="K64" s="97">
        <f t="shared" si="7"/>
        <v>29</v>
      </c>
      <c r="L64" s="98">
        <f t="shared" si="15"/>
        <v>10.999700000000001</v>
      </c>
      <c r="M64" s="99">
        <f t="shared" si="0"/>
        <v>37.93</v>
      </c>
      <c r="N64" s="111">
        <f t="shared" si="16"/>
        <v>0</v>
      </c>
      <c r="O64" s="100">
        <f t="shared" si="1"/>
        <v>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388">
        <v>26</v>
      </c>
      <c r="E65" s="231">
        <v>15.38</v>
      </c>
      <c r="F65" s="231">
        <v>65.39</v>
      </c>
      <c r="G65" s="231">
        <v>7.69</v>
      </c>
      <c r="H65" s="296">
        <v>11.54</v>
      </c>
      <c r="I65" s="43">
        <f t="shared" si="14"/>
        <v>3.1538999999999997</v>
      </c>
      <c r="J65" s="21"/>
      <c r="K65" s="97">
        <f t="shared" si="7"/>
        <v>26</v>
      </c>
      <c r="L65" s="98">
        <f t="shared" si="15"/>
        <v>4.9998000000000005</v>
      </c>
      <c r="M65" s="99">
        <f t="shared" si="0"/>
        <v>19.23</v>
      </c>
      <c r="N65" s="111">
        <f t="shared" si="16"/>
        <v>3.9988000000000001</v>
      </c>
      <c r="O65" s="100">
        <f t="shared" si="1"/>
        <v>15.38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390">
        <v>23</v>
      </c>
      <c r="E66" s="231"/>
      <c r="F66" s="231">
        <v>30.43</v>
      </c>
      <c r="G66" s="231">
        <v>47.83</v>
      </c>
      <c r="H66" s="231">
        <v>21.74</v>
      </c>
      <c r="I66" s="46">
        <f t="shared" si="14"/>
        <v>3.9131</v>
      </c>
      <c r="J66" s="21"/>
      <c r="K66" s="97">
        <f t="shared" si="7"/>
        <v>23</v>
      </c>
      <c r="L66" s="98">
        <f t="shared" si="15"/>
        <v>16.001099999999997</v>
      </c>
      <c r="M66" s="99">
        <f t="shared" si="0"/>
        <v>69.569999999999993</v>
      </c>
      <c r="N66" s="111">
        <f t="shared" si="16"/>
        <v>0</v>
      </c>
      <c r="O66" s="100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388">
        <v>44</v>
      </c>
      <c r="E67" s="231">
        <v>2.27</v>
      </c>
      <c r="F67" s="231">
        <v>43.19</v>
      </c>
      <c r="G67" s="231">
        <v>52.27</v>
      </c>
      <c r="H67" s="231">
        <v>2.27</v>
      </c>
      <c r="I67" s="43">
        <f t="shared" si="14"/>
        <v>3.5454000000000003</v>
      </c>
      <c r="J67" s="21"/>
      <c r="K67" s="101">
        <f t="shared" si="7"/>
        <v>44</v>
      </c>
      <c r="L67" s="102">
        <f t="shared" si="15"/>
        <v>23.997600000000002</v>
      </c>
      <c r="M67" s="103">
        <f t="shared" si="0"/>
        <v>54.540000000000006</v>
      </c>
      <c r="N67" s="150">
        <f t="shared" si="16"/>
        <v>0.99879999999999991</v>
      </c>
      <c r="O67" s="104">
        <f t="shared" si="1"/>
        <v>2.27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301</v>
      </c>
      <c r="E68" s="38">
        <v>0</v>
      </c>
      <c r="F68" s="38">
        <v>34.244886877828051</v>
      </c>
      <c r="G68" s="38">
        <v>50.089728506787324</v>
      </c>
      <c r="H68" s="38">
        <v>15.665384615384614</v>
      </c>
      <c r="I68" s="39">
        <f>AVERAGE(I69:I82)</f>
        <v>3.8142049773755664</v>
      </c>
      <c r="J68" s="21"/>
      <c r="K68" s="452">
        <f t="shared" si="7"/>
        <v>301</v>
      </c>
      <c r="L68" s="453">
        <f>SUM(L69:L82)</f>
        <v>197.99560000000002</v>
      </c>
      <c r="M68" s="462">
        <f t="shared" si="0"/>
        <v>65.755113122171934</v>
      </c>
      <c r="N68" s="453">
        <f>SUM(N69:N82)</f>
        <v>0</v>
      </c>
      <c r="O68" s="460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391">
        <v>25</v>
      </c>
      <c r="E69" s="231"/>
      <c r="F69" s="231">
        <v>16</v>
      </c>
      <c r="G69" s="231">
        <v>68</v>
      </c>
      <c r="H69" s="231">
        <v>16</v>
      </c>
      <c r="I69" s="43">
        <f t="shared" si="14"/>
        <v>4</v>
      </c>
      <c r="J69" s="21"/>
      <c r="K69" s="93">
        <f t="shared" si="7"/>
        <v>25</v>
      </c>
      <c r="L69" s="94">
        <f t="shared" si="15"/>
        <v>21</v>
      </c>
      <c r="M69" s="95">
        <f t="shared" si="0"/>
        <v>84</v>
      </c>
      <c r="N69" s="94">
        <f t="shared" si="16"/>
        <v>0</v>
      </c>
      <c r="O69" s="96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391">
        <v>38</v>
      </c>
      <c r="E70" s="231"/>
      <c r="F70" s="231">
        <v>26.32</v>
      </c>
      <c r="G70" s="231">
        <v>36.840000000000003</v>
      </c>
      <c r="H70" s="296">
        <v>36.840000000000003</v>
      </c>
      <c r="I70" s="43">
        <f t="shared" si="14"/>
        <v>4.1052</v>
      </c>
      <c r="J70" s="21"/>
      <c r="K70" s="97">
        <f t="shared" si="7"/>
        <v>38</v>
      </c>
      <c r="L70" s="98">
        <f t="shared" si="15"/>
        <v>27.9984</v>
      </c>
      <c r="M70" s="99">
        <f t="shared" ref="M70:M123" si="88">G70+H70</f>
        <v>73.680000000000007</v>
      </c>
      <c r="N70" s="98">
        <f t="shared" si="16"/>
        <v>0</v>
      </c>
      <c r="O70" s="100">
        <f t="shared" ref="O70:O123" si="89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391">
        <v>25</v>
      </c>
      <c r="E71" s="144"/>
      <c r="F71" s="144">
        <v>20</v>
      </c>
      <c r="G71" s="144">
        <v>52</v>
      </c>
      <c r="H71" s="144">
        <v>28</v>
      </c>
      <c r="I71" s="43">
        <f t="shared" si="14"/>
        <v>4.08</v>
      </c>
      <c r="J71" s="21"/>
      <c r="K71" s="97">
        <f t="shared" ref="K71:K72" si="90">D71</f>
        <v>25</v>
      </c>
      <c r="L71" s="98">
        <f t="shared" ref="L71:L72" si="91">M71*K71/100</f>
        <v>20</v>
      </c>
      <c r="M71" s="99">
        <f t="shared" si="88"/>
        <v>80</v>
      </c>
      <c r="N71" s="98">
        <f t="shared" ref="N71:N72" si="92">O71*K71/100</f>
        <v>0</v>
      </c>
      <c r="O71" s="100">
        <f t="shared" si="89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391">
        <v>7</v>
      </c>
      <c r="E72" s="144"/>
      <c r="F72" s="144">
        <v>14.29</v>
      </c>
      <c r="G72" s="144">
        <v>57.14</v>
      </c>
      <c r="H72" s="144">
        <v>28.57</v>
      </c>
      <c r="I72" s="43">
        <f t="shared" si="14"/>
        <v>4.1427999999999994</v>
      </c>
      <c r="J72" s="21"/>
      <c r="K72" s="97">
        <f t="shared" si="90"/>
        <v>7</v>
      </c>
      <c r="L72" s="98">
        <f t="shared" si="91"/>
        <v>5.9997000000000007</v>
      </c>
      <c r="M72" s="99">
        <f t="shared" si="88"/>
        <v>85.710000000000008</v>
      </c>
      <c r="N72" s="111">
        <f t="shared" si="92"/>
        <v>0</v>
      </c>
      <c r="O72" s="100">
        <f t="shared" si="89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391">
        <v>28</v>
      </c>
      <c r="E73" s="231"/>
      <c r="F73" s="231">
        <v>17.86</v>
      </c>
      <c r="G73" s="231">
        <v>53.57</v>
      </c>
      <c r="H73" s="144">
        <v>28.57</v>
      </c>
      <c r="I73" s="43">
        <f t="shared" si="14"/>
        <v>4.1071</v>
      </c>
      <c r="J73" s="21"/>
      <c r="K73" s="97">
        <f t="shared" ref="K73:K123" si="93">D73</f>
        <v>28</v>
      </c>
      <c r="L73" s="98">
        <f t="shared" si="15"/>
        <v>22.999200000000002</v>
      </c>
      <c r="M73" s="99">
        <f t="shared" si="88"/>
        <v>82.14</v>
      </c>
      <c r="N73" s="98">
        <f t="shared" si="16"/>
        <v>0</v>
      </c>
      <c r="O73" s="100">
        <f t="shared" si="89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391">
        <v>9</v>
      </c>
      <c r="E74" s="144"/>
      <c r="F74" s="144">
        <v>77.78</v>
      </c>
      <c r="G74" s="144">
        <v>11.11</v>
      </c>
      <c r="H74" s="144">
        <v>11.11</v>
      </c>
      <c r="I74" s="43">
        <f t="shared" ref="I74:I123" si="94">(E74*2+F74*3+G74*4+H74*5)/100</f>
        <v>3.3332999999999999</v>
      </c>
      <c r="J74" s="21"/>
      <c r="K74" s="97">
        <f t="shared" si="93"/>
        <v>9</v>
      </c>
      <c r="L74" s="98">
        <f t="shared" ref="L74:L75" si="95">M74*K74/100</f>
        <v>1.9997999999999998</v>
      </c>
      <c r="M74" s="99">
        <f t="shared" si="88"/>
        <v>22.22</v>
      </c>
      <c r="N74" s="98">
        <f t="shared" ref="N74:N75" si="96">O74*K74/100</f>
        <v>0</v>
      </c>
      <c r="O74" s="100">
        <f t="shared" si="89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391">
        <v>21</v>
      </c>
      <c r="E75" s="144"/>
      <c r="F75" s="144">
        <v>42.86</v>
      </c>
      <c r="G75" s="144">
        <v>47.62</v>
      </c>
      <c r="H75" s="144">
        <v>9.52</v>
      </c>
      <c r="I75" s="43">
        <f t="shared" si="94"/>
        <v>3.6665999999999999</v>
      </c>
      <c r="J75" s="21"/>
      <c r="K75" s="97">
        <f t="shared" si="93"/>
        <v>21</v>
      </c>
      <c r="L75" s="98">
        <f t="shared" si="95"/>
        <v>11.999400000000001</v>
      </c>
      <c r="M75" s="99">
        <f t="shared" si="88"/>
        <v>57.14</v>
      </c>
      <c r="N75" s="98">
        <f t="shared" si="96"/>
        <v>0</v>
      </c>
      <c r="O75" s="100">
        <f t="shared" si="89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391">
        <v>22</v>
      </c>
      <c r="E76" s="228"/>
      <c r="F76" s="228">
        <v>22.73</v>
      </c>
      <c r="G76" s="228">
        <v>77.27</v>
      </c>
      <c r="H76" s="296"/>
      <c r="I76" s="43">
        <f t="shared" si="94"/>
        <v>3.7726999999999999</v>
      </c>
      <c r="J76" s="21"/>
      <c r="K76" s="97">
        <f t="shared" si="93"/>
        <v>22</v>
      </c>
      <c r="L76" s="98">
        <f t="shared" ref="L76:L123" si="97">M76*K76/100</f>
        <v>16.999399999999998</v>
      </c>
      <c r="M76" s="99">
        <f t="shared" si="88"/>
        <v>77.27</v>
      </c>
      <c r="N76" s="98">
        <f t="shared" ref="N76:N81" si="98">O76*K76/100</f>
        <v>0</v>
      </c>
      <c r="O76" s="100">
        <f t="shared" si="89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391">
        <v>34</v>
      </c>
      <c r="E77" s="228"/>
      <c r="F77" s="228">
        <v>70.59</v>
      </c>
      <c r="G77" s="228">
        <v>29.41</v>
      </c>
      <c r="H77" s="228"/>
      <c r="I77" s="43">
        <f t="shared" si="94"/>
        <v>3.2941000000000003</v>
      </c>
      <c r="J77" s="21"/>
      <c r="K77" s="97">
        <f t="shared" si="93"/>
        <v>34</v>
      </c>
      <c r="L77" s="98">
        <f t="shared" si="97"/>
        <v>9.9994000000000014</v>
      </c>
      <c r="M77" s="99">
        <f t="shared" si="88"/>
        <v>29.41</v>
      </c>
      <c r="N77" s="98">
        <f t="shared" si="98"/>
        <v>0</v>
      </c>
      <c r="O77" s="100">
        <f t="shared" si="89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391">
        <v>16</v>
      </c>
      <c r="E78" s="228"/>
      <c r="F78" s="228"/>
      <c r="G78" s="228">
        <v>68.75</v>
      </c>
      <c r="H78" s="296">
        <v>31.25</v>
      </c>
      <c r="I78" s="43">
        <f t="shared" si="94"/>
        <v>4.3125</v>
      </c>
      <c r="J78" s="21"/>
      <c r="K78" s="97">
        <f t="shared" si="93"/>
        <v>16</v>
      </c>
      <c r="L78" s="98">
        <f t="shared" si="97"/>
        <v>16</v>
      </c>
      <c r="M78" s="99">
        <f t="shared" si="88"/>
        <v>100</v>
      </c>
      <c r="N78" s="111">
        <f t="shared" si="98"/>
        <v>0</v>
      </c>
      <c r="O78" s="100">
        <f t="shared" si="89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391">
        <v>30</v>
      </c>
      <c r="E79" s="144"/>
      <c r="F79" s="372">
        <v>40</v>
      </c>
      <c r="G79" s="372">
        <v>60</v>
      </c>
      <c r="H79" s="372"/>
      <c r="I79" s="43">
        <f t="shared" si="94"/>
        <v>3.6</v>
      </c>
      <c r="J79" s="21"/>
      <c r="K79" s="97">
        <f t="shared" si="93"/>
        <v>30</v>
      </c>
      <c r="L79" s="98">
        <f t="shared" si="97"/>
        <v>18</v>
      </c>
      <c r="M79" s="99">
        <f t="shared" si="88"/>
        <v>60</v>
      </c>
      <c r="N79" s="111">
        <f t="shared" si="98"/>
        <v>0</v>
      </c>
      <c r="O79" s="100">
        <f t="shared" si="89"/>
        <v>0</v>
      </c>
    </row>
    <row r="80" spans="1:15" s="1" customFormat="1" ht="15" customHeight="1" x14ac:dyDescent="0.25">
      <c r="A80" s="271">
        <v>12</v>
      </c>
      <c r="B80" s="273">
        <v>50930</v>
      </c>
      <c r="C80" s="272" t="s">
        <v>65</v>
      </c>
      <c r="D80" s="143">
        <v>17</v>
      </c>
      <c r="E80" s="392"/>
      <c r="F80" s="371">
        <v>58.823529411764703</v>
      </c>
      <c r="G80" s="371">
        <v>41.176470588235297</v>
      </c>
      <c r="H80" s="371"/>
      <c r="I80" s="43">
        <f t="shared" si="94"/>
        <v>3.4117647058823533</v>
      </c>
      <c r="J80" s="21"/>
      <c r="K80" s="97">
        <f t="shared" si="93"/>
        <v>17</v>
      </c>
      <c r="L80" s="98">
        <f t="shared" si="97"/>
        <v>7</v>
      </c>
      <c r="M80" s="99">
        <f t="shared" si="88"/>
        <v>41.176470588235297</v>
      </c>
      <c r="N80" s="111">
        <f t="shared" si="98"/>
        <v>0</v>
      </c>
      <c r="O80" s="100">
        <f t="shared" si="89"/>
        <v>0</v>
      </c>
    </row>
    <row r="81" spans="1:15" s="1" customFormat="1" ht="15" customHeight="1" x14ac:dyDescent="0.25">
      <c r="A81" s="274">
        <v>13</v>
      </c>
      <c r="B81" s="48">
        <v>51370</v>
      </c>
      <c r="C81" s="19" t="s">
        <v>66</v>
      </c>
      <c r="D81" s="143">
        <v>29</v>
      </c>
      <c r="E81" s="144"/>
      <c r="F81" s="136">
        <v>37.93</v>
      </c>
      <c r="G81" s="136">
        <v>48.28</v>
      </c>
      <c r="H81" s="136">
        <v>13.79</v>
      </c>
      <c r="I81" s="43">
        <f t="shared" si="94"/>
        <v>3.7585999999999995</v>
      </c>
      <c r="J81" s="21"/>
      <c r="K81" s="97">
        <f t="shared" si="93"/>
        <v>29</v>
      </c>
      <c r="L81" s="98">
        <f t="shared" si="97"/>
        <v>18.000299999999999</v>
      </c>
      <c r="M81" s="99">
        <f t="shared" si="88"/>
        <v>62.07</v>
      </c>
      <c r="N81" s="98">
        <f t="shared" si="98"/>
        <v>0</v>
      </c>
      <c r="O81" s="100">
        <f t="shared" si="89"/>
        <v>0</v>
      </c>
    </row>
    <row r="82" spans="1:15" s="1" customFormat="1" ht="15" customHeight="1" thickBot="1" x14ac:dyDescent="0.3">
      <c r="A82" s="274">
        <v>14</v>
      </c>
      <c r="B82" s="270">
        <v>51400</v>
      </c>
      <c r="C82" s="269" t="s">
        <v>139</v>
      </c>
      <c r="D82" s="143"/>
      <c r="E82" s="144"/>
      <c r="F82" s="144"/>
      <c r="G82" s="144"/>
      <c r="H82" s="144"/>
      <c r="I82" s="46"/>
      <c r="J82" s="21"/>
      <c r="K82" s="97"/>
      <c r="L82" s="98"/>
      <c r="M82" s="99"/>
      <c r="N82" s="98"/>
      <c r="O82" s="100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1076</v>
      </c>
      <c r="E83" s="38">
        <v>1.7506896551724136</v>
      </c>
      <c r="F83" s="38">
        <v>42.044137931034491</v>
      </c>
      <c r="G83" s="38">
        <v>39.872413793103448</v>
      </c>
      <c r="H83" s="38">
        <v>16.333103448275864</v>
      </c>
      <c r="I83" s="39">
        <f>AVERAGE(I84:I114)</f>
        <v>3.7078896551724139</v>
      </c>
      <c r="J83" s="21"/>
      <c r="K83" s="452">
        <f t="shared" si="93"/>
        <v>1076</v>
      </c>
      <c r="L83" s="453">
        <f>SUM(L84:L114)</f>
        <v>643.02050000000008</v>
      </c>
      <c r="M83" s="462">
        <f t="shared" si="88"/>
        <v>56.205517241379312</v>
      </c>
      <c r="N83" s="453">
        <f>SUM(N84:N114)</f>
        <v>16.995899999999999</v>
      </c>
      <c r="O83" s="460">
        <f t="shared" si="89"/>
        <v>1.7506896551724136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393">
        <v>16</v>
      </c>
      <c r="E84" s="231"/>
      <c r="F84" s="231">
        <v>18.75</v>
      </c>
      <c r="G84" s="231">
        <v>37.5</v>
      </c>
      <c r="H84" s="231">
        <v>43.75</v>
      </c>
      <c r="I84" s="43">
        <f t="shared" si="94"/>
        <v>4.25</v>
      </c>
      <c r="J84" s="21"/>
      <c r="K84" s="93">
        <f t="shared" si="93"/>
        <v>16</v>
      </c>
      <c r="L84" s="94">
        <f t="shared" si="97"/>
        <v>13</v>
      </c>
      <c r="M84" s="95">
        <f t="shared" si="88"/>
        <v>81.25</v>
      </c>
      <c r="N84" s="94">
        <f t="shared" ref="N84:N112" si="99">O84*K84/100</f>
        <v>0</v>
      </c>
      <c r="O84" s="96">
        <f t="shared" si="89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393">
        <v>3</v>
      </c>
      <c r="E85" s="144"/>
      <c r="F85" s="144">
        <v>100</v>
      </c>
      <c r="G85" s="144"/>
      <c r="H85" s="144"/>
      <c r="I85" s="43">
        <f t="shared" si="94"/>
        <v>3</v>
      </c>
      <c r="J85" s="21"/>
      <c r="K85" s="97">
        <f t="shared" si="93"/>
        <v>3</v>
      </c>
      <c r="L85" s="98">
        <f t="shared" si="97"/>
        <v>0</v>
      </c>
      <c r="M85" s="99">
        <f t="shared" si="88"/>
        <v>0</v>
      </c>
      <c r="N85" s="111">
        <f t="shared" si="99"/>
        <v>0</v>
      </c>
      <c r="O85" s="100">
        <f t="shared" si="89"/>
        <v>0</v>
      </c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393">
        <v>33</v>
      </c>
      <c r="E86" s="144"/>
      <c r="F86" s="144">
        <v>36.36</v>
      </c>
      <c r="G86" s="144">
        <v>45.45</v>
      </c>
      <c r="H86" s="144">
        <v>18.18</v>
      </c>
      <c r="I86" s="43">
        <f t="shared" si="94"/>
        <v>3.8177999999999996</v>
      </c>
      <c r="J86" s="21"/>
      <c r="K86" s="97">
        <f t="shared" si="93"/>
        <v>33</v>
      </c>
      <c r="L86" s="98">
        <f t="shared" si="97"/>
        <v>20.997900000000001</v>
      </c>
      <c r="M86" s="99">
        <f t="shared" si="88"/>
        <v>63.63</v>
      </c>
      <c r="N86" s="98">
        <f t="shared" si="99"/>
        <v>0</v>
      </c>
      <c r="O86" s="100">
        <f t="shared" si="89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393">
        <v>23</v>
      </c>
      <c r="E87" s="144"/>
      <c r="F87" s="144">
        <v>21.74</v>
      </c>
      <c r="G87" s="144">
        <v>47.83</v>
      </c>
      <c r="H87" s="144">
        <v>30.43</v>
      </c>
      <c r="I87" s="43">
        <f t="shared" si="94"/>
        <v>4.0868999999999991</v>
      </c>
      <c r="J87" s="21"/>
      <c r="K87" s="97">
        <f t="shared" si="93"/>
        <v>23</v>
      </c>
      <c r="L87" s="98">
        <f t="shared" si="97"/>
        <v>17.999799999999997</v>
      </c>
      <c r="M87" s="99">
        <f t="shared" si="88"/>
        <v>78.259999999999991</v>
      </c>
      <c r="N87" s="98">
        <f t="shared" si="99"/>
        <v>0</v>
      </c>
      <c r="O87" s="100">
        <f t="shared" si="89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393">
        <v>35</v>
      </c>
      <c r="E88" s="144"/>
      <c r="F88" s="144">
        <v>57.14</v>
      </c>
      <c r="G88" s="144">
        <v>28.57</v>
      </c>
      <c r="H88" s="144">
        <v>14.29</v>
      </c>
      <c r="I88" s="43">
        <f t="shared" si="94"/>
        <v>3.5715000000000003</v>
      </c>
      <c r="J88" s="21"/>
      <c r="K88" s="97">
        <f t="shared" si="93"/>
        <v>35</v>
      </c>
      <c r="L88" s="98">
        <f t="shared" si="97"/>
        <v>15.000999999999999</v>
      </c>
      <c r="M88" s="99">
        <f t="shared" si="88"/>
        <v>42.86</v>
      </c>
      <c r="N88" s="98">
        <f t="shared" si="99"/>
        <v>0</v>
      </c>
      <c r="O88" s="100">
        <f t="shared" si="89"/>
        <v>0</v>
      </c>
    </row>
    <row r="89" spans="1:15" s="1" customFormat="1" ht="15" customHeight="1" x14ac:dyDescent="0.25">
      <c r="A89" s="275">
        <v>6</v>
      </c>
      <c r="B89" s="277">
        <v>60240</v>
      </c>
      <c r="C89" s="276" t="s">
        <v>73</v>
      </c>
      <c r="D89" s="394">
        <v>31</v>
      </c>
      <c r="E89" s="144"/>
      <c r="F89" s="144">
        <v>61.29</v>
      </c>
      <c r="G89" s="144">
        <v>16.13</v>
      </c>
      <c r="H89" s="144">
        <v>22.58</v>
      </c>
      <c r="I89" s="43">
        <f t="shared" si="94"/>
        <v>3.6128999999999998</v>
      </c>
      <c r="J89" s="21"/>
      <c r="K89" s="97">
        <f t="shared" si="93"/>
        <v>31</v>
      </c>
      <c r="L89" s="98">
        <f t="shared" si="97"/>
        <v>12.000099999999998</v>
      </c>
      <c r="M89" s="99">
        <f t="shared" si="88"/>
        <v>38.709999999999994</v>
      </c>
      <c r="N89" s="98">
        <f t="shared" si="99"/>
        <v>0</v>
      </c>
      <c r="O89" s="100">
        <f t="shared" si="89"/>
        <v>0</v>
      </c>
    </row>
    <row r="90" spans="1:15" s="1" customFormat="1" ht="15" customHeight="1" x14ac:dyDescent="0.25">
      <c r="A90" s="279">
        <v>7</v>
      </c>
      <c r="B90" s="48">
        <v>60560</v>
      </c>
      <c r="C90" s="19" t="s">
        <v>74</v>
      </c>
      <c r="D90" s="394">
        <v>5</v>
      </c>
      <c r="E90" s="144"/>
      <c r="F90" s="144"/>
      <c r="G90" s="144">
        <v>100</v>
      </c>
      <c r="H90" s="144"/>
      <c r="I90" s="43">
        <f t="shared" si="94"/>
        <v>4</v>
      </c>
      <c r="J90" s="21"/>
      <c r="K90" s="97">
        <f t="shared" si="93"/>
        <v>5</v>
      </c>
      <c r="L90" s="98">
        <f t="shared" si="97"/>
        <v>5</v>
      </c>
      <c r="M90" s="99">
        <f t="shared" si="88"/>
        <v>100</v>
      </c>
      <c r="N90" s="111">
        <f t="shared" si="99"/>
        <v>0</v>
      </c>
      <c r="O90" s="100">
        <f t="shared" si="89"/>
        <v>0</v>
      </c>
    </row>
    <row r="91" spans="1:15" s="1" customFormat="1" ht="15" customHeight="1" x14ac:dyDescent="0.25">
      <c r="A91" s="279">
        <v>8</v>
      </c>
      <c r="B91" s="48">
        <v>60660</v>
      </c>
      <c r="C91" s="19" t="s">
        <v>75</v>
      </c>
      <c r="D91" s="394">
        <v>5</v>
      </c>
      <c r="E91" s="228"/>
      <c r="F91" s="229">
        <v>60</v>
      </c>
      <c r="G91" s="229">
        <v>40</v>
      </c>
      <c r="H91" s="228"/>
      <c r="I91" s="43">
        <f t="shared" si="94"/>
        <v>3.4</v>
      </c>
      <c r="J91" s="21"/>
      <c r="K91" s="97">
        <f t="shared" si="93"/>
        <v>5</v>
      </c>
      <c r="L91" s="98">
        <f t="shared" si="97"/>
        <v>2</v>
      </c>
      <c r="M91" s="99">
        <f t="shared" si="88"/>
        <v>40</v>
      </c>
      <c r="N91" s="98">
        <f t="shared" si="99"/>
        <v>0</v>
      </c>
      <c r="O91" s="100">
        <f t="shared" si="89"/>
        <v>0</v>
      </c>
    </row>
    <row r="92" spans="1:15" s="1" customFormat="1" ht="15" customHeight="1" x14ac:dyDescent="0.25">
      <c r="A92" s="279">
        <v>9</v>
      </c>
      <c r="B92" s="48">
        <v>60001</v>
      </c>
      <c r="C92" s="19" t="s">
        <v>67</v>
      </c>
      <c r="D92" s="395">
        <v>28</v>
      </c>
      <c r="E92" s="229">
        <v>7.14</v>
      </c>
      <c r="F92" s="229">
        <v>67.86</v>
      </c>
      <c r="G92" s="229">
        <v>17.86</v>
      </c>
      <c r="H92" s="296">
        <v>7.14</v>
      </c>
      <c r="I92" s="43">
        <f t="shared" si="94"/>
        <v>3.2499999999999996</v>
      </c>
      <c r="J92" s="21"/>
      <c r="K92" s="97">
        <f t="shared" si="93"/>
        <v>28</v>
      </c>
      <c r="L92" s="98">
        <f t="shared" si="97"/>
        <v>7</v>
      </c>
      <c r="M92" s="99">
        <f t="shared" si="88"/>
        <v>25</v>
      </c>
      <c r="N92" s="111">
        <f t="shared" si="99"/>
        <v>1.9991999999999999</v>
      </c>
      <c r="O92" s="100">
        <f t="shared" si="89"/>
        <v>7.14</v>
      </c>
    </row>
    <row r="93" spans="1:15" s="1" customFormat="1" ht="15" customHeight="1" x14ac:dyDescent="0.25">
      <c r="A93" s="279">
        <v>10</v>
      </c>
      <c r="B93" s="55">
        <v>60701</v>
      </c>
      <c r="C93" s="14" t="s">
        <v>76</v>
      </c>
      <c r="D93" s="394">
        <v>15</v>
      </c>
      <c r="E93" s="229">
        <v>20</v>
      </c>
      <c r="F93" s="228">
        <v>53.33</v>
      </c>
      <c r="G93" s="229">
        <v>20</v>
      </c>
      <c r="H93" s="296">
        <v>6.67</v>
      </c>
      <c r="I93" s="43">
        <f t="shared" si="94"/>
        <v>3.1334000000000004</v>
      </c>
      <c r="J93" s="21"/>
      <c r="K93" s="97">
        <f t="shared" si="93"/>
        <v>15</v>
      </c>
      <c r="L93" s="98">
        <f t="shared" si="97"/>
        <v>4.0004999999999997</v>
      </c>
      <c r="M93" s="99">
        <f t="shared" si="88"/>
        <v>26.67</v>
      </c>
      <c r="N93" s="111">
        <f t="shared" si="99"/>
        <v>3</v>
      </c>
      <c r="O93" s="100">
        <f t="shared" si="89"/>
        <v>20</v>
      </c>
    </row>
    <row r="94" spans="1:15" s="1" customFormat="1" ht="15" customHeight="1" x14ac:dyDescent="0.25">
      <c r="A94" s="279">
        <v>11</v>
      </c>
      <c r="B94" s="48">
        <v>60850</v>
      </c>
      <c r="C94" s="19" t="s">
        <v>77</v>
      </c>
      <c r="D94" s="394">
        <v>51</v>
      </c>
      <c r="E94" s="228"/>
      <c r="F94" s="228">
        <v>31.37</v>
      </c>
      <c r="G94" s="229">
        <v>45.1</v>
      </c>
      <c r="H94" s="296">
        <v>23.53</v>
      </c>
      <c r="I94" s="44">
        <f t="shared" si="94"/>
        <v>3.9215999999999998</v>
      </c>
      <c r="J94" s="21"/>
      <c r="K94" s="97">
        <f t="shared" si="93"/>
        <v>51</v>
      </c>
      <c r="L94" s="98">
        <f t="shared" si="97"/>
        <v>35.001299999999993</v>
      </c>
      <c r="M94" s="99">
        <f t="shared" si="88"/>
        <v>68.63</v>
      </c>
      <c r="N94" s="98">
        <f t="shared" si="99"/>
        <v>0</v>
      </c>
      <c r="O94" s="100">
        <f t="shared" si="89"/>
        <v>0</v>
      </c>
    </row>
    <row r="95" spans="1:15" s="1" customFormat="1" ht="15" customHeight="1" x14ac:dyDescent="0.25">
      <c r="A95" s="279">
        <v>12</v>
      </c>
      <c r="B95" s="48">
        <v>60910</v>
      </c>
      <c r="C95" s="19" t="s">
        <v>78</v>
      </c>
      <c r="D95" s="394">
        <v>6</v>
      </c>
      <c r="E95" s="228"/>
      <c r="F95" s="228">
        <v>16.670000000000002</v>
      </c>
      <c r="G95" s="228">
        <v>66.67</v>
      </c>
      <c r="H95" s="296">
        <v>16.670000000000002</v>
      </c>
      <c r="I95" s="43">
        <f t="shared" si="94"/>
        <v>4.0004</v>
      </c>
      <c r="J95" s="21"/>
      <c r="K95" s="97">
        <f t="shared" si="93"/>
        <v>6</v>
      </c>
      <c r="L95" s="98">
        <f t="shared" si="97"/>
        <v>5.0004</v>
      </c>
      <c r="M95" s="99">
        <f t="shared" si="88"/>
        <v>83.34</v>
      </c>
      <c r="N95" s="98">
        <f t="shared" si="99"/>
        <v>0</v>
      </c>
      <c r="O95" s="100">
        <f t="shared" si="89"/>
        <v>0</v>
      </c>
    </row>
    <row r="96" spans="1:15" s="1" customFormat="1" ht="15" customHeight="1" x14ac:dyDescent="0.25">
      <c r="A96" s="279">
        <v>13</v>
      </c>
      <c r="B96" s="48">
        <v>60980</v>
      </c>
      <c r="C96" s="19" t="s">
        <v>79</v>
      </c>
      <c r="D96" s="394">
        <v>26</v>
      </c>
      <c r="E96" s="144"/>
      <c r="F96" s="144">
        <v>46.15</v>
      </c>
      <c r="G96" s="144">
        <v>30.77</v>
      </c>
      <c r="H96" s="144">
        <v>23.08</v>
      </c>
      <c r="I96" s="43">
        <f t="shared" si="94"/>
        <v>3.7692999999999994</v>
      </c>
      <c r="J96" s="21"/>
      <c r="K96" s="97">
        <f t="shared" si="93"/>
        <v>26</v>
      </c>
      <c r="L96" s="98">
        <f t="shared" si="97"/>
        <v>14.000999999999999</v>
      </c>
      <c r="M96" s="99">
        <f t="shared" si="88"/>
        <v>53.849999999999994</v>
      </c>
      <c r="N96" s="98">
        <f t="shared" si="99"/>
        <v>0</v>
      </c>
      <c r="O96" s="100">
        <f t="shared" si="89"/>
        <v>0</v>
      </c>
    </row>
    <row r="97" spans="1:15" s="1" customFormat="1" ht="15" customHeight="1" x14ac:dyDescent="0.25">
      <c r="A97" s="279">
        <v>14</v>
      </c>
      <c r="B97" s="48">
        <v>61080</v>
      </c>
      <c r="C97" s="19" t="s">
        <v>80</v>
      </c>
      <c r="D97" s="394">
        <v>64</v>
      </c>
      <c r="E97" s="228">
        <v>1.56</v>
      </c>
      <c r="F97" s="228">
        <v>53.12</v>
      </c>
      <c r="G97" s="228">
        <v>29.69</v>
      </c>
      <c r="H97" s="228">
        <v>15.63</v>
      </c>
      <c r="I97" s="43">
        <f t="shared" si="94"/>
        <v>3.5938999999999997</v>
      </c>
      <c r="J97" s="21"/>
      <c r="K97" s="97">
        <f t="shared" si="93"/>
        <v>64</v>
      </c>
      <c r="L97" s="98">
        <f t="shared" si="97"/>
        <v>29.004799999999999</v>
      </c>
      <c r="M97" s="99">
        <f t="shared" si="88"/>
        <v>45.32</v>
      </c>
      <c r="N97" s="98">
        <f t="shared" si="99"/>
        <v>0.99840000000000007</v>
      </c>
      <c r="O97" s="100">
        <f t="shared" si="89"/>
        <v>1.56</v>
      </c>
    </row>
    <row r="98" spans="1:15" s="1" customFormat="1" ht="15" customHeight="1" x14ac:dyDescent="0.25">
      <c r="A98" s="279">
        <v>15</v>
      </c>
      <c r="B98" s="48">
        <v>61150</v>
      </c>
      <c r="C98" s="19" t="s">
        <v>81</v>
      </c>
      <c r="D98" s="394">
        <v>28</v>
      </c>
      <c r="E98" s="231">
        <v>3.57</v>
      </c>
      <c r="F98" s="231">
        <v>75</v>
      </c>
      <c r="G98" s="231">
        <v>17.86</v>
      </c>
      <c r="H98" s="231">
        <v>3.57</v>
      </c>
      <c r="I98" s="43">
        <f t="shared" si="94"/>
        <v>3.2143000000000002</v>
      </c>
      <c r="J98" s="21"/>
      <c r="K98" s="97">
        <f t="shared" si="93"/>
        <v>28</v>
      </c>
      <c r="L98" s="98">
        <f t="shared" si="97"/>
        <v>6.0004</v>
      </c>
      <c r="M98" s="99">
        <f t="shared" si="88"/>
        <v>21.43</v>
      </c>
      <c r="N98" s="98">
        <f t="shared" si="99"/>
        <v>0.99959999999999993</v>
      </c>
      <c r="O98" s="100">
        <f t="shared" si="89"/>
        <v>3.57</v>
      </c>
    </row>
    <row r="99" spans="1:15" s="1" customFormat="1" ht="15" customHeight="1" x14ac:dyDescent="0.25">
      <c r="A99" s="279">
        <v>16</v>
      </c>
      <c r="B99" s="48">
        <v>61210</v>
      </c>
      <c r="C99" s="19" t="s">
        <v>82</v>
      </c>
      <c r="D99" s="394">
        <v>29</v>
      </c>
      <c r="E99" s="144"/>
      <c r="F99" s="144">
        <v>37.93</v>
      </c>
      <c r="G99" s="144">
        <v>37.93</v>
      </c>
      <c r="H99" s="144">
        <v>24.14</v>
      </c>
      <c r="I99" s="43">
        <f t="shared" si="94"/>
        <v>3.8620999999999999</v>
      </c>
      <c r="J99" s="21"/>
      <c r="K99" s="97">
        <f t="shared" si="93"/>
        <v>29</v>
      </c>
      <c r="L99" s="98">
        <f t="shared" si="97"/>
        <v>18.000299999999999</v>
      </c>
      <c r="M99" s="99">
        <f t="shared" si="88"/>
        <v>62.07</v>
      </c>
      <c r="N99" s="98">
        <f t="shared" si="99"/>
        <v>0</v>
      </c>
      <c r="O99" s="100">
        <f t="shared" si="89"/>
        <v>0</v>
      </c>
    </row>
    <row r="100" spans="1:15" s="1" customFormat="1" ht="15" customHeight="1" x14ac:dyDescent="0.25">
      <c r="A100" s="279">
        <v>17</v>
      </c>
      <c r="B100" s="48">
        <v>61290</v>
      </c>
      <c r="C100" s="19" t="s">
        <v>83</v>
      </c>
      <c r="D100" s="394">
        <v>8</v>
      </c>
      <c r="E100" s="144"/>
      <c r="F100" s="144">
        <v>62.5</v>
      </c>
      <c r="G100" s="144">
        <v>37.5</v>
      </c>
      <c r="H100" s="144"/>
      <c r="I100" s="43">
        <f t="shared" si="94"/>
        <v>3.375</v>
      </c>
      <c r="J100" s="21"/>
      <c r="K100" s="97">
        <f t="shared" si="93"/>
        <v>8</v>
      </c>
      <c r="L100" s="98">
        <f t="shared" si="97"/>
        <v>3</v>
      </c>
      <c r="M100" s="99">
        <f t="shared" si="88"/>
        <v>37.5</v>
      </c>
      <c r="N100" s="98">
        <f t="shared" si="99"/>
        <v>0</v>
      </c>
      <c r="O100" s="100">
        <f t="shared" si="89"/>
        <v>0</v>
      </c>
    </row>
    <row r="101" spans="1:15" s="1" customFormat="1" ht="15" customHeight="1" x14ac:dyDescent="0.25">
      <c r="A101" s="279">
        <v>18</v>
      </c>
      <c r="B101" s="48">
        <v>61340</v>
      </c>
      <c r="C101" s="19" t="s">
        <v>84</v>
      </c>
      <c r="D101" s="394">
        <v>59</v>
      </c>
      <c r="E101" s="144">
        <v>10.17</v>
      </c>
      <c r="F101" s="144">
        <v>50.85</v>
      </c>
      <c r="G101" s="144">
        <v>30.51</v>
      </c>
      <c r="H101" s="144">
        <v>8.4700000000000006</v>
      </c>
      <c r="I101" s="43">
        <f t="shared" si="94"/>
        <v>3.3728000000000002</v>
      </c>
      <c r="J101" s="21"/>
      <c r="K101" s="97">
        <f t="shared" si="93"/>
        <v>59</v>
      </c>
      <c r="L101" s="98">
        <f t="shared" si="97"/>
        <v>22.998200000000001</v>
      </c>
      <c r="M101" s="99">
        <f t="shared" si="88"/>
        <v>38.980000000000004</v>
      </c>
      <c r="N101" s="111">
        <f t="shared" si="99"/>
        <v>6.0002999999999993</v>
      </c>
      <c r="O101" s="100">
        <f t="shared" si="89"/>
        <v>10.17</v>
      </c>
    </row>
    <row r="102" spans="1:15" s="1" customFormat="1" ht="15" customHeight="1" x14ac:dyDescent="0.25">
      <c r="A102" s="278">
        <v>19</v>
      </c>
      <c r="B102" s="48">
        <v>61390</v>
      </c>
      <c r="C102" s="19" t="s">
        <v>85</v>
      </c>
      <c r="D102" s="394">
        <v>48</v>
      </c>
      <c r="E102" s="144">
        <v>8.33</v>
      </c>
      <c r="F102" s="144">
        <v>54.17</v>
      </c>
      <c r="G102" s="144">
        <v>31.25</v>
      </c>
      <c r="H102" s="144">
        <v>6.25</v>
      </c>
      <c r="I102" s="43">
        <f t="shared" si="94"/>
        <v>3.3541999999999996</v>
      </c>
      <c r="J102" s="21"/>
      <c r="K102" s="97">
        <f t="shared" si="93"/>
        <v>48</v>
      </c>
      <c r="L102" s="98">
        <f t="shared" si="97"/>
        <v>18</v>
      </c>
      <c r="M102" s="99">
        <f t="shared" si="88"/>
        <v>37.5</v>
      </c>
      <c r="N102" s="111">
        <f t="shared" si="99"/>
        <v>3.9984000000000002</v>
      </c>
      <c r="O102" s="100">
        <f t="shared" si="89"/>
        <v>8.33</v>
      </c>
    </row>
    <row r="103" spans="1:15" s="1" customFormat="1" ht="15" customHeight="1" x14ac:dyDescent="0.25">
      <c r="A103" s="278">
        <v>20</v>
      </c>
      <c r="B103" s="48">
        <v>61410</v>
      </c>
      <c r="C103" s="19" t="s">
        <v>86</v>
      </c>
      <c r="D103" s="394">
        <v>41</v>
      </c>
      <c r="E103" s="231"/>
      <c r="F103" s="231">
        <v>41.46</v>
      </c>
      <c r="G103" s="231">
        <v>51.22</v>
      </c>
      <c r="H103" s="144">
        <v>7.32</v>
      </c>
      <c r="I103" s="43">
        <f t="shared" si="94"/>
        <v>3.6586000000000003</v>
      </c>
      <c r="J103" s="21"/>
      <c r="K103" s="97">
        <f t="shared" si="93"/>
        <v>41</v>
      </c>
      <c r="L103" s="98">
        <f t="shared" si="97"/>
        <v>24.0014</v>
      </c>
      <c r="M103" s="99">
        <f t="shared" si="88"/>
        <v>58.54</v>
      </c>
      <c r="N103" s="98">
        <f t="shared" si="99"/>
        <v>0</v>
      </c>
      <c r="O103" s="100">
        <f t="shared" si="89"/>
        <v>0</v>
      </c>
    </row>
    <row r="104" spans="1:15" s="1" customFormat="1" ht="15" customHeight="1" x14ac:dyDescent="0.25">
      <c r="A104" s="279">
        <v>21</v>
      </c>
      <c r="B104" s="48">
        <v>61430</v>
      </c>
      <c r="C104" s="19" t="s">
        <v>114</v>
      </c>
      <c r="D104" s="394">
        <v>84</v>
      </c>
      <c r="E104" s="144"/>
      <c r="F104" s="144">
        <v>16.66</v>
      </c>
      <c r="G104" s="144">
        <v>44.05</v>
      </c>
      <c r="H104" s="144">
        <v>39.29</v>
      </c>
      <c r="I104" s="43">
        <f t="shared" si="94"/>
        <v>4.2263000000000002</v>
      </c>
      <c r="J104" s="21"/>
      <c r="K104" s="97">
        <f t="shared" si="93"/>
        <v>84</v>
      </c>
      <c r="L104" s="98">
        <f t="shared" si="97"/>
        <v>70.005600000000001</v>
      </c>
      <c r="M104" s="99">
        <f t="shared" si="88"/>
        <v>83.34</v>
      </c>
      <c r="N104" s="98">
        <f t="shared" si="99"/>
        <v>0</v>
      </c>
      <c r="O104" s="100">
        <f t="shared" si="89"/>
        <v>0</v>
      </c>
    </row>
    <row r="105" spans="1:15" s="1" customFormat="1" ht="15" customHeight="1" x14ac:dyDescent="0.25">
      <c r="A105" s="279">
        <v>22</v>
      </c>
      <c r="B105" s="48">
        <v>61440</v>
      </c>
      <c r="C105" s="19" t="s">
        <v>87</v>
      </c>
      <c r="D105" s="394">
        <v>88</v>
      </c>
      <c r="E105" s="231"/>
      <c r="F105" s="231">
        <v>32.950000000000003</v>
      </c>
      <c r="G105" s="231">
        <v>47.73</v>
      </c>
      <c r="H105" s="231">
        <v>19.32</v>
      </c>
      <c r="I105" s="43">
        <f t="shared" si="94"/>
        <v>3.8637000000000001</v>
      </c>
      <c r="J105" s="21"/>
      <c r="K105" s="97">
        <f t="shared" si="93"/>
        <v>88</v>
      </c>
      <c r="L105" s="98">
        <f t="shared" si="97"/>
        <v>59.003999999999998</v>
      </c>
      <c r="M105" s="99">
        <f t="shared" si="88"/>
        <v>67.05</v>
      </c>
      <c r="N105" s="98">
        <f t="shared" si="99"/>
        <v>0</v>
      </c>
      <c r="O105" s="100">
        <f t="shared" si="89"/>
        <v>0</v>
      </c>
    </row>
    <row r="106" spans="1:15" s="1" customFormat="1" ht="15" customHeight="1" x14ac:dyDescent="0.25">
      <c r="A106" s="279">
        <v>23</v>
      </c>
      <c r="B106" s="48">
        <v>61450</v>
      </c>
      <c r="C106" s="19" t="s">
        <v>115</v>
      </c>
      <c r="D106" s="394">
        <v>47</v>
      </c>
      <c r="E106" s="144"/>
      <c r="F106" s="144">
        <v>29.78</v>
      </c>
      <c r="G106" s="144">
        <v>48.94</v>
      </c>
      <c r="H106" s="144">
        <v>21.28</v>
      </c>
      <c r="I106" s="43">
        <f t="shared" si="94"/>
        <v>3.915</v>
      </c>
      <c r="J106" s="21"/>
      <c r="K106" s="97">
        <f t="shared" si="93"/>
        <v>47</v>
      </c>
      <c r="L106" s="98">
        <f t="shared" si="97"/>
        <v>33.003399999999999</v>
      </c>
      <c r="M106" s="99">
        <f t="shared" si="88"/>
        <v>70.22</v>
      </c>
      <c r="N106" s="98">
        <f t="shared" si="99"/>
        <v>0</v>
      </c>
      <c r="O106" s="100">
        <f t="shared" si="89"/>
        <v>0</v>
      </c>
    </row>
    <row r="107" spans="1:15" s="1" customFormat="1" ht="15" customHeight="1" x14ac:dyDescent="0.25">
      <c r="A107" s="279">
        <v>24</v>
      </c>
      <c r="B107" s="48">
        <v>61470</v>
      </c>
      <c r="C107" s="19" t="s">
        <v>88</v>
      </c>
      <c r="D107" s="394">
        <v>26</v>
      </c>
      <c r="E107" s="144"/>
      <c r="F107" s="144">
        <v>38.46</v>
      </c>
      <c r="G107" s="144">
        <v>53.85</v>
      </c>
      <c r="H107" s="144">
        <v>7.69</v>
      </c>
      <c r="I107" s="43">
        <f t="shared" si="94"/>
        <v>3.6922999999999995</v>
      </c>
      <c r="J107" s="21"/>
      <c r="K107" s="97">
        <f t="shared" si="93"/>
        <v>26</v>
      </c>
      <c r="L107" s="98">
        <f t="shared" si="97"/>
        <v>16.000399999999999</v>
      </c>
      <c r="M107" s="99">
        <f t="shared" si="88"/>
        <v>61.54</v>
      </c>
      <c r="N107" s="98">
        <f t="shared" si="99"/>
        <v>0</v>
      </c>
      <c r="O107" s="100">
        <f t="shared" si="89"/>
        <v>0</v>
      </c>
    </row>
    <row r="108" spans="1:15" s="1" customFormat="1" ht="15" customHeight="1" x14ac:dyDescent="0.25">
      <c r="A108" s="279">
        <v>25</v>
      </c>
      <c r="B108" s="48">
        <v>61490</v>
      </c>
      <c r="C108" s="19" t="s">
        <v>116</v>
      </c>
      <c r="D108" s="394">
        <v>48</v>
      </c>
      <c r="E108" s="144"/>
      <c r="F108" s="144">
        <v>29.17</v>
      </c>
      <c r="G108" s="144">
        <v>37.5</v>
      </c>
      <c r="H108" s="144">
        <v>33.33</v>
      </c>
      <c r="I108" s="43">
        <f t="shared" si="94"/>
        <v>4.0415999999999999</v>
      </c>
      <c r="J108" s="21"/>
      <c r="K108" s="97">
        <f t="shared" si="93"/>
        <v>48</v>
      </c>
      <c r="L108" s="98">
        <f t="shared" si="97"/>
        <v>33.998400000000004</v>
      </c>
      <c r="M108" s="99">
        <f t="shared" si="88"/>
        <v>70.83</v>
      </c>
      <c r="N108" s="98">
        <f t="shared" si="99"/>
        <v>0</v>
      </c>
      <c r="O108" s="100">
        <f t="shared" si="89"/>
        <v>0</v>
      </c>
    </row>
    <row r="109" spans="1:15" s="1" customFormat="1" ht="15" customHeight="1" x14ac:dyDescent="0.25">
      <c r="A109" s="279">
        <v>26</v>
      </c>
      <c r="B109" s="48">
        <v>61500</v>
      </c>
      <c r="C109" s="19" t="s">
        <v>117</v>
      </c>
      <c r="D109" s="394">
        <v>60</v>
      </c>
      <c r="E109" s="231"/>
      <c r="F109" s="231">
        <v>35</v>
      </c>
      <c r="G109" s="231">
        <v>48.33</v>
      </c>
      <c r="H109" s="296">
        <v>16.670000000000002</v>
      </c>
      <c r="I109" s="43">
        <f t="shared" si="94"/>
        <v>3.8167</v>
      </c>
      <c r="J109" s="21"/>
      <c r="K109" s="97">
        <f t="shared" si="93"/>
        <v>60</v>
      </c>
      <c r="L109" s="98">
        <f t="shared" si="97"/>
        <v>39</v>
      </c>
      <c r="M109" s="99">
        <f t="shared" si="88"/>
        <v>65</v>
      </c>
      <c r="N109" s="98">
        <f t="shared" si="99"/>
        <v>0</v>
      </c>
      <c r="O109" s="100">
        <f t="shared" si="89"/>
        <v>0</v>
      </c>
    </row>
    <row r="110" spans="1:15" s="1" customFormat="1" ht="15" customHeight="1" x14ac:dyDescent="0.25">
      <c r="A110" s="279">
        <v>27</v>
      </c>
      <c r="B110" s="48">
        <v>61510</v>
      </c>
      <c r="C110" s="19" t="s">
        <v>89</v>
      </c>
      <c r="D110" s="394">
        <v>87</v>
      </c>
      <c r="E110" s="231"/>
      <c r="F110" s="231">
        <v>28.74</v>
      </c>
      <c r="G110" s="231">
        <v>51.72</v>
      </c>
      <c r="H110" s="231">
        <v>19.54</v>
      </c>
      <c r="I110" s="43">
        <f t="shared" si="94"/>
        <v>3.9079999999999999</v>
      </c>
      <c r="J110" s="21"/>
      <c r="K110" s="97">
        <f t="shared" si="93"/>
        <v>87</v>
      </c>
      <c r="L110" s="98">
        <f t="shared" si="97"/>
        <v>61.996199999999988</v>
      </c>
      <c r="M110" s="99">
        <f t="shared" si="88"/>
        <v>71.259999999999991</v>
      </c>
      <c r="N110" s="98">
        <f t="shared" si="99"/>
        <v>0</v>
      </c>
      <c r="O110" s="100">
        <f t="shared" si="89"/>
        <v>0</v>
      </c>
    </row>
    <row r="111" spans="1:15" s="1" customFormat="1" ht="15" customHeight="1" x14ac:dyDescent="0.25">
      <c r="A111" s="279">
        <v>28</v>
      </c>
      <c r="B111" s="48">
        <v>61520</v>
      </c>
      <c r="C111" s="19" t="s">
        <v>118</v>
      </c>
      <c r="D111" s="396">
        <v>49</v>
      </c>
      <c r="E111" s="231"/>
      <c r="F111" s="231">
        <v>20.41</v>
      </c>
      <c r="G111" s="231">
        <v>40.82</v>
      </c>
      <c r="H111" s="296">
        <v>38.78</v>
      </c>
      <c r="I111" s="65">
        <f t="shared" si="94"/>
        <v>4.1840999999999999</v>
      </c>
      <c r="J111" s="21"/>
      <c r="K111" s="97">
        <f t="shared" si="93"/>
        <v>49</v>
      </c>
      <c r="L111" s="98">
        <f t="shared" si="97"/>
        <v>39.003999999999998</v>
      </c>
      <c r="M111" s="99">
        <f t="shared" si="88"/>
        <v>79.599999999999994</v>
      </c>
      <c r="N111" s="98">
        <f t="shared" si="99"/>
        <v>0</v>
      </c>
      <c r="O111" s="100">
        <f t="shared" si="89"/>
        <v>0</v>
      </c>
    </row>
    <row r="112" spans="1:15" s="1" customFormat="1" ht="15" customHeight="1" x14ac:dyDescent="0.25">
      <c r="A112" s="278">
        <v>29</v>
      </c>
      <c r="B112" s="50">
        <v>61540</v>
      </c>
      <c r="C112" s="22" t="s">
        <v>119</v>
      </c>
      <c r="D112" s="230">
        <v>33</v>
      </c>
      <c r="E112" s="231"/>
      <c r="F112" s="231">
        <v>42.42</v>
      </c>
      <c r="G112" s="231">
        <v>51.52</v>
      </c>
      <c r="H112" s="297">
        <v>6.06</v>
      </c>
      <c r="I112" s="43">
        <f t="shared" si="94"/>
        <v>3.6364000000000005</v>
      </c>
      <c r="J112" s="21"/>
      <c r="K112" s="97">
        <f t="shared" si="93"/>
        <v>33</v>
      </c>
      <c r="L112" s="98">
        <f t="shared" si="97"/>
        <v>19.0014</v>
      </c>
      <c r="M112" s="99">
        <f t="shared" si="88"/>
        <v>57.580000000000005</v>
      </c>
      <c r="N112" s="98">
        <f t="shared" si="99"/>
        <v>0</v>
      </c>
      <c r="O112" s="100">
        <f t="shared" si="89"/>
        <v>0</v>
      </c>
    </row>
    <row r="113" spans="1:15" s="1" customFormat="1" ht="15" customHeight="1" x14ac:dyDescent="0.25">
      <c r="A113" s="280">
        <v>30</v>
      </c>
      <c r="B113" s="50">
        <v>61560</v>
      </c>
      <c r="C113" s="22" t="s">
        <v>121</v>
      </c>
      <c r="D113" s="137"/>
      <c r="E113" s="138"/>
      <c r="F113" s="138"/>
      <c r="G113" s="138"/>
      <c r="H113" s="139"/>
      <c r="I113" s="46"/>
      <c r="J113" s="21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30"/>
      <c r="E114" s="231"/>
      <c r="F114" s="231"/>
      <c r="G114" s="231"/>
      <c r="H114" s="223"/>
      <c r="I114" s="46"/>
      <c r="J114" s="21"/>
      <c r="K114" s="97"/>
      <c r="L114" s="98"/>
      <c r="M114" s="99"/>
      <c r="N114" s="111"/>
      <c r="O114" s="100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238</v>
      </c>
      <c r="E115" s="38">
        <v>5.7287499999999998</v>
      </c>
      <c r="F115" s="38">
        <v>41.453749999999999</v>
      </c>
      <c r="G115" s="38">
        <v>27.905000000000001</v>
      </c>
      <c r="H115" s="38">
        <v>24.912499999999994</v>
      </c>
      <c r="I115" s="39">
        <f>AVERAGE(I116:I124)</f>
        <v>3.7200125000000002</v>
      </c>
      <c r="J115" s="21"/>
      <c r="K115" s="452">
        <f t="shared" si="93"/>
        <v>238</v>
      </c>
      <c r="L115" s="453">
        <f>SUM(L116:L124)</f>
        <v>121.99550000000002</v>
      </c>
      <c r="M115" s="462">
        <f t="shared" si="88"/>
        <v>52.817499999999995</v>
      </c>
      <c r="N115" s="453">
        <f>SUM(N116:N124)</f>
        <v>7.0005000000000006</v>
      </c>
      <c r="O115" s="460">
        <f t="shared" si="89"/>
        <v>5.7287499999999998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398">
        <v>18</v>
      </c>
      <c r="E116" s="149"/>
      <c r="F116" s="149"/>
      <c r="G116" s="149">
        <v>27.78</v>
      </c>
      <c r="H116" s="149">
        <v>72.22</v>
      </c>
      <c r="I116" s="42">
        <f t="shared" si="94"/>
        <v>4.7222</v>
      </c>
      <c r="J116" s="21"/>
      <c r="K116" s="93">
        <f t="shared" si="93"/>
        <v>18</v>
      </c>
      <c r="L116" s="94">
        <f t="shared" ref="L116:L117" si="100">M116*K116/100</f>
        <v>18</v>
      </c>
      <c r="M116" s="95">
        <f t="shared" si="88"/>
        <v>100</v>
      </c>
      <c r="N116" s="94">
        <f t="shared" ref="N116:N117" si="101">O116*K116/100</f>
        <v>0</v>
      </c>
      <c r="O116" s="96">
        <f t="shared" si="89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398">
        <v>26</v>
      </c>
      <c r="E117" s="144"/>
      <c r="F117" s="144">
        <v>46.15</v>
      </c>
      <c r="G117" s="144">
        <v>50</v>
      </c>
      <c r="H117" s="144">
        <v>3.85</v>
      </c>
      <c r="I117" s="43">
        <f t="shared" si="94"/>
        <v>3.577</v>
      </c>
      <c r="J117" s="21"/>
      <c r="K117" s="97">
        <f t="shared" si="93"/>
        <v>26</v>
      </c>
      <c r="L117" s="98">
        <f t="shared" si="100"/>
        <v>14.001000000000001</v>
      </c>
      <c r="M117" s="99">
        <f t="shared" si="88"/>
        <v>53.85</v>
      </c>
      <c r="N117" s="98">
        <f t="shared" si="101"/>
        <v>0</v>
      </c>
      <c r="O117" s="100">
        <f t="shared" si="89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398">
        <v>21</v>
      </c>
      <c r="E118" s="231"/>
      <c r="F118" s="231">
        <v>42.86</v>
      </c>
      <c r="G118" s="231">
        <v>19.05</v>
      </c>
      <c r="H118" s="231">
        <v>38.1</v>
      </c>
      <c r="I118" s="43">
        <f t="shared" si="94"/>
        <v>3.9527999999999999</v>
      </c>
      <c r="J118" s="21"/>
      <c r="K118" s="97">
        <f t="shared" si="93"/>
        <v>21</v>
      </c>
      <c r="L118" s="98">
        <f t="shared" si="97"/>
        <v>12.0015</v>
      </c>
      <c r="M118" s="99">
        <f t="shared" si="88"/>
        <v>57.150000000000006</v>
      </c>
      <c r="N118" s="98">
        <f t="shared" ref="N118:N123" si="102">O118*K118/100</f>
        <v>0</v>
      </c>
      <c r="O118" s="100">
        <f t="shared" si="89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398">
        <v>28</v>
      </c>
      <c r="E119" s="144"/>
      <c r="F119" s="144">
        <v>50</v>
      </c>
      <c r="G119" s="144">
        <v>32.14</v>
      </c>
      <c r="H119" s="144">
        <v>17.86</v>
      </c>
      <c r="I119" s="43">
        <f t="shared" si="94"/>
        <v>3.6786000000000003</v>
      </c>
      <c r="J119" s="21"/>
      <c r="K119" s="97">
        <f t="shared" si="93"/>
        <v>28</v>
      </c>
      <c r="L119" s="98">
        <f t="shared" si="97"/>
        <v>14</v>
      </c>
      <c r="M119" s="99">
        <f t="shared" si="88"/>
        <v>50</v>
      </c>
      <c r="N119" s="98">
        <f t="shared" si="102"/>
        <v>0</v>
      </c>
      <c r="O119" s="100">
        <f t="shared" si="89"/>
        <v>0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398">
        <v>35</v>
      </c>
      <c r="E120" s="144"/>
      <c r="F120" s="144">
        <v>22.86</v>
      </c>
      <c r="G120" s="144">
        <v>40</v>
      </c>
      <c r="H120" s="144">
        <v>37.14</v>
      </c>
      <c r="I120" s="43">
        <f t="shared" si="94"/>
        <v>4.1427999999999994</v>
      </c>
      <c r="J120" s="21"/>
      <c r="K120" s="97">
        <f t="shared" si="93"/>
        <v>35</v>
      </c>
      <c r="L120" s="98">
        <f t="shared" si="97"/>
        <v>26.999000000000002</v>
      </c>
      <c r="M120" s="99">
        <f t="shared" si="88"/>
        <v>77.14</v>
      </c>
      <c r="N120" s="98">
        <f t="shared" si="102"/>
        <v>0</v>
      </c>
      <c r="O120" s="100">
        <f t="shared" si="89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400">
        <v>41</v>
      </c>
      <c r="E121" s="231">
        <v>2.44</v>
      </c>
      <c r="F121" s="231">
        <v>53.66</v>
      </c>
      <c r="G121" s="231">
        <v>39.020000000000003</v>
      </c>
      <c r="H121" s="296">
        <v>4.88</v>
      </c>
      <c r="I121" s="43">
        <f t="shared" si="94"/>
        <v>3.4633999999999996</v>
      </c>
      <c r="J121" s="21"/>
      <c r="K121" s="97">
        <f t="shared" si="93"/>
        <v>41</v>
      </c>
      <c r="L121" s="98">
        <f t="shared" si="97"/>
        <v>17.999000000000002</v>
      </c>
      <c r="M121" s="99">
        <f t="shared" si="88"/>
        <v>43.900000000000006</v>
      </c>
      <c r="N121" s="98">
        <f t="shared" si="102"/>
        <v>1.0004</v>
      </c>
      <c r="O121" s="100">
        <f t="shared" si="89"/>
        <v>2.44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399">
        <v>10</v>
      </c>
      <c r="E122" s="231">
        <v>40</v>
      </c>
      <c r="F122" s="231">
        <v>50</v>
      </c>
      <c r="G122" s="231"/>
      <c r="H122" s="296">
        <v>10</v>
      </c>
      <c r="I122" s="43">
        <f t="shared" si="94"/>
        <v>2.8</v>
      </c>
      <c r="J122" s="21"/>
      <c r="K122" s="97">
        <f t="shared" si="93"/>
        <v>10</v>
      </c>
      <c r="L122" s="98">
        <f t="shared" si="97"/>
        <v>1</v>
      </c>
      <c r="M122" s="99">
        <f t="shared" si="88"/>
        <v>10</v>
      </c>
      <c r="N122" s="98">
        <f t="shared" si="102"/>
        <v>4</v>
      </c>
      <c r="O122" s="105">
        <f t="shared" si="89"/>
        <v>40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397">
        <v>59</v>
      </c>
      <c r="E123" s="370">
        <v>3.39</v>
      </c>
      <c r="F123" s="229">
        <v>66.099999999999994</v>
      </c>
      <c r="G123" s="229">
        <v>15.25</v>
      </c>
      <c r="H123" s="296">
        <v>15.25</v>
      </c>
      <c r="I123" s="46">
        <f t="shared" si="94"/>
        <v>3.4232999999999998</v>
      </c>
      <c r="J123" s="21"/>
      <c r="K123" s="97">
        <f t="shared" si="93"/>
        <v>59</v>
      </c>
      <c r="L123" s="98">
        <f t="shared" si="97"/>
        <v>17.995000000000001</v>
      </c>
      <c r="M123" s="99">
        <f t="shared" si="88"/>
        <v>30.5</v>
      </c>
      <c r="N123" s="98">
        <f t="shared" si="102"/>
        <v>2.0001000000000002</v>
      </c>
      <c r="O123" s="100">
        <f t="shared" si="89"/>
        <v>3.39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376"/>
      <c r="E124" s="227"/>
      <c r="F124" s="227"/>
      <c r="G124" s="227"/>
      <c r="H124" s="227"/>
      <c r="I124" s="45"/>
      <c r="J124" s="21"/>
      <c r="K124" s="106"/>
      <c r="L124" s="107"/>
      <c r="M124" s="108"/>
      <c r="N124" s="107"/>
      <c r="O124" s="109"/>
    </row>
    <row r="125" spans="1:15" ht="15" customHeight="1" x14ac:dyDescent="0.25">
      <c r="A125" s="6"/>
      <c r="B125" s="6"/>
      <c r="C125" s="6"/>
      <c r="D125" s="488" t="s">
        <v>98</v>
      </c>
      <c r="E125" s="488"/>
      <c r="F125" s="488"/>
      <c r="G125" s="488"/>
      <c r="H125" s="488"/>
      <c r="I125" s="57">
        <f>AVERAGE(I7,I9:I16,I18:I29,I31:I47,I49:I67,I69:I82,I84:I114,I116:I124)</f>
        <v>3.754411819681144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218" priority="557" stopIfTrue="1" operator="equal">
      <formula>$I$125</formula>
    </cfRule>
    <cfRule type="containsBlanks" dxfId="217" priority="558" stopIfTrue="1">
      <formula>LEN(TRIM(I6))=0</formula>
    </cfRule>
    <cfRule type="cellIs" dxfId="216" priority="559" stopIfTrue="1" operator="lessThan">
      <formula>3.5</formula>
    </cfRule>
    <cfRule type="cellIs" dxfId="215" priority="560" stopIfTrue="1" operator="between">
      <formula>$I$125</formula>
      <formula>3.5</formula>
    </cfRule>
    <cfRule type="cellIs" dxfId="214" priority="561" stopIfTrue="1" operator="between">
      <formula>4.5</formula>
      <formula>$I$125</formula>
    </cfRule>
    <cfRule type="cellIs" dxfId="213" priority="562" stopIfTrue="1" operator="greaterThanOrEqual">
      <formula>4.5</formula>
    </cfRule>
  </conditionalFormatting>
  <conditionalFormatting sqref="N7:O124">
    <cfRule type="containsBlanks" dxfId="212" priority="5">
      <formula>LEN(TRIM(N7))=0</formula>
    </cfRule>
    <cfRule type="cellIs" dxfId="211" priority="6" operator="equal">
      <formula>10</formula>
    </cfRule>
    <cfRule type="cellIs" dxfId="210" priority="8" operator="equal">
      <formula>0</formula>
    </cfRule>
    <cfRule type="cellIs" dxfId="209" priority="10" operator="between">
      <formula>0.1</formula>
      <formula>10</formula>
    </cfRule>
    <cfRule type="cellIs" dxfId="208" priority="11" operator="greaterThanOrEqual">
      <formula>10</formula>
    </cfRule>
  </conditionalFormatting>
  <conditionalFormatting sqref="M7:M124">
    <cfRule type="containsBlanks" dxfId="207" priority="569">
      <formula>LEN(TRIM(M7))=0</formula>
    </cfRule>
    <cfRule type="cellIs" dxfId="206" priority="571" operator="lessThan">
      <formula>50</formula>
    </cfRule>
    <cfRule type="cellIs" dxfId="205" priority="572" operator="between">
      <formula>$M$6</formula>
      <formula>50</formula>
    </cfRule>
    <cfRule type="cellIs" dxfId="204" priority="573" operator="between">
      <formula>90</formula>
      <formula>$M$6</formula>
    </cfRule>
    <cfRule type="cellIs" dxfId="203" priority="574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570312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131</v>
      </c>
    </row>
    <row r="2" spans="1:16" ht="18" customHeight="1" x14ac:dyDescent="0.25">
      <c r="A2" s="4"/>
      <c r="B2" s="4"/>
      <c r="C2" s="479" t="s">
        <v>138</v>
      </c>
      <c r="D2" s="479"/>
      <c r="E2" s="66"/>
      <c r="F2" s="66"/>
      <c r="G2" s="66"/>
      <c r="H2" s="66"/>
      <c r="I2" s="26">
        <v>2020</v>
      </c>
      <c r="J2" s="4"/>
      <c r="K2" s="27"/>
      <c r="L2" s="17" t="s">
        <v>133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30"/>
      <c r="L3" s="17" t="s">
        <v>132</v>
      </c>
    </row>
    <row r="4" spans="1:16" ht="18" customHeight="1" thickBot="1" x14ac:dyDescent="0.3">
      <c r="A4" s="482" t="s">
        <v>0</v>
      </c>
      <c r="B4" s="484" t="s">
        <v>1</v>
      </c>
      <c r="C4" s="484" t="s">
        <v>2</v>
      </c>
      <c r="D4" s="489" t="s">
        <v>3</v>
      </c>
      <c r="E4" s="491" t="s">
        <v>130</v>
      </c>
      <c r="F4" s="492"/>
      <c r="G4" s="492"/>
      <c r="H4" s="493"/>
      <c r="I4" s="486" t="s">
        <v>99</v>
      </c>
      <c r="J4" s="4"/>
      <c r="K4" s="18"/>
      <c r="L4" s="17" t="s">
        <v>134</v>
      </c>
    </row>
    <row r="5" spans="1:16" ht="30" customHeight="1" thickBot="1" x14ac:dyDescent="0.3">
      <c r="A5" s="483"/>
      <c r="B5" s="485"/>
      <c r="C5" s="485"/>
      <c r="D5" s="490"/>
      <c r="E5" s="3">
        <v>2</v>
      </c>
      <c r="F5" s="3">
        <v>3</v>
      </c>
      <c r="G5" s="3">
        <v>4</v>
      </c>
      <c r="H5" s="3">
        <v>5</v>
      </c>
      <c r="I5" s="487"/>
      <c r="J5" s="4"/>
      <c r="K5" s="86" t="s">
        <v>124</v>
      </c>
      <c r="L5" s="87" t="s">
        <v>125</v>
      </c>
      <c r="M5" s="87" t="s">
        <v>126</v>
      </c>
      <c r="N5" s="87" t="s">
        <v>127</v>
      </c>
      <c r="O5" s="88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153">
        <v>0</v>
      </c>
      <c r="F6" s="153">
        <v>0</v>
      </c>
      <c r="G6" s="153">
        <v>0</v>
      </c>
      <c r="H6" s="153">
        <v>0</v>
      </c>
      <c r="I6" s="113">
        <v>0</v>
      </c>
      <c r="J6" s="21"/>
      <c r="K6" s="442">
        <f>D6</f>
        <v>0</v>
      </c>
      <c r="L6" s="443">
        <f>L7+L8+L17+L30+L48+L68+L83+L115</f>
        <v>0</v>
      </c>
      <c r="M6" s="464">
        <f t="shared" ref="M6:M68" si="0">G6+H6</f>
        <v>0</v>
      </c>
      <c r="N6" s="465">
        <f>N7+N8+N17+N30+N48+N68+N83+N115</f>
        <v>0</v>
      </c>
      <c r="O6" s="466">
        <f t="shared" ref="O6:O68" si="1">E6</f>
        <v>0</v>
      </c>
      <c r="P6" s="58"/>
    </row>
    <row r="7" spans="1:16" ht="15" customHeight="1" thickBot="1" x14ac:dyDescent="0.3">
      <c r="A7" s="154">
        <v>1</v>
      </c>
      <c r="B7" s="152">
        <v>50050</v>
      </c>
      <c r="C7" s="157" t="s">
        <v>55</v>
      </c>
      <c r="D7" s="135"/>
      <c r="E7" s="136"/>
      <c r="F7" s="136"/>
      <c r="G7" s="136"/>
      <c r="H7" s="136"/>
      <c r="I7" s="151"/>
      <c r="J7" s="64"/>
      <c r="K7" s="89"/>
      <c r="L7" s="90"/>
      <c r="M7" s="355"/>
      <c r="N7" s="356"/>
      <c r="O7" s="357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81">
        <v>0</v>
      </c>
      <c r="F8" s="81">
        <v>0</v>
      </c>
      <c r="G8" s="81">
        <v>0</v>
      </c>
      <c r="H8" s="81">
        <v>0</v>
      </c>
      <c r="I8" s="41">
        <v>0</v>
      </c>
      <c r="J8" s="21"/>
      <c r="K8" s="452">
        <f t="shared" ref="K8:K68" si="2">D8</f>
        <v>0</v>
      </c>
      <c r="L8" s="453">
        <f>SUM(L9:L16)</f>
        <v>0</v>
      </c>
      <c r="M8" s="467">
        <f t="shared" si="0"/>
        <v>0</v>
      </c>
      <c r="N8" s="468">
        <f>SUM(N9:N16)</f>
        <v>0</v>
      </c>
      <c r="O8" s="469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4"/>
      <c r="E9" s="115"/>
      <c r="F9" s="115"/>
      <c r="G9" s="115"/>
      <c r="H9" s="115"/>
      <c r="I9" s="43"/>
      <c r="J9" s="21"/>
      <c r="K9" s="97"/>
      <c r="L9" s="98"/>
      <c r="M9" s="358"/>
      <c r="N9" s="359"/>
      <c r="O9" s="36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114"/>
      <c r="E10" s="115"/>
      <c r="F10" s="115"/>
      <c r="G10" s="115"/>
      <c r="H10" s="115"/>
      <c r="I10" s="43"/>
      <c r="J10" s="21"/>
      <c r="K10" s="97"/>
      <c r="L10" s="98"/>
      <c r="M10" s="358"/>
      <c r="N10" s="359"/>
      <c r="O10" s="360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160"/>
      <c r="E11" s="161"/>
      <c r="F11" s="161"/>
      <c r="G11" s="161"/>
      <c r="H11" s="159"/>
      <c r="I11" s="46"/>
      <c r="J11" s="21"/>
      <c r="K11" s="97"/>
      <c r="L11" s="98"/>
      <c r="M11" s="358"/>
      <c r="N11" s="359"/>
      <c r="O11" s="360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160"/>
      <c r="E12" s="161"/>
      <c r="F12" s="161"/>
      <c r="G12" s="161"/>
      <c r="H12" s="158"/>
      <c r="I12" s="43"/>
      <c r="J12" s="21"/>
      <c r="K12" s="97"/>
      <c r="L12" s="98"/>
      <c r="M12" s="358"/>
      <c r="N12" s="359"/>
      <c r="O12" s="360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0"/>
      <c r="E13" s="161"/>
      <c r="F13" s="161"/>
      <c r="G13" s="161"/>
      <c r="H13" s="161"/>
      <c r="I13" s="43"/>
      <c r="J13" s="21"/>
      <c r="K13" s="97"/>
      <c r="L13" s="98"/>
      <c r="M13" s="358"/>
      <c r="N13" s="359"/>
      <c r="O13" s="36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4"/>
      <c r="E14" s="115"/>
      <c r="F14" s="115"/>
      <c r="G14" s="115"/>
      <c r="H14" s="115"/>
      <c r="I14" s="43"/>
      <c r="J14" s="21"/>
      <c r="K14" s="97"/>
      <c r="L14" s="98"/>
      <c r="M14" s="358"/>
      <c r="N14" s="359"/>
      <c r="O14" s="36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163"/>
      <c r="E15" s="164"/>
      <c r="F15" s="164"/>
      <c r="G15" s="164"/>
      <c r="H15" s="162"/>
      <c r="I15" s="43"/>
      <c r="J15" s="21"/>
      <c r="K15" s="97"/>
      <c r="L15" s="98"/>
      <c r="M15" s="358"/>
      <c r="N15" s="359"/>
      <c r="O15" s="360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163"/>
      <c r="E16" s="164"/>
      <c r="F16" s="164"/>
      <c r="G16" s="164"/>
      <c r="H16" s="164"/>
      <c r="I16" s="45"/>
      <c r="J16" s="21"/>
      <c r="K16" s="101"/>
      <c r="L16" s="102"/>
      <c r="M16" s="361"/>
      <c r="N16" s="362"/>
      <c r="O16" s="363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452">
        <f t="shared" si="2"/>
        <v>0</v>
      </c>
      <c r="L17" s="453">
        <f>SUM(L18:L29)</f>
        <v>0</v>
      </c>
      <c r="M17" s="467">
        <f t="shared" si="0"/>
        <v>0</v>
      </c>
      <c r="N17" s="468">
        <f>SUM(N18:N29)</f>
        <v>0</v>
      </c>
      <c r="O17" s="469">
        <f t="shared" si="1"/>
        <v>0</v>
      </c>
      <c r="P17" s="61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16"/>
      <c r="E18" s="117"/>
      <c r="F18" s="117"/>
      <c r="G18" s="117"/>
      <c r="H18" s="117"/>
      <c r="I18" s="42"/>
      <c r="J18" s="21"/>
      <c r="K18" s="93"/>
      <c r="L18" s="94"/>
      <c r="M18" s="364"/>
      <c r="N18" s="365"/>
      <c r="O18" s="366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16"/>
      <c r="E19" s="117"/>
      <c r="F19" s="117"/>
      <c r="G19" s="117"/>
      <c r="H19" s="117"/>
      <c r="I19" s="43"/>
      <c r="J19" s="21"/>
      <c r="K19" s="97"/>
      <c r="L19" s="98"/>
      <c r="M19" s="358"/>
      <c r="N19" s="359"/>
      <c r="O19" s="36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16"/>
      <c r="E20" s="117"/>
      <c r="F20" s="117"/>
      <c r="G20" s="117"/>
      <c r="H20" s="117"/>
      <c r="I20" s="43"/>
      <c r="J20" s="21"/>
      <c r="K20" s="97"/>
      <c r="L20" s="98"/>
      <c r="M20" s="358"/>
      <c r="N20" s="359"/>
      <c r="O20" s="36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165"/>
      <c r="E21" s="166"/>
      <c r="F21" s="166"/>
      <c r="G21" s="166"/>
      <c r="H21" s="166"/>
      <c r="I21" s="43"/>
      <c r="J21" s="21"/>
      <c r="K21" s="97"/>
      <c r="L21" s="98"/>
      <c r="M21" s="358"/>
      <c r="N21" s="359"/>
      <c r="O21" s="360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165"/>
      <c r="E22" s="166"/>
      <c r="F22" s="166"/>
      <c r="G22" s="166"/>
      <c r="H22" s="166"/>
      <c r="I22" s="43"/>
      <c r="J22" s="21"/>
      <c r="K22" s="97"/>
      <c r="L22" s="98"/>
      <c r="M22" s="358"/>
      <c r="N22" s="359"/>
      <c r="O22" s="360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68"/>
      <c r="E23" s="168"/>
      <c r="F23" s="168"/>
      <c r="G23" s="168"/>
      <c r="H23" s="167"/>
      <c r="I23" s="43"/>
      <c r="J23" s="21"/>
      <c r="K23" s="97"/>
      <c r="L23" s="98"/>
      <c r="M23" s="358"/>
      <c r="N23" s="359"/>
      <c r="O23" s="36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16"/>
      <c r="E24" s="117"/>
      <c r="F24" s="117"/>
      <c r="G24" s="117"/>
      <c r="H24" s="117"/>
      <c r="I24" s="43"/>
      <c r="J24" s="21"/>
      <c r="K24" s="97"/>
      <c r="L24" s="98"/>
      <c r="M24" s="358"/>
      <c r="N24" s="359"/>
      <c r="O24" s="36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69"/>
      <c r="E25" s="170"/>
      <c r="F25" s="170"/>
      <c r="G25" s="170"/>
      <c r="H25" s="117"/>
      <c r="I25" s="43"/>
      <c r="J25" s="21"/>
      <c r="K25" s="97"/>
      <c r="L25" s="98"/>
      <c r="M25" s="358"/>
      <c r="N25" s="359"/>
      <c r="O25" s="36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169"/>
      <c r="E26" s="170"/>
      <c r="F26" s="170"/>
      <c r="G26" s="170"/>
      <c r="H26" s="117"/>
      <c r="I26" s="43"/>
      <c r="J26" s="21"/>
      <c r="K26" s="97"/>
      <c r="L26" s="98"/>
      <c r="M26" s="358"/>
      <c r="N26" s="359"/>
      <c r="O26" s="360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16"/>
      <c r="E27" s="117"/>
      <c r="F27" s="117"/>
      <c r="G27" s="117"/>
      <c r="H27" s="117"/>
      <c r="I27" s="43"/>
      <c r="J27" s="21"/>
      <c r="K27" s="97"/>
      <c r="L27" s="98"/>
      <c r="M27" s="358"/>
      <c r="N27" s="359"/>
      <c r="O27" s="36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16"/>
      <c r="E28" s="117"/>
      <c r="F28" s="117"/>
      <c r="G28" s="117"/>
      <c r="H28" s="117"/>
      <c r="I28" s="43"/>
      <c r="J28" s="21"/>
      <c r="K28" s="97"/>
      <c r="L28" s="98"/>
      <c r="M28" s="358"/>
      <c r="N28" s="359"/>
      <c r="O28" s="360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18"/>
      <c r="E29" s="119"/>
      <c r="F29" s="119"/>
      <c r="G29" s="119"/>
      <c r="H29" s="120"/>
      <c r="I29" s="45"/>
      <c r="J29" s="21"/>
      <c r="K29" s="101"/>
      <c r="L29" s="102"/>
      <c r="M29" s="361"/>
      <c r="N29" s="362"/>
      <c r="O29" s="363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452">
        <f t="shared" si="2"/>
        <v>0</v>
      </c>
      <c r="L30" s="453">
        <f>SUM(L31:L47)</f>
        <v>0</v>
      </c>
      <c r="M30" s="467">
        <f t="shared" si="0"/>
        <v>0</v>
      </c>
      <c r="N30" s="468">
        <f>SUM(N31:N47)</f>
        <v>0</v>
      </c>
      <c r="O30" s="469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172"/>
      <c r="E31" s="173"/>
      <c r="F31" s="173"/>
      <c r="G31" s="173"/>
      <c r="H31" s="173"/>
      <c r="I31" s="42"/>
      <c r="J31" s="7"/>
      <c r="K31" s="93"/>
      <c r="L31" s="94"/>
      <c r="M31" s="364"/>
      <c r="N31" s="365"/>
      <c r="O31" s="366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1"/>
      <c r="E32" s="122"/>
      <c r="F32" s="122"/>
      <c r="G32" s="122"/>
      <c r="H32" s="122"/>
      <c r="I32" s="43"/>
      <c r="J32" s="7"/>
      <c r="K32" s="97"/>
      <c r="L32" s="98"/>
      <c r="M32" s="358"/>
      <c r="N32" s="359"/>
      <c r="O32" s="36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176"/>
      <c r="E33" s="177"/>
      <c r="F33" s="177"/>
      <c r="G33" s="177"/>
      <c r="H33" s="177"/>
      <c r="I33" s="46"/>
      <c r="J33" s="7"/>
      <c r="K33" s="97"/>
      <c r="L33" s="98"/>
      <c r="M33" s="358"/>
      <c r="N33" s="359"/>
      <c r="O33" s="360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176"/>
      <c r="E34" s="177"/>
      <c r="F34" s="177"/>
      <c r="G34" s="177"/>
      <c r="H34" s="175"/>
      <c r="I34" s="43"/>
      <c r="J34" s="7"/>
      <c r="K34" s="97"/>
      <c r="L34" s="98"/>
      <c r="M34" s="358"/>
      <c r="N34" s="359"/>
      <c r="O34" s="360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176"/>
      <c r="E35" s="177"/>
      <c r="F35" s="177"/>
      <c r="G35" s="177"/>
      <c r="H35" s="174"/>
      <c r="I35" s="43"/>
      <c r="J35" s="7"/>
      <c r="K35" s="97"/>
      <c r="L35" s="98"/>
      <c r="M35" s="358"/>
      <c r="N35" s="359"/>
      <c r="O35" s="360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1"/>
      <c r="E36" s="122"/>
      <c r="F36" s="122"/>
      <c r="G36" s="122"/>
      <c r="H36" s="122"/>
      <c r="I36" s="43"/>
      <c r="J36" s="7"/>
      <c r="K36" s="97"/>
      <c r="L36" s="98"/>
      <c r="M36" s="358"/>
      <c r="N36" s="359"/>
      <c r="O36" s="36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178"/>
      <c r="E37" s="179"/>
      <c r="F37" s="179"/>
      <c r="G37" s="179"/>
      <c r="H37" s="122"/>
      <c r="I37" s="43"/>
      <c r="J37" s="7"/>
      <c r="K37" s="97"/>
      <c r="L37" s="98"/>
      <c r="M37" s="358"/>
      <c r="N37" s="359"/>
      <c r="O37" s="360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1"/>
      <c r="E38" s="122"/>
      <c r="F38" s="122"/>
      <c r="G38" s="122"/>
      <c r="H38" s="122"/>
      <c r="I38" s="43"/>
      <c r="J38" s="7"/>
      <c r="K38" s="97"/>
      <c r="L38" s="98"/>
      <c r="M38" s="358"/>
      <c r="N38" s="359"/>
      <c r="O38" s="36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1"/>
      <c r="E39" s="122"/>
      <c r="F39" s="122"/>
      <c r="G39" s="122"/>
      <c r="H39" s="122"/>
      <c r="I39" s="43"/>
      <c r="J39" s="7"/>
      <c r="K39" s="97"/>
      <c r="L39" s="98"/>
      <c r="M39" s="358"/>
      <c r="N39" s="359"/>
      <c r="O39" s="36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1"/>
      <c r="E40" s="122"/>
      <c r="F40" s="122"/>
      <c r="G40" s="122"/>
      <c r="H40" s="122"/>
      <c r="I40" s="43"/>
      <c r="J40" s="7"/>
      <c r="K40" s="97"/>
      <c r="L40" s="98"/>
      <c r="M40" s="358"/>
      <c r="N40" s="359"/>
      <c r="O40" s="36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80"/>
      <c r="E41" s="181"/>
      <c r="F41" s="181"/>
      <c r="G41" s="181"/>
      <c r="H41" s="181"/>
      <c r="I41" s="43"/>
      <c r="J41" s="7"/>
      <c r="K41" s="97"/>
      <c r="L41" s="98"/>
      <c r="M41" s="358"/>
      <c r="N41" s="359"/>
      <c r="O41" s="36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1"/>
      <c r="E42" s="122"/>
      <c r="F42" s="122"/>
      <c r="G42" s="122"/>
      <c r="H42" s="122"/>
      <c r="I42" s="43"/>
      <c r="J42" s="7"/>
      <c r="K42" s="97"/>
      <c r="L42" s="98"/>
      <c r="M42" s="358"/>
      <c r="N42" s="359"/>
      <c r="O42" s="36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82"/>
      <c r="E43" s="183"/>
      <c r="F43" s="183"/>
      <c r="G43" s="183"/>
      <c r="H43" s="183"/>
      <c r="I43" s="43"/>
      <c r="J43" s="7"/>
      <c r="K43" s="97"/>
      <c r="L43" s="98"/>
      <c r="M43" s="358"/>
      <c r="N43" s="359"/>
      <c r="O43" s="36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1"/>
      <c r="E44" s="122"/>
      <c r="F44" s="122"/>
      <c r="G44" s="122"/>
      <c r="H44" s="122"/>
      <c r="I44" s="43"/>
      <c r="J44" s="7"/>
      <c r="K44" s="97"/>
      <c r="L44" s="98"/>
      <c r="M44" s="358"/>
      <c r="N44" s="359"/>
      <c r="O44" s="36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1"/>
      <c r="E45" s="122"/>
      <c r="F45" s="122"/>
      <c r="G45" s="122"/>
      <c r="H45" s="122"/>
      <c r="I45" s="43"/>
      <c r="J45" s="7"/>
      <c r="K45" s="97"/>
      <c r="L45" s="98"/>
      <c r="M45" s="358"/>
      <c r="N45" s="359"/>
      <c r="O45" s="36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84"/>
      <c r="E46" s="184"/>
      <c r="F46" s="184"/>
      <c r="G46" s="184"/>
      <c r="H46" s="122"/>
      <c r="I46" s="43"/>
      <c r="J46" s="7"/>
      <c r="K46" s="97"/>
      <c r="L46" s="98"/>
      <c r="M46" s="358"/>
      <c r="N46" s="359"/>
      <c r="O46" s="36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3"/>
      <c r="E47" s="124"/>
      <c r="F47" s="124"/>
      <c r="G47" s="124"/>
      <c r="H47" s="125"/>
      <c r="I47" s="45"/>
      <c r="J47" s="7"/>
      <c r="K47" s="101"/>
      <c r="L47" s="102"/>
      <c r="M47" s="361"/>
      <c r="N47" s="362"/>
      <c r="O47" s="363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41">
        <v>0</v>
      </c>
      <c r="J48" s="21"/>
      <c r="K48" s="452">
        <f t="shared" si="2"/>
        <v>0</v>
      </c>
      <c r="L48" s="453">
        <f>SUM(L49:L67)</f>
        <v>0</v>
      </c>
      <c r="M48" s="467">
        <f t="shared" si="0"/>
        <v>0</v>
      </c>
      <c r="N48" s="468">
        <f>SUM(N49:N67)</f>
        <v>0</v>
      </c>
      <c r="O48" s="469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185"/>
      <c r="E49" s="186"/>
      <c r="F49" s="186"/>
      <c r="G49" s="186"/>
      <c r="H49" s="186"/>
      <c r="I49" s="42"/>
      <c r="J49" s="21"/>
      <c r="K49" s="93"/>
      <c r="L49" s="94"/>
      <c r="M49" s="364"/>
      <c r="N49" s="365"/>
      <c r="O49" s="366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26"/>
      <c r="E50" s="127"/>
      <c r="F50" s="127"/>
      <c r="G50" s="127"/>
      <c r="H50" s="127"/>
      <c r="I50" s="43"/>
      <c r="J50" s="21"/>
      <c r="K50" s="97"/>
      <c r="L50" s="98"/>
      <c r="M50" s="358"/>
      <c r="N50" s="359"/>
      <c r="O50" s="36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26"/>
      <c r="E51" s="127"/>
      <c r="F51" s="127"/>
      <c r="G51" s="127"/>
      <c r="H51" s="127"/>
      <c r="I51" s="43"/>
      <c r="J51" s="21"/>
      <c r="K51" s="97"/>
      <c r="L51" s="98"/>
      <c r="M51" s="358"/>
      <c r="N51" s="359"/>
      <c r="O51" s="360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26"/>
      <c r="E52" s="127"/>
      <c r="F52" s="127"/>
      <c r="G52" s="127"/>
      <c r="H52" s="127"/>
      <c r="I52" s="43"/>
      <c r="J52" s="21"/>
      <c r="K52" s="97"/>
      <c r="L52" s="98"/>
      <c r="M52" s="358"/>
      <c r="N52" s="359"/>
      <c r="O52" s="360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87"/>
      <c r="E53" s="188"/>
      <c r="F53" s="188"/>
      <c r="G53" s="188"/>
      <c r="H53" s="188"/>
      <c r="I53" s="43"/>
      <c r="J53" s="21"/>
      <c r="K53" s="97"/>
      <c r="L53" s="98"/>
      <c r="M53" s="358"/>
      <c r="N53" s="359"/>
      <c r="O53" s="360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87"/>
      <c r="E54" s="188"/>
      <c r="F54" s="188"/>
      <c r="G54" s="188"/>
      <c r="H54" s="188"/>
      <c r="I54" s="43"/>
      <c r="J54" s="21"/>
      <c r="K54" s="97"/>
      <c r="L54" s="98"/>
      <c r="M54" s="358"/>
      <c r="N54" s="359"/>
      <c r="O54" s="360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26"/>
      <c r="E55" s="127"/>
      <c r="F55" s="127"/>
      <c r="G55" s="127"/>
      <c r="H55" s="127"/>
      <c r="I55" s="43"/>
      <c r="J55" s="21"/>
      <c r="K55" s="97"/>
      <c r="L55" s="98"/>
      <c r="M55" s="358"/>
      <c r="N55" s="359"/>
      <c r="O55" s="36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26"/>
      <c r="E56" s="127"/>
      <c r="F56" s="127"/>
      <c r="G56" s="127"/>
      <c r="H56" s="127"/>
      <c r="I56" s="43"/>
      <c r="J56" s="21"/>
      <c r="K56" s="97"/>
      <c r="L56" s="98"/>
      <c r="M56" s="358"/>
      <c r="N56" s="359"/>
      <c r="O56" s="36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189"/>
      <c r="E57" s="190"/>
      <c r="F57" s="190"/>
      <c r="G57" s="190"/>
      <c r="H57" s="127"/>
      <c r="I57" s="43"/>
      <c r="J57" s="21"/>
      <c r="K57" s="97"/>
      <c r="L57" s="98"/>
      <c r="M57" s="358"/>
      <c r="N57" s="359"/>
      <c r="O57" s="360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189"/>
      <c r="E58" s="190"/>
      <c r="F58" s="190"/>
      <c r="G58" s="190"/>
      <c r="H58" s="127"/>
      <c r="I58" s="43"/>
      <c r="J58" s="21"/>
      <c r="K58" s="97"/>
      <c r="L58" s="98"/>
      <c r="M58" s="358"/>
      <c r="N58" s="359"/>
      <c r="O58" s="36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26"/>
      <c r="E59" s="127"/>
      <c r="F59" s="127"/>
      <c r="G59" s="127"/>
      <c r="H59" s="127"/>
      <c r="I59" s="43"/>
      <c r="J59" s="21"/>
      <c r="K59" s="97"/>
      <c r="L59" s="98"/>
      <c r="M59" s="358"/>
      <c r="N59" s="359"/>
      <c r="O59" s="36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26"/>
      <c r="E60" s="127"/>
      <c r="F60" s="127"/>
      <c r="G60" s="127"/>
      <c r="H60" s="127"/>
      <c r="I60" s="43"/>
      <c r="J60" s="21"/>
      <c r="K60" s="97"/>
      <c r="L60" s="98"/>
      <c r="M60" s="358"/>
      <c r="N60" s="359"/>
      <c r="O60" s="36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26"/>
      <c r="E61" s="127"/>
      <c r="F61" s="127"/>
      <c r="G61" s="127"/>
      <c r="H61" s="127"/>
      <c r="I61" s="43"/>
      <c r="J61" s="21"/>
      <c r="K61" s="97"/>
      <c r="L61" s="98"/>
      <c r="M61" s="358"/>
      <c r="N61" s="359"/>
      <c r="O61" s="36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91"/>
      <c r="E62" s="192"/>
      <c r="F62" s="192"/>
      <c r="G62" s="127"/>
      <c r="H62" s="127"/>
      <c r="I62" s="43"/>
      <c r="J62" s="21"/>
      <c r="K62" s="97"/>
      <c r="L62" s="98"/>
      <c r="M62" s="358"/>
      <c r="N62" s="359"/>
      <c r="O62" s="36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26"/>
      <c r="E63" s="127"/>
      <c r="F63" s="127"/>
      <c r="G63" s="127"/>
      <c r="H63" s="127"/>
      <c r="I63" s="43"/>
      <c r="J63" s="21"/>
      <c r="K63" s="97"/>
      <c r="L63" s="98"/>
      <c r="M63" s="358"/>
      <c r="N63" s="359"/>
      <c r="O63" s="36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94"/>
      <c r="E64" s="195"/>
      <c r="F64" s="195"/>
      <c r="G64" s="193"/>
      <c r="H64" s="193"/>
      <c r="I64" s="43"/>
      <c r="J64" s="21"/>
      <c r="K64" s="97"/>
      <c r="L64" s="98"/>
      <c r="M64" s="358"/>
      <c r="N64" s="359"/>
      <c r="O64" s="36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94"/>
      <c r="E65" s="195"/>
      <c r="F65" s="195"/>
      <c r="G65" s="195"/>
      <c r="H65" s="193"/>
      <c r="I65" s="43"/>
      <c r="J65" s="21"/>
      <c r="K65" s="97"/>
      <c r="L65" s="98"/>
      <c r="M65" s="358"/>
      <c r="N65" s="359"/>
      <c r="O65" s="360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194"/>
      <c r="E66" s="195"/>
      <c r="F66" s="195"/>
      <c r="G66" s="195"/>
      <c r="H66" s="195"/>
      <c r="I66" s="46"/>
      <c r="J66" s="21"/>
      <c r="K66" s="97"/>
      <c r="L66" s="98"/>
      <c r="M66" s="358"/>
      <c r="N66" s="359"/>
      <c r="O66" s="360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194"/>
      <c r="E67" s="195"/>
      <c r="F67" s="195"/>
      <c r="G67" s="195"/>
      <c r="H67" s="195"/>
      <c r="I67" s="43"/>
      <c r="J67" s="21"/>
      <c r="K67" s="101"/>
      <c r="L67" s="102"/>
      <c r="M67" s="361"/>
      <c r="N67" s="362"/>
      <c r="O67" s="363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452">
        <f t="shared" si="2"/>
        <v>0</v>
      </c>
      <c r="L68" s="453">
        <f>SUM(L69:L82)</f>
        <v>0</v>
      </c>
      <c r="M68" s="467">
        <f t="shared" si="0"/>
        <v>0</v>
      </c>
      <c r="N68" s="468">
        <f>SUM(N69:N82)</f>
        <v>0</v>
      </c>
      <c r="O68" s="469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97"/>
      <c r="E69" s="198"/>
      <c r="F69" s="198"/>
      <c r="G69" s="198"/>
      <c r="H69" s="198"/>
      <c r="I69" s="43"/>
      <c r="J69" s="21"/>
      <c r="K69" s="93"/>
      <c r="L69" s="94"/>
      <c r="M69" s="364"/>
      <c r="N69" s="365"/>
      <c r="O69" s="366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197"/>
      <c r="E70" s="198"/>
      <c r="F70" s="198"/>
      <c r="G70" s="198"/>
      <c r="H70" s="196"/>
      <c r="I70" s="43"/>
      <c r="J70" s="21"/>
      <c r="K70" s="97"/>
      <c r="L70" s="98"/>
      <c r="M70" s="358"/>
      <c r="N70" s="359"/>
      <c r="O70" s="360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28"/>
      <c r="E71" s="129"/>
      <c r="F71" s="129"/>
      <c r="G71" s="129"/>
      <c r="H71" s="129"/>
      <c r="I71" s="43"/>
      <c r="J71" s="21"/>
      <c r="K71" s="97"/>
      <c r="L71" s="98"/>
      <c r="M71" s="358"/>
      <c r="N71" s="359"/>
      <c r="O71" s="36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28"/>
      <c r="E72" s="129"/>
      <c r="F72" s="129"/>
      <c r="G72" s="129"/>
      <c r="H72" s="129"/>
      <c r="I72" s="43"/>
      <c r="J72" s="21"/>
      <c r="K72" s="97"/>
      <c r="L72" s="98"/>
      <c r="M72" s="358"/>
      <c r="N72" s="359"/>
      <c r="O72" s="36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199"/>
      <c r="E73" s="200"/>
      <c r="F73" s="200"/>
      <c r="G73" s="200"/>
      <c r="H73" s="129"/>
      <c r="I73" s="43"/>
      <c r="J73" s="21"/>
      <c r="K73" s="97"/>
      <c r="L73" s="98"/>
      <c r="M73" s="358"/>
      <c r="N73" s="359"/>
      <c r="O73" s="360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28"/>
      <c r="E74" s="129"/>
      <c r="F74" s="129"/>
      <c r="G74" s="129"/>
      <c r="H74" s="129"/>
      <c r="I74" s="43"/>
      <c r="J74" s="21"/>
      <c r="K74" s="97"/>
      <c r="L74" s="98"/>
      <c r="M74" s="358"/>
      <c r="N74" s="359"/>
      <c r="O74" s="36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28"/>
      <c r="E75" s="129"/>
      <c r="F75" s="129"/>
      <c r="G75" s="129"/>
      <c r="H75" s="129"/>
      <c r="I75" s="43"/>
      <c r="J75" s="21"/>
      <c r="K75" s="97"/>
      <c r="L75" s="98"/>
      <c r="M75" s="358"/>
      <c r="N75" s="359"/>
      <c r="O75" s="36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02"/>
      <c r="E76" s="202"/>
      <c r="F76" s="202"/>
      <c r="G76" s="202"/>
      <c r="H76" s="201"/>
      <c r="I76" s="43"/>
      <c r="J76" s="21"/>
      <c r="K76" s="97"/>
      <c r="L76" s="98"/>
      <c r="M76" s="358"/>
      <c r="N76" s="359"/>
      <c r="O76" s="360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02"/>
      <c r="E77" s="202"/>
      <c r="F77" s="202"/>
      <c r="G77" s="202"/>
      <c r="H77" s="202"/>
      <c r="I77" s="43"/>
      <c r="J77" s="21"/>
      <c r="K77" s="97"/>
      <c r="L77" s="98"/>
      <c r="M77" s="358"/>
      <c r="N77" s="359"/>
      <c r="O77" s="36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02"/>
      <c r="E78" s="202"/>
      <c r="F78" s="202"/>
      <c r="G78" s="202"/>
      <c r="H78" s="201"/>
      <c r="I78" s="43"/>
      <c r="J78" s="21"/>
      <c r="K78" s="97"/>
      <c r="L78" s="98"/>
      <c r="M78" s="358"/>
      <c r="N78" s="359"/>
      <c r="O78" s="36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28"/>
      <c r="E79" s="129"/>
      <c r="F79" s="129"/>
      <c r="G79" s="129"/>
      <c r="H79" s="129"/>
      <c r="I79" s="43"/>
      <c r="J79" s="21"/>
      <c r="K79" s="97"/>
      <c r="L79" s="98"/>
      <c r="M79" s="358"/>
      <c r="N79" s="359"/>
      <c r="O79" s="36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28"/>
      <c r="E80" s="129"/>
      <c r="F80" s="129"/>
      <c r="G80" s="129"/>
      <c r="H80" s="129"/>
      <c r="I80" s="43"/>
      <c r="J80" s="21"/>
      <c r="K80" s="97"/>
      <c r="L80" s="98"/>
      <c r="M80" s="358"/>
      <c r="N80" s="359"/>
      <c r="O80" s="36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28"/>
      <c r="E81" s="129"/>
      <c r="F81" s="129"/>
      <c r="G81" s="129"/>
      <c r="H81" s="129"/>
      <c r="I81" s="46"/>
      <c r="J81" s="21"/>
      <c r="K81" s="97"/>
      <c r="L81" s="98"/>
      <c r="M81" s="358"/>
      <c r="N81" s="359"/>
      <c r="O81" s="360"/>
    </row>
    <row r="82" spans="1:15" s="1" customFormat="1" ht="15" customHeight="1" thickBot="1" x14ac:dyDescent="0.3">
      <c r="A82" s="15">
        <v>14</v>
      </c>
      <c r="B82" s="50">
        <v>51400</v>
      </c>
      <c r="C82" s="22" t="s">
        <v>139</v>
      </c>
      <c r="D82" s="130"/>
      <c r="E82" s="131"/>
      <c r="F82" s="131"/>
      <c r="G82" s="131"/>
      <c r="H82" s="132"/>
      <c r="I82" s="46"/>
      <c r="J82" s="21"/>
      <c r="K82" s="101"/>
      <c r="L82" s="102"/>
      <c r="M82" s="361"/>
      <c r="N82" s="362"/>
      <c r="O82" s="363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452">
        <f t="shared" ref="K83:K115" si="3">D83</f>
        <v>0</v>
      </c>
      <c r="L83" s="453">
        <f>SUM(L84:L114)</f>
        <v>0</v>
      </c>
      <c r="M83" s="467">
        <f t="shared" ref="M83:M115" si="4">G83+H83</f>
        <v>0</v>
      </c>
      <c r="N83" s="468">
        <f>SUM(N84:N114)</f>
        <v>0</v>
      </c>
      <c r="O83" s="469">
        <f t="shared" ref="O83:O115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03"/>
      <c r="E84" s="204"/>
      <c r="F84" s="204"/>
      <c r="G84" s="204"/>
      <c r="H84" s="204"/>
      <c r="I84" s="43"/>
      <c r="J84" s="21"/>
      <c r="K84" s="93"/>
      <c r="L84" s="94"/>
      <c r="M84" s="364"/>
      <c r="N84" s="365"/>
      <c r="O84" s="366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3"/>
      <c r="E85" s="134"/>
      <c r="F85" s="134"/>
      <c r="G85" s="134"/>
      <c r="H85" s="134"/>
      <c r="I85" s="43"/>
      <c r="J85" s="21"/>
      <c r="K85" s="97"/>
      <c r="L85" s="98"/>
      <c r="M85" s="358"/>
      <c r="N85" s="359"/>
      <c r="O85" s="36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133"/>
      <c r="E86" s="134"/>
      <c r="F86" s="134"/>
      <c r="G86" s="134"/>
      <c r="H86" s="134"/>
      <c r="I86" s="43"/>
      <c r="J86" s="21"/>
      <c r="K86" s="97"/>
      <c r="L86" s="98"/>
      <c r="M86" s="358"/>
      <c r="N86" s="359"/>
      <c r="O86" s="360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3"/>
      <c r="E87" s="134"/>
      <c r="F87" s="134"/>
      <c r="G87" s="134"/>
      <c r="H87" s="134"/>
      <c r="I87" s="43"/>
      <c r="J87" s="21"/>
      <c r="K87" s="97"/>
      <c r="L87" s="98"/>
      <c r="M87" s="358"/>
      <c r="N87" s="359"/>
      <c r="O87" s="36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3"/>
      <c r="E88" s="134"/>
      <c r="F88" s="134"/>
      <c r="G88" s="134"/>
      <c r="H88" s="134"/>
      <c r="I88" s="43"/>
      <c r="J88" s="21"/>
      <c r="K88" s="97"/>
      <c r="L88" s="98"/>
      <c r="M88" s="358"/>
      <c r="N88" s="359"/>
      <c r="O88" s="36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3"/>
      <c r="E89" s="134"/>
      <c r="F89" s="134"/>
      <c r="G89" s="134"/>
      <c r="H89" s="134"/>
      <c r="I89" s="43"/>
      <c r="J89" s="21"/>
      <c r="K89" s="97"/>
      <c r="L89" s="98"/>
      <c r="M89" s="358"/>
      <c r="N89" s="359"/>
      <c r="O89" s="36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06"/>
      <c r="E90" s="206"/>
      <c r="F90" s="206"/>
      <c r="G90" s="206"/>
      <c r="H90" s="206"/>
      <c r="I90" s="43"/>
      <c r="J90" s="21"/>
      <c r="K90" s="97"/>
      <c r="L90" s="98"/>
      <c r="M90" s="358"/>
      <c r="N90" s="359"/>
      <c r="O90" s="360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06"/>
      <c r="E91" s="207"/>
      <c r="F91" s="207"/>
      <c r="G91" s="207"/>
      <c r="H91" s="205"/>
      <c r="I91" s="43"/>
      <c r="J91" s="21"/>
      <c r="K91" s="97"/>
      <c r="L91" s="98"/>
      <c r="M91" s="358"/>
      <c r="N91" s="359"/>
      <c r="O91" s="360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06"/>
      <c r="E92" s="206"/>
      <c r="F92" s="206"/>
      <c r="G92" s="206"/>
      <c r="H92" s="205"/>
      <c r="I92" s="43"/>
      <c r="J92" s="21"/>
      <c r="K92" s="97"/>
      <c r="L92" s="98"/>
      <c r="M92" s="358"/>
      <c r="N92" s="359"/>
      <c r="O92" s="36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06"/>
      <c r="E93" s="206"/>
      <c r="F93" s="206"/>
      <c r="G93" s="206"/>
      <c r="H93" s="205"/>
      <c r="I93" s="44"/>
      <c r="J93" s="21"/>
      <c r="K93" s="97"/>
      <c r="L93" s="98"/>
      <c r="M93" s="358"/>
      <c r="N93" s="359"/>
      <c r="O93" s="360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06"/>
      <c r="E94" s="206"/>
      <c r="F94" s="206"/>
      <c r="G94" s="206"/>
      <c r="H94" s="205"/>
      <c r="I94" s="43"/>
      <c r="J94" s="21"/>
      <c r="K94" s="97"/>
      <c r="L94" s="98"/>
      <c r="M94" s="358"/>
      <c r="N94" s="359"/>
      <c r="O94" s="360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3"/>
      <c r="E95" s="134"/>
      <c r="F95" s="134"/>
      <c r="G95" s="134"/>
      <c r="H95" s="134"/>
      <c r="I95" s="43"/>
      <c r="J95" s="21"/>
      <c r="K95" s="97"/>
      <c r="L95" s="98"/>
      <c r="M95" s="358"/>
      <c r="N95" s="359"/>
      <c r="O95" s="36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10"/>
      <c r="E96" s="210"/>
      <c r="F96" s="210"/>
      <c r="G96" s="210"/>
      <c r="H96" s="210"/>
      <c r="I96" s="43"/>
      <c r="J96" s="21"/>
      <c r="K96" s="97"/>
      <c r="L96" s="98"/>
      <c r="M96" s="358"/>
      <c r="N96" s="359"/>
      <c r="O96" s="360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08"/>
      <c r="E97" s="209"/>
      <c r="F97" s="209"/>
      <c r="G97" s="209"/>
      <c r="H97" s="209"/>
      <c r="I97" s="43"/>
      <c r="J97" s="21"/>
      <c r="K97" s="97"/>
      <c r="L97" s="98"/>
      <c r="M97" s="358"/>
      <c r="N97" s="359"/>
      <c r="O97" s="360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3"/>
      <c r="E98" s="134"/>
      <c r="F98" s="134"/>
      <c r="G98" s="134"/>
      <c r="H98" s="134"/>
      <c r="I98" s="43"/>
      <c r="J98" s="21"/>
      <c r="K98" s="97"/>
      <c r="L98" s="98"/>
      <c r="M98" s="358"/>
      <c r="N98" s="359"/>
      <c r="O98" s="36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3"/>
      <c r="E99" s="134"/>
      <c r="F99" s="134"/>
      <c r="G99" s="134"/>
      <c r="H99" s="134"/>
      <c r="I99" s="43"/>
      <c r="J99" s="21"/>
      <c r="K99" s="97"/>
      <c r="L99" s="98"/>
      <c r="M99" s="358"/>
      <c r="N99" s="359"/>
      <c r="O99" s="36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3"/>
      <c r="E100" s="134"/>
      <c r="F100" s="134"/>
      <c r="G100" s="134"/>
      <c r="H100" s="134"/>
      <c r="I100" s="43"/>
      <c r="J100" s="21"/>
      <c r="K100" s="97"/>
      <c r="L100" s="98"/>
      <c r="M100" s="358"/>
      <c r="N100" s="359"/>
      <c r="O100" s="360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3"/>
      <c r="E101" s="134"/>
      <c r="F101" s="134"/>
      <c r="G101" s="134"/>
      <c r="H101" s="134"/>
      <c r="I101" s="43"/>
      <c r="J101" s="21"/>
      <c r="K101" s="97"/>
      <c r="L101" s="98"/>
      <c r="M101" s="358"/>
      <c r="N101" s="359"/>
      <c r="O101" s="36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21"/>
      <c r="E102" s="222"/>
      <c r="F102" s="222"/>
      <c r="G102" s="222"/>
      <c r="H102" s="134"/>
      <c r="I102" s="43"/>
      <c r="J102" s="21"/>
      <c r="K102" s="97"/>
      <c r="L102" s="98"/>
      <c r="M102" s="358"/>
      <c r="N102" s="359"/>
      <c r="O102" s="360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3"/>
      <c r="E103" s="134"/>
      <c r="F103" s="134"/>
      <c r="G103" s="134"/>
      <c r="H103" s="134"/>
      <c r="I103" s="43"/>
      <c r="J103" s="21"/>
      <c r="K103" s="97"/>
      <c r="L103" s="98"/>
      <c r="M103" s="358"/>
      <c r="N103" s="359"/>
      <c r="O103" s="360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19"/>
      <c r="E104" s="220"/>
      <c r="F104" s="220"/>
      <c r="G104" s="220"/>
      <c r="H104" s="220"/>
      <c r="I104" s="43"/>
      <c r="J104" s="21"/>
      <c r="K104" s="97"/>
      <c r="L104" s="98"/>
      <c r="M104" s="358"/>
      <c r="N104" s="359"/>
      <c r="O104" s="360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3"/>
      <c r="E105" s="134"/>
      <c r="F105" s="134"/>
      <c r="G105" s="134"/>
      <c r="H105" s="134"/>
      <c r="I105" s="43"/>
      <c r="J105" s="21"/>
      <c r="K105" s="97"/>
      <c r="L105" s="98"/>
      <c r="M105" s="358"/>
      <c r="N105" s="359"/>
      <c r="O105" s="360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3"/>
      <c r="E106" s="134"/>
      <c r="F106" s="134"/>
      <c r="G106" s="134"/>
      <c r="H106" s="134"/>
      <c r="I106" s="43"/>
      <c r="J106" s="21"/>
      <c r="K106" s="97"/>
      <c r="L106" s="98"/>
      <c r="M106" s="358"/>
      <c r="N106" s="359"/>
      <c r="O106" s="360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3"/>
      <c r="E107" s="134"/>
      <c r="F107" s="134"/>
      <c r="G107" s="134"/>
      <c r="H107" s="134"/>
      <c r="I107" s="43"/>
      <c r="J107" s="21"/>
      <c r="K107" s="97"/>
      <c r="L107" s="98"/>
      <c r="M107" s="358"/>
      <c r="N107" s="359"/>
      <c r="O107" s="36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13"/>
      <c r="E108" s="214"/>
      <c r="F108" s="214"/>
      <c r="G108" s="214"/>
      <c r="H108" s="211"/>
      <c r="I108" s="43"/>
      <c r="J108" s="21"/>
      <c r="K108" s="97"/>
      <c r="L108" s="98"/>
      <c r="M108" s="358"/>
      <c r="N108" s="359"/>
      <c r="O108" s="360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13"/>
      <c r="E109" s="214"/>
      <c r="F109" s="214"/>
      <c r="G109" s="214"/>
      <c r="H109" s="214"/>
      <c r="I109" s="43"/>
      <c r="J109" s="21"/>
      <c r="K109" s="97"/>
      <c r="L109" s="98"/>
      <c r="M109" s="358"/>
      <c r="N109" s="359"/>
      <c r="O109" s="36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13"/>
      <c r="E110" s="214"/>
      <c r="F110" s="214"/>
      <c r="G110" s="214"/>
      <c r="H110" s="211"/>
      <c r="I110" s="43"/>
      <c r="J110" s="21"/>
      <c r="K110" s="97"/>
      <c r="L110" s="98"/>
      <c r="M110" s="358"/>
      <c r="N110" s="359"/>
      <c r="O110" s="360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13"/>
      <c r="E111" s="214"/>
      <c r="F111" s="214"/>
      <c r="G111" s="214"/>
      <c r="H111" s="212"/>
      <c r="I111" s="43"/>
      <c r="J111" s="21"/>
      <c r="K111" s="97"/>
      <c r="L111" s="98"/>
      <c r="M111" s="358"/>
      <c r="N111" s="359"/>
      <c r="O111" s="360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37"/>
      <c r="E112" s="138"/>
      <c r="F112" s="138"/>
      <c r="G112" s="138"/>
      <c r="H112" s="139"/>
      <c r="I112" s="46"/>
      <c r="J112" s="21"/>
      <c r="K112" s="97"/>
      <c r="L112" s="98"/>
      <c r="M112" s="358"/>
      <c r="N112" s="359"/>
      <c r="O112" s="36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16"/>
      <c r="E113" s="217"/>
      <c r="F113" s="217"/>
      <c r="G113" s="217"/>
      <c r="H113" s="215"/>
      <c r="I113" s="46"/>
      <c r="J113" s="21"/>
      <c r="K113" s="97"/>
      <c r="L113" s="98"/>
      <c r="M113" s="358"/>
      <c r="N113" s="359"/>
      <c r="O113" s="36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18"/>
      <c r="E114" s="218"/>
      <c r="F114" s="218"/>
      <c r="G114" s="218"/>
      <c r="H114" s="218"/>
      <c r="I114" s="45"/>
      <c r="J114" s="21"/>
      <c r="K114" s="101"/>
      <c r="L114" s="102"/>
      <c r="M114" s="361"/>
      <c r="N114" s="362"/>
      <c r="O114" s="363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452">
        <f t="shared" si="3"/>
        <v>0</v>
      </c>
      <c r="L115" s="453">
        <f>SUM(L116:L124)</f>
        <v>0</v>
      </c>
      <c r="M115" s="467">
        <f t="shared" si="4"/>
        <v>0</v>
      </c>
      <c r="N115" s="468">
        <f>SUM(N116:N124)</f>
        <v>0</v>
      </c>
      <c r="O115" s="469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48"/>
      <c r="E116" s="149"/>
      <c r="F116" s="149"/>
      <c r="G116" s="149"/>
      <c r="H116" s="149"/>
      <c r="I116" s="42"/>
      <c r="J116" s="21"/>
      <c r="K116" s="93"/>
      <c r="L116" s="94"/>
      <c r="M116" s="364"/>
      <c r="N116" s="365"/>
      <c r="O116" s="366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3"/>
      <c r="E117" s="144"/>
      <c r="F117" s="144"/>
      <c r="G117" s="144"/>
      <c r="H117" s="144"/>
      <c r="I117" s="43"/>
      <c r="J117" s="21"/>
      <c r="K117" s="97"/>
      <c r="L117" s="98"/>
      <c r="M117" s="358"/>
      <c r="N117" s="359"/>
      <c r="O117" s="360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30"/>
      <c r="E118" s="231"/>
      <c r="F118" s="231"/>
      <c r="G118" s="231"/>
      <c r="H118" s="231"/>
      <c r="I118" s="43"/>
      <c r="J118" s="21"/>
      <c r="K118" s="97"/>
      <c r="L118" s="98"/>
      <c r="M118" s="358"/>
      <c r="N118" s="359"/>
      <c r="O118" s="360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3"/>
      <c r="E119" s="144"/>
      <c r="F119" s="144"/>
      <c r="G119" s="144"/>
      <c r="H119" s="144"/>
      <c r="I119" s="43"/>
      <c r="J119" s="21"/>
      <c r="K119" s="97"/>
      <c r="L119" s="98"/>
      <c r="M119" s="358"/>
      <c r="N119" s="359"/>
      <c r="O119" s="360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3"/>
      <c r="E120" s="144"/>
      <c r="F120" s="144"/>
      <c r="G120" s="144"/>
      <c r="H120" s="144"/>
      <c r="I120" s="43"/>
      <c r="J120" s="21"/>
      <c r="K120" s="97"/>
      <c r="L120" s="98"/>
      <c r="M120" s="358"/>
      <c r="N120" s="359"/>
      <c r="O120" s="360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24"/>
      <c r="E121" s="226"/>
      <c r="F121" s="226"/>
      <c r="G121" s="226"/>
      <c r="H121" s="223"/>
      <c r="I121" s="43"/>
      <c r="J121" s="21"/>
      <c r="K121" s="97"/>
      <c r="L121" s="98"/>
      <c r="M121" s="358"/>
      <c r="N121" s="359"/>
      <c r="O121" s="360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24"/>
      <c r="E122" s="226"/>
      <c r="F122" s="226"/>
      <c r="G122" s="226"/>
      <c r="H122" s="223"/>
      <c r="I122" s="43"/>
      <c r="J122" s="21"/>
      <c r="K122" s="97"/>
      <c r="L122" s="98"/>
      <c r="M122" s="358"/>
      <c r="N122" s="359"/>
      <c r="O122" s="360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28"/>
      <c r="E123" s="229"/>
      <c r="F123" s="229"/>
      <c r="G123" s="229"/>
      <c r="H123" s="223"/>
      <c r="I123" s="46"/>
      <c r="J123" s="21"/>
      <c r="K123" s="97"/>
      <c r="L123" s="98"/>
      <c r="M123" s="358"/>
      <c r="N123" s="359"/>
      <c r="O123" s="360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25"/>
      <c r="E124" s="227"/>
      <c r="F124" s="227"/>
      <c r="G124" s="227"/>
      <c r="H124" s="227"/>
      <c r="I124" s="45"/>
      <c r="J124" s="21"/>
      <c r="K124" s="106"/>
      <c r="L124" s="107"/>
      <c r="M124" s="367"/>
      <c r="N124" s="368"/>
      <c r="O124" s="369"/>
    </row>
    <row r="125" spans="1:15" ht="15" customHeight="1" x14ac:dyDescent="0.25">
      <c r="A125" s="6"/>
      <c r="B125" s="6"/>
      <c r="C125" s="6"/>
      <c r="D125" s="488" t="s">
        <v>98</v>
      </c>
      <c r="E125" s="488"/>
      <c r="F125" s="488"/>
      <c r="G125" s="488"/>
      <c r="H125" s="488"/>
      <c r="I125" s="57">
        <v>0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131</v>
      </c>
    </row>
    <row r="2" spans="1:16" ht="18" customHeight="1" x14ac:dyDescent="0.25">
      <c r="A2" s="4"/>
      <c r="B2" s="4"/>
      <c r="C2" s="479" t="s">
        <v>138</v>
      </c>
      <c r="D2" s="479"/>
      <c r="E2" s="66"/>
      <c r="F2" s="66"/>
      <c r="G2" s="66"/>
      <c r="H2" s="66"/>
      <c r="I2" s="26">
        <v>2021</v>
      </c>
      <c r="J2" s="4"/>
      <c r="K2" s="27"/>
      <c r="L2" s="17" t="s">
        <v>133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30"/>
      <c r="L3" s="17" t="s">
        <v>132</v>
      </c>
    </row>
    <row r="4" spans="1:16" ht="18" customHeight="1" thickBot="1" x14ac:dyDescent="0.3">
      <c r="A4" s="482" t="s">
        <v>0</v>
      </c>
      <c r="B4" s="484" t="s">
        <v>1</v>
      </c>
      <c r="C4" s="484" t="s">
        <v>2</v>
      </c>
      <c r="D4" s="489" t="s">
        <v>3</v>
      </c>
      <c r="E4" s="491" t="s">
        <v>130</v>
      </c>
      <c r="F4" s="492"/>
      <c r="G4" s="492"/>
      <c r="H4" s="493"/>
      <c r="I4" s="486" t="s">
        <v>99</v>
      </c>
      <c r="J4" s="4"/>
      <c r="K4" s="18"/>
      <c r="L4" s="17" t="s">
        <v>134</v>
      </c>
    </row>
    <row r="5" spans="1:16" ht="30" customHeight="1" thickBot="1" x14ac:dyDescent="0.3">
      <c r="A5" s="483"/>
      <c r="B5" s="485"/>
      <c r="C5" s="485"/>
      <c r="D5" s="490"/>
      <c r="E5" s="3">
        <v>2</v>
      </c>
      <c r="F5" s="3">
        <v>3</v>
      </c>
      <c r="G5" s="3">
        <v>4</v>
      </c>
      <c r="H5" s="3">
        <v>5</v>
      </c>
      <c r="I5" s="487"/>
      <c r="J5" s="4"/>
      <c r="K5" s="86" t="s">
        <v>124</v>
      </c>
      <c r="L5" s="87" t="s">
        <v>125</v>
      </c>
      <c r="M5" s="87" t="s">
        <v>126</v>
      </c>
      <c r="N5" s="87" t="s">
        <v>127</v>
      </c>
      <c r="O5" s="88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41">
        <v>0</v>
      </c>
      <c r="F6" s="331">
        <v>0</v>
      </c>
      <c r="G6" s="332">
        <v>0</v>
      </c>
      <c r="H6" s="333">
        <v>0</v>
      </c>
      <c r="I6" s="113">
        <v>0</v>
      </c>
      <c r="J6" s="21"/>
      <c r="K6" s="442">
        <f>D6</f>
        <v>0</v>
      </c>
      <c r="L6" s="443">
        <f>L7+L8+L17+L30+L48+L68+L83+L115</f>
        <v>0</v>
      </c>
      <c r="M6" s="331">
        <f t="shared" ref="M6:M68" si="0">G6+H6</f>
        <v>0</v>
      </c>
      <c r="N6" s="443">
        <f>N7+N8+N17+N30+N48+N68+N83+N115</f>
        <v>0</v>
      </c>
      <c r="O6" s="463">
        <f t="shared" ref="O6:O68" si="1">E6</f>
        <v>0</v>
      </c>
      <c r="P6" s="58"/>
    </row>
    <row r="7" spans="1:16" ht="15" customHeight="1" thickBot="1" x14ac:dyDescent="0.3">
      <c r="A7" s="47">
        <v>1</v>
      </c>
      <c r="B7" s="62">
        <v>50050</v>
      </c>
      <c r="C7" s="28" t="s">
        <v>55</v>
      </c>
      <c r="D7" s="69"/>
      <c r="E7" s="248"/>
      <c r="F7" s="155"/>
      <c r="G7" s="248"/>
      <c r="H7" s="251"/>
      <c r="I7" s="63"/>
      <c r="J7" s="64"/>
      <c r="K7" s="89"/>
      <c r="L7" s="90"/>
      <c r="M7" s="91"/>
      <c r="N7" s="90"/>
      <c r="O7" s="92"/>
      <c r="P7" s="60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71">
        <v>0</v>
      </c>
      <c r="F8" s="81">
        <v>0</v>
      </c>
      <c r="G8" s="250">
        <v>0</v>
      </c>
      <c r="H8" s="81">
        <v>0</v>
      </c>
      <c r="I8" s="41">
        <v>0</v>
      </c>
      <c r="J8" s="21"/>
      <c r="K8" s="452">
        <f t="shared" ref="K8:K68" si="2">D8</f>
        <v>0</v>
      </c>
      <c r="L8" s="453">
        <f>SUM(L9:L16)</f>
        <v>0</v>
      </c>
      <c r="M8" s="462">
        <f t="shared" si="0"/>
        <v>0</v>
      </c>
      <c r="N8" s="453">
        <f>SUM(N9:N16)</f>
        <v>0</v>
      </c>
      <c r="O8" s="460">
        <f t="shared" si="1"/>
        <v>0</v>
      </c>
      <c r="P8" s="68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32"/>
      <c r="E9" s="249"/>
      <c r="F9" s="155"/>
      <c r="G9" s="249"/>
      <c r="H9" s="155"/>
      <c r="I9" s="43"/>
      <c r="J9" s="21"/>
      <c r="K9" s="97"/>
      <c r="L9" s="98"/>
      <c r="M9" s="99"/>
      <c r="N9" s="98"/>
      <c r="O9" s="100"/>
      <c r="P9" s="61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32"/>
      <c r="E10" s="252"/>
      <c r="F10" s="252"/>
      <c r="G10" s="252"/>
      <c r="H10" s="252"/>
      <c r="I10" s="43"/>
      <c r="J10" s="21"/>
      <c r="K10" s="97"/>
      <c r="L10" s="98"/>
      <c r="M10" s="99"/>
      <c r="N10" s="98"/>
      <c r="O10" s="100"/>
      <c r="P10" s="61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33"/>
      <c r="E11" s="252"/>
      <c r="F11" s="252"/>
      <c r="G11" s="252"/>
      <c r="H11" s="252"/>
      <c r="I11" s="46"/>
      <c r="J11" s="21"/>
      <c r="K11" s="97"/>
      <c r="L11" s="98"/>
      <c r="M11" s="99"/>
      <c r="N11" s="98"/>
      <c r="O11" s="100"/>
      <c r="P11" s="61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32"/>
      <c r="E12" s="252"/>
      <c r="F12" s="252"/>
      <c r="G12" s="252"/>
      <c r="H12" s="252"/>
      <c r="I12" s="43"/>
      <c r="J12" s="21"/>
      <c r="K12" s="97"/>
      <c r="L12" s="98"/>
      <c r="M12" s="99"/>
      <c r="N12" s="98"/>
      <c r="O12" s="100"/>
      <c r="P12" s="61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32"/>
      <c r="E13" s="252"/>
      <c r="F13" s="252"/>
      <c r="G13" s="252"/>
      <c r="H13" s="252"/>
      <c r="I13" s="43"/>
      <c r="J13" s="21"/>
      <c r="K13" s="97"/>
      <c r="L13" s="98"/>
      <c r="M13" s="99"/>
      <c r="N13" s="98"/>
      <c r="O13" s="100"/>
      <c r="P13" s="61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32"/>
      <c r="E14" s="252"/>
      <c r="F14" s="252"/>
      <c r="G14" s="252"/>
      <c r="H14" s="252"/>
      <c r="I14" s="43"/>
      <c r="J14" s="21"/>
      <c r="K14" s="97"/>
      <c r="L14" s="98"/>
      <c r="M14" s="99"/>
      <c r="N14" s="98"/>
      <c r="O14" s="100"/>
      <c r="P14" s="67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32"/>
      <c r="E15" s="252"/>
      <c r="F15" s="252"/>
      <c r="G15" s="252"/>
      <c r="H15" s="252"/>
      <c r="I15" s="43"/>
      <c r="J15" s="21"/>
      <c r="K15" s="97"/>
      <c r="L15" s="98"/>
      <c r="M15" s="99"/>
      <c r="N15" s="98"/>
      <c r="O15" s="100"/>
      <c r="P15" s="61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33"/>
      <c r="E16" s="249"/>
      <c r="F16" s="156"/>
      <c r="G16" s="249"/>
      <c r="H16" s="156"/>
      <c r="I16" s="45"/>
      <c r="J16" s="21"/>
      <c r="K16" s="101"/>
      <c r="L16" s="102"/>
      <c r="M16" s="103"/>
      <c r="N16" s="102"/>
      <c r="O16" s="104"/>
      <c r="P16" s="61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452">
        <f t="shared" si="2"/>
        <v>0</v>
      </c>
      <c r="L17" s="453">
        <f>SUM(L18:L29)</f>
        <v>0</v>
      </c>
      <c r="M17" s="462">
        <f t="shared" si="0"/>
        <v>0</v>
      </c>
      <c r="N17" s="453">
        <f>SUM(N18:N29)</f>
        <v>0</v>
      </c>
      <c r="O17" s="460">
        <f t="shared" si="1"/>
        <v>0</v>
      </c>
      <c r="P17" s="61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57"/>
      <c r="E18" s="255"/>
      <c r="F18" s="255"/>
      <c r="G18" s="255"/>
      <c r="H18" s="255"/>
      <c r="I18" s="44"/>
      <c r="J18" s="21"/>
      <c r="K18" s="93"/>
      <c r="L18" s="94"/>
      <c r="M18" s="95"/>
      <c r="N18" s="94"/>
      <c r="O18" s="96"/>
      <c r="P18" s="61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34"/>
      <c r="E19" s="252"/>
      <c r="F19" s="252"/>
      <c r="G19" s="252"/>
      <c r="H19" s="252"/>
      <c r="I19" s="43"/>
      <c r="J19" s="21"/>
      <c r="K19" s="97"/>
      <c r="L19" s="98"/>
      <c r="M19" s="99"/>
      <c r="N19" s="98"/>
      <c r="O19" s="100"/>
      <c r="P19" s="61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34"/>
      <c r="E20" s="252"/>
      <c r="F20" s="252"/>
      <c r="G20" s="252"/>
      <c r="H20" s="252"/>
      <c r="I20" s="43"/>
      <c r="J20" s="21"/>
      <c r="K20" s="97"/>
      <c r="L20" s="98"/>
      <c r="M20" s="99"/>
      <c r="N20" s="98"/>
      <c r="O20" s="100"/>
      <c r="P20" s="61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34"/>
      <c r="E21" s="252"/>
      <c r="F21" s="252"/>
      <c r="G21" s="252"/>
      <c r="H21" s="252"/>
      <c r="I21" s="43"/>
      <c r="J21" s="21"/>
      <c r="K21" s="97"/>
      <c r="L21" s="98"/>
      <c r="M21" s="99"/>
      <c r="N21" s="98"/>
      <c r="O21" s="100"/>
      <c r="P21" s="61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34"/>
      <c r="E22" s="252"/>
      <c r="F22" s="252"/>
      <c r="G22" s="252"/>
      <c r="H22" s="252"/>
      <c r="I22" s="43"/>
      <c r="J22" s="21"/>
      <c r="K22" s="97"/>
      <c r="L22" s="98"/>
      <c r="M22" s="99"/>
      <c r="N22" s="98"/>
      <c r="O22" s="100"/>
      <c r="P22" s="61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34"/>
      <c r="E23" s="252"/>
      <c r="F23" s="252"/>
      <c r="G23" s="252"/>
      <c r="H23" s="252"/>
      <c r="I23" s="43"/>
      <c r="J23" s="21"/>
      <c r="K23" s="97"/>
      <c r="L23" s="98"/>
      <c r="M23" s="99"/>
      <c r="N23" s="98"/>
      <c r="O23" s="100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34"/>
      <c r="E24" s="252"/>
      <c r="F24" s="252"/>
      <c r="G24" s="252"/>
      <c r="H24" s="252"/>
      <c r="I24" s="43"/>
      <c r="J24" s="21"/>
      <c r="K24" s="97"/>
      <c r="L24" s="98"/>
      <c r="M24" s="99"/>
      <c r="N24" s="98"/>
      <c r="O24" s="100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34"/>
      <c r="E25" s="252"/>
      <c r="F25" s="252"/>
      <c r="G25" s="252"/>
      <c r="H25" s="252"/>
      <c r="I25" s="43"/>
      <c r="J25" s="21"/>
      <c r="K25" s="97"/>
      <c r="L25" s="98"/>
      <c r="M25" s="99"/>
      <c r="N25" s="98"/>
      <c r="O25" s="100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34"/>
      <c r="E26" s="253"/>
      <c r="F26" s="253"/>
      <c r="G26" s="253"/>
      <c r="H26" s="253"/>
      <c r="I26" s="43"/>
      <c r="J26" s="21"/>
      <c r="K26" s="97"/>
      <c r="L26" s="98"/>
      <c r="M26" s="99"/>
      <c r="N26" s="98"/>
      <c r="O26" s="100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34"/>
      <c r="E27" s="252"/>
      <c r="F27" s="252"/>
      <c r="G27" s="252"/>
      <c r="H27" s="252"/>
      <c r="I27" s="43"/>
      <c r="J27" s="21"/>
      <c r="K27" s="97"/>
      <c r="L27" s="98"/>
      <c r="M27" s="99"/>
      <c r="N27" s="98"/>
      <c r="O27" s="100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34"/>
      <c r="E28" s="252"/>
      <c r="F28" s="252"/>
      <c r="G28" s="252"/>
      <c r="H28" s="252"/>
      <c r="I28" s="43"/>
      <c r="J28" s="21"/>
      <c r="K28" s="97"/>
      <c r="L28" s="98"/>
      <c r="M28" s="99"/>
      <c r="N28" s="98"/>
      <c r="O28" s="100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56"/>
      <c r="E29" s="254"/>
      <c r="F29" s="254"/>
      <c r="G29" s="254"/>
      <c r="H29" s="254"/>
      <c r="I29" s="46"/>
      <c r="J29" s="21"/>
      <c r="K29" s="101"/>
      <c r="L29" s="102"/>
      <c r="M29" s="103"/>
      <c r="N29" s="102"/>
      <c r="O29" s="104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452">
        <f t="shared" si="2"/>
        <v>0</v>
      </c>
      <c r="L30" s="453">
        <f>SUM(L31:L47)</f>
        <v>0</v>
      </c>
      <c r="M30" s="462">
        <f t="shared" si="0"/>
        <v>0</v>
      </c>
      <c r="N30" s="453">
        <f>SUM(N31:N47)</f>
        <v>0</v>
      </c>
      <c r="O30" s="460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37"/>
      <c r="E31" s="75"/>
      <c r="F31" s="75"/>
      <c r="G31" s="75"/>
      <c r="H31" s="75"/>
      <c r="I31" s="42"/>
      <c r="J31" s="7"/>
      <c r="K31" s="93"/>
      <c r="L31" s="94"/>
      <c r="M31" s="95"/>
      <c r="N31" s="94"/>
      <c r="O31" s="96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35"/>
      <c r="E32" s="70"/>
      <c r="F32" s="70"/>
      <c r="G32" s="70"/>
      <c r="H32" s="70"/>
      <c r="I32" s="43"/>
      <c r="J32" s="7"/>
      <c r="K32" s="97"/>
      <c r="L32" s="98"/>
      <c r="M32" s="99"/>
      <c r="N32" s="98"/>
      <c r="O32" s="100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35"/>
      <c r="E33" s="70"/>
      <c r="F33" s="70"/>
      <c r="G33" s="70"/>
      <c r="H33" s="70"/>
      <c r="I33" s="46"/>
      <c r="J33" s="7"/>
      <c r="K33" s="97"/>
      <c r="L33" s="98"/>
      <c r="M33" s="99"/>
      <c r="N33" s="98"/>
      <c r="O33" s="100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37"/>
      <c r="E34" s="70"/>
      <c r="F34" s="70"/>
      <c r="G34" s="70"/>
      <c r="H34" s="70"/>
      <c r="I34" s="43"/>
      <c r="J34" s="7"/>
      <c r="K34" s="97"/>
      <c r="L34" s="98"/>
      <c r="M34" s="99"/>
      <c r="N34" s="98"/>
      <c r="O34" s="100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35"/>
      <c r="E35" s="70"/>
      <c r="F35" s="70"/>
      <c r="G35" s="70"/>
      <c r="H35" s="70"/>
      <c r="I35" s="43"/>
      <c r="J35" s="7"/>
      <c r="K35" s="97"/>
      <c r="L35" s="98"/>
      <c r="M35" s="99"/>
      <c r="N35" s="98"/>
      <c r="O35" s="100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35"/>
      <c r="E36" s="70"/>
      <c r="F36" s="70"/>
      <c r="G36" s="70"/>
      <c r="H36" s="70"/>
      <c r="I36" s="43"/>
      <c r="J36" s="7"/>
      <c r="K36" s="97"/>
      <c r="L36" s="98"/>
      <c r="M36" s="99"/>
      <c r="N36" s="98"/>
      <c r="O36" s="100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35"/>
      <c r="E37" s="70"/>
      <c r="F37" s="70"/>
      <c r="G37" s="70"/>
      <c r="H37" s="70"/>
      <c r="I37" s="43"/>
      <c r="J37" s="7"/>
      <c r="K37" s="97"/>
      <c r="L37" s="98"/>
      <c r="M37" s="99"/>
      <c r="N37" s="98"/>
      <c r="O37" s="100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35"/>
      <c r="E38" s="70"/>
      <c r="F38" s="70"/>
      <c r="G38" s="70"/>
      <c r="H38" s="70"/>
      <c r="I38" s="43"/>
      <c r="J38" s="7"/>
      <c r="K38" s="97"/>
      <c r="L38" s="98"/>
      <c r="M38" s="99"/>
      <c r="N38" s="98"/>
      <c r="O38" s="100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35"/>
      <c r="E39" s="70"/>
      <c r="F39" s="70"/>
      <c r="G39" s="70"/>
      <c r="H39" s="70"/>
      <c r="I39" s="43"/>
      <c r="J39" s="7"/>
      <c r="K39" s="97"/>
      <c r="L39" s="98"/>
      <c r="M39" s="99"/>
      <c r="N39" s="98"/>
      <c r="O39" s="100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35"/>
      <c r="E40" s="70"/>
      <c r="F40" s="70"/>
      <c r="G40" s="70"/>
      <c r="H40" s="70"/>
      <c r="I40" s="43"/>
      <c r="J40" s="7"/>
      <c r="K40" s="97"/>
      <c r="L40" s="98"/>
      <c r="M40" s="99"/>
      <c r="N40" s="98"/>
      <c r="O40" s="100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35"/>
      <c r="E41" s="70"/>
      <c r="F41" s="70"/>
      <c r="G41" s="70"/>
      <c r="H41" s="70"/>
      <c r="I41" s="43"/>
      <c r="J41" s="7"/>
      <c r="K41" s="97"/>
      <c r="L41" s="98"/>
      <c r="M41" s="99"/>
      <c r="N41" s="111"/>
      <c r="O41" s="100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35"/>
      <c r="E42" s="70"/>
      <c r="F42" s="70"/>
      <c r="G42" s="70"/>
      <c r="H42" s="70"/>
      <c r="I42" s="43"/>
      <c r="J42" s="7"/>
      <c r="K42" s="97"/>
      <c r="L42" s="98"/>
      <c r="M42" s="99"/>
      <c r="N42" s="98"/>
      <c r="O42" s="100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35"/>
      <c r="E43" s="70"/>
      <c r="F43" s="70"/>
      <c r="G43" s="70"/>
      <c r="H43" s="70"/>
      <c r="I43" s="43"/>
      <c r="J43" s="7"/>
      <c r="K43" s="97"/>
      <c r="L43" s="98"/>
      <c r="M43" s="99"/>
      <c r="N43" s="98"/>
      <c r="O43" s="100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35"/>
      <c r="E44" s="70"/>
      <c r="F44" s="70"/>
      <c r="G44" s="70"/>
      <c r="H44" s="70"/>
      <c r="I44" s="43"/>
      <c r="J44" s="7"/>
      <c r="K44" s="97"/>
      <c r="L44" s="98"/>
      <c r="M44" s="99"/>
      <c r="N44" s="98"/>
      <c r="O44" s="100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35"/>
      <c r="E45" s="70"/>
      <c r="F45" s="70"/>
      <c r="G45" s="70"/>
      <c r="H45" s="70"/>
      <c r="I45" s="43"/>
      <c r="J45" s="7"/>
      <c r="K45" s="97"/>
      <c r="L45" s="98"/>
      <c r="M45" s="99"/>
      <c r="N45" s="98"/>
      <c r="O45" s="100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35"/>
      <c r="E46" s="70"/>
      <c r="F46" s="70"/>
      <c r="G46" s="70"/>
      <c r="H46" s="70"/>
      <c r="I46" s="43"/>
      <c r="J46" s="7"/>
      <c r="K46" s="97"/>
      <c r="L46" s="98"/>
      <c r="M46" s="99"/>
      <c r="N46" s="98"/>
      <c r="O46" s="100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36"/>
      <c r="E47" s="73"/>
      <c r="F47" s="73"/>
      <c r="G47" s="73"/>
      <c r="H47" s="74"/>
      <c r="I47" s="45"/>
      <c r="J47" s="7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2">
        <v>0</v>
      </c>
      <c r="F48" s="82">
        <v>0</v>
      </c>
      <c r="G48" s="82">
        <v>0</v>
      </c>
      <c r="H48" s="82">
        <v>0</v>
      </c>
      <c r="I48" s="41">
        <v>0</v>
      </c>
      <c r="J48" s="21"/>
      <c r="K48" s="452">
        <f t="shared" si="2"/>
        <v>0</v>
      </c>
      <c r="L48" s="453">
        <f>SUM(L49:L67)</f>
        <v>0</v>
      </c>
      <c r="M48" s="462">
        <f t="shared" si="0"/>
        <v>0</v>
      </c>
      <c r="N48" s="453">
        <f>SUM(N49:N67)</f>
        <v>0</v>
      </c>
      <c r="O48" s="460">
        <f t="shared" si="1"/>
        <v>0</v>
      </c>
    </row>
    <row r="49" spans="1:15" s="1" customFormat="1" ht="15" customHeight="1" x14ac:dyDescent="0.25">
      <c r="A49" s="59">
        <v>1</v>
      </c>
      <c r="B49" s="49">
        <v>40010</v>
      </c>
      <c r="C49" s="13" t="s">
        <v>39</v>
      </c>
      <c r="D49" s="239"/>
      <c r="E49" s="75"/>
      <c r="F49" s="75"/>
      <c r="G49" s="75"/>
      <c r="H49" s="75"/>
      <c r="I49" s="42"/>
      <c r="J49" s="21"/>
      <c r="K49" s="93"/>
      <c r="L49" s="94"/>
      <c r="M49" s="95"/>
      <c r="N49" s="94"/>
      <c r="O49" s="96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38"/>
      <c r="E50" s="70"/>
      <c r="F50" s="70"/>
      <c r="G50" s="70"/>
      <c r="H50" s="70"/>
      <c r="I50" s="43"/>
      <c r="J50" s="21"/>
      <c r="K50" s="97"/>
      <c r="L50" s="98"/>
      <c r="M50" s="99"/>
      <c r="N50" s="98"/>
      <c r="O50" s="100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38"/>
      <c r="E51" s="70"/>
      <c r="F51" s="70"/>
      <c r="G51" s="70"/>
      <c r="H51" s="70"/>
      <c r="I51" s="43"/>
      <c r="J51" s="21"/>
      <c r="K51" s="97"/>
      <c r="L51" s="98"/>
      <c r="M51" s="99"/>
      <c r="N51" s="98"/>
      <c r="O51" s="100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38"/>
      <c r="E52" s="70"/>
      <c r="F52" s="70"/>
      <c r="G52" s="70"/>
      <c r="H52" s="70"/>
      <c r="I52" s="43"/>
      <c r="J52" s="21"/>
      <c r="K52" s="97"/>
      <c r="L52" s="98"/>
      <c r="M52" s="99"/>
      <c r="N52" s="98"/>
      <c r="O52" s="100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38"/>
      <c r="E53" s="70"/>
      <c r="F53" s="70"/>
      <c r="G53" s="70"/>
      <c r="H53" s="70"/>
      <c r="I53" s="43"/>
      <c r="J53" s="21"/>
      <c r="K53" s="97"/>
      <c r="L53" s="98"/>
      <c r="M53" s="99"/>
      <c r="N53" s="98"/>
      <c r="O53" s="100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38"/>
      <c r="E54" s="70"/>
      <c r="F54" s="70"/>
      <c r="G54" s="70"/>
      <c r="H54" s="70"/>
      <c r="I54" s="43"/>
      <c r="J54" s="21"/>
      <c r="K54" s="97"/>
      <c r="L54" s="98"/>
      <c r="M54" s="99"/>
      <c r="N54" s="98"/>
      <c r="O54" s="100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38"/>
      <c r="E55" s="70"/>
      <c r="F55" s="70"/>
      <c r="G55" s="70"/>
      <c r="H55" s="70"/>
      <c r="I55" s="43"/>
      <c r="J55" s="21"/>
      <c r="K55" s="97"/>
      <c r="L55" s="98"/>
      <c r="M55" s="99"/>
      <c r="N55" s="98"/>
      <c r="O55" s="100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38"/>
      <c r="E56" s="70"/>
      <c r="F56" s="70"/>
      <c r="G56" s="70"/>
      <c r="H56" s="70"/>
      <c r="I56" s="43"/>
      <c r="J56" s="21"/>
      <c r="K56" s="97"/>
      <c r="L56" s="98"/>
      <c r="M56" s="99"/>
      <c r="N56" s="98"/>
      <c r="O56" s="100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38"/>
      <c r="E57" s="70"/>
      <c r="F57" s="70"/>
      <c r="G57" s="70"/>
      <c r="H57" s="70"/>
      <c r="I57" s="43"/>
      <c r="J57" s="21"/>
      <c r="K57" s="97"/>
      <c r="L57" s="98"/>
      <c r="M57" s="99"/>
      <c r="N57" s="111"/>
      <c r="O57" s="100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38"/>
      <c r="E58" s="70"/>
      <c r="F58" s="70"/>
      <c r="G58" s="70"/>
      <c r="H58" s="70"/>
      <c r="I58" s="43"/>
      <c r="J58" s="21"/>
      <c r="K58" s="97"/>
      <c r="L58" s="98"/>
      <c r="M58" s="99"/>
      <c r="N58" s="98"/>
      <c r="O58" s="100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38"/>
      <c r="E59" s="70"/>
      <c r="F59" s="70"/>
      <c r="G59" s="70"/>
      <c r="H59" s="70"/>
      <c r="I59" s="43"/>
      <c r="J59" s="21"/>
      <c r="K59" s="97"/>
      <c r="L59" s="98"/>
      <c r="M59" s="99"/>
      <c r="N59" s="98"/>
      <c r="O59" s="100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38"/>
      <c r="E60" s="70"/>
      <c r="F60" s="70"/>
      <c r="G60" s="70"/>
      <c r="H60" s="70"/>
      <c r="I60" s="43"/>
      <c r="J60" s="21"/>
      <c r="K60" s="97"/>
      <c r="L60" s="98"/>
      <c r="M60" s="99"/>
      <c r="N60" s="98"/>
      <c r="O60" s="100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38"/>
      <c r="E61" s="70"/>
      <c r="F61" s="70"/>
      <c r="G61" s="70"/>
      <c r="H61" s="70"/>
      <c r="I61" s="43"/>
      <c r="J61" s="21"/>
      <c r="K61" s="97"/>
      <c r="L61" s="98"/>
      <c r="M61" s="99"/>
      <c r="N61" s="98"/>
      <c r="O61" s="100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38"/>
      <c r="E62" s="70"/>
      <c r="F62" s="70"/>
      <c r="G62" s="70"/>
      <c r="H62" s="70"/>
      <c r="I62" s="43"/>
      <c r="J62" s="21"/>
      <c r="K62" s="97"/>
      <c r="L62" s="98"/>
      <c r="M62" s="99"/>
      <c r="N62" s="98"/>
      <c r="O62" s="100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38"/>
      <c r="E63" s="70"/>
      <c r="F63" s="70"/>
      <c r="G63" s="70"/>
      <c r="H63" s="70"/>
      <c r="I63" s="43"/>
      <c r="J63" s="21"/>
      <c r="K63" s="97"/>
      <c r="L63" s="98"/>
      <c r="M63" s="99"/>
      <c r="N63" s="98"/>
      <c r="O63" s="100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38"/>
      <c r="E64" s="70"/>
      <c r="F64" s="70"/>
      <c r="G64" s="70"/>
      <c r="H64" s="70"/>
      <c r="I64" s="43"/>
      <c r="J64" s="21"/>
      <c r="K64" s="97"/>
      <c r="L64" s="98"/>
      <c r="M64" s="99"/>
      <c r="N64" s="98"/>
      <c r="O64" s="100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38"/>
      <c r="E65" s="70"/>
      <c r="F65" s="70"/>
      <c r="G65" s="70"/>
      <c r="H65" s="70"/>
      <c r="I65" s="43"/>
      <c r="J65" s="21"/>
      <c r="K65" s="97"/>
      <c r="L65" s="98"/>
      <c r="M65" s="99"/>
      <c r="N65" s="111"/>
      <c r="O65" s="100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38"/>
      <c r="E66" s="70"/>
      <c r="F66" s="70"/>
      <c r="G66" s="70"/>
      <c r="H66" s="70"/>
      <c r="I66" s="46"/>
      <c r="J66" s="21"/>
      <c r="K66" s="97"/>
      <c r="L66" s="98"/>
      <c r="M66" s="99"/>
      <c r="N66" s="98"/>
      <c r="O66" s="100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38"/>
      <c r="E67" s="73"/>
      <c r="F67" s="73"/>
      <c r="G67" s="73"/>
      <c r="H67" s="74"/>
      <c r="I67" s="43"/>
      <c r="J67" s="21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452">
        <f t="shared" si="2"/>
        <v>0</v>
      </c>
      <c r="L68" s="453">
        <f>SUM(L69:L82)</f>
        <v>0</v>
      </c>
      <c r="M68" s="462">
        <f t="shared" si="0"/>
        <v>0</v>
      </c>
      <c r="N68" s="453">
        <f>SUM(N69:N82)</f>
        <v>0</v>
      </c>
      <c r="O68" s="460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40"/>
      <c r="E69" s="75"/>
      <c r="F69" s="75"/>
      <c r="G69" s="75"/>
      <c r="H69" s="75"/>
      <c r="I69" s="43"/>
      <c r="J69" s="21"/>
      <c r="K69" s="93"/>
      <c r="L69" s="94"/>
      <c r="M69" s="95"/>
      <c r="N69" s="94"/>
      <c r="O69" s="96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40"/>
      <c r="E70" s="70"/>
      <c r="F70" s="70"/>
      <c r="G70" s="70"/>
      <c r="H70" s="70"/>
      <c r="I70" s="43"/>
      <c r="J70" s="21"/>
      <c r="K70" s="97"/>
      <c r="L70" s="98"/>
      <c r="M70" s="99"/>
      <c r="N70" s="98"/>
      <c r="O70" s="100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40"/>
      <c r="E71" s="70"/>
      <c r="F71" s="70"/>
      <c r="G71" s="70"/>
      <c r="H71" s="70"/>
      <c r="I71" s="43"/>
      <c r="J71" s="21"/>
      <c r="K71" s="97"/>
      <c r="L71" s="98"/>
      <c r="M71" s="99"/>
      <c r="N71" s="98"/>
      <c r="O71" s="100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40"/>
      <c r="E72" s="70"/>
      <c r="F72" s="70"/>
      <c r="G72" s="70"/>
      <c r="H72" s="70"/>
      <c r="I72" s="43"/>
      <c r="J72" s="21"/>
      <c r="K72" s="97"/>
      <c r="L72" s="98"/>
      <c r="M72" s="99"/>
      <c r="N72" s="111"/>
      <c r="O72" s="100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40"/>
      <c r="E73" s="70"/>
      <c r="F73" s="70"/>
      <c r="G73" s="70"/>
      <c r="H73" s="70"/>
      <c r="I73" s="43"/>
      <c r="J73" s="21"/>
      <c r="K73" s="97"/>
      <c r="L73" s="98"/>
      <c r="M73" s="99"/>
      <c r="N73" s="98"/>
      <c r="O73" s="100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40"/>
      <c r="E74" s="70"/>
      <c r="F74" s="70"/>
      <c r="G74" s="70"/>
      <c r="H74" s="70"/>
      <c r="I74" s="43"/>
      <c r="J74" s="21"/>
      <c r="K74" s="97"/>
      <c r="L74" s="98"/>
      <c r="M74" s="99"/>
      <c r="N74" s="98"/>
      <c r="O74" s="100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40"/>
      <c r="E75" s="70"/>
      <c r="F75" s="70"/>
      <c r="G75" s="70"/>
      <c r="H75" s="70"/>
      <c r="I75" s="43"/>
      <c r="J75" s="21"/>
      <c r="K75" s="97"/>
      <c r="L75" s="98"/>
      <c r="M75" s="99"/>
      <c r="N75" s="98"/>
      <c r="O75" s="100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40"/>
      <c r="E76" s="70"/>
      <c r="F76" s="70"/>
      <c r="G76" s="70"/>
      <c r="H76" s="70"/>
      <c r="I76" s="43"/>
      <c r="J76" s="21"/>
      <c r="K76" s="97"/>
      <c r="L76" s="98"/>
      <c r="M76" s="99"/>
      <c r="N76" s="98"/>
      <c r="O76" s="100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40"/>
      <c r="E77" s="70"/>
      <c r="F77" s="70"/>
      <c r="G77" s="70"/>
      <c r="H77" s="70"/>
      <c r="I77" s="43"/>
      <c r="J77" s="21"/>
      <c r="K77" s="97"/>
      <c r="L77" s="98"/>
      <c r="M77" s="99"/>
      <c r="N77" s="98"/>
      <c r="O77" s="100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40"/>
      <c r="E78" s="70"/>
      <c r="F78" s="70"/>
      <c r="G78" s="70"/>
      <c r="H78" s="70"/>
      <c r="I78" s="43"/>
      <c r="J78" s="21"/>
      <c r="K78" s="97"/>
      <c r="L78" s="98"/>
      <c r="M78" s="99"/>
      <c r="N78" s="98"/>
      <c r="O78" s="100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40"/>
      <c r="E79" s="70"/>
      <c r="F79" s="70"/>
      <c r="G79" s="70"/>
      <c r="H79" s="70"/>
      <c r="I79" s="43"/>
      <c r="J79" s="21"/>
      <c r="K79" s="97"/>
      <c r="L79" s="98"/>
      <c r="M79" s="99"/>
      <c r="N79" s="111"/>
      <c r="O79" s="100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40"/>
      <c r="E80" s="70"/>
      <c r="F80" s="70"/>
      <c r="G80" s="70"/>
      <c r="H80" s="70"/>
      <c r="I80" s="43"/>
      <c r="J80" s="21"/>
      <c r="K80" s="97"/>
      <c r="L80" s="98"/>
      <c r="M80" s="99"/>
      <c r="N80" s="98"/>
      <c r="O80" s="100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40"/>
      <c r="E81" s="83"/>
      <c r="F81" s="83"/>
      <c r="G81" s="83"/>
      <c r="H81" s="84"/>
      <c r="I81" s="46"/>
      <c r="J81" s="21"/>
      <c r="K81" s="97"/>
      <c r="L81" s="98"/>
      <c r="M81" s="99"/>
      <c r="N81" s="98"/>
      <c r="O81" s="100"/>
    </row>
    <row r="82" spans="1:15" s="1" customFormat="1" ht="15" customHeight="1" thickBot="1" x14ac:dyDescent="0.3">
      <c r="A82" s="15">
        <v>14</v>
      </c>
      <c r="B82" s="50">
        <v>51400</v>
      </c>
      <c r="C82" s="22" t="s">
        <v>139</v>
      </c>
      <c r="D82" s="71"/>
      <c r="E82" s="72"/>
      <c r="F82" s="72"/>
      <c r="G82" s="72"/>
      <c r="H82" s="78"/>
      <c r="I82" s="46"/>
      <c r="J82" s="21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452">
        <f t="shared" ref="K83:K115" si="3">D83</f>
        <v>0</v>
      </c>
      <c r="L83" s="453">
        <f>SUM(L84:L114)</f>
        <v>0</v>
      </c>
      <c r="M83" s="462">
        <f t="shared" ref="M83:M115" si="4">G83+H83</f>
        <v>0</v>
      </c>
      <c r="N83" s="453">
        <f>SUM(N84:N114)</f>
        <v>0</v>
      </c>
      <c r="O83" s="460">
        <f t="shared" ref="O83:O115" si="5">E83</f>
        <v>0</v>
      </c>
    </row>
    <row r="84" spans="1:15" s="1" customFormat="1" ht="15" customHeight="1" x14ac:dyDescent="0.25">
      <c r="A84" s="59">
        <v>1</v>
      </c>
      <c r="B84" s="53">
        <v>60010</v>
      </c>
      <c r="C84" s="19" t="s">
        <v>68</v>
      </c>
      <c r="D84" s="242"/>
      <c r="E84" s="75"/>
      <c r="F84" s="75"/>
      <c r="G84" s="75"/>
      <c r="H84" s="75"/>
      <c r="I84" s="43"/>
      <c r="J84" s="21"/>
      <c r="K84" s="93"/>
      <c r="L84" s="94"/>
      <c r="M84" s="95"/>
      <c r="N84" s="94"/>
      <c r="O84" s="96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42"/>
      <c r="E85" s="70"/>
      <c r="F85" s="70"/>
      <c r="G85" s="70"/>
      <c r="H85" s="70"/>
      <c r="I85" s="43"/>
      <c r="J85" s="21"/>
      <c r="K85" s="97"/>
      <c r="L85" s="98"/>
      <c r="M85" s="99"/>
      <c r="N85" s="98"/>
      <c r="O85" s="100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42"/>
      <c r="E86" s="70"/>
      <c r="F86" s="70"/>
      <c r="G86" s="70"/>
      <c r="H86" s="70"/>
      <c r="I86" s="43"/>
      <c r="J86" s="21"/>
      <c r="K86" s="97"/>
      <c r="L86" s="98"/>
      <c r="M86" s="99"/>
      <c r="N86" s="98"/>
      <c r="O86" s="100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42"/>
      <c r="E87" s="70"/>
      <c r="F87" s="70"/>
      <c r="G87" s="70"/>
      <c r="H87" s="70"/>
      <c r="I87" s="43"/>
      <c r="J87" s="21"/>
      <c r="K87" s="97"/>
      <c r="L87" s="98"/>
      <c r="M87" s="99"/>
      <c r="N87" s="98"/>
      <c r="O87" s="100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42"/>
      <c r="E88" s="70"/>
      <c r="F88" s="70"/>
      <c r="G88" s="70"/>
      <c r="H88" s="70"/>
      <c r="I88" s="43"/>
      <c r="J88" s="21"/>
      <c r="K88" s="97"/>
      <c r="L88" s="98"/>
      <c r="M88" s="99"/>
      <c r="N88" s="98"/>
      <c r="O88" s="100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42"/>
      <c r="E89" s="70"/>
      <c r="F89" s="70"/>
      <c r="G89" s="70"/>
      <c r="H89" s="70"/>
      <c r="I89" s="43"/>
      <c r="J89" s="21"/>
      <c r="K89" s="97"/>
      <c r="L89" s="98"/>
      <c r="M89" s="99"/>
      <c r="N89" s="111"/>
      <c r="O89" s="100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42"/>
      <c r="E90" s="70"/>
      <c r="F90" s="70"/>
      <c r="G90" s="70"/>
      <c r="H90" s="70"/>
      <c r="I90" s="43"/>
      <c r="J90" s="21"/>
      <c r="K90" s="97"/>
      <c r="L90" s="98"/>
      <c r="M90" s="99"/>
      <c r="N90" s="98"/>
      <c r="O90" s="100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42"/>
      <c r="E91" s="70"/>
      <c r="F91" s="70"/>
      <c r="G91" s="70"/>
      <c r="H91" s="70"/>
      <c r="I91" s="43"/>
      <c r="J91" s="21"/>
      <c r="K91" s="97"/>
      <c r="L91" s="98"/>
      <c r="M91" s="99"/>
      <c r="N91" s="111"/>
      <c r="O91" s="100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42"/>
      <c r="E92" s="70"/>
      <c r="F92" s="70"/>
      <c r="G92" s="70"/>
      <c r="H92" s="70"/>
      <c r="I92" s="43"/>
      <c r="J92" s="21"/>
      <c r="K92" s="97"/>
      <c r="L92" s="98"/>
      <c r="M92" s="99"/>
      <c r="N92" s="111"/>
      <c r="O92" s="100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42"/>
      <c r="E93" s="70"/>
      <c r="F93" s="70"/>
      <c r="G93" s="70"/>
      <c r="H93" s="70"/>
      <c r="I93" s="44"/>
      <c r="J93" s="21"/>
      <c r="K93" s="97"/>
      <c r="L93" s="98"/>
      <c r="M93" s="99"/>
      <c r="N93" s="98"/>
      <c r="O93" s="100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42"/>
      <c r="E94" s="70"/>
      <c r="F94" s="70"/>
      <c r="G94" s="70"/>
      <c r="H94" s="70"/>
      <c r="I94" s="43"/>
      <c r="J94" s="21"/>
      <c r="K94" s="97"/>
      <c r="L94" s="98"/>
      <c r="M94" s="99"/>
      <c r="N94" s="98"/>
      <c r="O94" s="100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42"/>
      <c r="E95" s="70"/>
      <c r="F95" s="70"/>
      <c r="G95" s="70"/>
      <c r="H95" s="70"/>
      <c r="I95" s="43"/>
      <c r="J95" s="21"/>
      <c r="K95" s="97"/>
      <c r="L95" s="98"/>
      <c r="M95" s="99"/>
      <c r="N95" s="98"/>
      <c r="O95" s="100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42"/>
      <c r="E96" s="70"/>
      <c r="F96" s="70"/>
      <c r="G96" s="70"/>
      <c r="H96" s="70"/>
      <c r="I96" s="43"/>
      <c r="J96" s="21"/>
      <c r="K96" s="97"/>
      <c r="L96" s="98"/>
      <c r="M96" s="99"/>
      <c r="N96" s="98"/>
      <c r="O96" s="100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42"/>
      <c r="E97" s="70"/>
      <c r="F97" s="70"/>
      <c r="G97" s="70"/>
      <c r="H97" s="70"/>
      <c r="I97" s="43"/>
      <c r="J97" s="21"/>
      <c r="K97" s="97"/>
      <c r="L97" s="98"/>
      <c r="M97" s="99"/>
      <c r="N97" s="98"/>
      <c r="O97" s="100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42"/>
      <c r="E98" s="70"/>
      <c r="F98" s="70"/>
      <c r="G98" s="70"/>
      <c r="H98" s="70"/>
      <c r="I98" s="43"/>
      <c r="J98" s="21"/>
      <c r="K98" s="97"/>
      <c r="L98" s="98"/>
      <c r="M98" s="99"/>
      <c r="N98" s="98"/>
      <c r="O98" s="100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42"/>
      <c r="E99" s="70"/>
      <c r="F99" s="70"/>
      <c r="G99" s="70"/>
      <c r="H99" s="70"/>
      <c r="I99" s="43"/>
      <c r="J99" s="21"/>
      <c r="K99" s="97"/>
      <c r="L99" s="98"/>
      <c r="M99" s="99"/>
      <c r="N99" s="98"/>
      <c r="O99" s="100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42"/>
      <c r="E100" s="70"/>
      <c r="F100" s="70"/>
      <c r="G100" s="70"/>
      <c r="H100" s="70"/>
      <c r="I100" s="43"/>
      <c r="J100" s="21"/>
      <c r="K100" s="97"/>
      <c r="L100" s="98"/>
      <c r="M100" s="99"/>
      <c r="N100" s="98"/>
      <c r="O100" s="100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42"/>
      <c r="E101" s="70"/>
      <c r="F101" s="70"/>
      <c r="G101" s="70"/>
      <c r="H101" s="70"/>
      <c r="I101" s="43"/>
      <c r="J101" s="21"/>
      <c r="K101" s="97"/>
      <c r="L101" s="98"/>
      <c r="M101" s="99"/>
      <c r="N101" s="98"/>
      <c r="O101" s="100"/>
    </row>
    <row r="102" spans="1:15" s="1" customFormat="1" ht="15" customHeight="1" x14ac:dyDescent="0.25">
      <c r="A102" s="59">
        <v>19</v>
      </c>
      <c r="B102" s="48">
        <v>61390</v>
      </c>
      <c r="C102" s="19" t="s">
        <v>85</v>
      </c>
      <c r="D102" s="242"/>
      <c r="E102" s="70"/>
      <c r="F102" s="70"/>
      <c r="G102" s="70"/>
      <c r="H102" s="70"/>
      <c r="I102" s="43"/>
      <c r="J102" s="21"/>
      <c r="K102" s="97"/>
      <c r="L102" s="98"/>
      <c r="M102" s="99"/>
      <c r="N102" s="98"/>
      <c r="O102" s="100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42"/>
      <c r="E103" s="70"/>
      <c r="F103" s="70"/>
      <c r="G103" s="70"/>
      <c r="H103" s="70"/>
      <c r="I103" s="43"/>
      <c r="J103" s="21"/>
      <c r="K103" s="97"/>
      <c r="L103" s="98"/>
      <c r="M103" s="99"/>
      <c r="N103" s="98"/>
      <c r="O103" s="100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42"/>
      <c r="E104" s="70"/>
      <c r="F104" s="70"/>
      <c r="G104" s="70"/>
      <c r="H104" s="70"/>
      <c r="I104" s="43"/>
      <c r="J104" s="21"/>
      <c r="K104" s="97"/>
      <c r="L104" s="98"/>
      <c r="M104" s="99"/>
      <c r="N104" s="98"/>
      <c r="O104" s="100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42"/>
      <c r="E105" s="70"/>
      <c r="F105" s="70"/>
      <c r="G105" s="70"/>
      <c r="H105" s="70"/>
      <c r="I105" s="43"/>
      <c r="J105" s="21"/>
      <c r="K105" s="97"/>
      <c r="L105" s="98"/>
      <c r="M105" s="99"/>
      <c r="N105" s="98"/>
      <c r="O105" s="100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42"/>
      <c r="E106" s="70"/>
      <c r="F106" s="70"/>
      <c r="G106" s="70"/>
      <c r="H106" s="70"/>
      <c r="I106" s="43"/>
      <c r="J106" s="21"/>
      <c r="K106" s="97"/>
      <c r="L106" s="98"/>
      <c r="M106" s="99"/>
      <c r="N106" s="98"/>
      <c r="O106" s="100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42"/>
      <c r="E107" s="70"/>
      <c r="F107" s="70"/>
      <c r="G107" s="70"/>
      <c r="H107" s="70"/>
      <c r="I107" s="43"/>
      <c r="J107" s="21"/>
      <c r="K107" s="97"/>
      <c r="L107" s="98"/>
      <c r="M107" s="99"/>
      <c r="N107" s="98"/>
      <c r="O107" s="100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42"/>
      <c r="E108" s="70"/>
      <c r="F108" s="70"/>
      <c r="G108" s="70"/>
      <c r="H108" s="70"/>
      <c r="I108" s="43"/>
      <c r="J108" s="21"/>
      <c r="K108" s="97"/>
      <c r="L108" s="98"/>
      <c r="M108" s="99"/>
      <c r="N108" s="98"/>
      <c r="O108" s="100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42"/>
      <c r="E109" s="70"/>
      <c r="F109" s="70"/>
      <c r="G109" s="70"/>
      <c r="H109" s="70"/>
      <c r="I109" s="43"/>
      <c r="J109" s="21"/>
      <c r="K109" s="97"/>
      <c r="L109" s="98"/>
      <c r="M109" s="99"/>
      <c r="N109" s="98"/>
      <c r="O109" s="100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42"/>
      <c r="E110" s="70"/>
      <c r="F110" s="70"/>
      <c r="G110" s="70"/>
      <c r="H110" s="70"/>
      <c r="I110" s="43"/>
      <c r="J110" s="21"/>
      <c r="K110" s="97"/>
      <c r="L110" s="98"/>
      <c r="M110" s="99"/>
      <c r="N110" s="98"/>
      <c r="O110" s="100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42"/>
      <c r="E111" s="70"/>
      <c r="F111" s="70"/>
      <c r="G111" s="70"/>
      <c r="H111" s="70"/>
      <c r="I111" s="43"/>
      <c r="J111" s="21"/>
      <c r="K111" s="97"/>
      <c r="L111" s="98"/>
      <c r="M111" s="99"/>
      <c r="N111" s="98"/>
      <c r="O111" s="100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43"/>
      <c r="E112" s="79"/>
      <c r="F112" s="79"/>
      <c r="G112" s="79"/>
      <c r="H112" s="80"/>
      <c r="I112" s="46"/>
      <c r="J112" s="21"/>
      <c r="K112" s="97"/>
      <c r="L112" s="98"/>
      <c r="M112" s="99"/>
      <c r="N112" s="98"/>
      <c r="O112" s="100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42"/>
      <c r="E113" s="140"/>
      <c r="F113" s="141"/>
      <c r="G113" s="140"/>
      <c r="H113" s="140"/>
      <c r="I113" s="46"/>
      <c r="J113" s="21"/>
      <c r="K113" s="97"/>
      <c r="L113" s="98"/>
      <c r="M113" s="99"/>
      <c r="N113" s="111"/>
      <c r="O113" s="100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44"/>
      <c r="E114" s="142"/>
      <c r="F114" s="146"/>
      <c r="G114" s="142"/>
      <c r="H114" s="85"/>
      <c r="I114" s="45"/>
      <c r="J114" s="21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40"/>
      <c r="B115" s="56"/>
      <c r="C115" s="37" t="s">
        <v>107</v>
      </c>
      <c r="D115" s="76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461"/>
      <c r="K115" s="452">
        <f t="shared" si="3"/>
        <v>0</v>
      </c>
      <c r="L115" s="453">
        <f>SUM(L116:L124)</f>
        <v>0</v>
      </c>
      <c r="M115" s="462">
        <f t="shared" si="4"/>
        <v>0</v>
      </c>
      <c r="N115" s="453">
        <f>SUM(N116:N124)</f>
        <v>0</v>
      </c>
      <c r="O115" s="460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46"/>
      <c r="E116" s="77"/>
      <c r="F116" s="77"/>
      <c r="G116" s="77"/>
      <c r="H116" s="77"/>
      <c r="I116" s="42"/>
      <c r="J116" s="21"/>
      <c r="K116" s="334"/>
      <c r="L116" s="335"/>
      <c r="M116" s="336"/>
      <c r="N116" s="335"/>
      <c r="O116" s="33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45"/>
      <c r="E117" s="70"/>
      <c r="F117" s="70"/>
      <c r="G117" s="70"/>
      <c r="H117" s="70"/>
      <c r="I117" s="43"/>
      <c r="J117" s="21"/>
      <c r="K117" s="338"/>
      <c r="L117" s="111"/>
      <c r="M117" s="339"/>
      <c r="N117" s="111"/>
      <c r="O117" s="340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45"/>
      <c r="E118" s="70"/>
      <c r="F118" s="70"/>
      <c r="G118" s="70"/>
      <c r="H118" s="70"/>
      <c r="I118" s="43"/>
      <c r="J118" s="21"/>
      <c r="K118" s="338"/>
      <c r="L118" s="111"/>
      <c r="M118" s="339"/>
      <c r="N118" s="111"/>
      <c r="O118" s="340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45"/>
      <c r="E119" s="70"/>
      <c r="F119" s="70"/>
      <c r="G119" s="70"/>
      <c r="H119" s="70"/>
      <c r="I119" s="43"/>
      <c r="J119" s="21"/>
      <c r="K119" s="338"/>
      <c r="L119" s="111"/>
      <c r="M119" s="339"/>
      <c r="N119" s="111"/>
      <c r="O119" s="340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45"/>
      <c r="E120" s="70"/>
      <c r="F120" s="70"/>
      <c r="G120" s="70"/>
      <c r="H120" s="70"/>
      <c r="I120" s="43"/>
      <c r="J120" s="21"/>
      <c r="K120" s="338"/>
      <c r="L120" s="111"/>
      <c r="M120" s="339"/>
      <c r="N120" s="111"/>
      <c r="O120" s="340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45"/>
      <c r="E121" s="70"/>
      <c r="F121" s="70"/>
      <c r="G121" s="70"/>
      <c r="H121" s="70"/>
      <c r="I121" s="43"/>
      <c r="J121" s="21"/>
      <c r="K121" s="338"/>
      <c r="L121" s="111"/>
      <c r="M121" s="339"/>
      <c r="N121" s="111"/>
      <c r="O121" s="340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45"/>
      <c r="E122" s="70"/>
      <c r="F122" s="70"/>
      <c r="G122" s="70"/>
      <c r="H122" s="70"/>
      <c r="I122" s="43"/>
      <c r="J122" s="21"/>
      <c r="K122" s="338"/>
      <c r="L122" s="111"/>
      <c r="M122" s="339"/>
      <c r="N122" s="111"/>
      <c r="O122" s="340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45"/>
      <c r="E123" s="145"/>
      <c r="F123" s="145"/>
      <c r="G123" s="145"/>
      <c r="H123" s="145"/>
      <c r="I123" s="46"/>
      <c r="J123" s="21"/>
      <c r="K123" s="338"/>
      <c r="L123" s="111"/>
      <c r="M123" s="339"/>
      <c r="N123" s="111"/>
      <c r="O123" s="340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47"/>
      <c r="E124" s="146"/>
      <c r="F124" s="146"/>
      <c r="G124" s="146"/>
      <c r="H124" s="147"/>
      <c r="I124" s="45"/>
      <c r="J124" s="21"/>
      <c r="K124" s="341"/>
      <c r="L124" s="342"/>
      <c r="M124" s="343"/>
      <c r="N124" s="342"/>
      <c r="O124" s="344"/>
    </row>
    <row r="125" spans="1:15" ht="15" customHeight="1" x14ac:dyDescent="0.25">
      <c r="A125" s="6"/>
      <c r="B125" s="6"/>
      <c r="C125" s="6"/>
      <c r="D125" s="488" t="s">
        <v>98</v>
      </c>
      <c r="E125" s="488"/>
      <c r="F125" s="488"/>
      <c r="G125" s="488"/>
      <c r="H125" s="488"/>
      <c r="I125" s="57">
        <v>0</v>
      </c>
      <c r="J125" s="4"/>
      <c r="M125" s="110"/>
      <c r="N125" s="110"/>
      <c r="O125" s="110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7109375" customWidth="1"/>
    <col min="11" max="15" width="10.7109375" customWidth="1"/>
    <col min="16" max="16" width="9.28515625" customWidth="1"/>
  </cols>
  <sheetData>
    <row r="1" spans="1:16" ht="18" customHeight="1" x14ac:dyDescent="0.25">
      <c r="K1" s="112"/>
      <c r="L1" s="17" t="s">
        <v>131</v>
      </c>
    </row>
    <row r="2" spans="1:16" ht="18" customHeight="1" x14ac:dyDescent="0.25">
      <c r="A2" s="4"/>
      <c r="B2" s="4"/>
      <c r="C2" s="479" t="s">
        <v>138</v>
      </c>
      <c r="D2" s="479"/>
      <c r="E2" s="66"/>
      <c r="F2" s="66"/>
      <c r="G2" s="66"/>
      <c r="H2" s="66"/>
      <c r="I2" s="26">
        <v>2022</v>
      </c>
      <c r="J2" s="4"/>
      <c r="K2" s="27"/>
      <c r="L2" s="17" t="s">
        <v>133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30"/>
      <c r="L3" s="17" t="s">
        <v>132</v>
      </c>
    </row>
    <row r="4" spans="1:16" ht="18" customHeight="1" thickBot="1" x14ac:dyDescent="0.3">
      <c r="A4" s="482" t="s">
        <v>0</v>
      </c>
      <c r="B4" s="484" t="s">
        <v>1</v>
      </c>
      <c r="C4" s="484" t="s">
        <v>2</v>
      </c>
      <c r="D4" s="489" t="s">
        <v>3</v>
      </c>
      <c r="E4" s="491" t="s">
        <v>130</v>
      </c>
      <c r="F4" s="492"/>
      <c r="G4" s="492"/>
      <c r="H4" s="493"/>
      <c r="I4" s="486" t="s">
        <v>99</v>
      </c>
      <c r="J4" s="4"/>
      <c r="K4" s="18"/>
      <c r="L4" s="17" t="s">
        <v>134</v>
      </c>
    </row>
    <row r="5" spans="1:16" ht="30" customHeight="1" thickBot="1" x14ac:dyDescent="0.3">
      <c r="A5" s="483"/>
      <c r="B5" s="485"/>
      <c r="C5" s="485"/>
      <c r="D5" s="490"/>
      <c r="E5" s="3">
        <v>2</v>
      </c>
      <c r="F5" s="3">
        <v>3</v>
      </c>
      <c r="G5" s="3">
        <v>4</v>
      </c>
      <c r="H5" s="3">
        <v>5</v>
      </c>
      <c r="I5" s="487"/>
      <c r="J5" s="4"/>
      <c r="K5" s="86" t="s">
        <v>124</v>
      </c>
      <c r="L5" s="87" t="s">
        <v>125</v>
      </c>
      <c r="M5" s="87" t="s">
        <v>129</v>
      </c>
      <c r="N5" s="87" t="s">
        <v>127</v>
      </c>
      <c r="O5" s="88" t="s">
        <v>128</v>
      </c>
    </row>
    <row r="6" spans="1:16" ht="15" customHeight="1" thickBot="1" x14ac:dyDescent="0.3">
      <c r="A6" s="29"/>
      <c r="B6" s="30"/>
      <c r="C6" s="30" t="s">
        <v>100</v>
      </c>
      <c r="D6" s="31">
        <f>D7+D16+D29+D47+D67+D82+D113</f>
        <v>3941</v>
      </c>
      <c r="E6" s="153">
        <v>0.7676935483816939</v>
      </c>
      <c r="F6" s="153">
        <v>39.753838772008166</v>
      </c>
      <c r="G6" s="153">
        <v>43.250179751388607</v>
      </c>
      <c r="H6" s="153">
        <v>16.228287928221526</v>
      </c>
      <c r="I6" s="113">
        <v>3.76</v>
      </c>
      <c r="J6" s="21"/>
      <c r="K6" s="442">
        <f>D6</f>
        <v>3941</v>
      </c>
      <c r="L6" s="443">
        <f>L7+L16+L29+L47+L67+L82+L113</f>
        <v>2336</v>
      </c>
      <c r="M6" s="331">
        <f>G6+H6</f>
        <v>59.478467679610134</v>
      </c>
      <c r="N6" s="443">
        <f>N7+N16+N29+N47+N67+N82+N113</f>
        <v>27</v>
      </c>
      <c r="O6" s="463">
        <f>E6</f>
        <v>0.7676935483816939</v>
      </c>
      <c r="P6" s="58"/>
    </row>
    <row r="7" spans="1:16" ht="15" customHeight="1" thickBot="1" x14ac:dyDescent="0.3">
      <c r="A7" s="32"/>
      <c r="B7" s="25"/>
      <c r="C7" s="33" t="s">
        <v>101</v>
      </c>
      <c r="D7" s="34">
        <f>SUM(D8:D15)</f>
        <v>264</v>
      </c>
      <c r="E7" s="81">
        <v>0.61760164693772512</v>
      </c>
      <c r="F7" s="81">
        <v>25.816711751328157</v>
      </c>
      <c r="G7" s="81">
        <v>44.847250716068473</v>
      </c>
      <c r="H7" s="81">
        <v>28.718435885665642</v>
      </c>
      <c r="I7" s="41">
        <f>AVERAGE(I8:I15)</f>
        <v>4.0166652084046204</v>
      </c>
      <c r="J7" s="21"/>
      <c r="K7" s="452">
        <f t="shared" ref="K7:K38" si="0">D7</f>
        <v>264</v>
      </c>
      <c r="L7" s="453">
        <f>SUM(L8:L15)</f>
        <v>198.99999999999997</v>
      </c>
      <c r="M7" s="462">
        <f t="shared" ref="M7:M38" si="1">G7+H7</f>
        <v>73.565686601734114</v>
      </c>
      <c r="N7" s="453">
        <f>SUM(N8:N15)</f>
        <v>2</v>
      </c>
      <c r="O7" s="460">
        <f t="shared" ref="O7:O38" si="2">E7</f>
        <v>0.61760164693772512</v>
      </c>
      <c r="P7" s="68"/>
    </row>
    <row r="8" spans="1:16" s="1" customFormat="1" ht="15" customHeight="1" x14ac:dyDescent="0.25">
      <c r="A8" s="11">
        <v>1</v>
      </c>
      <c r="B8" s="48">
        <v>10002</v>
      </c>
      <c r="C8" s="19" t="s">
        <v>5</v>
      </c>
      <c r="D8" s="420">
        <v>29</v>
      </c>
      <c r="E8" s="144">
        <v>3.4482758620689653</v>
      </c>
      <c r="F8" s="144">
        <v>27.586206896551722</v>
      </c>
      <c r="G8" s="144">
        <v>48.275862068965516</v>
      </c>
      <c r="H8" s="144">
        <v>20.689655172413794</v>
      </c>
      <c r="I8" s="43">
        <f t="shared" ref="I8:I71" si="3">(E8*2+F8*3+G8*4+H8*5)/100</f>
        <v>3.8620689655172411</v>
      </c>
      <c r="J8" s="21"/>
      <c r="K8" s="97">
        <f t="shared" si="0"/>
        <v>29</v>
      </c>
      <c r="L8" s="98">
        <f t="shared" ref="L8:L71" si="4">M8*K8/100</f>
        <v>19.999999999999996</v>
      </c>
      <c r="M8" s="99">
        <f t="shared" si="1"/>
        <v>68.965517241379303</v>
      </c>
      <c r="N8" s="98">
        <f t="shared" ref="N8:N71" si="5">O8*K8/100</f>
        <v>1</v>
      </c>
      <c r="O8" s="100">
        <f t="shared" si="2"/>
        <v>3.4482758620689653</v>
      </c>
      <c r="P8" s="61"/>
    </row>
    <row r="9" spans="1:16" s="1" customFormat="1" ht="15" customHeight="1" x14ac:dyDescent="0.25">
      <c r="A9" s="11">
        <v>2</v>
      </c>
      <c r="B9" s="48">
        <v>10090</v>
      </c>
      <c r="C9" s="19" t="s">
        <v>7</v>
      </c>
      <c r="D9" s="420">
        <v>67</v>
      </c>
      <c r="E9" s="144">
        <v>1.4925373134328359</v>
      </c>
      <c r="F9" s="144">
        <v>23.880597014925375</v>
      </c>
      <c r="G9" s="144">
        <v>46.268656716417908</v>
      </c>
      <c r="H9" s="144">
        <v>28.35820895522388</v>
      </c>
      <c r="I9" s="43">
        <f t="shared" si="3"/>
        <v>4.0149253731343286</v>
      </c>
      <c r="J9" s="21"/>
      <c r="K9" s="97">
        <f t="shared" si="0"/>
        <v>67</v>
      </c>
      <c r="L9" s="98">
        <f t="shared" si="4"/>
        <v>49.999999999999993</v>
      </c>
      <c r="M9" s="99">
        <f t="shared" si="1"/>
        <v>74.626865671641781</v>
      </c>
      <c r="N9" s="98">
        <f t="shared" si="5"/>
        <v>1</v>
      </c>
      <c r="O9" s="100">
        <f t="shared" si="2"/>
        <v>1.4925373134328359</v>
      </c>
      <c r="P9" s="61"/>
    </row>
    <row r="10" spans="1:16" s="1" customFormat="1" ht="15" customHeight="1" x14ac:dyDescent="0.25">
      <c r="A10" s="11">
        <v>3</v>
      </c>
      <c r="B10" s="50">
        <v>10004</v>
      </c>
      <c r="C10" s="22" t="s">
        <v>6</v>
      </c>
      <c r="D10" s="420">
        <v>45</v>
      </c>
      <c r="E10" s="231"/>
      <c r="F10" s="231">
        <v>13.333333333333334</v>
      </c>
      <c r="G10" s="231">
        <v>46.666666666666664</v>
      </c>
      <c r="H10" s="297">
        <v>40</v>
      </c>
      <c r="I10" s="46">
        <f t="shared" si="3"/>
        <v>4.2666666666666666</v>
      </c>
      <c r="J10" s="21"/>
      <c r="K10" s="97">
        <f t="shared" si="0"/>
        <v>45</v>
      </c>
      <c r="L10" s="98">
        <f t="shared" si="4"/>
        <v>38.999999999999993</v>
      </c>
      <c r="M10" s="99">
        <f t="shared" si="1"/>
        <v>86.666666666666657</v>
      </c>
      <c r="N10" s="98">
        <f t="shared" si="5"/>
        <v>0</v>
      </c>
      <c r="O10" s="100">
        <f t="shared" si="2"/>
        <v>0</v>
      </c>
      <c r="P10" s="61"/>
    </row>
    <row r="11" spans="1:16" s="1" customFormat="1" ht="14.25" customHeight="1" x14ac:dyDescent="0.25">
      <c r="A11" s="11">
        <v>4</v>
      </c>
      <c r="B11" s="48">
        <v>10001</v>
      </c>
      <c r="C11" s="19" t="s">
        <v>4</v>
      </c>
      <c r="D11" s="418">
        <v>31</v>
      </c>
      <c r="E11" s="231"/>
      <c r="F11" s="231">
        <v>29.032258064516128</v>
      </c>
      <c r="G11" s="231">
        <v>38.70967741935484</v>
      </c>
      <c r="H11" s="296">
        <v>32.258064516129032</v>
      </c>
      <c r="I11" s="43">
        <f t="shared" si="3"/>
        <v>4.032258064516129</v>
      </c>
      <c r="J11" s="21"/>
      <c r="K11" s="97">
        <f t="shared" si="0"/>
        <v>31</v>
      </c>
      <c r="L11" s="98">
        <f t="shared" si="4"/>
        <v>22</v>
      </c>
      <c r="M11" s="99">
        <f t="shared" si="1"/>
        <v>70.967741935483872</v>
      </c>
      <c r="N11" s="98">
        <f t="shared" si="5"/>
        <v>0</v>
      </c>
      <c r="O11" s="100">
        <f t="shared" si="2"/>
        <v>0</v>
      </c>
      <c r="P11" s="61"/>
    </row>
    <row r="12" spans="1:16" s="1" customFormat="1" ht="15" customHeight="1" x14ac:dyDescent="0.25">
      <c r="A12" s="11">
        <v>5</v>
      </c>
      <c r="B12" s="48">
        <v>10120</v>
      </c>
      <c r="C12" s="19" t="s">
        <v>8</v>
      </c>
      <c r="D12" s="420">
        <v>10</v>
      </c>
      <c r="E12" s="231"/>
      <c r="F12" s="231">
        <v>30</v>
      </c>
      <c r="G12" s="231">
        <v>30</v>
      </c>
      <c r="H12" s="231">
        <v>40</v>
      </c>
      <c r="I12" s="43">
        <f t="shared" si="3"/>
        <v>4.0999999999999996</v>
      </c>
      <c r="J12" s="21"/>
      <c r="K12" s="97">
        <f t="shared" si="0"/>
        <v>10</v>
      </c>
      <c r="L12" s="98">
        <f t="shared" si="4"/>
        <v>7</v>
      </c>
      <c r="M12" s="99">
        <f t="shared" si="1"/>
        <v>70</v>
      </c>
      <c r="N12" s="98">
        <f t="shared" si="5"/>
        <v>0</v>
      </c>
      <c r="O12" s="100">
        <f t="shared" si="2"/>
        <v>0</v>
      </c>
      <c r="P12" s="61"/>
    </row>
    <row r="13" spans="1:16" s="1" customFormat="1" ht="15" customHeight="1" x14ac:dyDescent="0.25">
      <c r="A13" s="11">
        <v>6</v>
      </c>
      <c r="B13" s="48">
        <v>10190</v>
      </c>
      <c r="C13" s="19" t="s">
        <v>9</v>
      </c>
      <c r="D13" s="420">
        <v>35</v>
      </c>
      <c r="E13" s="144"/>
      <c r="F13" s="144">
        <v>11.428571428571429</v>
      </c>
      <c r="G13" s="144">
        <v>62.857142857142854</v>
      </c>
      <c r="H13" s="144">
        <v>25.714285714285715</v>
      </c>
      <c r="I13" s="43">
        <f t="shared" si="3"/>
        <v>4.1428571428571432</v>
      </c>
      <c r="J13" s="21"/>
      <c r="K13" s="97">
        <f t="shared" si="0"/>
        <v>35</v>
      </c>
      <c r="L13" s="98">
        <f t="shared" si="4"/>
        <v>31</v>
      </c>
      <c r="M13" s="99">
        <f t="shared" si="1"/>
        <v>88.571428571428569</v>
      </c>
      <c r="N13" s="98">
        <f t="shared" si="5"/>
        <v>0</v>
      </c>
      <c r="O13" s="100">
        <f t="shared" si="2"/>
        <v>0</v>
      </c>
      <c r="P13" s="67"/>
    </row>
    <row r="14" spans="1:16" s="1" customFormat="1" ht="15" customHeight="1" x14ac:dyDescent="0.25">
      <c r="A14" s="11">
        <v>7</v>
      </c>
      <c r="B14" s="48">
        <v>10320</v>
      </c>
      <c r="C14" s="19" t="s">
        <v>10</v>
      </c>
      <c r="D14" s="420">
        <v>25</v>
      </c>
      <c r="E14" s="231"/>
      <c r="F14" s="231">
        <v>44</v>
      </c>
      <c r="G14" s="231">
        <v>36</v>
      </c>
      <c r="H14" s="296">
        <v>20</v>
      </c>
      <c r="I14" s="43">
        <f t="shared" si="3"/>
        <v>3.76</v>
      </c>
      <c r="J14" s="21"/>
      <c r="K14" s="97">
        <f t="shared" si="0"/>
        <v>25</v>
      </c>
      <c r="L14" s="98">
        <f t="shared" si="4"/>
        <v>14</v>
      </c>
      <c r="M14" s="99">
        <f t="shared" si="1"/>
        <v>56</v>
      </c>
      <c r="N14" s="98">
        <f t="shared" si="5"/>
        <v>0</v>
      </c>
      <c r="O14" s="100">
        <f t="shared" si="2"/>
        <v>0</v>
      </c>
      <c r="P14" s="61"/>
    </row>
    <row r="15" spans="1:16" s="1" customFormat="1" ht="15" customHeight="1" thickBot="1" x14ac:dyDescent="0.3">
      <c r="A15" s="12">
        <v>8</v>
      </c>
      <c r="B15" s="52">
        <v>10860</v>
      </c>
      <c r="C15" s="20" t="s">
        <v>112</v>
      </c>
      <c r="D15" s="420">
        <v>22</v>
      </c>
      <c r="E15" s="231"/>
      <c r="F15" s="231">
        <v>27.272727272727273</v>
      </c>
      <c r="G15" s="231">
        <v>50</v>
      </c>
      <c r="H15" s="231">
        <v>22.727272727272727</v>
      </c>
      <c r="I15" s="45">
        <f t="shared" si="3"/>
        <v>3.9545454545454546</v>
      </c>
      <c r="J15" s="21"/>
      <c r="K15" s="101">
        <f t="shared" si="0"/>
        <v>22</v>
      </c>
      <c r="L15" s="102">
        <f t="shared" si="4"/>
        <v>15.999999999999998</v>
      </c>
      <c r="M15" s="103">
        <f t="shared" si="1"/>
        <v>72.72727272727272</v>
      </c>
      <c r="N15" s="102">
        <f t="shared" si="5"/>
        <v>0</v>
      </c>
      <c r="O15" s="104">
        <f t="shared" si="2"/>
        <v>0</v>
      </c>
      <c r="P15" s="61"/>
    </row>
    <row r="16" spans="1:16" s="1" customFormat="1" ht="15" customHeight="1" thickBot="1" x14ac:dyDescent="0.3">
      <c r="A16" s="35"/>
      <c r="B16" s="51"/>
      <c r="C16" s="37" t="s">
        <v>102</v>
      </c>
      <c r="D16" s="36">
        <f>SUM(D17:D28)</f>
        <v>417</v>
      </c>
      <c r="E16" s="38">
        <v>0.34722222222222227</v>
      </c>
      <c r="F16" s="38">
        <v>42.717961569703171</v>
      </c>
      <c r="G16" s="38">
        <v>42.393194527635799</v>
      </c>
      <c r="H16" s="38">
        <v>14.5416216804388</v>
      </c>
      <c r="I16" s="39">
        <f>AVERAGE(I17:I28)</f>
        <v>3.7112921566629118</v>
      </c>
      <c r="J16" s="21"/>
      <c r="K16" s="452">
        <f t="shared" si="0"/>
        <v>417</v>
      </c>
      <c r="L16" s="453">
        <f>SUM(L17:L28)</f>
        <v>235</v>
      </c>
      <c r="M16" s="462">
        <f t="shared" si="1"/>
        <v>56.934816208074601</v>
      </c>
      <c r="N16" s="453">
        <f>SUM(N17:N28)</f>
        <v>1</v>
      </c>
      <c r="O16" s="460">
        <f t="shared" si="2"/>
        <v>0.34722222222222227</v>
      </c>
      <c r="P16" s="61"/>
    </row>
    <row r="17" spans="1:16" s="1" customFormat="1" ht="15" customHeight="1" x14ac:dyDescent="0.25">
      <c r="A17" s="10">
        <v>1</v>
      </c>
      <c r="B17" s="49">
        <v>20040</v>
      </c>
      <c r="C17" s="13" t="s">
        <v>11</v>
      </c>
      <c r="D17" s="418">
        <v>35</v>
      </c>
      <c r="E17" s="144"/>
      <c r="F17" s="144">
        <v>51.428571428571431</v>
      </c>
      <c r="G17" s="144">
        <v>42.857142857142854</v>
      </c>
      <c r="H17" s="144">
        <v>5.7142857142857144</v>
      </c>
      <c r="I17" s="42">
        <f t="shared" ref="I17:I19" si="6">(E17*2+F17*3+G17*4+H17*5)/100</f>
        <v>3.5428571428571423</v>
      </c>
      <c r="J17" s="21"/>
      <c r="K17" s="93">
        <f t="shared" si="0"/>
        <v>35</v>
      </c>
      <c r="L17" s="94">
        <f t="shared" ref="L17:L19" si="7">M17*K17/100</f>
        <v>17</v>
      </c>
      <c r="M17" s="95">
        <f t="shared" si="1"/>
        <v>48.571428571428569</v>
      </c>
      <c r="N17" s="94">
        <f t="shared" ref="N17:N19" si="8">O17*K17/100</f>
        <v>0</v>
      </c>
      <c r="O17" s="96">
        <f t="shared" si="2"/>
        <v>0</v>
      </c>
      <c r="P17" s="61"/>
    </row>
    <row r="18" spans="1:16" s="1" customFormat="1" ht="15" customHeight="1" x14ac:dyDescent="0.25">
      <c r="A18" s="16">
        <v>2</v>
      </c>
      <c r="B18" s="48">
        <v>20061</v>
      </c>
      <c r="C18" s="19" t="s">
        <v>13</v>
      </c>
      <c r="D18" s="420">
        <v>8</v>
      </c>
      <c r="E18" s="144"/>
      <c r="F18" s="144">
        <v>25</v>
      </c>
      <c r="G18" s="144">
        <v>50</v>
      </c>
      <c r="H18" s="144">
        <v>25</v>
      </c>
      <c r="I18" s="43">
        <f t="shared" si="6"/>
        <v>4</v>
      </c>
      <c r="J18" s="21"/>
      <c r="K18" s="97">
        <f t="shared" si="0"/>
        <v>8</v>
      </c>
      <c r="L18" s="98">
        <f t="shared" si="7"/>
        <v>6</v>
      </c>
      <c r="M18" s="99">
        <f t="shared" si="1"/>
        <v>75</v>
      </c>
      <c r="N18" s="98">
        <f t="shared" si="8"/>
        <v>0</v>
      </c>
      <c r="O18" s="100">
        <f t="shared" si="2"/>
        <v>0</v>
      </c>
      <c r="P18" s="61"/>
    </row>
    <row r="19" spans="1:16" s="1" customFormat="1" ht="15" customHeight="1" x14ac:dyDescent="0.25">
      <c r="A19" s="16">
        <v>3</v>
      </c>
      <c r="B19" s="48">
        <v>21020</v>
      </c>
      <c r="C19" s="19" t="s">
        <v>21</v>
      </c>
      <c r="D19" s="420">
        <v>38</v>
      </c>
      <c r="E19" s="144"/>
      <c r="F19" s="144">
        <v>26.315789473684209</v>
      </c>
      <c r="G19" s="144">
        <v>44.736842105263158</v>
      </c>
      <c r="H19" s="144">
        <v>28.94736842105263</v>
      </c>
      <c r="I19" s="43">
        <f t="shared" si="6"/>
        <v>4.0263157894736841</v>
      </c>
      <c r="J19" s="21"/>
      <c r="K19" s="97">
        <f t="shared" si="0"/>
        <v>38</v>
      </c>
      <c r="L19" s="98">
        <f t="shared" si="7"/>
        <v>27.999999999999996</v>
      </c>
      <c r="M19" s="99">
        <f t="shared" si="1"/>
        <v>73.68421052631578</v>
      </c>
      <c r="N19" s="98">
        <f t="shared" si="8"/>
        <v>0</v>
      </c>
      <c r="O19" s="100">
        <f t="shared" si="2"/>
        <v>0</v>
      </c>
      <c r="P19" s="61"/>
    </row>
    <row r="20" spans="1:16" s="1" customFormat="1" ht="15" customHeight="1" x14ac:dyDescent="0.25">
      <c r="A20" s="11">
        <v>4</v>
      </c>
      <c r="B20" s="48">
        <v>20060</v>
      </c>
      <c r="C20" s="19" t="s">
        <v>12</v>
      </c>
      <c r="D20" s="420">
        <v>62</v>
      </c>
      <c r="E20" s="231"/>
      <c r="F20" s="231">
        <v>25.806451612903224</v>
      </c>
      <c r="G20" s="231">
        <v>38.70967741935484</v>
      </c>
      <c r="H20" s="231">
        <v>35.483870967741936</v>
      </c>
      <c r="I20" s="43">
        <f t="shared" si="3"/>
        <v>4.096774193548387</v>
      </c>
      <c r="J20" s="21"/>
      <c r="K20" s="97">
        <f t="shared" si="0"/>
        <v>62</v>
      </c>
      <c r="L20" s="98">
        <f t="shared" si="4"/>
        <v>46</v>
      </c>
      <c r="M20" s="99">
        <f t="shared" si="1"/>
        <v>74.193548387096769</v>
      </c>
      <c r="N20" s="98">
        <f t="shared" si="5"/>
        <v>0</v>
      </c>
      <c r="O20" s="100">
        <f t="shared" si="2"/>
        <v>0</v>
      </c>
      <c r="P20" s="61"/>
    </row>
    <row r="21" spans="1:16" s="1" customFormat="1" ht="15" customHeight="1" x14ac:dyDescent="0.25">
      <c r="A21" s="11">
        <v>5</v>
      </c>
      <c r="B21" s="48">
        <v>20400</v>
      </c>
      <c r="C21" s="19" t="s">
        <v>15</v>
      </c>
      <c r="D21" s="420">
        <v>29</v>
      </c>
      <c r="E21" s="231"/>
      <c r="F21" s="231">
        <v>13.793103448275861</v>
      </c>
      <c r="G21" s="231">
        <v>51.724137931034484</v>
      </c>
      <c r="H21" s="231">
        <v>34.482758620689658</v>
      </c>
      <c r="I21" s="43">
        <f t="shared" si="3"/>
        <v>4.2068965517241388</v>
      </c>
      <c r="J21" s="21"/>
      <c r="K21" s="97">
        <f t="shared" si="0"/>
        <v>29</v>
      </c>
      <c r="L21" s="98">
        <f t="shared" si="4"/>
        <v>25</v>
      </c>
      <c r="M21" s="99">
        <f t="shared" si="1"/>
        <v>86.206896551724142</v>
      </c>
      <c r="N21" s="98">
        <f t="shared" si="5"/>
        <v>0</v>
      </c>
      <c r="O21" s="100">
        <f t="shared" si="2"/>
        <v>0</v>
      </c>
      <c r="P21" s="61"/>
    </row>
    <row r="22" spans="1:16" s="1" customFormat="1" ht="15" customHeight="1" x14ac:dyDescent="0.25">
      <c r="A22" s="11">
        <v>6</v>
      </c>
      <c r="B22" s="48">
        <v>20080</v>
      </c>
      <c r="C22" s="19" t="s">
        <v>14</v>
      </c>
      <c r="D22" s="420">
        <v>37</v>
      </c>
      <c r="E22" s="229"/>
      <c r="F22" s="229">
        <v>51.351351351351354</v>
      </c>
      <c r="G22" s="229">
        <v>35.135135135135137</v>
      </c>
      <c r="H22" s="167">
        <v>13.513513513513514</v>
      </c>
      <c r="I22" s="43">
        <f t="shared" si="3"/>
        <v>3.6216216216216215</v>
      </c>
      <c r="J22" s="21"/>
      <c r="K22" s="97">
        <f t="shared" si="0"/>
        <v>37</v>
      </c>
      <c r="L22" s="98">
        <f t="shared" si="4"/>
        <v>18.000000000000004</v>
      </c>
      <c r="M22" s="99">
        <f t="shared" si="1"/>
        <v>48.648648648648653</v>
      </c>
      <c r="N22" s="98">
        <f t="shared" si="5"/>
        <v>0</v>
      </c>
      <c r="O22" s="100">
        <f t="shared" si="2"/>
        <v>0</v>
      </c>
    </row>
    <row r="23" spans="1:16" s="1" customFormat="1" ht="15" customHeight="1" x14ac:dyDescent="0.25">
      <c r="A23" s="11">
        <v>7</v>
      </c>
      <c r="B23" s="48">
        <v>20460</v>
      </c>
      <c r="C23" s="19" t="s">
        <v>16</v>
      </c>
      <c r="D23" s="420">
        <v>38</v>
      </c>
      <c r="E23" s="144"/>
      <c r="F23" s="144">
        <v>36.842105263157897</v>
      </c>
      <c r="G23" s="144">
        <v>55.263157894736842</v>
      </c>
      <c r="H23" s="144">
        <v>7.8947368421052628</v>
      </c>
      <c r="I23" s="43">
        <f t="shared" si="3"/>
        <v>3.7105263157894735</v>
      </c>
      <c r="J23" s="21"/>
      <c r="K23" s="97">
        <f t="shared" si="0"/>
        <v>38</v>
      </c>
      <c r="L23" s="98">
        <f t="shared" si="4"/>
        <v>24</v>
      </c>
      <c r="M23" s="99">
        <f t="shared" si="1"/>
        <v>63.157894736842103</v>
      </c>
      <c r="N23" s="98">
        <f t="shared" si="5"/>
        <v>0</v>
      </c>
      <c r="O23" s="100">
        <f t="shared" si="2"/>
        <v>0</v>
      </c>
    </row>
    <row r="24" spans="1:16" s="1" customFormat="1" ht="15" customHeight="1" x14ac:dyDescent="0.25">
      <c r="A24" s="294">
        <v>8</v>
      </c>
      <c r="B24" s="292">
        <v>20550</v>
      </c>
      <c r="C24" s="286" t="s">
        <v>17</v>
      </c>
      <c r="D24" s="420">
        <v>24</v>
      </c>
      <c r="E24" s="144">
        <v>4.166666666666667</v>
      </c>
      <c r="F24" s="144">
        <v>58.333333333333336</v>
      </c>
      <c r="G24" s="144">
        <v>37.5</v>
      </c>
      <c r="H24" s="144"/>
      <c r="I24" s="43">
        <f t="shared" si="3"/>
        <v>3.3333333333333339</v>
      </c>
      <c r="J24" s="21"/>
      <c r="K24" s="97">
        <f t="shared" si="0"/>
        <v>24</v>
      </c>
      <c r="L24" s="98">
        <f t="shared" si="4"/>
        <v>9</v>
      </c>
      <c r="M24" s="99">
        <f t="shared" si="1"/>
        <v>37.5</v>
      </c>
      <c r="N24" s="98">
        <f t="shared" si="5"/>
        <v>1</v>
      </c>
      <c r="O24" s="100">
        <f t="shared" si="2"/>
        <v>4.166666666666667</v>
      </c>
    </row>
    <row r="25" spans="1:16" s="1" customFormat="1" ht="15" customHeight="1" x14ac:dyDescent="0.25">
      <c r="A25" s="294">
        <v>9</v>
      </c>
      <c r="B25" s="48">
        <v>20630</v>
      </c>
      <c r="C25" s="19" t="s">
        <v>18</v>
      </c>
      <c r="D25" s="420">
        <v>13</v>
      </c>
      <c r="E25" s="231"/>
      <c r="F25" s="231">
        <v>46.153846153846153</v>
      </c>
      <c r="G25" s="231">
        <v>46.153846153846153</v>
      </c>
      <c r="H25" s="144">
        <v>7.6923076923076925</v>
      </c>
      <c r="I25" s="43">
        <f t="shared" si="3"/>
        <v>3.6153846153846154</v>
      </c>
      <c r="J25" s="21"/>
      <c r="K25" s="97">
        <f t="shared" si="0"/>
        <v>13</v>
      </c>
      <c r="L25" s="98">
        <f t="shared" si="4"/>
        <v>7</v>
      </c>
      <c r="M25" s="99">
        <f t="shared" si="1"/>
        <v>53.846153846153847</v>
      </c>
      <c r="N25" s="111">
        <f t="shared" si="5"/>
        <v>0</v>
      </c>
      <c r="O25" s="100">
        <f t="shared" si="2"/>
        <v>0</v>
      </c>
    </row>
    <row r="26" spans="1:16" s="1" customFormat="1" ht="15" customHeight="1" x14ac:dyDescent="0.25">
      <c r="A26" s="294">
        <v>10</v>
      </c>
      <c r="B26" s="48">
        <v>20810</v>
      </c>
      <c r="C26" s="19" t="s">
        <v>19</v>
      </c>
      <c r="D26" s="420">
        <v>37</v>
      </c>
      <c r="E26" s="231"/>
      <c r="F26" s="231">
        <v>67.567567567567565</v>
      </c>
      <c r="G26" s="231">
        <v>29.72972972972973</v>
      </c>
      <c r="H26" s="144">
        <v>2.7027027027027026</v>
      </c>
      <c r="I26" s="43">
        <f t="shared" si="3"/>
        <v>3.3513513513513509</v>
      </c>
      <c r="J26" s="21"/>
      <c r="K26" s="97">
        <f t="shared" si="0"/>
        <v>37</v>
      </c>
      <c r="L26" s="98">
        <f t="shared" si="4"/>
        <v>12</v>
      </c>
      <c r="M26" s="99">
        <f t="shared" si="1"/>
        <v>32.432432432432435</v>
      </c>
      <c r="N26" s="111">
        <f t="shared" si="5"/>
        <v>0</v>
      </c>
      <c r="O26" s="100">
        <f t="shared" si="2"/>
        <v>0</v>
      </c>
    </row>
    <row r="27" spans="1:16" s="1" customFormat="1" ht="15" customHeight="1" x14ac:dyDescent="0.25">
      <c r="A27" s="294">
        <v>11</v>
      </c>
      <c r="B27" s="48">
        <v>20900</v>
      </c>
      <c r="C27" s="19" t="s">
        <v>20</v>
      </c>
      <c r="D27" s="420">
        <v>61</v>
      </c>
      <c r="E27" s="144"/>
      <c r="F27" s="144">
        <v>55.73770491803279</v>
      </c>
      <c r="G27" s="144">
        <v>42.622950819672134</v>
      </c>
      <c r="H27" s="144">
        <v>1.639344262295082</v>
      </c>
      <c r="I27" s="43">
        <f t="shared" si="3"/>
        <v>3.459016393442623</v>
      </c>
      <c r="J27" s="21"/>
      <c r="K27" s="97">
        <f t="shared" si="0"/>
        <v>61</v>
      </c>
      <c r="L27" s="98">
        <f t="shared" si="4"/>
        <v>27.000000000000004</v>
      </c>
      <c r="M27" s="99">
        <f t="shared" si="1"/>
        <v>44.262295081967217</v>
      </c>
      <c r="N27" s="111">
        <f t="shared" si="5"/>
        <v>0</v>
      </c>
      <c r="O27" s="100">
        <f t="shared" si="2"/>
        <v>0</v>
      </c>
    </row>
    <row r="28" spans="1:16" s="1" customFormat="1" ht="15" customHeight="1" thickBot="1" x14ac:dyDescent="0.3">
      <c r="A28" s="294">
        <v>12</v>
      </c>
      <c r="B28" s="48">
        <v>21350</v>
      </c>
      <c r="C28" s="19" t="s">
        <v>22</v>
      </c>
      <c r="D28" s="406">
        <v>35</v>
      </c>
      <c r="E28" s="144"/>
      <c r="F28" s="144">
        <v>54.285714285714285</v>
      </c>
      <c r="G28" s="144">
        <v>34.285714285714285</v>
      </c>
      <c r="H28" s="144">
        <v>11.428571428571429</v>
      </c>
      <c r="I28" s="43">
        <f t="shared" si="3"/>
        <v>3.5714285714285716</v>
      </c>
      <c r="J28" s="21"/>
      <c r="K28" s="97">
        <f t="shared" si="0"/>
        <v>35</v>
      </c>
      <c r="L28" s="98">
        <f t="shared" si="4"/>
        <v>16</v>
      </c>
      <c r="M28" s="99">
        <f t="shared" si="1"/>
        <v>45.714285714285715</v>
      </c>
      <c r="N28" s="111">
        <f t="shared" si="5"/>
        <v>0</v>
      </c>
      <c r="O28" s="100">
        <f t="shared" si="2"/>
        <v>0</v>
      </c>
    </row>
    <row r="29" spans="1:16" s="1" customFormat="1" ht="15" customHeight="1" thickBot="1" x14ac:dyDescent="0.3">
      <c r="A29" s="35"/>
      <c r="B29" s="51"/>
      <c r="C29" s="37" t="s">
        <v>103</v>
      </c>
      <c r="D29" s="36">
        <f>SUM(D30:D46)</f>
        <v>567</v>
      </c>
      <c r="E29" s="38">
        <v>0</v>
      </c>
      <c r="F29" s="38">
        <v>0</v>
      </c>
      <c r="G29" s="38">
        <v>0</v>
      </c>
      <c r="H29" s="38">
        <v>0</v>
      </c>
      <c r="I29" s="39">
        <f>AVERAGE(I30:I46)</f>
        <v>3.6951460247301244</v>
      </c>
      <c r="J29" s="21"/>
      <c r="K29" s="452">
        <f t="shared" si="0"/>
        <v>567</v>
      </c>
      <c r="L29" s="453">
        <f>SUM(L30:L46)</f>
        <v>321</v>
      </c>
      <c r="M29" s="462">
        <f t="shared" si="1"/>
        <v>0</v>
      </c>
      <c r="N29" s="453">
        <f>SUM(N30:N46)</f>
        <v>6</v>
      </c>
      <c r="O29" s="460">
        <f t="shared" si="2"/>
        <v>0</v>
      </c>
    </row>
    <row r="30" spans="1:16" s="1" customFormat="1" ht="15" customHeight="1" x14ac:dyDescent="0.25">
      <c r="A30" s="10">
        <v>1</v>
      </c>
      <c r="B30" s="49">
        <v>30070</v>
      </c>
      <c r="C30" s="13" t="s">
        <v>24</v>
      </c>
      <c r="D30" s="420">
        <v>56</v>
      </c>
      <c r="E30" s="231"/>
      <c r="F30" s="231">
        <v>26.785714285714285</v>
      </c>
      <c r="G30" s="231">
        <v>48.214285714285715</v>
      </c>
      <c r="H30" s="231">
        <v>25</v>
      </c>
      <c r="I30" s="42">
        <f t="shared" si="3"/>
        <v>3.9821428571428572</v>
      </c>
      <c r="J30" s="7"/>
      <c r="K30" s="93">
        <f t="shared" si="0"/>
        <v>56</v>
      </c>
      <c r="L30" s="94">
        <f t="shared" si="4"/>
        <v>41</v>
      </c>
      <c r="M30" s="95">
        <f t="shared" si="1"/>
        <v>73.214285714285722</v>
      </c>
      <c r="N30" s="94">
        <f t="shared" si="5"/>
        <v>0</v>
      </c>
      <c r="O30" s="96">
        <f t="shared" si="2"/>
        <v>0</v>
      </c>
    </row>
    <row r="31" spans="1:16" s="1" customFormat="1" ht="15" customHeight="1" x14ac:dyDescent="0.25">
      <c r="A31" s="11">
        <v>2</v>
      </c>
      <c r="B31" s="48">
        <v>30480</v>
      </c>
      <c r="C31" s="19" t="s">
        <v>111</v>
      </c>
      <c r="D31" s="420">
        <v>42</v>
      </c>
      <c r="E31" s="144"/>
      <c r="F31" s="144">
        <v>35.714285714285715</v>
      </c>
      <c r="G31" s="144">
        <v>50</v>
      </c>
      <c r="H31" s="144">
        <v>14.285714285714286</v>
      </c>
      <c r="I31" s="43">
        <f t="shared" si="3"/>
        <v>3.7857142857142856</v>
      </c>
      <c r="J31" s="7"/>
      <c r="K31" s="97">
        <f t="shared" si="0"/>
        <v>42</v>
      </c>
      <c r="L31" s="98">
        <f t="shared" si="4"/>
        <v>27.000000000000004</v>
      </c>
      <c r="M31" s="99">
        <f t="shared" si="1"/>
        <v>64.285714285714292</v>
      </c>
      <c r="N31" s="98">
        <f t="shared" si="5"/>
        <v>0</v>
      </c>
      <c r="O31" s="100">
        <f t="shared" si="2"/>
        <v>0</v>
      </c>
    </row>
    <row r="32" spans="1:16" s="1" customFormat="1" ht="15" customHeight="1" x14ac:dyDescent="0.25">
      <c r="A32" s="11">
        <v>3</v>
      </c>
      <c r="B32" s="50">
        <v>30460</v>
      </c>
      <c r="C32" s="22" t="s">
        <v>29</v>
      </c>
      <c r="D32" s="420">
        <v>51</v>
      </c>
      <c r="E32" s="231"/>
      <c r="F32" s="231">
        <v>52.941176470588232</v>
      </c>
      <c r="G32" s="231">
        <v>39.215686274509807</v>
      </c>
      <c r="H32" s="231">
        <v>7.8431372549019605</v>
      </c>
      <c r="I32" s="46">
        <f t="shared" si="3"/>
        <v>3.5490196078431371</v>
      </c>
      <c r="J32" s="7"/>
      <c r="K32" s="97">
        <f t="shared" si="0"/>
        <v>51</v>
      </c>
      <c r="L32" s="98">
        <f t="shared" si="4"/>
        <v>24</v>
      </c>
      <c r="M32" s="99">
        <f t="shared" si="1"/>
        <v>47.058823529411768</v>
      </c>
      <c r="N32" s="98">
        <f t="shared" si="5"/>
        <v>0</v>
      </c>
      <c r="O32" s="100">
        <f t="shared" si="2"/>
        <v>0</v>
      </c>
    </row>
    <row r="33" spans="1:15" s="1" customFormat="1" ht="15" customHeight="1" x14ac:dyDescent="0.25">
      <c r="A33" s="11">
        <v>4</v>
      </c>
      <c r="B33" s="48">
        <v>30030</v>
      </c>
      <c r="C33" s="19" t="s">
        <v>23</v>
      </c>
      <c r="D33" s="420">
        <v>53</v>
      </c>
      <c r="E33" s="231"/>
      <c r="F33" s="231">
        <v>39.622641509433961</v>
      </c>
      <c r="G33" s="231">
        <v>39.622641509433961</v>
      </c>
      <c r="H33" s="298">
        <v>20.754716981132077</v>
      </c>
      <c r="I33" s="43">
        <f t="shared" si="3"/>
        <v>3.8113207547169816</v>
      </c>
      <c r="J33" s="7"/>
      <c r="K33" s="97">
        <f t="shared" si="0"/>
        <v>53</v>
      </c>
      <c r="L33" s="98">
        <f t="shared" si="4"/>
        <v>32</v>
      </c>
      <c r="M33" s="99">
        <f t="shared" si="1"/>
        <v>60.377358490566039</v>
      </c>
      <c r="N33" s="98">
        <f t="shared" si="5"/>
        <v>0</v>
      </c>
      <c r="O33" s="100">
        <f t="shared" si="2"/>
        <v>0</v>
      </c>
    </row>
    <row r="34" spans="1:15" s="1" customFormat="1" ht="15" customHeight="1" x14ac:dyDescent="0.25">
      <c r="A34" s="11">
        <v>5</v>
      </c>
      <c r="B34" s="48">
        <v>31000</v>
      </c>
      <c r="C34" s="19" t="s">
        <v>37</v>
      </c>
      <c r="D34" s="420">
        <v>30</v>
      </c>
      <c r="E34" s="231">
        <v>3.3333333333333335</v>
      </c>
      <c r="F34" s="231">
        <v>50</v>
      </c>
      <c r="G34" s="231">
        <v>40</v>
      </c>
      <c r="H34" s="296">
        <v>6.666666666666667</v>
      </c>
      <c r="I34" s="43">
        <f t="shared" si="3"/>
        <v>3.4999999999999996</v>
      </c>
      <c r="J34" s="7"/>
      <c r="K34" s="97">
        <f t="shared" si="0"/>
        <v>30</v>
      </c>
      <c r="L34" s="98">
        <f t="shared" si="4"/>
        <v>14</v>
      </c>
      <c r="M34" s="99">
        <f t="shared" si="1"/>
        <v>46.666666666666664</v>
      </c>
      <c r="N34" s="98">
        <f t="shared" si="5"/>
        <v>1</v>
      </c>
      <c r="O34" s="100">
        <f t="shared" si="2"/>
        <v>3.3333333333333335</v>
      </c>
    </row>
    <row r="35" spans="1:15" s="1" customFormat="1" ht="15" customHeight="1" x14ac:dyDescent="0.25">
      <c r="A35" s="11">
        <v>6</v>
      </c>
      <c r="B35" s="48">
        <v>30130</v>
      </c>
      <c r="C35" s="19" t="s">
        <v>25</v>
      </c>
      <c r="D35" s="420">
        <v>18</v>
      </c>
      <c r="E35" s="144"/>
      <c r="F35" s="144">
        <v>61.111111111111114</v>
      </c>
      <c r="G35" s="144">
        <v>38.888888888888886</v>
      </c>
      <c r="H35" s="144"/>
      <c r="I35" s="43">
        <f t="shared" si="3"/>
        <v>3.3888888888888893</v>
      </c>
      <c r="J35" s="7"/>
      <c r="K35" s="97">
        <f t="shared" si="0"/>
        <v>18</v>
      </c>
      <c r="L35" s="98">
        <f t="shared" si="4"/>
        <v>7</v>
      </c>
      <c r="M35" s="99">
        <f t="shared" si="1"/>
        <v>38.888888888888886</v>
      </c>
      <c r="N35" s="98">
        <f t="shared" si="5"/>
        <v>0</v>
      </c>
      <c r="O35" s="100">
        <f t="shared" si="2"/>
        <v>0</v>
      </c>
    </row>
    <row r="36" spans="1:15" s="1" customFormat="1" ht="15" customHeight="1" x14ac:dyDescent="0.25">
      <c r="A36" s="11">
        <v>7</v>
      </c>
      <c r="B36" s="48">
        <v>30160</v>
      </c>
      <c r="C36" s="19" t="s">
        <v>26</v>
      </c>
      <c r="D36" s="420">
        <v>9</v>
      </c>
      <c r="E36" s="231"/>
      <c r="F36" s="231">
        <v>11.111111111111111</v>
      </c>
      <c r="G36" s="231">
        <v>55.555555555555557</v>
      </c>
      <c r="H36" s="144">
        <v>33.333333333333336</v>
      </c>
      <c r="I36" s="43">
        <f t="shared" si="3"/>
        <v>4.2222222222222223</v>
      </c>
      <c r="J36" s="7"/>
      <c r="K36" s="97">
        <f t="shared" si="0"/>
        <v>9</v>
      </c>
      <c r="L36" s="98">
        <f t="shared" si="4"/>
        <v>8</v>
      </c>
      <c r="M36" s="99">
        <f t="shared" si="1"/>
        <v>88.888888888888886</v>
      </c>
      <c r="N36" s="111">
        <f t="shared" si="5"/>
        <v>0</v>
      </c>
      <c r="O36" s="100">
        <f t="shared" si="2"/>
        <v>0</v>
      </c>
    </row>
    <row r="37" spans="1:15" s="1" customFormat="1" ht="15" customHeight="1" x14ac:dyDescent="0.25">
      <c r="A37" s="11">
        <v>8</v>
      </c>
      <c r="B37" s="48">
        <v>30310</v>
      </c>
      <c r="C37" s="19" t="s">
        <v>27</v>
      </c>
      <c r="D37" s="420">
        <v>14</v>
      </c>
      <c r="E37" s="144"/>
      <c r="F37" s="144">
        <v>28.571428571428573</v>
      </c>
      <c r="G37" s="144">
        <v>57.142857142857146</v>
      </c>
      <c r="H37" s="144">
        <v>14.285714285714286</v>
      </c>
      <c r="I37" s="43">
        <f t="shared" si="3"/>
        <v>3.8571428571428577</v>
      </c>
      <c r="J37" s="7"/>
      <c r="K37" s="97">
        <f t="shared" si="0"/>
        <v>14</v>
      </c>
      <c r="L37" s="98">
        <f t="shared" si="4"/>
        <v>10</v>
      </c>
      <c r="M37" s="99">
        <f t="shared" si="1"/>
        <v>71.428571428571431</v>
      </c>
      <c r="N37" s="111">
        <f t="shared" si="5"/>
        <v>0</v>
      </c>
      <c r="O37" s="100">
        <f t="shared" si="2"/>
        <v>0</v>
      </c>
    </row>
    <row r="38" spans="1:15" s="1" customFormat="1" ht="15" customHeight="1" x14ac:dyDescent="0.25">
      <c r="A38" s="11">
        <v>9</v>
      </c>
      <c r="B38" s="48">
        <v>30440</v>
      </c>
      <c r="C38" s="19" t="s">
        <v>28</v>
      </c>
      <c r="D38" s="420">
        <v>13</v>
      </c>
      <c r="E38" s="144">
        <v>7.6923076923076925</v>
      </c>
      <c r="F38" s="144">
        <v>53.846153846153847</v>
      </c>
      <c r="G38" s="144">
        <v>30.76923076923077</v>
      </c>
      <c r="H38" s="144">
        <v>7.6923076923076925</v>
      </c>
      <c r="I38" s="43">
        <f t="shared" si="3"/>
        <v>3.3846153846153846</v>
      </c>
      <c r="J38" s="7"/>
      <c r="K38" s="97">
        <f t="shared" si="0"/>
        <v>13</v>
      </c>
      <c r="L38" s="98">
        <f t="shared" si="4"/>
        <v>5</v>
      </c>
      <c r="M38" s="99">
        <f t="shared" si="1"/>
        <v>38.46153846153846</v>
      </c>
      <c r="N38" s="111">
        <f t="shared" si="5"/>
        <v>1</v>
      </c>
      <c r="O38" s="100">
        <f t="shared" si="2"/>
        <v>7.6923076923076925</v>
      </c>
    </row>
    <row r="39" spans="1:15" s="1" customFormat="1" ht="15" customHeight="1" x14ac:dyDescent="0.25">
      <c r="A39" s="294">
        <v>10</v>
      </c>
      <c r="B39" s="292">
        <v>30500</v>
      </c>
      <c r="C39" s="291" t="s">
        <v>30</v>
      </c>
      <c r="D39" s="420">
        <v>3</v>
      </c>
      <c r="E39" s="144"/>
      <c r="F39" s="144">
        <v>33.333333333333336</v>
      </c>
      <c r="G39" s="144">
        <v>33.333333333333336</v>
      </c>
      <c r="H39" s="144">
        <v>33.333333333333336</v>
      </c>
      <c r="I39" s="43">
        <f t="shared" si="3"/>
        <v>4</v>
      </c>
      <c r="J39" s="7"/>
      <c r="K39" s="97">
        <f t="shared" ref="K39:K60" si="9">D39</f>
        <v>3</v>
      </c>
      <c r="L39" s="98">
        <f t="shared" si="4"/>
        <v>2</v>
      </c>
      <c r="M39" s="99">
        <f t="shared" ref="M39:M60" si="10">G39+H39</f>
        <v>66.666666666666671</v>
      </c>
      <c r="N39" s="111">
        <f t="shared" si="5"/>
        <v>0</v>
      </c>
      <c r="O39" s="100">
        <f t="shared" ref="O39:O60" si="11">E39</f>
        <v>0</v>
      </c>
    </row>
    <row r="40" spans="1:15" s="1" customFormat="1" ht="15" customHeight="1" x14ac:dyDescent="0.25">
      <c r="A40" s="294">
        <v>11</v>
      </c>
      <c r="B40" s="48">
        <v>30530</v>
      </c>
      <c r="C40" s="19" t="s">
        <v>31</v>
      </c>
      <c r="D40" s="420">
        <v>63</v>
      </c>
      <c r="E40" s="144">
        <v>1.5873015873015872</v>
      </c>
      <c r="F40" s="144">
        <v>52.38095238095238</v>
      </c>
      <c r="G40" s="144">
        <v>42.857142857142854</v>
      </c>
      <c r="H40" s="144">
        <v>3.1746031746031744</v>
      </c>
      <c r="I40" s="43">
        <f t="shared" si="3"/>
        <v>3.4761904761904754</v>
      </c>
      <c r="J40" s="7"/>
      <c r="K40" s="97">
        <f t="shared" si="9"/>
        <v>63</v>
      </c>
      <c r="L40" s="98">
        <f t="shared" si="4"/>
        <v>29</v>
      </c>
      <c r="M40" s="99">
        <f t="shared" si="10"/>
        <v>46.031746031746032</v>
      </c>
      <c r="N40" s="111">
        <f t="shared" si="5"/>
        <v>1</v>
      </c>
      <c r="O40" s="100">
        <f t="shared" si="11"/>
        <v>1.5873015873015872</v>
      </c>
    </row>
    <row r="41" spans="1:15" s="1" customFormat="1" ht="15" customHeight="1" x14ac:dyDescent="0.25">
      <c r="A41" s="294">
        <v>12</v>
      </c>
      <c r="B41" s="48">
        <v>30640</v>
      </c>
      <c r="C41" s="19" t="s">
        <v>32</v>
      </c>
      <c r="D41" s="420">
        <v>33</v>
      </c>
      <c r="E41" s="231"/>
      <c r="F41" s="231">
        <v>45.454545454545453</v>
      </c>
      <c r="G41" s="231">
        <v>36.363636363636367</v>
      </c>
      <c r="H41" s="231">
        <v>18.181818181818183</v>
      </c>
      <c r="I41" s="43">
        <f t="shared" si="3"/>
        <v>3.727272727272728</v>
      </c>
      <c r="J41" s="7"/>
      <c r="K41" s="97">
        <f t="shared" si="9"/>
        <v>33</v>
      </c>
      <c r="L41" s="98">
        <f t="shared" si="4"/>
        <v>18</v>
      </c>
      <c r="M41" s="99">
        <f t="shared" si="10"/>
        <v>54.545454545454547</v>
      </c>
      <c r="N41" s="111">
        <f t="shared" si="5"/>
        <v>0</v>
      </c>
      <c r="O41" s="100">
        <f t="shared" si="11"/>
        <v>0</v>
      </c>
    </row>
    <row r="42" spans="1:15" s="1" customFormat="1" ht="15" customHeight="1" x14ac:dyDescent="0.25">
      <c r="A42" s="294">
        <v>13</v>
      </c>
      <c r="B42" s="48">
        <v>30650</v>
      </c>
      <c r="C42" s="19" t="s">
        <v>33</v>
      </c>
      <c r="D42" s="420">
        <v>17</v>
      </c>
      <c r="E42" s="144"/>
      <c r="F42" s="144">
        <v>47.058823529411768</v>
      </c>
      <c r="G42" s="144">
        <v>47.058823529411768</v>
      </c>
      <c r="H42" s="144">
        <v>5.882352941176471</v>
      </c>
      <c r="I42" s="43">
        <f t="shared" si="3"/>
        <v>3.5882352941176476</v>
      </c>
      <c r="J42" s="7"/>
      <c r="K42" s="97">
        <f t="shared" si="9"/>
        <v>17</v>
      </c>
      <c r="L42" s="98">
        <f t="shared" si="4"/>
        <v>9.0000000000000018</v>
      </c>
      <c r="M42" s="99">
        <f t="shared" si="10"/>
        <v>52.941176470588239</v>
      </c>
      <c r="N42" s="98">
        <f t="shared" si="5"/>
        <v>0</v>
      </c>
      <c r="O42" s="100">
        <f t="shared" si="11"/>
        <v>0</v>
      </c>
    </row>
    <row r="43" spans="1:15" s="1" customFormat="1" ht="15" customHeight="1" x14ac:dyDescent="0.25">
      <c r="A43" s="294">
        <v>14</v>
      </c>
      <c r="B43" s="48">
        <v>30790</v>
      </c>
      <c r="C43" s="19" t="s">
        <v>34</v>
      </c>
      <c r="D43" s="420">
        <v>24</v>
      </c>
      <c r="E43" s="231"/>
      <c r="F43" s="231">
        <v>37.5</v>
      </c>
      <c r="G43" s="231">
        <v>54.166666666666664</v>
      </c>
      <c r="H43" s="231">
        <v>8.3333333333333339</v>
      </c>
      <c r="I43" s="43">
        <f t="shared" si="3"/>
        <v>3.708333333333333</v>
      </c>
      <c r="J43" s="7"/>
      <c r="K43" s="97">
        <f t="shared" si="9"/>
        <v>24</v>
      </c>
      <c r="L43" s="98">
        <f t="shared" si="4"/>
        <v>15</v>
      </c>
      <c r="M43" s="99">
        <f t="shared" si="10"/>
        <v>62.5</v>
      </c>
      <c r="N43" s="98">
        <f t="shared" si="5"/>
        <v>0</v>
      </c>
      <c r="O43" s="100">
        <f t="shared" si="11"/>
        <v>0</v>
      </c>
    </row>
    <row r="44" spans="1:15" s="1" customFormat="1" ht="15" customHeight="1" x14ac:dyDescent="0.25">
      <c r="A44" s="294">
        <v>15</v>
      </c>
      <c r="B44" s="48">
        <v>30890</v>
      </c>
      <c r="C44" s="19" t="s">
        <v>35</v>
      </c>
      <c r="D44" s="420">
        <v>29</v>
      </c>
      <c r="E44" s="144">
        <v>6.8965517241379306</v>
      </c>
      <c r="F44" s="144">
        <v>72.41379310344827</v>
      </c>
      <c r="G44" s="144">
        <v>13.793103448275861</v>
      </c>
      <c r="H44" s="144">
        <v>6.8965517241379306</v>
      </c>
      <c r="I44" s="43">
        <f t="shared" si="3"/>
        <v>3.2068965517241379</v>
      </c>
      <c r="J44" s="7"/>
      <c r="K44" s="97">
        <f t="shared" si="9"/>
        <v>29</v>
      </c>
      <c r="L44" s="98">
        <f t="shared" si="4"/>
        <v>6</v>
      </c>
      <c r="M44" s="99">
        <f t="shared" si="10"/>
        <v>20.689655172413794</v>
      </c>
      <c r="N44" s="111">
        <f t="shared" si="5"/>
        <v>2</v>
      </c>
      <c r="O44" s="100">
        <f t="shared" si="11"/>
        <v>6.8965517241379306</v>
      </c>
    </row>
    <row r="45" spans="1:15" s="1" customFormat="1" ht="15" customHeight="1" x14ac:dyDescent="0.25">
      <c r="A45" s="294">
        <v>16</v>
      </c>
      <c r="B45" s="292">
        <v>30940</v>
      </c>
      <c r="C45" s="286" t="s">
        <v>36</v>
      </c>
      <c r="D45" s="420">
        <v>60</v>
      </c>
      <c r="E45" s="144">
        <v>1.6666666666666667</v>
      </c>
      <c r="F45" s="144">
        <v>25</v>
      </c>
      <c r="G45" s="144">
        <v>41.666666666666664</v>
      </c>
      <c r="H45" s="144">
        <v>31.666666666666668</v>
      </c>
      <c r="I45" s="43">
        <f t="shared" si="3"/>
        <v>4.0333333333333341</v>
      </c>
      <c r="J45" s="7"/>
      <c r="K45" s="97">
        <f t="shared" si="9"/>
        <v>60</v>
      </c>
      <c r="L45" s="98">
        <f t="shared" si="4"/>
        <v>44</v>
      </c>
      <c r="M45" s="99">
        <f t="shared" si="10"/>
        <v>73.333333333333329</v>
      </c>
      <c r="N45" s="111">
        <f t="shared" si="5"/>
        <v>1</v>
      </c>
      <c r="O45" s="100">
        <f t="shared" si="11"/>
        <v>1.6666666666666667</v>
      </c>
    </row>
    <row r="46" spans="1:15" s="1" customFormat="1" ht="15" customHeight="1" thickBot="1" x14ac:dyDescent="0.3">
      <c r="A46" s="294">
        <v>17</v>
      </c>
      <c r="B46" s="48">
        <v>31480</v>
      </c>
      <c r="C46" s="19" t="s">
        <v>38</v>
      </c>
      <c r="D46" s="413">
        <v>52</v>
      </c>
      <c r="E46" s="144"/>
      <c r="F46" s="144">
        <v>42.307692307692307</v>
      </c>
      <c r="G46" s="144">
        <v>55.769230769230766</v>
      </c>
      <c r="H46" s="144">
        <v>1.9230769230769231</v>
      </c>
      <c r="I46" s="43">
        <f t="shared" si="3"/>
        <v>3.5961538461538463</v>
      </c>
      <c r="J46" s="7"/>
      <c r="K46" s="97">
        <f t="shared" si="9"/>
        <v>52</v>
      </c>
      <c r="L46" s="98">
        <f t="shared" si="4"/>
        <v>29.999999999999996</v>
      </c>
      <c r="M46" s="99">
        <f t="shared" si="10"/>
        <v>57.692307692307686</v>
      </c>
      <c r="N46" s="98">
        <f t="shared" si="5"/>
        <v>0</v>
      </c>
      <c r="O46" s="100">
        <f t="shared" si="11"/>
        <v>0</v>
      </c>
    </row>
    <row r="47" spans="1:15" s="1" customFormat="1" ht="15" customHeight="1" thickBot="1" x14ac:dyDescent="0.3">
      <c r="A47" s="35"/>
      <c r="B47" s="51"/>
      <c r="C47" s="37" t="s">
        <v>104</v>
      </c>
      <c r="D47" s="36">
        <f>SUM(D48:D66)</f>
        <v>711</v>
      </c>
      <c r="E47" s="82">
        <v>0.68317925460782603</v>
      </c>
      <c r="F47" s="82">
        <v>39.931346732713763</v>
      </c>
      <c r="G47" s="82">
        <v>39.967505489185704</v>
      </c>
      <c r="H47" s="82">
        <v>19.417968523492704</v>
      </c>
      <c r="I47" s="41">
        <f>AVERAGE(I48:I66)</f>
        <v>3.7812026328156327</v>
      </c>
      <c r="J47" s="21"/>
      <c r="K47" s="452">
        <f t="shared" si="9"/>
        <v>711</v>
      </c>
      <c r="L47" s="453">
        <f>SUM(L48:L66)</f>
        <v>415</v>
      </c>
      <c r="M47" s="462">
        <f t="shared" si="10"/>
        <v>59.385474012678408</v>
      </c>
      <c r="N47" s="453">
        <f>SUM(N48:N66)</f>
        <v>5.0000000000000009</v>
      </c>
      <c r="O47" s="460">
        <f t="shared" si="11"/>
        <v>0.68317925460782603</v>
      </c>
    </row>
    <row r="48" spans="1:15" s="1" customFormat="1" ht="15" customHeight="1" x14ac:dyDescent="0.25">
      <c r="A48" s="59">
        <v>1</v>
      </c>
      <c r="B48" s="49">
        <v>40010</v>
      </c>
      <c r="C48" s="13" t="s">
        <v>39</v>
      </c>
      <c r="D48" s="418">
        <v>52</v>
      </c>
      <c r="E48" s="231"/>
      <c r="F48" s="231">
        <v>21.153846153846153</v>
      </c>
      <c r="G48" s="231">
        <v>55.769230769230766</v>
      </c>
      <c r="H48" s="231">
        <v>23.076923076923077</v>
      </c>
      <c r="I48" s="42">
        <f t="shared" si="3"/>
        <v>4.0192307692307692</v>
      </c>
      <c r="J48" s="21"/>
      <c r="K48" s="93">
        <f t="shared" si="9"/>
        <v>52</v>
      </c>
      <c r="L48" s="94">
        <f t="shared" si="4"/>
        <v>41</v>
      </c>
      <c r="M48" s="95">
        <f t="shared" si="10"/>
        <v>78.84615384615384</v>
      </c>
      <c r="N48" s="94">
        <f t="shared" si="5"/>
        <v>0</v>
      </c>
      <c r="O48" s="96">
        <f t="shared" si="11"/>
        <v>0</v>
      </c>
    </row>
    <row r="49" spans="1:15" s="1" customFormat="1" ht="15" customHeight="1" x14ac:dyDescent="0.25">
      <c r="A49" s="23">
        <v>2</v>
      </c>
      <c r="B49" s="48">
        <v>40030</v>
      </c>
      <c r="C49" s="19" t="s">
        <v>41</v>
      </c>
      <c r="D49" s="420">
        <v>20</v>
      </c>
      <c r="E49" s="144"/>
      <c r="F49" s="144">
        <v>45</v>
      </c>
      <c r="G49" s="144">
        <v>40</v>
      </c>
      <c r="H49" s="144">
        <v>15</v>
      </c>
      <c r="I49" s="43">
        <f t="shared" si="3"/>
        <v>3.7</v>
      </c>
      <c r="J49" s="21"/>
      <c r="K49" s="97">
        <f t="shared" si="9"/>
        <v>20</v>
      </c>
      <c r="L49" s="98">
        <f t="shared" si="4"/>
        <v>11</v>
      </c>
      <c r="M49" s="99">
        <f t="shared" si="10"/>
        <v>55</v>
      </c>
      <c r="N49" s="98">
        <f t="shared" si="5"/>
        <v>0</v>
      </c>
      <c r="O49" s="100">
        <f t="shared" si="11"/>
        <v>0</v>
      </c>
    </row>
    <row r="50" spans="1:15" s="1" customFormat="1" ht="15" customHeight="1" x14ac:dyDescent="0.25">
      <c r="A50" s="23">
        <v>3</v>
      </c>
      <c r="B50" s="48">
        <v>40410</v>
      </c>
      <c r="C50" s="19" t="s">
        <v>48</v>
      </c>
      <c r="D50" s="420">
        <v>74</v>
      </c>
      <c r="E50" s="144"/>
      <c r="F50" s="144">
        <v>31.081081081081081</v>
      </c>
      <c r="G50" s="144">
        <v>51.351351351351354</v>
      </c>
      <c r="H50" s="144">
        <v>17.567567567567568</v>
      </c>
      <c r="I50" s="43">
        <f t="shared" si="3"/>
        <v>3.8648648648648645</v>
      </c>
      <c r="J50" s="21"/>
      <c r="K50" s="97">
        <f t="shared" si="9"/>
        <v>74</v>
      </c>
      <c r="L50" s="98">
        <f t="shared" si="4"/>
        <v>51</v>
      </c>
      <c r="M50" s="99">
        <f t="shared" si="10"/>
        <v>68.918918918918919</v>
      </c>
      <c r="N50" s="98">
        <f t="shared" si="5"/>
        <v>0</v>
      </c>
      <c r="O50" s="100">
        <f t="shared" si="11"/>
        <v>0</v>
      </c>
    </row>
    <row r="51" spans="1:15" s="1" customFormat="1" ht="15" customHeight="1" x14ac:dyDescent="0.25">
      <c r="A51" s="23">
        <v>4</v>
      </c>
      <c r="B51" s="48">
        <v>40011</v>
      </c>
      <c r="C51" s="19" t="s">
        <v>40</v>
      </c>
      <c r="D51" s="420">
        <v>105</v>
      </c>
      <c r="E51" s="144"/>
      <c r="F51" s="144">
        <v>25.714285714285715</v>
      </c>
      <c r="G51" s="144">
        <v>54.285714285714285</v>
      </c>
      <c r="H51" s="144">
        <v>20</v>
      </c>
      <c r="I51" s="43">
        <f t="shared" si="3"/>
        <v>3.9428571428571426</v>
      </c>
      <c r="J51" s="21"/>
      <c r="K51" s="97">
        <f t="shared" si="9"/>
        <v>105</v>
      </c>
      <c r="L51" s="98">
        <f t="shared" si="4"/>
        <v>77.999999999999986</v>
      </c>
      <c r="M51" s="99">
        <f t="shared" si="10"/>
        <v>74.285714285714278</v>
      </c>
      <c r="N51" s="98">
        <f t="shared" si="5"/>
        <v>0</v>
      </c>
      <c r="O51" s="100">
        <f t="shared" si="11"/>
        <v>0</v>
      </c>
    </row>
    <row r="52" spans="1:15" s="1" customFormat="1" ht="15" customHeight="1" x14ac:dyDescent="0.25">
      <c r="A52" s="23">
        <v>5</v>
      </c>
      <c r="B52" s="48">
        <v>40080</v>
      </c>
      <c r="C52" s="19" t="s">
        <v>96</v>
      </c>
      <c r="D52" s="420">
        <v>77</v>
      </c>
      <c r="E52" s="231"/>
      <c r="F52" s="231">
        <v>40.259740259740262</v>
      </c>
      <c r="G52" s="231">
        <v>49.350649350649348</v>
      </c>
      <c r="H52" s="231">
        <v>10.38961038961039</v>
      </c>
      <c r="I52" s="43">
        <f t="shared" si="3"/>
        <v>3.7012987012987013</v>
      </c>
      <c r="J52" s="21"/>
      <c r="K52" s="97">
        <f t="shared" si="9"/>
        <v>77</v>
      </c>
      <c r="L52" s="98">
        <f t="shared" si="4"/>
        <v>46</v>
      </c>
      <c r="M52" s="99">
        <f t="shared" si="10"/>
        <v>59.740259740259738</v>
      </c>
      <c r="N52" s="98">
        <f t="shared" si="5"/>
        <v>0</v>
      </c>
      <c r="O52" s="100">
        <f t="shared" si="11"/>
        <v>0</v>
      </c>
    </row>
    <row r="53" spans="1:15" s="1" customFormat="1" ht="15" customHeight="1" x14ac:dyDescent="0.25">
      <c r="A53" s="23">
        <v>6</v>
      </c>
      <c r="B53" s="48">
        <v>40100</v>
      </c>
      <c r="C53" s="19" t="s">
        <v>42</v>
      </c>
      <c r="D53" s="420">
        <v>27</v>
      </c>
      <c r="E53" s="231"/>
      <c r="F53" s="231">
        <v>37.037037037037038</v>
      </c>
      <c r="G53" s="231">
        <v>25.925925925925927</v>
      </c>
      <c r="H53" s="231">
        <v>37.037037037037038</v>
      </c>
      <c r="I53" s="43">
        <f t="shared" si="3"/>
        <v>4</v>
      </c>
      <c r="J53" s="21"/>
      <c r="K53" s="97">
        <f t="shared" si="9"/>
        <v>27</v>
      </c>
      <c r="L53" s="98">
        <f t="shared" si="4"/>
        <v>17</v>
      </c>
      <c r="M53" s="99">
        <f t="shared" si="10"/>
        <v>62.962962962962962</v>
      </c>
      <c r="N53" s="98">
        <f t="shared" si="5"/>
        <v>0</v>
      </c>
      <c r="O53" s="100">
        <f t="shared" si="11"/>
        <v>0</v>
      </c>
    </row>
    <row r="54" spans="1:15" s="1" customFormat="1" ht="15" customHeight="1" x14ac:dyDescent="0.25">
      <c r="A54" s="23">
        <v>7</v>
      </c>
      <c r="B54" s="48">
        <v>40020</v>
      </c>
      <c r="C54" s="19" t="s">
        <v>110</v>
      </c>
      <c r="D54" s="420">
        <v>1</v>
      </c>
      <c r="E54" s="144"/>
      <c r="F54" s="144"/>
      <c r="G54" s="144"/>
      <c r="H54" s="144">
        <v>100</v>
      </c>
      <c r="I54" s="43">
        <f t="shared" si="3"/>
        <v>5</v>
      </c>
      <c r="J54" s="21"/>
      <c r="K54" s="97">
        <f t="shared" si="9"/>
        <v>1</v>
      </c>
      <c r="L54" s="98">
        <f t="shared" si="4"/>
        <v>1</v>
      </c>
      <c r="M54" s="99">
        <f t="shared" si="10"/>
        <v>100</v>
      </c>
      <c r="N54" s="111">
        <f t="shared" si="5"/>
        <v>0</v>
      </c>
      <c r="O54" s="100">
        <f t="shared" si="11"/>
        <v>0</v>
      </c>
    </row>
    <row r="55" spans="1:15" s="1" customFormat="1" ht="15" customHeight="1" x14ac:dyDescent="0.25">
      <c r="A55" s="23">
        <v>8</v>
      </c>
      <c r="B55" s="48">
        <v>40031</v>
      </c>
      <c r="C55" s="19" t="s">
        <v>113</v>
      </c>
      <c r="D55" s="420">
        <v>30</v>
      </c>
      <c r="E55" s="144"/>
      <c r="F55" s="144">
        <v>56.666666666666664</v>
      </c>
      <c r="G55" s="144">
        <v>26.666666666666668</v>
      </c>
      <c r="H55" s="144">
        <v>16.666666666666668</v>
      </c>
      <c r="I55" s="43">
        <f t="shared" si="3"/>
        <v>3.6</v>
      </c>
      <c r="J55" s="21"/>
      <c r="K55" s="97">
        <f t="shared" si="9"/>
        <v>30</v>
      </c>
      <c r="L55" s="98">
        <f t="shared" si="4"/>
        <v>13</v>
      </c>
      <c r="M55" s="99">
        <f t="shared" si="10"/>
        <v>43.333333333333336</v>
      </c>
      <c r="N55" s="98">
        <f t="shared" si="5"/>
        <v>0</v>
      </c>
      <c r="O55" s="100">
        <f t="shared" si="11"/>
        <v>0</v>
      </c>
    </row>
    <row r="56" spans="1:15" s="1" customFormat="1" ht="15" customHeight="1" x14ac:dyDescent="0.25">
      <c r="A56" s="23">
        <v>9</v>
      </c>
      <c r="B56" s="48">
        <v>40210</v>
      </c>
      <c r="C56" s="19" t="s">
        <v>44</v>
      </c>
      <c r="D56" s="420">
        <v>33</v>
      </c>
      <c r="E56" s="231"/>
      <c r="F56" s="231">
        <v>81.818181818181813</v>
      </c>
      <c r="G56" s="231">
        <v>18.181818181818183</v>
      </c>
      <c r="H56" s="144"/>
      <c r="I56" s="43">
        <f t="shared" si="3"/>
        <v>3.1818181818181817</v>
      </c>
      <c r="J56" s="21"/>
      <c r="K56" s="97">
        <f t="shared" si="9"/>
        <v>33</v>
      </c>
      <c r="L56" s="98">
        <f t="shared" si="4"/>
        <v>6</v>
      </c>
      <c r="M56" s="99">
        <f t="shared" si="10"/>
        <v>18.181818181818183</v>
      </c>
      <c r="N56" s="111">
        <f t="shared" si="5"/>
        <v>0</v>
      </c>
      <c r="O56" s="100">
        <f t="shared" si="11"/>
        <v>0</v>
      </c>
    </row>
    <row r="57" spans="1:15" s="1" customFormat="1" ht="15" customHeight="1" x14ac:dyDescent="0.25">
      <c r="A57" s="23">
        <v>10</v>
      </c>
      <c r="B57" s="48">
        <v>40300</v>
      </c>
      <c r="C57" s="19" t="s">
        <v>45</v>
      </c>
      <c r="D57" s="420">
        <v>7</v>
      </c>
      <c r="E57" s="231"/>
      <c r="F57" s="231">
        <v>42.857142857142854</v>
      </c>
      <c r="G57" s="231">
        <v>42.857142857142854</v>
      </c>
      <c r="H57" s="144">
        <v>14.285714285714286</v>
      </c>
      <c r="I57" s="43">
        <f t="shared" si="3"/>
        <v>3.7142857142857144</v>
      </c>
      <c r="J57" s="21"/>
      <c r="K57" s="97">
        <f t="shared" si="9"/>
        <v>7</v>
      </c>
      <c r="L57" s="98">
        <f t="shared" si="4"/>
        <v>4</v>
      </c>
      <c r="M57" s="99">
        <f t="shared" si="10"/>
        <v>57.142857142857139</v>
      </c>
      <c r="N57" s="98">
        <f t="shared" si="5"/>
        <v>0</v>
      </c>
      <c r="O57" s="100">
        <f t="shared" si="11"/>
        <v>0</v>
      </c>
    </row>
    <row r="58" spans="1:15" s="1" customFormat="1" ht="15" customHeight="1" x14ac:dyDescent="0.25">
      <c r="A58" s="23">
        <v>11</v>
      </c>
      <c r="B58" s="48">
        <v>40360</v>
      </c>
      <c r="C58" s="19" t="s">
        <v>46</v>
      </c>
      <c r="D58" s="420">
        <v>10</v>
      </c>
      <c r="E58" s="144"/>
      <c r="F58" s="144">
        <v>20</v>
      </c>
      <c r="G58" s="144">
        <v>80</v>
      </c>
      <c r="H58" s="144"/>
      <c r="I58" s="43">
        <f t="shared" si="3"/>
        <v>3.8</v>
      </c>
      <c r="J58" s="21"/>
      <c r="K58" s="97">
        <f t="shared" si="9"/>
        <v>10</v>
      </c>
      <c r="L58" s="98">
        <f t="shared" si="4"/>
        <v>8</v>
      </c>
      <c r="M58" s="99">
        <f t="shared" si="10"/>
        <v>80</v>
      </c>
      <c r="N58" s="98">
        <f t="shared" si="5"/>
        <v>0</v>
      </c>
      <c r="O58" s="100">
        <f t="shared" si="11"/>
        <v>0</v>
      </c>
    </row>
    <row r="59" spans="1:15" s="1" customFormat="1" ht="15" customHeight="1" x14ac:dyDescent="0.25">
      <c r="A59" s="23">
        <v>12</v>
      </c>
      <c r="B59" s="48">
        <v>40390</v>
      </c>
      <c r="C59" s="19" t="s">
        <v>47</v>
      </c>
      <c r="D59" s="420">
        <v>39</v>
      </c>
      <c r="E59" s="144">
        <v>10.256410256410257</v>
      </c>
      <c r="F59" s="144">
        <v>66.666666666666671</v>
      </c>
      <c r="G59" s="144">
        <v>20.512820512820515</v>
      </c>
      <c r="H59" s="144">
        <v>2.5641025641025643</v>
      </c>
      <c r="I59" s="43">
        <f t="shared" si="3"/>
        <v>3.1538461538461542</v>
      </c>
      <c r="J59" s="21"/>
      <c r="K59" s="97">
        <f t="shared" si="9"/>
        <v>39</v>
      </c>
      <c r="L59" s="98">
        <f t="shared" si="4"/>
        <v>9.0000000000000018</v>
      </c>
      <c r="M59" s="99">
        <f t="shared" si="10"/>
        <v>23.07692307692308</v>
      </c>
      <c r="N59" s="98">
        <f t="shared" si="5"/>
        <v>4.0000000000000009</v>
      </c>
      <c r="O59" s="100">
        <f t="shared" si="11"/>
        <v>10.256410256410257</v>
      </c>
    </row>
    <row r="60" spans="1:15" s="1" customFormat="1" ht="15" customHeight="1" x14ac:dyDescent="0.25">
      <c r="A60" s="23">
        <v>13</v>
      </c>
      <c r="B60" s="48">
        <v>40720</v>
      </c>
      <c r="C60" s="19" t="s">
        <v>109</v>
      </c>
      <c r="D60" s="420">
        <v>41</v>
      </c>
      <c r="E60" s="144"/>
      <c r="F60" s="144">
        <v>58.536585365853661</v>
      </c>
      <c r="G60" s="144">
        <v>36.585365853658537</v>
      </c>
      <c r="H60" s="144">
        <v>4.8780487804878048</v>
      </c>
      <c r="I60" s="43">
        <f t="shared" si="3"/>
        <v>3.4634146341463419</v>
      </c>
      <c r="J60" s="21"/>
      <c r="K60" s="97">
        <f t="shared" si="9"/>
        <v>41</v>
      </c>
      <c r="L60" s="98">
        <f t="shared" si="4"/>
        <v>17</v>
      </c>
      <c r="M60" s="99">
        <f t="shared" si="10"/>
        <v>41.463414634146339</v>
      </c>
      <c r="N60" s="98">
        <f t="shared" si="5"/>
        <v>0</v>
      </c>
      <c r="O60" s="100">
        <f t="shared" si="11"/>
        <v>0</v>
      </c>
    </row>
    <row r="61" spans="1:15" s="1" customFormat="1" ht="15" customHeight="1" x14ac:dyDescent="0.25">
      <c r="A61" s="23">
        <v>14</v>
      </c>
      <c r="B61" s="48">
        <v>40730</v>
      </c>
      <c r="C61" s="19" t="s">
        <v>49</v>
      </c>
      <c r="D61" s="420"/>
      <c r="E61" s="231"/>
      <c r="F61" s="231"/>
      <c r="G61" s="144"/>
      <c r="H61" s="144"/>
      <c r="I61" s="43"/>
      <c r="J61" s="21"/>
      <c r="K61" s="97"/>
      <c r="L61" s="98"/>
      <c r="M61" s="99"/>
      <c r="N61" s="111"/>
      <c r="O61" s="100"/>
    </row>
    <row r="62" spans="1:15" s="1" customFormat="1" ht="15" customHeight="1" x14ac:dyDescent="0.25">
      <c r="A62" s="23">
        <v>15</v>
      </c>
      <c r="B62" s="48">
        <v>40820</v>
      </c>
      <c r="C62" s="19" t="s">
        <v>50</v>
      </c>
      <c r="D62" s="420">
        <v>14</v>
      </c>
      <c r="E62" s="144"/>
      <c r="F62" s="144">
        <v>28.571428571428573</v>
      </c>
      <c r="G62" s="144">
        <v>35.714285714285715</v>
      </c>
      <c r="H62" s="144">
        <v>35.714285714285715</v>
      </c>
      <c r="I62" s="43">
        <f t="shared" si="3"/>
        <v>4.0714285714285721</v>
      </c>
      <c r="J62" s="21"/>
      <c r="K62" s="97">
        <f t="shared" ref="K62:K91" si="12">D62</f>
        <v>14</v>
      </c>
      <c r="L62" s="98">
        <f t="shared" si="4"/>
        <v>10</v>
      </c>
      <c r="M62" s="99">
        <f t="shared" ref="M62:M91" si="13">G62+H62</f>
        <v>71.428571428571431</v>
      </c>
      <c r="N62" s="111">
        <f t="shared" si="5"/>
        <v>0</v>
      </c>
      <c r="O62" s="100">
        <f t="shared" ref="O62:O91" si="14">E62</f>
        <v>0</v>
      </c>
    </row>
    <row r="63" spans="1:15" s="1" customFormat="1" ht="15" customHeight="1" x14ac:dyDescent="0.25">
      <c r="A63" s="23">
        <v>16</v>
      </c>
      <c r="B63" s="48">
        <v>40840</v>
      </c>
      <c r="C63" s="19" t="s">
        <v>51</v>
      </c>
      <c r="D63" s="420">
        <v>49</v>
      </c>
      <c r="E63" s="231">
        <v>2.0408163265306123</v>
      </c>
      <c r="F63" s="231">
        <v>51.020408163265309</v>
      </c>
      <c r="G63" s="296">
        <v>42.857142857142854</v>
      </c>
      <c r="H63" s="296">
        <v>4.0816326530612246</v>
      </c>
      <c r="I63" s="43">
        <f t="shared" si="3"/>
        <v>3.489795918367347</v>
      </c>
      <c r="J63" s="21"/>
      <c r="K63" s="97">
        <f t="shared" si="12"/>
        <v>49</v>
      </c>
      <c r="L63" s="98">
        <f t="shared" si="4"/>
        <v>23</v>
      </c>
      <c r="M63" s="99">
        <f t="shared" si="13"/>
        <v>46.938775510204081</v>
      </c>
      <c r="N63" s="111">
        <f t="shared" si="5"/>
        <v>1</v>
      </c>
      <c r="O63" s="100">
        <f t="shared" si="14"/>
        <v>2.0408163265306123</v>
      </c>
    </row>
    <row r="64" spans="1:15" s="1" customFormat="1" ht="15" customHeight="1" x14ac:dyDescent="0.25">
      <c r="A64" s="23">
        <v>17</v>
      </c>
      <c r="B64" s="48">
        <v>40950</v>
      </c>
      <c r="C64" s="19" t="s">
        <v>52</v>
      </c>
      <c r="D64" s="420">
        <v>41</v>
      </c>
      <c r="E64" s="231"/>
      <c r="F64" s="231">
        <v>46.341463414634148</v>
      </c>
      <c r="G64" s="231">
        <v>43.902439024390247</v>
      </c>
      <c r="H64" s="296">
        <v>9.7560975609756095</v>
      </c>
      <c r="I64" s="43">
        <f t="shared" si="3"/>
        <v>3.6341463414634143</v>
      </c>
      <c r="J64" s="21"/>
      <c r="K64" s="97">
        <f t="shared" si="12"/>
        <v>41</v>
      </c>
      <c r="L64" s="98">
        <f t="shared" si="4"/>
        <v>22</v>
      </c>
      <c r="M64" s="99">
        <f t="shared" si="13"/>
        <v>53.658536585365859</v>
      </c>
      <c r="N64" s="111">
        <f t="shared" si="5"/>
        <v>0</v>
      </c>
      <c r="O64" s="100">
        <f t="shared" si="14"/>
        <v>0</v>
      </c>
    </row>
    <row r="65" spans="1:15" s="1" customFormat="1" ht="15" customHeight="1" x14ac:dyDescent="0.25">
      <c r="A65" s="23">
        <v>18</v>
      </c>
      <c r="B65" s="50">
        <v>40990</v>
      </c>
      <c r="C65" s="22" t="s">
        <v>53</v>
      </c>
      <c r="D65" s="413">
        <v>33</v>
      </c>
      <c r="E65" s="231"/>
      <c r="F65" s="231">
        <v>21.212121212121211</v>
      </c>
      <c r="G65" s="231">
        <v>45.454545454545453</v>
      </c>
      <c r="H65" s="231">
        <v>33.333333333333336</v>
      </c>
      <c r="I65" s="46">
        <f t="shared" si="3"/>
        <v>4.1212121212121211</v>
      </c>
      <c r="J65" s="21"/>
      <c r="K65" s="97">
        <f t="shared" si="12"/>
        <v>33</v>
      </c>
      <c r="L65" s="98">
        <f t="shared" si="4"/>
        <v>26</v>
      </c>
      <c r="M65" s="99">
        <f t="shared" si="13"/>
        <v>78.787878787878782</v>
      </c>
      <c r="N65" s="111">
        <f t="shared" si="5"/>
        <v>0</v>
      </c>
      <c r="O65" s="100">
        <f t="shared" si="14"/>
        <v>0</v>
      </c>
    </row>
    <row r="66" spans="1:15" s="1" customFormat="1" ht="15" customHeight="1" thickBot="1" x14ac:dyDescent="0.3">
      <c r="A66" s="24">
        <v>19</v>
      </c>
      <c r="B66" s="48">
        <v>40133</v>
      </c>
      <c r="C66" s="19" t="s">
        <v>43</v>
      </c>
      <c r="D66" s="420">
        <v>58</v>
      </c>
      <c r="E66" s="231"/>
      <c r="F66" s="231">
        <v>44.827586206896555</v>
      </c>
      <c r="G66" s="231">
        <v>50</v>
      </c>
      <c r="H66" s="231">
        <v>5.1724137931034484</v>
      </c>
      <c r="I66" s="43">
        <f t="shared" si="3"/>
        <v>3.6034482758620694</v>
      </c>
      <c r="J66" s="21"/>
      <c r="K66" s="101">
        <f t="shared" si="12"/>
        <v>58</v>
      </c>
      <c r="L66" s="102">
        <f t="shared" si="4"/>
        <v>32</v>
      </c>
      <c r="M66" s="103">
        <f t="shared" si="13"/>
        <v>55.172413793103445</v>
      </c>
      <c r="N66" s="150">
        <f t="shared" si="5"/>
        <v>0</v>
      </c>
      <c r="O66" s="104">
        <f t="shared" si="14"/>
        <v>0</v>
      </c>
    </row>
    <row r="67" spans="1:15" s="1" customFormat="1" ht="15" customHeight="1" thickBot="1" x14ac:dyDescent="0.3">
      <c r="A67" s="35"/>
      <c r="B67" s="51"/>
      <c r="C67" s="37" t="s">
        <v>105</v>
      </c>
      <c r="D67" s="36">
        <f>SUM(D68:D81)</f>
        <v>457</v>
      </c>
      <c r="E67" s="38">
        <v>0.27472527472527475</v>
      </c>
      <c r="F67" s="38">
        <v>42.977110862745825</v>
      </c>
      <c r="G67" s="38">
        <v>43.904129026394621</v>
      </c>
      <c r="H67" s="38">
        <v>12.844034836134279</v>
      </c>
      <c r="I67" s="39">
        <f>AVERAGE(I68:I81)</f>
        <v>3.693174734239379</v>
      </c>
      <c r="J67" s="21"/>
      <c r="K67" s="452">
        <f t="shared" si="12"/>
        <v>457</v>
      </c>
      <c r="L67" s="453">
        <f>SUM(L68:L81)</f>
        <v>237</v>
      </c>
      <c r="M67" s="462">
        <f t="shared" si="13"/>
        <v>56.748163862528898</v>
      </c>
      <c r="N67" s="453">
        <f>SUM(N68:N81)</f>
        <v>1</v>
      </c>
      <c r="O67" s="460">
        <f t="shared" si="14"/>
        <v>0.27472527472527475</v>
      </c>
    </row>
    <row r="68" spans="1:15" s="1" customFormat="1" ht="15" customHeight="1" x14ac:dyDescent="0.25">
      <c r="A68" s="16">
        <v>1</v>
      </c>
      <c r="B68" s="48">
        <v>50040</v>
      </c>
      <c r="C68" s="19" t="s">
        <v>54</v>
      </c>
      <c r="D68" s="420">
        <v>29</v>
      </c>
      <c r="E68" s="231"/>
      <c r="F68" s="231">
        <v>37.931034482758619</v>
      </c>
      <c r="G68" s="231">
        <v>37.931034482758619</v>
      </c>
      <c r="H68" s="231">
        <v>24.137931034482758</v>
      </c>
      <c r="I68" s="43">
        <f t="shared" si="3"/>
        <v>3.8620689655172411</v>
      </c>
      <c r="J68" s="21"/>
      <c r="K68" s="93">
        <f t="shared" si="12"/>
        <v>29</v>
      </c>
      <c r="L68" s="94">
        <f t="shared" si="4"/>
        <v>18</v>
      </c>
      <c r="M68" s="95">
        <f t="shared" si="13"/>
        <v>62.068965517241381</v>
      </c>
      <c r="N68" s="94">
        <f t="shared" si="5"/>
        <v>0</v>
      </c>
      <c r="O68" s="96">
        <f t="shared" si="14"/>
        <v>0</v>
      </c>
    </row>
    <row r="69" spans="1:15" s="1" customFormat="1" ht="15" customHeight="1" x14ac:dyDescent="0.25">
      <c r="A69" s="11">
        <v>2</v>
      </c>
      <c r="B69" s="48">
        <v>50003</v>
      </c>
      <c r="C69" s="19" t="s">
        <v>97</v>
      </c>
      <c r="D69" s="420">
        <v>26</v>
      </c>
      <c r="E69" s="231">
        <v>3.8461538461538463</v>
      </c>
      <c r="F69" s="231">
        <v>42.307692307692307</v>
      </c>
      <c r="G69" s="231">
        <v>38.46153846153846</v>
      </c>
      <c r="H69" s="296">
        <v>15.384615384615385</v>
      </c>
      <c r="I69" s="43">
        <f t="shared" si="3"/>
        <v>3.6538461538461537</v>
      </c>
      <c r="J69" s="21"/>
      <c r="K69" s="97">
        <f t="shared" si="12"/>
        <v>26</v>
      </c>
      <c r="L69" s="98">
        <f t="shared" si="4"/>
        <v>14</v>
      </c>
      <c r="M69" s="99">
        <f t="shared" si="13"/>
        <v>53.846153846153847</v>
      </c>
      <c r="N69" s="98">
        <f t="shared" si="5"/>
        <v>1</v>
      </c>
      <c r="O69" s="100">
        <f t="shared" si="14"/>
        <v>3.8461538461538463</v>
      </c>
    </row>
    <row r="70" spans="1:15" s="1" customFormat="1" ht="15" customHeight="1" x14ac:dyDescent="0.25">
      <c r="A70" s="11">
        <v>3</v>
      </c>
      <c r="B70" s="48">
        <v>50060</v>
      </c>
      <c r="C70" s="19" t="s">
        <v>56</v>
      </c>
      <c r="D70" s="420">
        <v>59</v>
      </c>
      <c r="E70" s="144"/>
      <c r="F70" s="144">
        <v>38.983050847457626</v>
      </c>
      <c r="G70" s="144">
        <v>49.152542372881356</v>
      </c>
      <c r="H70" s="144">
        <v>11.864406779661017</v>
      </c>
      <c r="I70" s="43">
        <f t="shared" si="3"/>
        <v>3.7288135593220342</v>
      </c>
      <c r="J70" s="21"/>
      <c r="K70" s="97">
        <f t="shared" si="12"/>
        <v>59</v>
      </c>
      <c r="L70" s="98">
        <f t="shared" si="4"/>
        <v>36</v>
      </c>
      <c r="M70" s="99">
        <f t="shared" si="13"/>
        <v>61.016949152542374</v>
      </c>
      <c r="N70" s="98">
        <f t="shared" si="5"/>
        <v>0</v>
      </c>
      <c r="O70" s="100">
        <f t="shared" si="14"/>
        <v>0</v>
      </c>
    </row>
    <row r="71" spans="1:15" s="1" customFormat="1" ht="15" customHeight="1" x14ac:dyDescent="0.25">
      <c r="A71" s="11">
        <v>4</v>
      </c>
      <c r="B71" s="54">
        <v>50170</v>
      </c>
      <c r="C71" s="19" t="s">
        <v>57</v>
      </c>
      <c r="D71" s="420">
        <v>29</v>
      </c>
      <c r="E71" s="144"/>
      <c r="F71" s="144">
        <v>65.517241379310349</v>
      </c>
      <c r="G71" s="144">
        <v>31.03448275862069</v>
      </c>
      <c r="H71" s="144">
        <v>3.4482758620689653</v>
      </c>
      <c r="I71" s="43">
        <f t="shared" si="3"/>
        <v>3.3793103448275867</v>
      </c>
      <c r="J71" s="21"/>
      <c r="K71" s="97">
        <f t="shared" si="12"/>
        <v>29</v>
      </c>
      <c r="L71" s="98">
        <f t="shared" si="4"/>
        <v>10.000000000000002</v>
      </c>
      <c r="M71" s="99">
        <f t="shared" si="13"/>
        <v>34.482758620689658</v>
      </c>
      <c r="N71" s="111">
        <f t="shared" si="5"/>
        <v>0</v>
      </c>
      <c r="O71" s="100">
        <f t="shared" si="14"/>
        <v>0</v>
      </c>
    </row>
    <row r="72" spans="1:15" s="1" customFormat="1" ht="15" customHeight="1" x14ac:dyDescent="0.25">
      <c r="A72" s="11">
        <v>5</v>
      </c>
      <c r="B72" s="48">
        <v>50230</v>
      </c>
      <c r="C72" s="19" t="s">
        <v>58</v>
      </c>
      <c r="D72" s="420">
        <v>33</v>
      </c>
      <c r="E72" s="231"/>
      <c r="F72" s="231">
        <v>39.393939393939391</v>
      </c>
      <c r="G72" s="231">
        <v>48.484848484848484</v>
      </c>
      <c r="H72" s="144">
        <v>12.121212121212121</v>
      </c>
      <c r="I72" s="43">
        <f t="shared" ref="I72:I121" si="15">(E72*2+F72*3+G72*4+H72*5)/100</f>
        <v>3.7272727272727275</v>
      </c>
      <c r="J72" s="21"/>
      <c r="K72" s="97">
        <f t="shared" si="12"/>
        <v>33</v>
      </c>
      <c r="L72" s="98">
        <f t="shared" ref="L72:L121" si="16">M72*K72/100</f>
        <v>20</v>
      </c>
      <c r="M72" s="99">
        <f t="shared" si="13"/>
        <v>60.606060606060609</v>
      </c>
      <c r="N72" s="98">
        <f t="shared" ref="N72:N81" si="17">O72*K72/100</f>
        <v>0</v>
      </c>
      <c r="O72" s="100">
        <f t="shared" si="14"/>
        <v>0</v>
      </c>
    </row>
    <row r="73" spans="1:15" s="1" customFormat="1" ht="15" customHeight="1" x14ac:dyDescent="0.25">
      <c r="A73" s="11">
        <v>6</v>
      </c>
      <c r="B73" s="48">
        <v>50340</v>
      </c>
      <c r="C73" s="19" t="s">
        <v>59</v>
      </c>
      <c r="D73" s="420">
        <v>7</v>
      </c>
      <c r="E73" s="144"/>
      <c r="F73" s="144">
        <v>28.571428571428573</v>
      </c>
      <c r="G73" s="144">
        <v>71.428571428571431</v>
      </c>
      <c r="H73" s="144"/>
      <c r="I73" s="43">
        <f t="shared" si="15"/>
        <v>3.7142857142857144</v>
      </c>
      <c r="J73" s="21"/>
      <c r="K73" s="97">
        <f t="shared" si="12"/>
        <v>7</v>
      </c>
      <c r="L73" s="98">
        <f t="shared" si="16"/>
        <v>5</v>
      </c>
      <c r="M73" s="99">
        <f t="shared" si="13"/>
        <v>71.428571428571431</v>
      </c>
      <c r="N73" s="98">
        <f t="shared" si="17"/>
        <v>0</v>
      </c>
      <c r="O73" s="100">
        <f t="shared" si="14"/>
        <v>0</v>
      </c>
    </row>
    <row r="74" spans="1:15" s="1" customFormat="1" ht="15" customHeight="1" x14ac:dyDescent="0.25">
      <c r="A74" s="11">
        <v>7</v>
      </c>
      <c r="B74" s="48">
        <v>50420</v>
      </c>
      <c r="C74" s="19" t="s">
        <v>60</v>
      </c>
      <c r="D74" s="420">
        <v>16</v>
      </c>
      <c r="E74" s="144"/>
      <c r="F74" s="144">
        <v>62.5</v>
      </c>
      <c r="G74" s="144">
        <v>18.75</v>
      </c>
      <c r="H74" s="144">
        <v>18.75</v>
      </c>
      <c r="I74" s="43">
        <f t="shared" si="15"/>
        <v>3.5625</v>
      </c>
      <c r="J74" s="21"/>
      <c r="K74" s="97">
        <f t="shared" si="12"/>
        <v>16</v>
      </c>
      <c r="L74" s="98">
        <f t="shared" si="16"/>
        <v>6</v>
      </c>
      <c r="M74" s="99">
        <f t="shared" si="13"/>
        <v>37.5</v>
      </c>
      <c r="N74" s="98">
        <f t="shared" si="17"/>
        <v>0</v>
      </c>
      <c r="O74" s="100">
        <f t="shared" si="14"/>
        <v>0</v>
      </c>
    </row>
    <row r="75" spans="1:15" s="1" customFormat="1" ht="15" customHeight="1" x14ac:dyDescent="0.25">
      <c r="A75" s="11">
        <v>8</v>
      </c>
      <c r="B75" s="48">
        <v>50450</v>
      </c>
      <c r="C75" s="19" t="s">
        <v>61</v>
      </c>
      <c r="D75" s="420">
        <v>58</v>
      </c>
      <c r="E75" s="229"/>
      <c r="F75" s="229">
        <v>55.172413793103445</v>
      </c>
      <c r="G75" s="229">
        <v>41.379310344827587</v>
      </c>
      <c r="H75" s="296">
        <v>3.4482758620689653</v>
      </c>
      <c r="I75" s="43">
        <f t="shared" si="15"/>
        <v>3.4827586206896552</v>
      </c>
      <c r="J75" s="21"/>
      <c r="K75" s="97">
        <f t="shared" si="12"/>
        <v>58</v>
      </c>
      <c r="L75" s="98">
        <f t="shared" si="16"/>
        <v>26</v>
      </c>
      <c r="M75" s="99">
        <f t="shared" si="13"/>
        <v>44.827586206896555</v>
      </c>
      <c r="N75" s="98">
        <f t="shared" si="17"/>
        <v>0</v>
      </c>
      <c r="O75" s="100">
        <f t="shared" si="14"/>
        <v>0</v>
      </c>
    </row>
    <row r="76" spans="1:15" s="1" customFormat="1" ht="15" customHeight="1" x14ac:dyDescent="0.25">
      <c r="A76" s="11">
        <v>9</v>
      </c>
      <c r="B76" s="48">
        <v>50620</v>
      </c>
      <c r="C76" s="19" t="s">
        <v>62</v>
      </c>
      <c r="D76" s="420">
        <v>13</v>
      </c>
      <c r="E76" s="229"/>
      <c r="F76" s="229">
        <v>30.76923076923077</v>
      </c>
      <c r="G76" s="229">
        <v>61.53846153846154</v>
      </c>
      <c r="H76" s="229">
        <v>7.6923076923076925</v>
      </c>
      <c r="I76" s="43">
        <f t="shared" si="15"/>
        <v>3.7692307692307692</v>
      </c>
      <c r="J76" s="21"/>
      <c r="K76" s="97">
        <f t="shared" si="12"/>
        <v>13</v>
      </c>
      <c r="L76" s="98">
        <f t="shared" si="16"/>
        <v>9</v>
      </c>
      <c r="M76" s="99">
        <f t="shared" si="13"/>
        <v>69.230769230769226</v>
      </c>
      <c r="N76" s="98">
        <f t="shared" si="17"/>
        <v>0</v>
      </c>
      <c r="O76" s="100">
        <f t="shared" si="14"/>
        <v>0</v>
      </c>
    </row>
    <row r="77" spans="1:15" s="1" customFormat="1" ht="15" customHeight="1" x14ac:dyDescent="0.25">
      <c r="A77" s="11">
        <v>10</v>
      </c>
      <c r="B77" s="48">
        <v>50760</v>
      </c>
      <c r="C77" s="19" t="s">
        <v>63</v>
      </c>
      <c r="D77" s="420">
        <v>33</v>
      </c>
      <c r="E77" s="229"/>
      <c r="F77" s="229">
        <v>36.363636363636367</v>
      </c>
      <c r="G77" s="229">
        <v>45.454545454545453</v>
      </c>
      <c r="H77" s="296">
        <v>18.181818181818183</v>
      </c>
      <c r="I77" s="43">
        <f t="shared" si="15"/>
        <v>3.8181818181818183</v>
      </c>
      <c r="J77" s="21"/>
      <c r="K77" s="97">
        <f t="shared" si="12"/>
        <v>33</v>
      </c>
      <c r="L77" s="98">
        <f t="shared" si="16"/>
        <v>21</v>
      </c>
      <c r="M77" s="99">
        <f t="shared" si="13"/>
        <v>63.63636363636364</v>
      </c>
      <c r="N77" s="111">
        <f t="shared" si="17"/>
        <v>0</v>
      </c>
      <c r="O77" s="100">
        <f t="shared" si="14"/>
        <v>0</v>
      </c>
    </row>
    <row r="78" spans="1:15" s="1" customFormat="1" ht="15" customHeight="1" x14ac:dyDescent="0.25">
      <c r="A78" s="11">
        <v>11</v>
      </c>
      <c r="B78" s="48">
        <v>50780</v>
      </c>
      <c r="C78" s="19" t="s">
        <v>64</v>
      </c>
      <c r="D78" s="420">
        <v>75</v>
      </c>
      <c r="E78" s="144"/>
      <c r="F78" s="372">
        <v>80</v>
      </c>
      <c r="G78" s="372">
        <v>20</v>
      </c>
      <c r="H78" s="372"/>
      <c r="I78" s="43">
        <f t="shared" si="15"/>
        <v>3.2</v>
      </c>
      <c r="J78" s="21"/>
      <c r="K78" s="97">
        <f t="shared" si="12"/>
        <v>75</v>
      </c>
      <c r="L78" s="98">
        <f t="shared" si="16"/>
        <v>15</v>
      </c>
      <c r="M78" s="99">
        <f t="shared" si="13"/>
        <v>20</v>
      </c>
      <c r="N78" s="111">
        <f t="shared" si="17"/>
        <v>0</v>
      </c>
      <c r="O78" s="100">
        <f t="shared" si="14"/>
        <v>0</v>
      </c>
    </row>
    <row r="79" spans="1:15" s="1" customFormat="1" ht="15" customHeight="1" x14ac:dyDescent="0.25">
      <c r="A79" s="294">
        <v>12</v>
      </c>
      <c r="B79" s="292">
        <v>50930</v>
      </c>
      <c r="C79" s="291" t="s">
        <v>65</v>
      </c>
      <c r="D79" s="143">
        <v>7</v>
      </c>
      <c r="E79" s="415"/>
      <c r="F79" s="371">
        <v>28.571428571428573</v>
      </c>
      <c r="G79" s="371">
        <v>42.857142857142854</v>
      </c>
      <c r="H79" s="371">
        <v>28.571428571428573</v>
      </c>
      <c r="I79" s="43">
        <f t="shared" si="15"/>
        <v>4</v>
      </c>
      <c r="J79" s="21"/>
      <c r="K79" s="97">
        <f t="shared" si="12"/>
        <v>7</v>
      </c>
      <c r="L79" s="98">
        <f t="shared" si="16"/>
        <v>5</v>
      </c>
      <c r="M79" s="99">
        <f t="shared" si="13"/>
        <v>71.428571428571431</v>
      </c>
      <c r="N79" s="111">
        <f t="shared" si="17"/>
        <v>0</v>
      </c>
      <c r="O79" s="100">
        <f t="shared" si="14"/>
        <v>0</v>
      </c>
    </row>
    <row r="80" spans="1:15" s="1" customFormat="1" ht="15" customHeight="1" x14ac:dyDescent="0.25">
      <c r="A80" s="294">
        <v>13</v>
      </c>
      <c r="B80" s="48">
        <v>51370</v>
      </c>
      <c r="C80" s="19" t="s">
        <v>66</v>
      </c>
      <c r="D80" s="143">
        <v>35</v>
      </c>
      <c r="E80" s="144"/>
      <c r="F80" s="136">
        <v>28.571428571428573</v>
      </c>
      <c r="G80" s="136">
        <v>51.428571428571431</v>
      </c>
      <c r="H80" s="136">
        <v>20</v>
      </c>
      <c r="I80" s="43">
        <f t="shared" si="15"/>
        <v>3.9142857142857146</v>
      </c>
      <c r="J80" s="21"/>
      <c r="K80" s="97">
        <f t="shared" si="12"/>
        <v>35</v>
      </c>
      <c r="L80" s="98">
        <f t="shared" si="16"/>
        <v>25</v>
      </c>
      <c r="M80" s="99">
        <f t="shared" si="13"/>
        <v>71.428571428571431</v>
      </c>
      <c r="N80" s="98">
        <f t="shared" si="17"/>
        <v>0</v>
      </c>
      <c r="O80" s="100">
        <f t="shared" si="14"/>
        <v>0</v>
      </c>
    </row>
    <row r="81" spans="1:15" s="1" customFormat="1" ht="15" customHeight="1" thickBot="1" x14ac:dyDescent="0.3">
      <c r="A81" s="294">
        <v>14</v>
      </c>
      <c r="B81" s="292">
        <v>51400</v>
      </c>
      <c r="C81" s="291" t="s">
        <v>139</v>
      </c>
      <c r="D81" s="143">
        <v>37</v>
      </c>
      <c r="E81" s="144"/>
      <c r="F81" s="144">
        <v>27.027027027027028</v>
      </c>
      <c r="G81" s="144">
        <v>56.756756756756758</v>
      </c>
      <c r="H81" s="144">
        <v>16.216216216216218</v>
      </c>
      <c r="I81" s="46">
        <f t="shared" ref="I81" si="18">(E81*2+F81*3+G81*4+H81*5)/100</f>
        <v>3.8918918918918921</v>
      </c>
      <c r="J81" s="21"/>
      <c r="K81" s="97">
        <f t="shared" si="12"/>
        <v>37</v>
      </c>
      <c r="L81" s="98">
        <f t="shared" ref="L81" si="19">M81*K81/100</f>
        <v>27</v>
      </c>
      <c r="M81" s="99">
        <f t="shared" si="13"/>
        <v>72.972972972972968</v>
      </c>
      <c r="N81" s="98">
        <f t="shared" si="17"/>
        <v>0</v>
      </c>
      <c r="O81" s="100">
        <f t="shared" si="14"/>
        <v>0</v>
      </c>
    </row>
    <row r="82" spans="1:15" s="1" customFormat="1" ht="15" customHeight="1" thickBot="1" x14ac:dyDescent="0.3">
      <c r="A82" s="35"/>
      <c r="B82" s="51"/>
      <c r="C82" s="37" t="s">
        <v>106</v>
      </c>
      <c r="D82" s="36">
        <f>SUM(D83:D112)</f>
        <v>1291</v>
      </c>
      <c r="E82" s="38">
        <v>0.81681589719625347</v>
      </c>
      <c r="F82" s="38">
        <v>40.862513180857299</v>
      </c>
      <c r="G82" s="38">
        <v>44.782265897037064</v>
      </c>
      <c r="H82" s="38">
        <v>13.538405024909377</v>
      </c>
      <c r="I82" s="39">
        <f>AVERAGE(I83:I112)</f>
        <v>3.7104226004965963</v>
      </c>
      <c r="J82" s="21"/>
      <c r="K82" s="452">
        <f t="shared" si="12"/>
        <v>1291</v>
      </c>
      <c r="L82" s="453">
        <f>SUM(L83:L112)</f>
        <v>776</v>
      </c>
      <c r="M82" s="462">
        <f t="shared" si="13"/>
        <v>58.320670921946444</v>
      </c>
      <c r="N82" s="453">
        <f>SUM(N83:N112)</f>
        <v>9</v>
      </c>
      <c r="O82" s="460">
        <f t="shared" si="14"/>
        <v>0.81681589719625347</v>
      </c>
    </row>
    <row r="83" spans="1:15" s="1" customFormat="1" ht="15" customHeight="1" x14ac:dyDescent="0.25">
      <c r="A83" s="59">
        <v>1</v>
      </c>
      <c r="B83" s="53">
        <v>60010</v>
      </c>
      <c r="C83" s="19" t="s">
        <v>68</v>
      </c>
      <c r="D83" s="420">
        <v>24</v>
      </c>
      <c r="E83" s="231"/>
      <c r="F83" s="231">
        <v>25</v>
      </c>
      <c r="G83" s="231">
        <v>58.333333333333336</v>
      </c>
      <c r="H83" s="231">
        <v>16.666666666666668</v>
      </c>
      <c r="I83" s="43">
        <f t="shared" si="15"/>
        <v>3.9166666666666674</v>
      </c>
      <c r="J83" s="21"/>
      <c r="K83" s="93">
        <f t="shared" si="12"/>
        <v>24</v>
      </c>
      <c r="L83" s="94">
        <f t="shared" si="16"/>
        <v>18</v>
      </c>
      <c r="M83" s="95">
        <f t="shared" si="13"/>
        <v>75</v>
      </c>
      <c r="N83" s="94">
        <f t="shared" ref="N83:N112" si="20">O83*K83/100</f>
        <v>0</v>
      </c>
      <c r="O83" s="96">
        <f t="shared" si="14"/>
        <v>0</v>
      </c>
    </row>
    <row r="84" spans="1:15" s="1" customFormat="1" ht="15" customHeight="1" x14ac:dyDescent="0.25">
      <c r="A84" s="23">
        <v>2</v>
      </c>
      <c r="B84" s="48">
        <v>60020</v>
      </c>
      <c r="C84" s="19" t="s">
        <v>69</v>
      </c>
      <c r="D84" s="420">
        <v>13</v>
      </c>
      <c r="E84" s="144">
        <v>7.6923076923076925</v>
      </c>
      <c r="F84" s="144">
        <v>53.846153846153847</v>
      </c>
      <c r="G84" s="144">
        <v>38.46153846153846</v>
      </c>
      <c r="H84" s="144"/>
      <c r="I84" s="43">
        <f t="shared" si="15"/>
        <v>3.3076923076923079</v>
      </c>
      <c r="J84" s="21"/>
      <c r="K84" s="97">
        <f t="shared" si="12"/>
        <v>13</v>
      </c>
      <c r="L84" s="98">
        <f t="shared" si="16"/>
        <v>5</v>
      </c>
      <c r="M84" s="99">
        <f t="shared" si="13"/>
        <v>38.46153846153846</v>
      </c>
      <c r="N84" s="111">
        <f t="shared" si="20"/>
        <v>1</v>
      </c>
      <c r="O84" s="100">
        <f t="shared" si="14"/>
        <v>7.6923076923076925</v>
      </c>
    </row>
    <row r="85" spans="1:15" s="1" customFormat="1" ht="15" customHeight="1" x14ac:dyDescent="0.25">
      <c r="A85" s="23">
        <v>3</v>
      </c>
      <c r="B85" s="48">
        <v>60050</v>
      </c>
      <c r="C85" s="19" t="s">
        <v>70</v>
      </c>
      <c r="D85" s="420">
        <v>26</v>
      </c>
      <c r="E85" s="144"/>
      <c r="F85" s="144">
        <v>42.307692307692307</v>
      </c>
      <c r="G85" s="144">
        <v>46.153846153846153</v>
      </c>
      <c r="H85" s="144">
        <v>11.538461538461538</v>
      </c>
      <c r="I85" s="43">
        <f t="shared" si="15"/>
        <v>3.6923076923076921</v>
      </c>
      <c r="J85" s="21"/>
      <c r="K85" s="97">
        <f t="shared" si="12"/>
        <v>26</v>
      </c>
      <c r="L85" s="98">
        <f t="shared" si="16"/>
        <v>15</v>
      </c>
      <c r="M85" s="99">
        <f t="shared" si="13"/>
        <v>57.692307692307693</v>
      </c>
      <c r="N85" s="98">
        <f t="shared" si="20"/>
        <v>0</v>
      </c>
      <c r="O85" s="100">
        <f t="shared" si="14"/>
        <v>0</v>
      </c>
    </row>
    <row r="86" spans="1:15" s="1" customFormat="1" ht="15" customHeight="1" x14ac:dyDescent="0.25">
      <c r="A86" s="23">
        <v>4</v>
      </c>
      <c r="B86" s="48">
        <v>60070</v>
      </c>
      <c r="C86" s="19" t="s">
        <v>71</v>
      </c>
      <c r="D86" s="420">
        <v>20</v>
      </c>
      <c r="E86" s="144">
        <v>5</v>
      </c>
      <c r="F86" s="144">
        <v>40</v>
      </c>
      <c r="G86" s="144">
        <v>45</v>
      </c>
      <c r="H86" s="144">
        <v>10</v>
      </c>
      <c r="I86" s="43">
        <f t="shared" si="15"/>
        <v>3.6</v>
      </c>
      <c r="J86" s="21"/>
      <c r="K86" s="97">
        <f t="shared" si="12"/>
        <v>20</v>
      </c>
      <c r="L86" s="98">
        <f t="shared" si="16"/>
        <v>11</v>
      </c>
      <c r="M86" s="99">
        <f t="shared" si="13"/>
        <v>55</v>
      </c>
      <c r="N86" s="98">
        <f t="shared" si="20"/>
        <v>1</v>
      </c>
      <c r="O86" s="100">
        <f t="shared" si="14"/>
        <v>5</v>
      </c>
    </row>
    <row r="87" spans="1:15" s="1" customFormat="1" ht="15" customHeight="1" x14ac:dyDescent="0.25">
      <c r="A87" s="23">
        <v>5</v>
      </c>
      <c r="B87" s="48">
        <v>60180</v>
      </c>
      <c r="C87" s="19" t="s">
        <v>72</v>
      </c>
      <c r="D87" s="420">
        <v>31</v>
      </c>
      <c r="E87" s="144">
        <v>3.225806451612903</v>
      </c>
      <c r="F87" s="144">
        <v>45.161290322580648</v>
      </c>
      <c r="G87" s="144">
        <v>45.161290322580648</v>
      </c>
      <c r="H87" s="144">
        <v>6.4516129032258061</v>
      </c>
      <c r="I87" s="43">
        <f t="shared" si="15"/>
        <v>3.5483870967741939</v>
      </c>
      <c r="J87" s="21"/>
      <c r="K87" s="97">
        <f t="shared" si="12"/>
        <v>31</v>
      </c>
      <c r="L87" s="98">
        <f t="shared" si="16"/>
        <v>16.000000000000004</v>
      </c>
      <c r="M87" s="99">
        <f t="shared" si="13"/>
        <v>51.612903225806456</v>
      </c>
      <c r="N87" s="98">
        <f t="shared" si="20"/>
        <v>1</v>
      </c>
      <c r="O87" s="100">
        <f t="shared" si="14"/>
        <v>3.225806451612903</v>
      </c>
    </row>
    <row r="88" spans="1:15" s="1" customFormat="1" ht="15" customHeight="1" x14ac:dyDescent="0.25">
      <c r="A88" s="294">
        <v>6</v>
      </c>
      <c r="B88" s="292">
        <v>60240</v>
      </c>
      <c r="C88" s="291" t="s">
        <v>73</v>
      </c>
      <c r="D88" s="420">
        <v>49</v>
      </c>
      <c r="E88" s="144"/>
      <c r="F88" s="144">
        <v>61.224489795918366</v>
      </c>
      <c r="G88" s="144">
        <v>26.530612244897959</v>
      </c>
      <c r="H88" s="144">
        <v>12.244897959183673</v>
      </c>
      <c r="I88" s="43">
        <f t="shared" si="15"/>
        <v>3.510204081632653</v>
      </c>
      <c r="J88" s="21"/>
      <c r="K88" s="97">
        <f t="shared" si="12"/>
        <v>49</v>
      </c>
      <c r="L88" s="98">
        <f t="shared" si="16"/>
        <v>19</v>
      </c>
      <c r="M88" s="99">
        <f t="shared" si="13"/>
        <v>38.775510204081634</v>
      </c>
      <c r="N88" s="98">
        <f t="shared" si="20"/>
        <v>0</v>
      </c>
      <c r="O88" s="100">
        <f t="shared" si="14"/>
        <v>0</v>
      </c>
    </row>
    <row r="89" spans="1:15" s="1" customFormat="1" ht="15" customHeight="1" x14ac:dyDescent="0.25">
      <c r="A89" s="294">
        <v>7</v>
      </c>
      <c r="B89" s="48">
        <v>60560</v>
      </c>
      <c r="C89" s="19" t="s">
        <v>74</v>
      </c>
      <c r="D89" s="420">
        <v>5</v>
      </c>
      <c r="E89" s="144"/>
      <c r="F89" s="144">
        <v>60</v>
      </c>
      <c r="G89" s="144">
        <v>40</v>
      </c>
      <c r="H89" s="144"/>
      <c r="I89" s="43">
        <f t="shared" si="15"/>
        <v>3.4</v>
      </c>
      <c r="J89" s="21"/>
      <c r="K89" s="97">
        <f t="shared" si="12"/>
        <v>5</v>
      </c>
      <c r="L89" s="98">
        <f t="shared" si="16"/>
        <v>2</v>
      </c>
      <c r="M89" s="99">
        <f t="shared" si="13"/>
        <v>40</v>
      </c>
      <c r="N89" s="111">
        <f t="shared" si="20"/>
        <v>0</v>
      </c>
      <c r="O89" s="100">
        <f t="shared" si="14"/>
        <v>0</v>
      </c>
    </row>
    <row r="90" spans="1:15" s="1" customFormat="1" ht="15" customHeight="1" x14ac:dyDescent="0.25">
      <c r="A90" s="294">
        <v>8</v>
      </c>
      <c r="B90" s="48">
        <v>60660</v>
      </c>
      <c r="C90" s="19" t="s">
        <v>75</v>
      </c>
      <c r="D90" s="420">
        <v>16</v>
      </c>
      <c r="E90" s="229"/>
      <c r="F90" s="229">
        <v>18.75</v>
      </c>
      <c r="G90" s="229">
        <v>68.75</v>
      </c>
      <c r="H90" s="229">
        <v>12.5</v>
      </c>
      <c r="I90" s="43">
        <f t="shared" si="15"/>
        <v>3.9375</v>
      </c>
      <c r="J90" s="21"/>
      <c r="K90" s="97">
        <f t="shared" si="12"/>
        <v>16</v>
      </c>
      <c r="L90" s="98">
        <f t="shared" si="16"/>
        <v>13</v>
      </c>
      <c r="M90" s="99">
        <f t="shared" si="13"/>
        <v>81.25</v>
      </c>
      <c r="N90" s="98">
        <f t="shared" si="20"/>
        <v>0</v>
      </c>
      <c r="O90" s="100">
        <f t="shared" si="14"/>
        <v>0</v>
      </c>
    </row>
    <row r="91" spans="1:15" s="1" customFormat="1" ht="15" customHeight="1" x14ac:dyDescent="0.25">
      <c r="A91" s="294">
        <v>9</v>
      </c>
      <c r="B91" s="48">
        <v>60001</v>
      </c>
      <c r="C91" s="19" t="s">
        <v>67</v>
      </c>
      <c r="D91" s="418">
        <v>55</v>
      </c>
      <c r="E91" s="229">
        <v>1.8181818181818181</v>
      </c>
      <c r="F91" s="229">
        <v>58.18181818181818</v>
      </c>
      <c r="G91" s="229">
        <v>36.363636363636367</v>
      </c>
      <c r="H91" s="296">
        <v>3.6363636363636362</v>
      </c>
      <c r="I91" s="43">
        <f t="shared" si="15"/>
        <v>3.418181818181818</v>
      </c>
      <c r="J91" s="21"/>
      <c r="K91" s="97">
        <f t="shared" si="12"/>
        <v>55</v>
      </c>
      <c r="L91" s="98">
        <f t="shared" si="16"/>
        <v>22</v>
      </c>
      <c r="M91" s="99">
        <f t="shared" si="13"/>
        <v>40</v>
      </c>
      <c r="N91" s="111">
        <f t="shared" si="20"/>
        <v>1</v>
      </c>
      <c r="O91" s="100">
        <f t="shared" si="14"/>
        <v>1.8181818181818181</v>
      </c>
    </row>
    <row r="92" spans="1:15" s="1" customFormat="1" ht="15" customHeight="1" x14ac:dyDescent="0.25">
      <c r="A92" s="294">
        <v>10</v>
      </c>
      <c r="B92" s="48">
        <v>60850</v>
      </c>
      <c r="C92" s="19" t="s">
        <v>77</v>
      </c>
      <c r="D92" s="420">
        <v>64</v>
      </c>
      <c r="E92" s="229">
        <v>1.5625</v>
      </c>
      <c r="F92" s="229">
        <v>28.125</v>
      </c>
      <c r="G92" s="229">
        <v>50</v>
      </c>
      <c r="H92" s="296">
        <v>20.3125</v>
      </c>
      <c r="I92" s="44">
        <f t="shared" si="15"/>
        <v>3.890625</v>
      </c>
      <c r="J92" s="21"/>
      <c r="K92" s="97">
        <f t="shared" ref="K92:K122" si="21">D92</f>
        <v>64</v>
      </c>
      <c r="L92" s="98">
        <f t="shared" si="16"/>
        <v>45</v>
      </c>
      <c r="M92" s="99">
        <f t="shared" ref="M92:M122" si="22">G92+H92</f>
        <v>70.3125</v>
      </c>
      <c r="N92" s="98">
        <f t="shared" si="20"/>
        <v>1</v>
      </c>
      <c r="O92" s="100">
        <f t="shared" ref="O92:O122" si="23">E92</f>
        <v>1.5625</v>
      </c>
    </row>
    <row r="93" spans="1:15" s="1" customFormat="1" ht="15" customHeight="1" x14ac:dyDescent="0.25">
      <c r="A93" s="294">
        <v>11</v>
      </c>
      <c r="B93" s="48">
        <v>60910</v>
      </c>
      <c r="C93" s="19" t="s">
        <v>78</v>
      </c>
      <c r="D93" s="420">
        <v>20</v>
      </c>
      <c r="E93" s="229"/>
      <c r="F93" s="229">
        <v>35</v>
      </c>
      <c r="G93" s="229">
        <v>45</v>
      </c>
      <c r="H93" s="296">
        <v>20</v>
      </c>
      <c r="I93" s="43">
        <f t="shared" si="15"/>
        <v>3.85</v>
      </c>
      <c r="J93" s="21"/>
      <c r="K93" s="97">
        <f t="shared" si="21"/>
        <v>20</v>
      </c>
      <c r="L93" s="98">
        <f t="shared" si="16"/>
        <v>13</v>
      </c>
      <c r="M93" s="99">
        <f t="shared" si="22"/>
        <v>65</v>
      </c>
      <c r="N93" s="98">
        <f t="shared" si="20"/>
        <v>0</v>
      </c>
      <c r="O93" s="100">
        <f t="shared" si="23"/>
        <v>0</v>
      </c>
    </row>
    <row r="94" spans="1:15" s="1" customFormat="1" ht="15" customHeight="1" x14ac:dyDescent="0.25">
      <c r="A94" s="294">
        <v>12</v>
      </c>
      <c r="B94" s="48">
        <v>60980</v>
      </c>
      <c r="C94" s="19" t="s">
        <v>79</v>
      </c>
      <c r="D94" s="420">
        <v>30</v>
      </c>
      <c r="E94" s="144"/>
      <c r="F94" s="144">
        <v>50</v>
      </c>
      <c r="G94" s="144">
        <v>30</v>
      </c>
      <c r="H94" s="144">
        <v>20</v>
      </c>
      <c r="I94" s="43">
        <f t="shared" si="15"/>
        <v>3.7</v>
      </c>
      <c r="J94" s="21"/>
      <c r="K94" s="97">
        <f t="shared" si="21"/>
        <v>30</v>
      </c>
      <c r="L94" s="98">
        <f t="shared" si="16"/>
        <v>15</v>
      </c>
      <c r="M94" s="99">
        <f t="shared" si="22"/>
        <v>50</v>
      </c>
      <c r="N94" s="98">
        <f t="shared" si="20"/>
        <v>0</v>
      </c>
      <c r="O94" s="100">
        <f t="shared" si="23"/>
        <v>0</v>
      </c>
    </row>
    <row r="95" spans="1:15" s="1" customFormat="1" ht="15" customHeight="1" x14ac:dyDescent="0.25">
      <c r="A95" s="294">
        <v>13</v>
      </c>
      <c r="B95" s="48">
        <v>61080</v>
      </c>
      <c r="C95" s="19" t="s">
        <v>80</v>
      </c>
      <c r="D95" s="420">
        <v>69</v>
      </c>
      <c r="E95" s="229"/>
      <c r="F95" s="229">
        <v>43.478260869565219</v>
      </c>
      <c r="G95" s="229">
        <v>47.826086956521742</v>
      </c>
      <c r="H95" s="229">
        <v>8.695652173913043</v>
      </c>
      <c r="I95" s="43">
        <f t="shared" si="15"/>
        <v>3.6521739130434785</v>
      </c>
      <c r="J95" s="21"/>
      <c r="K95" s="97">
        <f t="shared" si="21"/>
        <v>69</v>
      </c>
      <c r="L95" s="98">
        <f t="shared" si="16"/>
        <v>39</v>
      </c>
      <c r="M95" s="99">
        <f t="shared" si="22"/>
        <v>56.521739130434781</v>
      </c>
      <c r="N95" s="98">
        <f t="shared" si="20"/>
        <v>0</v>
      </c>
      <c r="O95" s="100">
        <f t="shared" si="23"/>
        <v>0</v>
      </c>
    </row>
    <row r="96" spans="1:15" s="1" customFormat="1" ht="15" customHeight="1" x14ac:dyDescent="0.25">
      <c r="A96" s="294">
        <v>14</v>
      </c>
      <c r="B96" s="48">
        <v>61150</v>
      </c>
      <c r="C96" s="19" t="s">
        <v>81</v>
      </c>
      <c r="D96" s="420">
        <v>33</v>
      </c>
      <c r="E96" s="231"/>
      <c r="F96" s="231">
        <v>57.575757575757578</v>
      </c>
      <c r="G96" s="231">
        <v>42.424242424242422</v>
      </c>
      <c r="H96" s="231"/>
      <c r="I96" s="43">
        <f t="shared" si="15"/>
        <v>3.4242424242424243</v>
      </c>
      <c r="J96" s="21"/>
      <c r="K96" s="97">
        <f t="shared" si="21"/>
        <v>33</v>
      </c>
      <c r="L96" s="98">
        <f t="shared" si="16"/>
        <v>14</v>
      </c>
      <c r="M96" s="99">
        <f t="shared" si="22"/>
        <v>42.424242424242422</v>
      </c>
      <c r="N96" s="98">
        <f t="shared" si="20"/>
        <v>0</v>
      </c>
      <c r="O96" s="100">
        <f t="shared" si="23"/>
        <v>0</v>
      </c>
    </row>
    <row r="97" spans="1:15" s="1" customFormat="1" ht="15" customHeight="1" x14ac:dyDescent="0.25">
      <c r="A97" s="294">
        <v>15</v>
      </c>
      <c r="B97" s="48">
        <v>61210</v>
      </c>
      <c r="C97" s="19" t="s">
        <v>82</v>
      </c>
      <c r="D97" s="420">
        <v>18</v>
      </c>
      <c r="E97" s="144"/>
      <c r="F97" s="144">
        <v>50</v>
      </c>
      <c r="G97" s="144">
        <v>44.444444444444443</v>
      </c>
      <c r="H97" s="144">
        <v>5.5555555555555554</v>
      </c>
      <c r="I97" s="43">
        <f t="shared" si="15"/>
        <v>3.5555555555555554</v>
      </c>
      <c r="J97" s="21"/>
      <c r="K97" s="97">
        <f t="shared" si="21"/>
        <v>18</v>
      </c>
      <c r="L97" s="98">
        <f t="shared" si="16"/>
        <v>9</v>
      </c>
      <c r="M97" s="99">
        <f t="shared" si="22"/>
        <v>50</v>
      </c>
      <c r="N97" s="98">
        <f t="shared" si="20"/>
        <v>0</v>
      </c>
      <c r="O97" s="100">
        <f t="shared" si="23"/>
        <v>0</v>
      </c>
    </row>
    <row r="98" spans="1:15" s="1" customFormat="1" ht="15" customHeight="1" x14ac:dyDescent="0.25">
      <c r="A98" s="294">
        <v>16</v>
      </c>
      <c r="B98" s="48">
        <v>61290</v>
      </c>
      <c r="C98" s="19" t="s">
        <v>83</v>
      </c>
      <c r="D98" s="420">
        <v>4</v>
      </c>
      <c r="E98" s="144"/>
      <c r="F98" s="144">
        <v>50</v>
      </c>
      <c r="G98" s="144">
        <v>50</v>
      </c>
      <c r="H98" s="144"/>
      <c r="I98" s="43">
        <f t="shared" si="15"/>
        <v>3.5</v>
      </c>
      <c r="J98" s="21"/>
      <c r="K98" s="97">
        <f t="shared" si="21"/>
        <v>4</v>
      </c>
      <c r="L98" s="98">
        <f t="shared" si="16"/>
        <v>2</v>
      </c>
      <c r="M98" s="99">
        <f t="shared" si="22"/>
        <v>50</v>
      </c>
      <c r="N98" s="98">
        <f t="shared" si="20"/>
        <v>0</v>
      </c>
      <c r="O98" s="100">
        <f t="shared" si="23"/>
        <v>0</v>
      </c>
    </row>
    <row r="99" spans="1:15" s="1" customFormat="1" ht="15" customHeight="1" x14ac:dyDescent="0.25">
      <c r="A99" s="294">
        <v>17</v>
      </c>
      <c r="B99" s="48">
        <v>61340</v>
      </c>
      <c r="C99" s="19" t="s">
        <v>84</v>
      </c>
      <c r="D99" s="420">
        <v>53</v>
      </c>
      <c r="E99" s="144">
        <v>1.8867924528301887</v>
      </c>
      <c r="F99" s="144">
        <v>49.056603773584904</v>
      </c>
      <c r="G99" s="144">
        <v>32.075471698113205</v>
      </c>
      <c r="H99" s="144">
        <v>16.981132075471699</v>
      </c>
      <c r="I99" s="43">
        <f t="shared" si="15"/>
        <v>3.6415094339622636</v>
      </c>
      <c r="J99" s="21"/>
      <c r="K99" s="97">
        <f t="shared" si="21"/>
        <v>53</v>
      </c>
      <c r="L99" s="98">
        <f t="shared" si="16"/>
        <v>26</v>
      </c>
      <c r="M99" s="99">
        <f t="shared" si="22"/>
        <v>49.056603773584904</v>
      </c>
      <c r="N99" s="111">
        <f t="shared" si="20"/>
        <v>1</v>
      </c>
      <c r="O99" s="100">
        <f t="shared" si="23"/>
        <v>1.8867924528301887</v>
      </c>
    </row>
    <row r="100" spans="1:15" s="1" customFormat="1" ht="15" customHeight="1" x14ac:dyDescent="0.25">
      <c r="A100" s="294">
        <v>18</v>
      </c>
      <c r="B100" s="48">
        <v>61390</v>
      </c>
      <c r="C100" s="19" t="s">
        <v>85</v>
      </c>
      <c r="D100" s="420">
        <v>55</v>
      </c>
      <c r="E100" s="144"/>
      <c r="F100" s="144">
        <v>65.454545454545453</v>
      </c>
      <c r="G100" s="144">
        <v>32.727272727272727</v>
      </c>
      <c r="H100" s="144">
        <v>1.8181818181818181</v>
      </c>
      <c r="I100" s="43">
        <f t="shared" si="15"/>
        <v>3.3636363636363633</v>
      </c>
      <c r="J100" s="21"/>
      <c r="K100" s="97">
        <f t="shared" si="21"/>
        <v>55</v>
      </c>
      <c r="L100" s="98">
        <f t="shared" si="16"/>
        <v>19</v>
      </c>
      <c r="M100" s="99">
        <f t="shared" si="22"/>
        <v>34.545454545454547</v>
      </c>
      <c r="N100" s="111">
        <f t="shared" si="20"/>
        <v>0</v>
      </c>
      <c r="O100" s="100">
        <f t="shared" si="23"/>
        <v>0</v>
      </c>
    </row>
    <row r="101" spans="1:15" s="1" customFormat="1" ht="15" customHeight="1" x14ac:dyDescent="0.25">
      <c r="A101" s="293">
        <v>19</v>
      </c>
      <c r="B101" s="48">
        <v>61410</v>
      </c>
      <c r="C101" s="19" t="s">
        <v>86</v>
      </c>
      <c r="D101" s="420">
        <v>11</v>
      </c>
      <c r="E101" s="231"/>
      <c r="F101" s="231">
        <v>54.545454545454547</v>
      </c>
      <c r="G101" s="231">
        <v>36.363636363636367</v>
      </c>
      <c r="H101" s="144">
        <v>9.0909090909090917</v>
      </c>
      <c r="I101" s="43">
        <f t="shared" si="15"/>
        <v>3.5454545454545454</v>
      </c>
      <c r="J101" s="21"/>
      <c r="K101" s="97">
        <f t="shared" si="21"/>
        <v>11</v>
      </c>
      <c r="L101" s="98">
        <f t="shared" si="16"/>
        <v>5.0000000000000009</v>
      </c>
      <c r="M101" s="99">
        <f t="shared" si="22"/>
        <v>45.45454545454546</v>
      </c>
      <c r="N101" s="98">
        <f t="shared" si="20"/>
        <v>0</v>
      </c>
      <c r="O101" s="100">
        <f t="shared" si="23"/>
        <v>0</v>
      </c>
    </row>
    <row r="102" spans="1:15" s="1" customFormat="1" ht="15" customHeight="1" x14ac:dyDescent="0.25">
      <c r="A102" s="293">
        <v>20</v>
      </c>
      <c r="B102" s="48">
        <v>61430</v>
      </c>
      <c r="C102" s="19" t="s">
        <v>114</v>
      </c>
      <c r="D102" s="420">
        <v>92</v>
      </c>
      <c r="E102" s="144">
        <v>1.0869565217391304</v>
      </c>
      <c r="F102" s="144">
        <v>26.086956521739129</v>
      </c>
      <c r="G102" s="144">
        <v>41.304347826086953</v>
      </c>
      <c r="H102" s="144">
        <v>31.521739130434781</v>
      </c>
      <c r="I102" s="43">
        <f t="shared" si="15"/>
        <v>4.0326086956521738</v>
      </c>
      <c r="J102" s="21"/>
      <c r="K102" s="97">
        <f t="shared" si="21"/>
        <v>92</v>
      </c>
      <c r="L102" s="98">
        <f t="shared" si="16"/>
        <v>67</v>
      </c>
      <c r="M102" s="99">
        <f t="shared" si="22"/>
        <v>72.826086956521735</v>
      </c>
      <c r="N102" s="98">
        <f t="shared" si="20"/>
        <v>1</v>
      </c>
      <c r="O102" s="100">
        <f t="shared" si="23"/>
        <v>1.0869565217391304</v>
      </c>
    </row>
    <row r="103" spans="1:15" s="1" customFormat="1" ht="15" customHeight="1" x14ac:dyDescent="0.25">
      <c r="A103" s="294">
        <v>21</v>
      </c>
      <c r="B103" s="48">
        <v>61440</v>
      </c>
      <c r="C103" s="19" t="s">
        <v>87</v>
      </c>
      <c r="D103" s="420">
        <v>108</v>
      </c>
      <c r="E103" s="231"/>
      <c r="F103" s="231">
        <v>35.185185185185183</v>
      </c>
      <c r="G103" s="231">
        <v>49.074074074074076</v>
      </c>
      <c r="H103" s="231">
        <v>15.74074074074074</v>
      </c>
      <c r="I103" s="43">
        <f t="shared" si="15"/>
        <v>3.8055555555555554</v>
      </c>
      <c r="J103" s="21"/>
      <c r="K103" s="97">
        <f t="shared" si="21"/>
        <v>108</v>
      </c>
      <c r="L103" s="98">
        <f t="shared" si="16"/>
        <v>69.999999999999986</v>
      </c>
      <c r="M103" s="99">
        <f t="shared" si="22"/>
        <v>64.81481481481481</v>
      </c>
      <c r="N103" s="98">
        <f t="shared" si="20"/>
        <v>0</v>
      </c>
      <c r="O103" s="100">
        <f t="shared" si="23"/>
        <v>0</v>
      </c>
    </row>
    <row r="104" spans="1:15" s="1" customFormat="1" ht="15" customHeight="1" x14ac:dyDescent="0.25">
      <c r="A104" s="294">
        <v>22</v>
      </c>
      <c r="B104" s="48">
        <v>61450</v>
      </c>
      <c r="C104" s="19" t="s">
        <v>115</v>
      </c>
      <c r="D104" s="420">
        <v>46</v>
      </c>
      <c r="E104" s="144"/>
      <c r="F104" s="144">
        <v>26.086956521739129</v>
      </c>
      <c r="G104" s="144">
        <v>47.826086956521742</v>
      </c>
      <c r="H104" s="144">
        <v>26.086956521739129</v>
      </c>
      <c r="I104" s="43">
        <f t="shared" si="15"/>
        <v>4</v>
      </c>
      <c r="J104" s="21"/>
      <c r="K104" s="97">
        <f t="shared" si="21"/>
        <v>46</v>
      </c>
      <c r="L104" s="98">
        <f t="shared" si="16"/>
        <v>34</v>
      </c>
      <c r="M104" s="99">
        <f t="shared" si="22"/>
        <v>73.913043478260875</v>
      </c>
      <c r="N104" s="98">
        <f t="shared" si="20"/>
        <v>0</v>
      </c>
      <c r="O104" s="100">
        <f t="shared" si="23"/>
        <v>0</v>
      </c>
    </row>
    <row r="105" spans="1:15" s="1" customFormat="1" ht="15" customHeight="1" x14ac:dyDescent="0.25">
      <c r="A105" s="294">
        <v>23</v>
      </c>
      <c r="B105" s="48">
        <v>61470</v>
      </c>
      <c r="C105" s="19" t="s">
        <v>88</v>
      </c>
      <c r="D105" s="420">
        <v>25</v>
      </c>
      <c r="E105" s="144"/>
      <c r="F105" s="144">
        <v>36</v>
      </c>
      <c r="G105" s="144">
        <v>60</v>
      </c>
      <c r="H105" s="144">
        <v>4</v>
      </c>
      <c r="I105" s="43">
        <f t="shared" si="15"/>
        <v>3.68</v>
      </c>
      <c r="J105" s="21"/>
      <c r="K105" s="97">
        <f t="shared" si="21"/>
        <v>25</v>
      </c>
      <c r="L105" s="98">
        <f t="shared" si="16"/>
        <v>16</v>
      </c>
      <c r="M105" s="99">
        <f t="shared" si="22"/>
        <v>64</v>
      </c>
      <c r="N105" s="98">
        <f t="shared" si="20"/>
        <v>0</v>
      </c>
      <c r="O105" s="100">
        <f t="shared" si="23"/>
        <v>0</v>
      </c>
    </row>
    <row r="106" spans="1:15" s="1" customFormat="1" ht="15" customHeight="1" x14ac:dyDescent="0.25">
      <c r="A106" s="294">
        <v>24</v>
      </c>
      <c r="B106" s="48">
        <v>61490</v>
      </c>
      <c r="C106" s="19" t="s">
        <v>116</v>
      </c>
      <c r="D106" s="420">
        <v>57</v>
      </c>
      <c r="E106" s="144"/>
      <c r="F106" s="144">
        <v>33.333333333333336</v>
      </c>
      <c r="G106" s="144">
        <v>36.842105263157897</v>
      </c>
      <c r="H106" s="144">
        <v>29.82456140350877</v>
      </c>
      <c r="I106" s="43">
        <f t="shared" si="15"/>
        <v>3.9649122807017547</v>
      </c>
      <c r="J106" s="21"/>
      <c r="K106" s="97">
        <f t="shared" si="21"/>
        <v>57</v>
      </c>
      <c r="L106" s="98">
        <f t="shared" si="16"/>
        <v>38.000000000000007</v>
      </c>
      <c r="M106" s="99">
        <f t="shared" si="22"/>
        <v>66.666666666666671</v>
      </c>
      <c r="N106" s="98">
        <f t="shared" si="20"/>
        <v>0</v>
      </c>
      <c r="O106" s="100">
        <f t="shared" si="23"/>
        <v>0</v>
      </c>
    </row>
    <row r="107" spans="1:15" s="1" customFormat="1" ht="15" customHeight="1" x14ac:dyDescent="0.25">
      <c r="A107" s="294">
        <v>25</v>
      </c>
      <c r="B107" s="48">
        <v>61500</v>
      </c>
      <c r="C107" s="19" t="s">
        <v>117</v>
      </c>
      <c r="D107" s="420">
        <v>53</v>
      </c>
      <c r="E107" s="231"/>
      <c r="F107" s="231">
        <v>26.415094339622641</v>
      </c>
      <c r="G107" s="231">
        <v>60.377358490566039</v>
      </c>
      <c r="H107" s="296">
        <v>13.20754716981132</v>
      </c>
      <c r="I107" s="43">
        <f t="shared" si="15"/>
        <v>3.867924528301887</v>
      </c>
      <c r="J107" s="21"/>
      <c r="K107" s="97">
        <f t="shared" si="21"/>
        <v>53</v>
      </c>
      <c r="L107" s="98">
        <f t="shared" si="16"/>
        <v>39</v>
      </c>
      <c r="M107" s="99">
        <f t="shared" si="22"/>
        <v>73.584905660377359</v>
      </c>
      <c r="N107" s="98">
        <f t="shared" si="20"/>
        <v>0</v>
      </c>
      <c r="O107" s="100">
        <f t="shared" si="23"/>
        <v>0</v>
      </c>
    </row>
    <row r="108" spans="1:15" s="1" customFormat="1" ht="15" customHeight="1" x14ac:dyDescent="0.25">
      <c r="A108" s="294">
        <v>26</v>
      </c>
      <c r="B108" s="48">
        <v>61510</v>
      </c>
      <c r="C108" s="19" t="s">
        <v>89</v>
      </c>
      <c r="D108" s="420">
        <v>116</v>
      </c>
      <c r="E108" s="231">
        <v>0.86206896551724133</v>
      </c>
      <c r="F108" s="231">
        <v>35.344827586206897</v>
      </c>
      <c r="G108" s="231">
        <v>44.827586206896555</v>
      </c>
      <c r="H108" s="231">
        <v>18.96551724137931</v>
      </c>
      <c r="I108" s="43">
        <f t="shared" si="15"/>
        <v>3.818965517241379</v>
      </c>
      <c r="J108" s="21"/>
      <c r="K108" s="97">
        <f t="shared" si="21"/>
        <v>116</v>
      </c>
      <c r="L108" s="98">
        <f t="shared" si="16"/>
        <v>74</v>
      </c>
      <c r="M108" s="99">
        <f t="shared" si="22"/>
        <v>63.793103448275865</v>
      </c>
      <c r="N108" s="98">
        <f t="shared" si="20"/>
        <v>1</v>
      </c>
      <c r="O108" s="100">
        <f t="shared" si="23"/>
        <v>0.86206896551724133</v>
      </c>
    </row>
    <row r="109" spans="1:15" s="1" customFormat="1" ht="15" customHeight="1" x14ac:dyDescent="0.25">
      <c r="A109" s="294">
        <v>27</v>
      </c>
      <c r="B109" s="48">
        <v>61520</v>
      </c>
      <c r="C109" s="19" t="s">
        <v>118</v>
      </c>
      <c r="D109" s="413">
        <v>80</v>
      </c>
      <c r="E109" s="231"/>
      <c r="F109" s="231">
        <v>11.25</v>
      </c>
      <c r="G109" s="231">
        <v>46.25</v>
      </c>
      <c r="H109" s="296">
        <v>42.5</v>
      </c>
      <c r="I109" s="65">
        <f t="shared" si="15"/>
        <v>4.3125</v>
      </c>
      <c r="J109" s="21"/>
      <c r="K109" s="97">
        <f t="shared" si="21"/>
        <v>80</v>
      </c>
      <c r="L109" s="98">
        <f t="shared" si="16"/>
        <v>71</v>
      </c>
      <c r="M109" s="99">
        <f t="shared" si="22"/>
        <v>88.75</v>
      </c>
      <c r="N109" s="98">
        <f t="shared" si="20"/>
        <v>0</v>
      </c>
      <c r="O109" s="100">
        <f t="shared" si="23"/>
        <v>0</v>
      </c>
    </row>
    <row r="110" spans="1:15" s="1" customFormat="1" ht="15" customHeight="1" x14ac:dyDescent="0.25">
      <c r="A110" s="294">
        <v>28</v>
      </c>
      <c r="B110" s="50">
        <v>61540</v>
      </c>
      <c r="C110" s="22" t="s">
        <v>119</v>
      </c>
      <c r="D110" s="230">
        <v>26</v>
      </c>
      <c r="E110" s="231"/>
      <c r="F110" s="231">
        <v>26.923076923076923</v>
      </c>
      <c r="G110" s="231">
        <v>61.53846153846154</v>
      </c>
      <c r="H110" s="297">
        <v>11.538461538461538</v>
      </c>
      <c r="I110" s="43">
        <f t="shared" si="15"/>
        <v>3.8461538461538458</v>
      </c>
      <c r="J110" s="21"/>
      <c r="K110" s="97">
        <f t="shared" si="21"/>
        <v>26</v>
      </c>
      <c r="L110" s="98">
        <f t="shared" si="16"/>
        <v>19</v>
      </c>
      <c r="M110" s="99">
        <f t="shared" si="22"/>
        <v>73.07692307692308</v>
      </c>
      <c r="N110" s="98">
        <f t="shared" si="20"/>
        <v>0</v>
      </c>
      <c r="O110" s="100">
        <f t="shared" si="23"/>
        <v>0</v>
      </c>
    </row>
    <row r="111" spans="1:15" s="1" customFormat="1" ht="15" customHeight="1" x14ac:dyDescent="0.25">
      <c r="A111" s="293">
        <v>29</v>
      </c>
      <c r="B111" s="50">
        <v>61560</v>
      </c>
      <c r="C111" s="22" t="s">
        <v>121</v>
      </c>
      <c r="D111" s="137">
        <v>73</v>
      </c>
      <c r="E111" s="138">
        <v>1.3698630136986301</v>
      </c>
      <c r="F111" s="138">
        <v>65.753424657534254</v>
      </c>
      <c r="G111" s="138">
        <v>21.917808219178081</v>
      </c>
      <c r="H111" s="139">
        <v>10.95890410958904</v>
      </c>
      <c r="I111" s="46">
        <f t="shared" ref="I111:I112" si="24">(E111*2+F111*3+G111*4+H111*5)/100</f>
        <v>3.4246575342465753</v>
      </c>
      <c r="J111" s="21"/>
      <c r="K111" s="97">
        <f t="shared" si="21"/>
        <v>73</v>
      </c>
      <c r="L111" s="98">
        <f t="shared" ref="L111:L112" si="25">M111*K111/100</f>
        <v>23.999999999999996</v>
      </c>
      <c r="M111" s="99">
        <f t="shared" si="22"/>
        <v>32.87671232876712</v>
      </c>
      <c r="N111" s="98">
        <f t="shared" si="20"/>
        <v>1</v>
      </c>
      <c r="O111" s="100">
        <f t="shared" si="23"/>
        <v>1.3698630136986301</v>
      </c>
    </row>
    <row r="112" spans="1:15" s="1" customFormat="1" ht="15" customHeight="1" thickBot="1" x14ac:dyDescent="0.3">
      <c r="A112" s="283">
        <v>30</v>
      </c>
      <c r="B112" s="50">
        <v>61570</v>
      </c>
      <c r="C112" s="22" t="s">
        <v>123</v>
      </c>
      <c r="D112" s="230">
        <v>19</v>
      </c>
      <c r="E112" s="231"/>
      <c r="F112" s="231">
        <v>15.789473684210526</v>
      </c>
      <c r="G112" s="231">
        <v>57.89473684210526</v>
      </c>
      <c r="H112" s="296">
        <v>26.315789473684209</v>
      </c>
      <c r="I112" s="46">
        <f t="shared" si="24"/>
        <v>4.1052631578947363</v>
      </c>
      <c r="J112" s="21"/>
      <c r="K112" s="97">
        <f t="shared" si="21"/>
        <v>19</v>
      </c>
      <c r="L112" s="98">
        <f t="shared" si="25"/>
        <v>15.999999999999998</v>
      </c>
      <c r="M112" s="99">
        <f t="shared" si="22"/>
        <v>84.210526315789465</v>
      </c>
      <c r="N112" s="111">
        <f t="shared" si="20"/>
        <v>0</v>
      </c>
      <c r="O112" s="100">
        <f t="shared" si="23"/>
        <v>0</v>
      </c>
    </row>
    <row r="113" spans="1:15" s="1" customFormat="1" ht="15" customHeight="1" thickBot="1" x14ac:dyDescent="0.3">
      <c r="A113" s="40"/>
      <c r="B113" s="56"/>
      <c r="C113" s="37" t="s">
        <v>107</v>
      </c>
      <c r="D113" s="76">
        <f>SUM(D114:D122)</f>
        <v>234</v>
      </c>
      <c r="E113" s="38">
        <v>1.3310450038138826</v>
      </c>
      <c r="F113" s="38">
        <v>34.754822567511212</v>
      </c>
      <c r="G113" s="38">
        <v>44.61827127940964</v>
      </c>
      <c r="H113" s="38">
        <v>19.29586114926526</v>
      </c>
      <c r="I113" s="39">
        <f>AVERAGE(I114:I122)</f>
        <v>3.818789485741263</v>
      </c>
      <c r="J113" s="21"/>
      <c r="K113" s="452">
        <f t="shared" si="21"/>
        <v>234</v>
      </c>
      <c r="L113" s="453">
        <f>SUM(L114:L122)</f>
        <v>153</v>
      </c>
      <c r="M113" s="462">
        <f t="shared" si="22"/>
        <v>63.914132428674904</v>
      </c>
      <c r="N113" s="453">
        <f>SUM(N114:N122)</f>
        <v>3</v>
      </c>
      <c r="O113" s="460">
        <f t="shared" si="23"/>
        <v>1.3310450038138826</v>
      </c>
    </row>
    <row r="114" spans="1:15" s="1" customFormat="1" ht="15" customHeight="1" x14ac:dyDescent="0.25">
      <c r="A114" s="10">
        <v>1</v>
      </c>
      <c r="B114" s="49">
        <v>70020</v>
      </c>
      <c r="C114" s="13" t="s">
        <v>90</v>
      </c>
      <c r="D114" s="419">
        <v>27</v>
      </c>
      <c r="E114" s="149"/>
      <c r="F114" s="149">
        <v>7.4074074074074074</v>
      </c>
      <c r="G114" s="149">
        <v>40.74074074074074</v>
      </c>
      <c r="H114" s="149">
        <v>51.851851851851855</v>
      </c>
      <c r="I114" s="42">
        <f t="shared" si="15"/>
        <v>4.4444444444444446</v>
      </c>
      <c r="J114" s="21"/>
      <c r="K114" s="93">
        <f t="shared" si="21"/>
        <v>27</v>
      </c>
      <c r="L114" s="94">
        <f t="shared" ref="L114:L115" si="26">M114*K114/100</f>
        <v>25</v>
      </c>
      <c r="M114" s="95">
        <f t="shared" si="22"/>
        <v>92.592592592592595</v>
      </c>
      <c r="N114" s="94">
        <f t="shared" ref="N114:N121" si="27">O114*K114/100</f>
        <v>0</v>
      </c>
      <c r="O114" s="96">
        <f t="shared" si="23"/>
        <v>0</v>
      </c>
    </row>
    <row r="115" spans="1:15" s="1" customFormat="1" ht="15" customHeight="1" x14ac:dyDescent="0.25">
      <c r="A115" s="16">
        <v>2</v>
      </c>
      <c r="B115" s="48">
        <v>70110</v>
      </c>
      <c r="C115" s="19" t="s">
        <v>93</v>
      </c>
      <c r="D115" s="419">
        <v>16</v>
      </c>
      <c r="E115" s="144"/>
      <c r="F115" s="144">
        <v>37.5</v>
      </c>
      <c r="G115" s="144">
        <v>43.75</v>
      </c>
      <c r="H115" s="144">
        <v>18.75</v>
      </c>
      <c r="I115" s="43">
        <f t="shared" si="15"/>
        <v>3.8125</v>
      </c>
      <c r="J115" s="21"/>
      <c r="K115" s="97">
        <f t="shared" si="21"/>
        <v>16</v>
      </c>
      <c r="L115" s="98">
        <f t="shared" si="26"/>
        <v>10</v>
      </c>
      <c r="M115" s="99">
        <f t="shared" si="22"/>
        <v>62.5</v>
      </c>
      <c r="N115" s="98">
        <f t="shared" si="27"/>
        <v>0</v>
      </c>
      <c r="O115" s="100">
        <f t="shared" si="23"/>
        <v>0</v>
      </c>
    </row>
    <row r="116" spans="1:15" s="1" customFormat="1" ht="15" customHeight="1" x14ac:dyDescent="0.25">
      <c r="A116" s="11">
        <v>3</v>
      </c>
      <c r="B116" s="48">
        <v>70021</v>
      </c>
      <c r="C116" s="19" t="s">
        <v>91</v>
      </c>
      <c r="D116" s="419">
        <v>47</v>
      </c>
      <c r="E116" s="231"/>
      <c r="F116" s="231">
        <v>27.659574468085108</v>
      </c>
      <c r="G116" s="231">
        <v>61.702127659574465</v>
      </c>
      <c r="H116" s="231">
        <v>10.638297872340425</v>
      </c>
      <c r="I116" s="43">
        <f t="shared" si="15"/>
        <v>3.8297872340425529</v>
      </c>
      <c r="J116" s="21"/>
      <c r="K116" s="97">
        <f t="shared" si="21"/>
        <v>47</v>
      </c>
      <c r="L116" s="98">
        <f t="shared" si="16"/>
        <v>34</v>
      </c>
      <c r="M116" s="99">
        <f t="shared" si="22"/>
        <v>72.340425531914889</v>
      </c>
      <c r="N116" s="98">
        <f t="shared" si="27"/>
        <v>0</v>
      </c>
      <c r="O116" s="100">
        <f t="shared" si="23"/>
        <v>0</v>
      </c>
    </row>
    <row r="117" spans="1:15" s="1" customFormat="1" ht="15" customHeight="1" x14ac:dyDescent="0.25">
      <c r="A117" s="11">
        <v>4</v>
      </c>
      <c r="B117" s="48">
        <v>70040</v>
      </c>
      <c r="C117" s="19" t="s">
        <v>92</v>
      </c>
      <c r="D117" s="419">
        <v>20</v>
      </c>
      <c r="E117" s="144">
        <v>5</v>
      </c>
      <c r="F117" s="144">
        <v>40</v>
      </c>
      <c r="G117" s="144">
        <v>40</v>
      </c>
      <c r="H117" s="144">
        <v>15</v>
      </c>
      <c r="I117" s="43">
        <f t="shared" si="15"/>
        <v>3.65</v>
      </c>
      <c r="J117" s="21"/>
      <c r="K117" s="97">
        <f t="shared" si="21"/>
        <v>20</v>
      </c>
      <c r="L117" s="98">
        <f t="shared" si="16"/>
        <v>11</v>
      </c>
      <c r="M117" s="99">
        <f t="shared" si="22"/>
        <v>55</v>
      </c>
      <c r="N117" s="98">
        <f t="shared" si="27"/>
        <v>1</v>
      </c>
      <c r="O117" s="100">
        <f t="shared" si="23"/>
        <v>5</v>
      </c>
    </row>
    <row r="118" spans="1:15" s="1" customFormat="1" ht="15" customHeight="1" x14ac:dyDescent="0.25">
      <c r="A118" s="11">
        <v>5</v>
      </c>
      <c r="B118" s="48">
        <v>70100</v>
      </c>
      <c r="C118" s="19" t="s">
        <v>108</v>
      </c>
      <c r="D118" s="419">
        <v>30</v>
      </c>
      <c r="E118" s="144"/>
      <c r="F118" s="144">
        <v>3.3333333333333335</v>
      </c>
      <c r="G118" s="144">
        <v>56.666666666666664</v>
      </c>
      <c r="H118" s="144">
        <v>40</v>
      </c>
      <c r="I118" s="43">
        <f t="shared" si="15"/>
        <v>4.3666666666666663</v>
      </c>
      <c r="J118" s="21"/>
      <c r="K118" s="97">
        <f t="shared" si="21"/>
        <v>30</v>
      </c>
      <c r="L118" s="98">
        <f t="shared" si="16"/>
        <v>28.999999999999996</v>
      </c>
      <c r="M118" s="99">
        <f t="shared" si="22"/>
        <v>96.666666666666657</v>
      </c>
      <c r="N118" s="98">
        <f t="shared" si="27"/>
        <v>0</v>
      </c>
      <c r="O118" s="100">
        <f t="shared" si="23"/>
        <v>0</v>
      </c>
    </row>
    <row r="119" spans="1:15" s="1" customFormat="1" ht="15" customHeight="1" x14ac:dyDescent="0.25">
      <c r="A119" s="11">
        <v>6</v>
      </c>
      <c r="B119" s="48">
        <v>70270</v>
      </c>
      <c r="C119" s="19" t="s">
        <v>94</v>
      </c>
      <c r="D119" s="400">
        <v>17</v>
      </c>
      <c r="E119" s="231"/>
      <c r="F119" s="231">
        <v>35.294117647058826</v>
      </c>
      <c r="G119" s="231">
        <v>52.941176470588232</v>
      </c>
      <c r="H119" s="296">
        <v>11.764705882352942</v>
      </c>
      <c r="I119" s="43">
        <f t="shared" si="15"/>
        <v>3.7647058823529407</v>
      </c>
      <c r="J119" s="21"/>
      <c r="K119" s="97">
        <f t="shared" si="21"/>
        <v>17</v>
      </c>
      <c r="L119" s="98">
        <f t="shared" si="16"/>
        <v>11</v>
      </c>
      <c r="M119" s="99">
        <f t="shared" si="22"/>
        <v>64.705882352941174</v>
      </c>
      <c r="N119" s="98">
        <f t="shared" si="27"/>
        <v>0</v>
      </c>
      <c r="O119" s="100">
        <f t="shared" si="23"/>
        <v>0</v>
      </c>
    </row>
    <row r="120" spans="1:15" s="1" customFormat="1" ht="15" customHeight="1" x14ac:dyDescent="0.25">
      <c r="A120" s="11">
        <v>7</v>
      </c>
      <c r="B120" s="48">
        <v>70510</v>
      </c>
      <c r="C120" s="19" t="s">
        <v>95</v>
      </c>
      <c r="D120" s="399">
        <v>23</v>
      </c>
      <c r="E120" s="231">
        <v>4.3478260869565215</v>
      </c>
      <c r="F120" s="231">
        <v>65.217391304347828</v>
      </c>
      <c r="G120" s="231">
        <v>30.434782608695652</v>
      </c>
      <c r="H120" s="296"/>
      <c r="I120" s="43">
        <f t="shared" si="15"/>
        <v>3.2608695652173911</v>
      </c>
      <c r="J120" s="21"/>
      <c r="K120" s="97">
        <f t="shared" si="21"/>
        <v>23</v>
      </c>
      <c r="L120" s="98">
        <f t="shared" si="16"/>
        <v>7</v>
      </c>
      <c r="M120" s="99">
        <f t="shared" si="22"/>
        <v>30.434782608695652</v>
      </c>
      <c r="N120" s="98">
        <f t="shared" si="27"/>
        <v>1</v>
      </c>
      <c r="O120" s="105">
        <f t="shared" si="23"/>
        <v>4.3478260869565215</v>
      </c>
    </row>
    <row r="121" spans="1:15" s="1" customFormat="1" ht="15" customHeight="1" x14ac:dyDescent="0.25">
      <c r="A121" s="15">
        <v>8</v>
      </c>
      <c r="B121" s="50">
        <v>10880</v>
      </c>
      <c r="C121" s="22" t="s">
        <v>120</v>
      </c>
      <c r="D121" s="420">
        <v>38</v>
      </c>
      <c r="E121" s="370">
        <v>2.6315789473684212</v>
      </c>
      <c r="F121" s="229">
        <v>52.631578947368418</v>
      </c>
      <c r="G121" s="229">
        <v>31.578947368421051</v>
      </c>
      <c r="H121" s="296">
        <v>13.157894736842104</v>
      </c>
      <c r="I121" s="46">
        <f t="shared" si="15"/>
        <v>3.5526315789473681</v>
      </c>
      <c r="J121" s="21"/>
      <c r="K121" s="97">
        <f t="shared" si="21"/>
        <v>38</v>
      </c>
      <c r="L121" s="98">
        <f t="shared" si="16"/>
        <v>17</v>
      </c>
      <c r="M121" s="99">
        <f t="shared" si="22"/>
        <v>44.736842105263158</v>
      </c>
      <c r="N121" s="98">
        <f t="shared" si="27"/>
        <v>1</v>
      </c>
      <c r="O121" s="100">
        <f t="shared" si="23"/>
        <v>2.6315789473684212</v>
      </c>
    </row>
    <row r="122" spans="1:15" s="1" customFormat="1" ht="15" customHeight="1" thickBot="1" x14ac:dyDescent="0.3">
      <c r="A122" s="12">
        <v>9</v>
      </c>
      <c r="B122" s="52">
        <v>10890</v>
      </c>
      <c r="C122" s="20" t="s">
        <v>122</v>
      </c>
      <c r="D122" s="376">
        <v>16</v>
      </c>
      <c r="E122" s="227"/>
      <c r="F122" s="227">
        <v>43.75</v>
      </c>
      <c r="G122" s="227">
        <v>43.75</v>
      </c>
      <c r="H122" s="227">
        <v>12.5</v>
      </c>
      <c r="I122" s="45">
        <f t="shared" ref="I122" si="28">(E122*2+F122*3+G122*4+H122*5)/100</f>
        <v>3.6875</v>
      </c>
      <c r="J122" s="21"/>
      <c r="K122" s="106">
        <f t="shared" si="21"/>
        <v>16</v>
      </c>
      <c r="L122" s="107">
        <f t="shared" ref="L122" si="29">M122*K122/100</f>
        <v>9</v>
      </c>
      <c r="M122" s="108">
        <f t="shared" si="22"/>
        <v>56.25</v>
      </c>
      <c r="N122" s="107">
        <f t="shared" ref="N122" si="30">O122*K122/100</f>
        <v>0</v>
      </c>
      <c r="O122" s="109">
        <f t="shared" si="23"/>
        <v>0</v>
      </c>
    </row>
    <row r="123" spans="1:15" ht="15" customHeight="1" x14ac:dyDescent="0.25">
      <c r="A123" s="6"/>
      <c r="B123" s="6"/>
      <c r="C123" s="6"/>
      <c r="D123" s="488" t="s">
        <v>98</v>
      </c>
      <c r="E123" s="488"/>
      <c r="F123" s="488"/>
      <c r="G123" s="488"/>
      <c r="H123" s="488"/>
      <c r="I123" s="57">
        <f>AVERAGE(I8:I15,I17:I28,I30:I46,I48:I66,I68:I81,I83:I112,I114:I122)</f>
        <v>3.7493906205945007</v>
      </c>
      <c r="J123" s="4"/>
      <c r="M123" s="110"/>
      <c r="N123" s="110"/>
      <c r="O123" s="110"/>
    </row>
    <row r="124" spans="1:15" ht="15" customHeight="1" x14ac:dyDescent="0.25">
      <c r="A124" s="6"/>
      <c r="B124" s="6"/>
      <c r="C124" s="6"/>
      <c r="D124" s="6"/>
      <c r="E124" s="7"/>
      <c r="F124" s="7"/>
      <c r="G124" s="8"/>
      <c r="H124" s="8"/>
      <c r="I124" s="9"/>
      <c r="J124" s="4"/>
    </row>
  </sheetData>
  <mergeCells count="8">
    <mergeCell ref="I4:I5"/>
    <mergeCell ref="D123:H123"/>
    <mergeCell ref="C2:D2"/>
    <mergeCell ref="A4:A5"/>
    <mergeCell ref="B4:B5"/>
    <mergeCell ref="C4:C5"/>
    <mergeCell ref="D4:D5"/>
    <mergeCell ref="E4:H4"/>
  </mergeCells>
  <conditionalFormatting sqref="N7:O122">
    <cfRule type="containsBlanks" dxfId="202" priority="1">
      <formula>LEN(TRIM(N7))=0</formula>
    </cfRule>
    <cfRule type="cellIs" dxfId="201" priority="2" operator="equal">
      <formula>10</formula>
    </cfRule>
    <cfRule type="cellIs" dxfId="200" priority="3" operator="equal">
      <formula>0</formula>
    </cfRule>
    <cfRule type="cellIs" dxfId="199" priority="4" operator="between">
      <formula>0.1</formula>
      <formula>10</formula>
    </cfRule>
    <cfRule type="cellIs" dxfId="198" priority="5" operator="greaterThanOrEqual">
      <formula>10</formula>
    </cfRule>
  </conditionalFormatting>
  <conditionalFormatting sqref="M7:M122">
    <cfRule type="containsBlanks" dxfId="197" priority="12">
      <formula>LEN(TRIM(M7))=0</formula>
    </cfRule>
    <cfRule type="cellIs" dxfId="196" priority="13" operator="lessThan">
      <formula>50</formula>
    </cfRule>
    <cfRule type="cellIs" dxfId="195" priority="14" operator="between">
      <formula>$M$6</formula>
      <formula>50</formula>
    </cfRule>
    <cfRule type="cellIs" dxfId="194" priority="15" operator="between">
      <formula>90</formula>
      <formula>$M$6</formula>
    </cfRule>
    <cfRule type="cellIs" dxfId="193" priority="16" operator="greaterThanOrEqual">
      <formula>90</formula>
    </cfRule>
  </conditionalFormatting>
  <conditionalFormatting sqref="I6:I123">
    <cfRule type="cellIs" dxfId="192" priority="741" stopIfTrue="1" operator="equal">
      <formula>$I$123</formula>
    </cfRule>
    <cfRule type="containsBlanks" dxfId="191" priority="742" stopIfTrue="1">
      <formula>LEN(TRIM(I6))=0</formula>
    </cfRule>
    <cfRule type="cellIs" dxfId="190" priority="743" stopIfTrue="1" operator="lessThan">
      <formula>3.5</formula>
    </cfRule>
    <cfRule type="cellIs" dxfId="189" priority="744" stopIfTrue="1" operator="between">
      <formula>$I$123</formula>
      <formula>3.5</formula>
    </cfRule>
    <cfRule type="cellIs" dxfId="188" priority="745" stopIfTrue="1" operator="between">
      <formula>4.5</formula>
      <formula>$I$123</formula>
    </cfRule>
    <cfRule type="cellIs" dxfId="187" priority="746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5.7109375" style="593" customWidth="1"/>
    <col min="2" max="2" width="10.42578125" style="593" customWidth="1"/>
    <col min="3" max="3" width="31.7109375" style="593" customWidth="1"/>
    <col min="4" max="8" width="7.7109375" style="635" customWidth="1"/>
    <col min="9" max="9" width="8.7109375" style="635" customWidth="1"/>
    <col min="10" max="10" width="7.7109375" style="593" customWidth="1"/>
    <col min="11" max="13" width="10.7109375" style="593" customWidth="1"/>
    <col min="14" max="15" width="9.7109375" style="593" customWidth="1"/>
    <col min="16" max="16384" width="8.85546875" style="593"/>
  </cols>
  <sheetData>
    <row r="1" spans="1:15" s="519" customFormat="1" ht="15" customHeight="1" x14ac:dyDescent="0.25">
      <c r="C1" s="520"/>
      <c r="D1" s="521"/>
      <c r="E1" s="521"/>
      <c r="F1" s="522"/>
      <c r="G1" s="522"/>
      <c r="H1" s="522"/>
      <c r="I1" s="522"/>
      <c r="K1" s="523"/>
      <c r="L1" s="524" t="s">
        <v>140</v>
      </c>
    </row>
    <row r="2" spans="1:15" s="519" customFormat="1" ht="15" customHeight="1" x14ac:dyDescent="0.25">
      <c r="A2" s="525"/>
      <c r="B2" s="526" t="s">
        <v>141</v>
      </c>
      <c r="C2" s="526"/>
      <c r="D2" s="527"/>
      <c r="E2" s="527"/>
      <c r="F2" s="528"/>
      <c r="G2" s="528"/>
      <c r="H2" s="528"/>
      <c r="I2" s="529">
        <v>2023</v>
      </c>
      <c r="K2" s="530"/>
      <c r="L2" s="524" t="s">
        <v>142</v>
      </c>
    </row>
    <row r="3" spans="1:15" s="519" customFormat="1" ht="15" customHeight="1" thickBot="1" x14ac:dyDescent="0.3">
      <c r="A3" s="525"/>
      <c r="B3" s="525"/>
      <c r="C3" s="531"/>
      <c r="D3" s="531"/>
      <c r="E3" s="532"/>
      <c r="F3" s="528"/>
      <c r="G3" s="528"/>
      <c r="H3" s="528"/>
      <c r="I3" s="528"/>
      <c r="K3" s="533"/>
      <c r="L3" s="524" t="s">
        <v>143</v>
      </c>
    </row>
    <row r="4" spans="1:15" s="519" customFormat="1" ht="15" customHeight="1" thickBot="1" x14ac:dyDescent="0.3">
      <c r="A4" s="534" t="s">
        <v>0</v>
      </c>
      <c r="B4" s="535" t="s">
        <v>1</v>
      </c>
      <c r="C4" s="535" t="s">
        <v>2</v>
      </c>
      <c r="D4" s="536" t="s">
        <v>144</v>
      </c>
      <c r="E4" s="537" t="s">
        <v>145</v>
      </c>
      <c r="F4" s="538"/>
      <c r="G4" s="538"/>
      <c r="H4" s="539"/>
      <c r="I4" s="540" t="s">
        <v>99</v>
      </c>
      <c r="K4" s="541"/>
      <c r="L4" s="524" t="s">
        <v>146</v>
      </c>
    </row>
    <row r="5" spans="1:15" s="519" customFormat="1" ht="27" customHeight="1" thickBot="1" x14ac:dyDescent="0.3">
      <c r="A5" s="542"/>
      <c r="B5" s="543"/>
      <c r="C5" s="543"/>
      <c r="D5" s="544"/>
      <c r="E5" s="545">
        <v>5</v>
      </c>
      <c r="F5" s="545">
        <v>4</v>
      </c>
      <c r="G5" s="545">
        <v>3</v>
      </c>
      <c r="H5" s="545">
        <v>2</v>
      </c>
      <c r="I5" s="546"/>
      <c r="K5" s="86" t="s">
        <v>124</v>
      </c>
      <c r="L5" s="87" t="s">
        <v>125</v>
      </c>
      <c r="M5" s="87" t="s">
        <v>129</v>
      </c>
      <c r="N5" s="87" t="s">
        <v>127</v>
      </c>
      <c r="O5" s="88" t="s">
        <v>128</v>
      </c>
    </row>
    <row r="6" spans="1:15" s="519" customFormat="1" ht="15" customHeight="1" thickBot="1" x14ac:dyDescent="0.3">
      <c r="A6" s="547"/>
      <c r="B6" s="548"/>
      <c r="C6" s="548" t="s">
        <v>100</v>
      </c>
      <c r="D6" s="549">
        <f>D7+D16+D29+D47+D67+D82+D113</f>
        <v>4539</v>
      </c>
      <c r="E6" s="550">
        <f>E7+E16+E29+E47+E67+E82+E113</f>
        <v>717</v>
      </c>
      <c r="F6" s="550">
        <f>F7+F16+F29+F47+F67+F82+F113</f>
        <v>2195</v>
      </c>
      <c r="G6" s="550">
        <f>G7+G16+G29+G47+G67+G82+G113</f>
        <v>1548</v>
      </c>
      <c r="H6" s="550">
        <f>H7+H16+H29+H47+H67+H82+H113</f>
        <v>79</v>
      </c>
      <c r="I6" s="551">
        <f>(H6*2+G6*3+F6*4+E6*5)/D6</f>
        <v>3.7821105970478079</v>
      </c>
      <c r="K6" s="442">
        <f>D6</f>
        <v>4539</v>
      </c>
      <c r="L6" s="443">
        <f>L7+L16+L29+L47+L67+L82+L113</f>
        <v>2912</v>
      </c>
      <c r="M6" s="331">
        <f>L6*100/K6</f>
        <v>64.155100242344133</v>
      </c>
      <c r="N6" s="443">
        <f>N7+N16+N29+N47+N67+N82+N113</f>
        <v>79</v>
      </c>
      <c r="O6" s="463">
        <f>N6*100/K6</f>
        <v>1.740471469486671</v>
      </c>
    </row>
    <row r="7" spans="1:15" s="519" customFormat="1" ht="15" customHeight="1" thickBot="1" x14ac:dyDescent="0.3">
      <c r="A7" s="552"/>
      <c r="B7" s="553"/>
      <c r="C7" s="553" t="s">
        <v>101</v>
      </c>
      <c r="D7" s="554">
        <f>SUM(D8:D15)</f>
        <v>294</v>
      </c>
      <c r="E7" s="555">
        <f>SUM(E8:E15)</f>
        <v>68</v>
      </c>
      <c r="F7" s="555">
        <f t="shared" ref="F7:H7" si="0">SUM(F8:F15)</f>
        <v>155</v>
      </c>
      <c r="G7" s="555">
        <f t="shared" si="0"/>
        <v>68</v>
      </c>
      <c r="H7" s="555">
        <f t="shared" si="0"/>
        <v>3</v>
      </c>
      <c r="I7" s="556">
        <f>AVERAGE(I8:I15)</f>
        <v>3.9552619267357545</v>
      </c>
      <c r="K7" s="452">
        <f t="shared" ref="K7:K60" si="1">D7</f>
        <v>294</v>
      </c>
      <c r="L7" s="453">
        <f>E7+F7</f>
        <v>223</v>
      </c>
      <c r="M7" s="462">
        <f t="shared" ref="M7:M70" si="2">L7*100/K7</f>
        <v>75.850340136054427</v>
      </c>
      <c r="N7" s="453">
        <f t="shared" ref="N7:N70" si="3">H7</f>
        <v>3</v>
      </c>
      <c r="O7" s="460">
        <f t="shared" ref="O7:O70" si="4">N7*100/K7</f>
        <v>1.0204081632653061</v>
      </c>
    </row>
    <row r="8" spans="1:15" s="563" customFormat="1" ht="15" customHeight="1" x14ac:dyDescent="0.25">
      <c r="A8" s="557">
        <v>1</v>
      </c>
      <c r="B8" s="558">
        <v>10002</v>
      </c>
      <c r="C8" s="559" t="s">
        <v>147</v>
      </c>
      <c r="D8" s="560">
        <v>30</v>
      </c>
      <c r="E8" s="561">
        <v>2</v>
      </c>
      <c r="F8" s="561">
        <v>23</v>
      </c>
      <c r="G8" s="561">
        <v>5</v>
      </c>
      <c r="H8" s="561"/>
      <c r="I8" s="562">
        <f t="shared" ref="I8:I15" si="5">(H8*2+G8*3+F8*4+E8*5)/D8</f>
        <v>3.9</v>
      </c>
      <c r="K8" s="97">
        <f t="shared" si="1"/>
        <v>30</v>
      </c>
      <c r="L8" s="98">
        <f t="shared" ref="L8:L71" si="6">E8+F8</f>
        <v>25</v>
      </c>
      <c r="M8" s="99">
        <f t="shared" si="2"/>
        <v>83.333333333333329</v>
      </c>
      <c r="N8" s="98">
        <f t="shared" si="3"/>
        <v>0</v>
      </c>
      <c r="O8" s="100">
        <f t="shared" si="4"/>
        <v>0</v>
      </c>
    </row>
    <row r="9" spans="1:15" s="563" customFormat="1" ht="15" customHeight="1" x14ac:dyDescent="0.25">
      <c r="A9" s="557">
        <v>2</v>
      </c>
      <c r="B9" s="564">
        <v>10090</v>
      </c>
      <c r="C9" s="565" t="s">
        <v>148</v>
      </c>
      <c r="D9" s="560">
        <v>66</v>
      </c>
      <c r="E9" s="561">
        <v>15</v>
      </c>
      <c r="F9" s="561">
        <v>28</v>
      </c>
      <c r="G9" s="561">
        <v>21</v>
      </c>
      <c r="H9" s="561">
        <v>2</v>
      </c>
      <c r="I9" s="566">
        <f t="shared" si="5"/>
        <v>3.8484848484848486</v>
      </c>
      <c r="K9" s="97">
        <f t="shared" si="1"/>
        <v>66</v>
      </c>
      <c r="L9" s="98">
        <f t="shared" si="6"/>
        <v>43</v>
      </c>
      <c r="M9" s="99">
        <f t="shared" si="2"/>
        <v>65.151515151515156</v>
      </c>
      <c r="N9" s="98">
        <f t="shared" si="3"/>
        <v>2</v>
      </c>
      <c r="O9" s="100">
        <f t="shared" si="4"/>
        <v>3.0303030303030303</v>
      </c>
    </row>
    <row r="10" spans="1:15" s="563" customFormat="1" ht="15" customHeight="1" x14ac:dyDescent="0.25">
      <c r="A10" s="557">
        <v>3</v>
      </c>
      <c r="B10" s="564">
        <v>10004</v>
      </c>
      <c r="C10" s="565" t="s">
        <v>149</v>
      </c>
      <c r="D10" s="560">
        <v>43</v>
      </c>
      <c r="E10" s="561">
        <v>26</v>
      </c>
      <c r="F10" s="561">
        <v>15</v>
      </c>
      <c r="G10" s="561">
        <v>2</v>
      </c>
      <c r="H10" s="561"/>
      <c r="I10" s="566">
        <f t="shared" si="5"/>
        <v>4.558139534883721</v>
      </c>
      <c r="K10" s="97">
        <f t="shared" si="1"/>
        <v>43</v>
      </c>
      <c r="L10" s="98">
        <f t="shared" si="6"/>
        <v>41</v>
      </c>
      <c r="M10" s="99">
        <f t="shared" si="2"/>
        <v>95.348837209302332</v>
      </c>
      <c r="N10" s="98">
        <f t="shared" si="3"/>
        <v>0</v>
      </c>
      <c r="O10" s="100">
        <f t="shared" si="4"/>
        <v>0</v>
      </c>
    </row>
    <row r="11" spans="1:15" s="563" customFormat="1" ht="15" customHeight="1" x14ac:dyDescent="0.25">
      <c r="A11" s="557">
        <v>4</v>
      </c>
      <c r="B11" s="564">
        <v>10001</v>
      </c>
      <c r="C11" s="565" t="s">
        <v>4</v>
      </c>
      <c r="D11" s="560">
        <v>30</v>
      </c>
      <c r="E11" s="561">
        <v>8</v>
      </c>
      <c r="F11" s="561">
        <v>17</v>
      </c>
      <c r="G11" s="561">
        <v>5</v>
      </c>
      <c r="H11" s="561"/>
      <c r="I11" s="566">
        <f t="shared" si="5"/>
        <v>4.0999999999999996</v>
      </c>
      <c r="K11" s="97">
        <f t="shared" si="1"/>
        <v>30</v>
      </c>
      <c r="L11" s="98">
        <f t="shared" si="6"/>
        <v>25</v>
      </c>
      <c r="M11" s="99">
        <f t="shared" si="2"/>
        <v>83.333333333333329</v>
      </c>
      <c r="N11" s="98">
        <f t="shared" si="3"/>
        <v>0</v>
      </c>
      <c r="O11" s="100">
        <f t="shared" si="4"/>
        <v>0</v>
      </c>
    </row>
    <row r="12" spans="1:15" s="563" customFormat="1" ht="15" customHeight="1" x14ac:dyDescent="0.25">
      <c r="A12" s="557">
        <v>5</v>
      </c>
      <c r="B12" s="564">
        <v>10120</v>
      </c>
      <c r="C12" s="565" t="s">
        <v>150</v>
      </c>
      <c r="D12" s="560">
        <v>19</v>
      </c>
      <c r="E12" s="561"/>
      <c r="F12" s="561">
        <v>13</v>
      </c>
      <c r="G12" s="561">
        <v>6</v>
      </c>
      <c r="H12" s="561"/>
      <c r="I12" s="566">
        <f t="shared" si="5"/>
        <v>3.6842105263157894</v>
      </c>
      <c r="K12" s="97">
        <f t="shared" si="1"/>
        <v>19</v>
      </c>
      <c r="L12" s="98">
        <f t="shared" si="6"/>
        <v>13</v>
      </c>
      <c r="M12" s="99">
        <f t="shared" si="2"/>
        <v>68.421052631578945</v>
      </c>
      <c r="N12" s="98">
        <f t="shared" si="3"/>
        <v>0</v>
      </c>
      <c r="O12" s="100">
        <f t="shared" si="4"/>
        <v>0</v>
      </c>
    </row>
    <row r="13" spans="1:15" s="563" customFormat="1" ht="15" customHeight="1" x14ac:dyDescent="0.25">
      <c r="A13" s="557">
        <v>6</v>
      </c>
      <c r="B13" s="558">
        <v>10190</v>
      </c>
      <c r="C13" s="559" t="s">
        <v>151</v>
      </c>
      <c r="D13" s="560">
        <v>42</v>
      </c>
      <c r="E13" s="561">
        <v>12</v>
      </c>
      <c r="F13" s="561">
        <v>20</v>
      </c>
      <c r="G13" s="561">
        <v>9</v>
      </c>
      <c r="H13" s="561">
        <v>1</v>
      </c>
      <c r="I13" s="562">
        <f t="shared" si="5"/>
        <v>4.0238095238095237</v>
      </c>
      <c r="K13" s="97">
        <f t="shared" si="1"/>
        <v>42</v>
      </c>
      <c r="L13" s="98">
        <f t="shared" si="6"/>
        <v>32</v>
      </c>
      <c r="M13" s="99">
        <f t="shared" si="2"/>
        <v>76.19047619047619</v>
      </c>
      <c r="N13" s="98">
        <f t="shared" si="3"/>
        <v>1</v>
      </c>
      <c r="O13" s="100">
        <f t="shared" si="4"/>
        <v>2.3809523809523809</v>
      </c>
    </row>
    <row r="14" spans="1:15" s="563" customFormat="1" ht="15" customHeight="1" x14ac:dyDescent="0.25">
      <c r="A14" s="557">
        <v>7</v>
      </c>
      <c r="B14" s="558">
        <v>10320</v>
      </c>
      <c r="C14" s="559" t="s">
        <v>10</v>
      </c>
      <c r="D14" s="560">
        <v>34</v>
      </c>
      <c r="E14" s="561">
        <v>2</v>
      </c>
      <c r="F14" s="561">
        <v>23</v>
      </c>
      <c r="G14" s="561">
        <v>9</v>
      </c>
      <c r="H14" s="561"/>
      <c r="I14" s="562">
        <f t="shared" si="5"/>
        <v>3.7941176470588234</v>
      </c>
      <c r="K14" s="97">
        <f t="shared" si="1"/>
        <v>34</v>
      </c>
      <c r="L14" s="98">
        <f t="shared" si="6"/>
        <v>25</v>
      </c>
      <c r="M14" s="99">
        <f t="shared" si="2"/>
        <v>73.529411764705884</v>
      </c>
      <c r="N14" s="98">
        <f t="shared" si="3"/>
        <v>0</v>
      </c>
      <c r="O14" s="100">
        <f t="shared" si="4"/>
        <v>0</v>
      </c>
    </row>
    <row r="15" spans="1:15" s="563" customFormat="1" ht="15" customHeight="1" thickBot="1" x14ac:dyDescent="0.3">
      <c r="A15" s="557">
        <v>8</v>
      </c>
      <c r="B15" s="558">
        <v>10086</v>
      </c>
      <c r="C15" s="559" t="s">
        <v>112</v>
      </c>
      <c r="D15" s="560">
        <v>30</v>
      </c>
      <c r="E15" s="561">
        <v>3</v>
      </c>
      <c r="F15" s="561">
        <v>16</v>
      </c>
      <c r="G15" s="561">
        <v>11</v>
      </c>
      <c r="H15" s="561"/>
      <c r="I15" s="562">
        <f t="shared" si="5"/>
        <v>3.7333333333333334</v>
      </c>
      <c r="K15" s="101">
        <f t="shared" si="1"/>
        <v>30</v>
      </c>
      <c r="L15" s="102">
        <f t="shared" si="6"/>
        <v>19</v>
      </c>
      <c r="M15" s="103">
        <f t="shared" si="2"/>
        <v>63.333333333333336</v>
      </c>
      <c r="N15" s="102">
        <f t="shared" si="3"/>
        <v>0</v>
      </c>
      <c r="O15" s="104">
        <f t="shared" si="4"/>
        <v>0</v>
      </c>
    </row>
    <row r="16" spans="1:15" s="563" customFormat="1" ht="15" customHeight="1" thickBot="1" x14ac:dyDescent="0.3">
      <c r="A16" s="552"/>
      <c r="B16" s="567"/>
      <c r="C16" s="568" t="s">
        <v>102</v>
      </c>
      <c r="D16" s="569">
        <f>SUM(D17:D28)</f>
        <v>483</v>
      </c>
      <c r="E16" s="570">
        <f t="shared" ref="E16:H16" si="7">SUM(E17:E28)</f>
        <v>59</v>
      </c>
      <c r="F16" s="570">
        <f t="shared" si="7"/>
        <v>234</v>
      </c>
      <c r="G16" s="570">
        <f t="shared" si="7"/>
        <v>184</v>
      </c>
      <c r="H16" s="570">
        <f t="shared" si="7"/>
        <v>6</v>
      </c>
      <c r="I16" s="571">
        <f>AVERAGE(I17:I28)</f>
        <v>3.7269436356865815</v>
      </c>
      <c r="K16" s="452">
        <f t="shared" si="1"/>
        <v>483</v>
      </c>
      <c r="L16" s="453">
        <f t="shared" si="6"/>
        <v>293</v>
      </c>
      <c r="M16" s="462">
        <f t="shared" si="2"/>
        <v>60.662525879917183</v>
      </c>
      <c r="N16" s="453">
        <f t="shared" si="3"/>
        <v>6</v>
      </c>
      <c r="O16" s="460">
        <f t="shared" si="4"/>
        <v>1.2422360248447204</v>
      </c>
    </row>
    <row r="17" spans="1:15" s="563" customFormat="1" ht="15" customHeight="1" x14ac:dyDescent="0.25">
      <c r="A17" s="572">
        <v>1</v>
      </c>
      <c r="B17" s="573">
        <v>20040</v>
      </c>
      <c r="C17" s="574" t="s">
        <v>11</v>
      </c>
      <c r="D17" s="575">
        <v>33</v>
      </c>
      <c r="E17" s="576"/>
      <c r="F17" s="576">
        <v>17</v>
      </c>
      <c r="G17" s="576">
        <v>16</v>
      </c>
      <c r="H17" s="576"/>
      <c r="I17" s="577">
        <f t="shared" ref="I17:I27" si="8">(H17*2+G17*3+F17*4+E17*5)/D17</f>
        <v>3.5151515151515151</v>
      </c>
      <c r="K17" s="93">
        <f t="shared" si="1"/>
        <v>33</v>
      </c>
      <c r="L17" s="94">
        <f t="shared" si="6"/>
        <v>17</v>
      </c>
      <c r="M17" s="95">
        <f t="shared" si="2"/>
        <v>51.515151515151516</v>
      </c>
      <c r="N17" s="94">
        <f t="shared" si="3"/>
        <v>0</v>
      </c>
      <c r="O17" s="96">
        <f t="shared" si="4"/>
        <v>0</v>
      </c>
    </row>
    <row r="18" spans="1:15" s="563" customFormat="1" ht="15" customHeight="1" x14ac:dyDescent="0.25">
      <c r="A18" s="578">
        <v>2</v>
      </c>
      <c r="B18" s="579">
        <v>20061</v>
      </c>
      <c r="C18" s="580" t="s">
        <v>13</v>
      </c>
      <c r="D18" s="581">
        <v>17</v>
      </c>
      <c r="E18" s="582">
        <v>5</v>
      </c>
      <c r="F18" s="582">
        <v>5</v>
      </c>
      <c r="G18" s="582">
        <v>7</v>
      </c>
      <c r="H18" s="582"/>
      <c r="I18" s="583">
        <f t="shared" si="8"/>
        <v>3.8823529411764706</v>
      </c>
      <c r="K18" s="97">
        <f t="shared" si="1"/>
        <v>17</v>
      </c>
      <c r="L18" s="98">
        <f t="shared" si="6"/>
        <v>10</v>
      </c>
      <c r="M18" s="99">
        <f t="shared" si="2"/>
        <v>58.823529411764703</v>
      </c>
      <c r="N18" s="98">
        <f t="shared" si="3"/>
        <v>0</v>
      </c>
      <c r="O18" s="100">
        <f t="shared" si="4"/>
        <v>0</v>
      </c>
    </row>
    <row r="19" spans="1:15" s="563" customFormat="1" ht="15" customHeight="1" x14ac:dyDescent="0.25">
      <c r="A19" s="578">
        <v>3</v>
      </c>
      <c r="B19" s="579">
        <v>21020</v>
      </c>
      <c r="C19" s="580" t="s">
        <v>21</v>
      </c>
      <c r="D19" s="581">
        <v>47</v>
      </c>
      <c r="E19" s="582">
        <v>7</v>
      </c>
      <c r="F19" s="582">
        <v>27</v>
      </c>
      <c r="G19" s="582">
        <v>12</v>
      </c>
      <c r="H19" s="582">
        <v>1</v>
      </c>
      <c r="I19" s="583">
        <f t="shared" si="8"/>
        <v>3.8510638297872339</v>
      </c>
      <c r="K19" s="97">
        <f t="shared" si="1"/>
        <v>47</v>
      </c>
      <c r="L19" s="98">
        <f t="shared" si="6"/>
        <v>34</v>
      </c>
      <c r="M19" s="99">
        <f t="shared" si="2"/>
        <v>72.340425531914889</v>
      </c>
      <c r="N19" s="98">
        <f t="shared" si="3"/>
        <v>1</v>
      </c>
      <c r="O19" s="100">
        <f t="shared" si="4"/>
        <v>2.1276595744680851</v>
      </c>
    </row>
    <row r="20" spans="1:15" s="563" customFormat="1" ht="15" customHeight="1" x14ac:dyDescent="0.25">
      <c r="A20" s="578">
        <v>4</v>
      </c>
      <c r="B20" s="579">
        <v>20060</v>
      </c>
      <c r="C20" s="580" t="s">
        <v>152</v>
      </c>
      <c r="D20" s="581">
        <v>57</v>
      </c>
      <c r="E20" s="582">
        <v>6</v>
      </c>
      <c r="F20" s="582">
        <v>41</v>
      </c>
      <c r="G20" s="582">
        <v>10</v>
      </c>
      <c r="H20" s="582"/>
      <c r="I20" s="583">
        <f t="shared" si="8"/>
        <v>3.9298245614035086</v>
      </c>
      <c r="K20" s="97">
        <f t="shared" si="1"/>
        <v>57</v>
      </c>
      <c r="L20" s="98">
        <f t="shared" si="6"/>
        <v>47</v>
      </c>
      <c r="M20" s="99">
        <f t="shared" si="2"/>
        <v>82.456140350877192</v>
      </c>
      <c r="N20" s="98">
        <f t="shared" si="3"/>
        <v>0</v>
      </c>
      <c r="O20" s="100">
        <f t="shared" si="4"/>
        <v>0</v>
      </c>
    </row>
    <row r="21" spans="1:15" s="563" customFormat="1" ht="15" customHeight="1" x14ac:dyDescent="0.25">
      <c r="A21" s="578">
        <v>5</v>
      </c>
      <c r="B21" s="579">
        <v>20400</v>
      </c>
      <c r="C21" s="580" t="s">
        <v>15</v>
      </c>
      <c r="D21" s="581">
        <v>27</v>
      </c>
      <c r="E21" s="582">
        <v>5</v>
      </c>
      <c r="F21" s="582">
        <v>15</v>
      </c>
      <c r="G21" s="582">
        <v>7</v>
      </c>
      <c r="H21" s="582"/>
      <c r="I21" s="583">
        <f t="shared" si="8"/>
        <v>3.925925925925926</v>
      </c>
      <c r="K21" s="97">
        <f t="shared" si="1"/>
        <v>27</v>
      </c>
      <c r="L21" s="98">
        <f t="shared" si="6"/>
        <v>20</v>
      </c>
      <c r="M21" s="99">
        <f t="shared" si="2"/>
        <v>74.074074074074076</v>
      </c>
      <c r="N21" s="98">
        <f t="shared" si="3"/>
        <v>0</v>
      </c>
      <c r="O21" s="100">
        <f t="shared" si="4"/>
        <v>0</v>
      </c>
    </row>
    <row r="22" spans="1:15" s="563" customFormat="1" ht="15" customHeight="1" x14ac:dyDescent="0.25">
      <c r="A22" s="578">
        <v>6</v>
      </c>
      <c r="B22" s="579">
        <v>20080</v>
      </c>
      <c r="C22" s="580" t="s">
        <v>153</v>
      </c>
      <c r="D22" s="581">
        <v>46</v>
      </c>
      <c r="E22" s="582">
        <v>4</v>
      </c>
      <c r="F22" s="582">
        <v>21</v>
      </c>
      <c r="G22" s="582">
        <v>20</v>
      </c>
      <c r="H22" s="582">
        <v>1</v>
      </c>
      <c r="I22" s="583">
        <f t="shared" si="8"/>
        <v>3.6086956521739131</v>
      </c>
      <c r="K22" s="97">
        <f t="shared" si="1"/>
        <v>46</v>
      </c>
      <c r="L22" s="98">
        <f t="shared" si="6"/>
        <v>25</v>
      </c>
      <c r="M22" s="99">
        <f t="shared" si="2"/>
        <v>54.347826086956523</v>
      </c>
      <c r="N22" s="98">
        <f t="shared" si="3"/>
        <v>1</v>
      </c>
      <c r="O22" s="100">
        <f t="shared" si="4"/>
        <v>2.1739130434782608</v>
      </c>
    </row>
    <row r="23" spans="1:15" s="563" customFormat="1" ht="15" customHeight="1" x14ac:dyDescent="0.25">
      <c r="A23" s="578">
        <v>7</v>
      </c>
      <c r="B23" s="579">
        <v>20460</v>
      </c>
      <c r="C23" s="580" t="s">
        <v>154</v>
      </c>
      <c r="D23" s="581">
        <v>46</v>
      </c>
      <c r="E23" s="582">
        <v>9</v>
      </c>
      <c r="F23" s="582">
        <v>23</v>
      </c>
      <c r="G23" s="582">
        <v>14</v>
      </c>
      <c r="H23" s="582"/>
      <c r="I23" s="583">
        <f t="shared" si="8"/>
        <v>3.8913043478260869</v>
      </c>
      <c r="K23" s="97">
        <f t="shared" si="1"/>
        <v>46</v>
      </c>
      <c r="L23" s="98">
        <f t="shared" si="6"/>
        <v>32</v>
      </c>
      <c r="M23" s="99">
        <f t="shared" si="2"/>
        <v>69.565217391304344</v>
      </c>
      <c r="N23" s="98">
        <f t="shared" si="3"/>
        <v>0</v>
      </c>
      <c r="O23" s="100">
        <f t="shared" si="4"/>
        <v>0</v>
      </c>
    </row>
    <row r="24" spans="1:15" s="563" customFormat="1" ht="15" customHeight="1" x14ac:dyDescent="0.25">
      <c r="A24" s="578">
        <v>8</v>
      </c>
      <c r="B24" s="579">
        <v>20550</v>
      </c>
      <c r="C24" s="580" t="s">
        <v>17</v>
      </c>
      <c r="D24" s="581">
        <v>38</v>
      </c>
      <c r="E24" s="582">
        <v>5</v>
      </c>
      <c r="F24" s="582">
        <v>13</v>
      </c>
      <c r="G24" s="582">
        <v>20</v>
      </c>
      <c r="H24" s="582"/>
      <c r="I24" s="583">
        <f t="shared" si="8"/>
        <v>3.6052631578947367</v>
      </c>
      <c r="K24" s="97">
        <f t="shared" si="1"/>
        <v>38</v>
      </c>
      <c r="L24" s="98">
        <f t="shared" si="6"/>
        <v>18</v>
      </c>
      <c r="M24" s="99">
        <f t="shared" si="2"/>
        <v>47.368421052631582</v>
      </c>
      <c r="N24" s="98">
        <f t="shared" si="3"/>
        <v>0</v>
      </c>
      <c r="O24" s="100">
        <f t="shared" si="4"/>
        <v>0</v>
      </c>
    </row>
    <row r="25" spans="1:15" s="563" customFormat="1" ht="15" customHeight="1" x14ac:dyDescent="0.25">
      <c r="A25" s="578">
        <v>9</v>
      </c>
      <c r="B25" s="579">
        <v>20630</v>
      </c>
      <c r="C25" s="580" t="s">
        <v>18</v>
      </c>
      <c r="D25" s="581">
        <v>13</v>
      </c>
      <c r="E25" s="582">
        <v>1</v>
      </c>
      <c r="F25" s="582">
        <v>4</v>
      </c>
      <c r="G25" s="582">
        <v>8</v>
      </c>
      <c r="H25" s="582"/>
      <c r="I25" s="583">
        <f t="shared" si="8"/>
        <v>3.4615384615384617</v>
      </c>
      <c r="K25" s="97">
        <f t="shared" si="1"/>
        <v>13</v>
      </c>
      <c r="L25" s="98">
        <f t="shared" si="6"/>
        <v>5</v>
      </c>
      <c r="M25" s="99">
        <f t="shared" si="2"/>
        <v>38.46153846153846</v>
      </c>
      <c r="N25" s="111">
        <f t="shared" si="3"/>
        <v>0</v>
      </c>
      <c r="O25" s="100">
        <f t="shared" si="4"/>
        <v>0</v>
      </c>
    </row>
    <row r="26" spans="1:15" s="563" customFormat="1" ht="15" customHeight="1" x14ac:dyDescent="0.25">
      <c r="A26" s="584">
        <v>10</v>
      </c>
      <c r="B26" s="585">
        <v>20810</v>
      </c>
      <c r="C26" s="574" t="s">
        <v>155</v>
      </c>
      <c r="D26" s="586">
        <v>57</v>
      </c>
      <c r="E26" s="587">
        <v>1</v>
      </c>
      <c r="F26" s="587">
        <v>13</v>
      </c>
      <c r="G26" s="587">
        <v>39</v>
      </c>
      <c r="H26" s="587">
        <v>4</v>
      </c>
      <c r="I26" s="588">
        <f t="shared" si="8"/>
        <v>3.192982456140351</v>
      </c>
      <c r="K26" s="97">
        <f t="shared" si="1"/>
        <v>57</v>
      </c>
      <c r="L26" s="98">
        <f t="shared" si="6"/>
        <v>14</v>
      </c>
      <c r="M26" s="99">
        <f t="shared" si="2"/>
        <v>24.561403508771932</v>
      </c>
      <c r="N26" s="111">
        <f t="shared" si="3"/>
        <v>4</v>
      </c>
      <c r="O26" s="100">
        <f t="shared" si="4"/>
        <v>7.0175438596491224</v>
      </c>
    </row>
    <row r="27" spans="1:15" s="563" customFormat="1" ht="15" customHeight="1" x14ac:dyDescent="0.25">
      <c r="A27" s="557">
        <v>11</v>
      </c>
      <c r="B27" s="558">
        <v>20900</v>
      </c>
      <c r="C27" s="589" t="s">
        <v>156</v>
      </c>
      <c r="D27" s="560">
        <v>77</v>
      </c>
      <c r="E27" s="561">
        <v>12</v>
      </c>
      <c r="F27" s="561">
        <v>36</v>
      </c>
      <c r="G27" s="561">
        <v>29</v>
      </c>
      <c r="H27" s="590"/>
      <c r="I27" s="562">
        <f t="shared" si="8"/>
        <v>3.779220779220779</v>
      </c>
      <c r="K27" s="97">
        <f t="shared" si="1"/>
        <v>77</v>
      </c>
      <c r="L27" s="98">
        <f t="shared" si="6"/>
        <v>48</v>
      </c>
      <c r="M27" s="99">
        <f t="shared" si="2"/>
        <v>62.337662337662337</v>
      </c>
      <c r="N27" s="111">
        <f t="shared" si="3"/>
        <v>0</v>
      </c>
      <c r="O27" s="100">
        <f t="shared" si="4"/>
        <v>0</v>
      </c>
    </row>
    <row r="28" spans="1:15" s="563" customFormat="1" ht="15" customHeight="1" thickBot="1" x14ac:dyDescent="0.3">
      <c r="A28" s="557">
        <v>12</v>
      </c>
      <c r="B28" s="564">
        <v>21349</v>
      </c>
      <c r="C28" s="589" t="s">
        <v>157</v>
      </c>
      <c r="D28" s="560">
        <v>25</v>
      </c>
      <c r="E28" s="561">
        <v>4</v>
      </c>
      <c r="F28" s="561">
        <v>19</v>
      </c>
      <c r="G28" s="561">
        <v>2</v>
      </c>
      <c r="H28" s="591"/>
      <c r="I28" s="562">
        <f>(H28*2+G28*3+F28*4+E28*5)/D28</f>
        <v>4.08</v>
      </c>
      <c r="K28" s="97">
        <f t="shared" si="1"/>
        <v>25</v>
      </c>
      <c r="L28" s="98">
        <f t="shared" si="6"/>
        <v>23</v>
      </c>
      <c r="M28" s="99">
        <f t="shared" si="2"/>
        <v>92</v>
      </c>
      <c r="N28" s="111">
        <f t="shared" si="3"/>
        <v>0</v>
      </c>
      <c r="O28" s="100">
        <f t="shared" si="4"/>
        <v>0</v>
      </c>
    </row>
    <row r="29" spans="1:15" s="563" customFormat="1" ht="15" customHeight="1" thickBot="1" x14ac:dyDescent="0.3">
      <c r="A29" s="552"/>
      <c r="B29" s="567"/>
      <c r="C29" s="568" t="s">
        <v>103</v>
      </c>
      <c r="D29" s="569">
        <f>SUM(D30:D46)</f>
        <v>510</v>
      </c>
      <c r="E29" s="570">
        <f>SUM(E30:E46)</f>
        <v>60</v>
      </c>
      <c r="F29" s="570">
        <f>SUM(F30:F46)</f>
        <v>251</v>
      </c>
      <c r="G29" s="570">
        <f>SUM(G30:G46)</f>
        <v>193</v>
      </c>
      <c r="H29" s="570">
        <f>SUM(H30:H46)</f>
        <v>6</v>
      </c>
      <c r="I29" s="571">
        <f>AVERAGE(I30:I46)</f>
        <v>3.6758072066645191</v>
      </c>
      <c r="K29" s="452">
        <f t="shared" si="1"/>
        <v>510</v>
      </c>
      <c r="L29" s="453">
        <f t="shared" si="6"/>
        <v>311</v>
      </c>
      <c r="M29" s="462">
        <f t="shared" si="2"/>
        <v>60.980392156862742</v>
      </c>
      <c r="N29" s="453">
        <f t="shared" si="3"/>
        <v>6</v>
      </c>
      <c r="O29" s="460">
        <f t="shared" si="4"/>
        <v>1.1764705882352942</v>
      </c>
    </row>
    <row r="30" spans="1:15" s="563" customFormat="1" ht="15" customHeight="1" x14ac:dyDescent="0.25">
      <c r="A30" s="572">
        <v>1</v>
      </c>
      <c r="B30" s="573">
        <v>30070</v>
      </c>
      <c r="C30" s="574" t="s">
        <v>24</v>
      </c>
      <c r="D30" s="575">
        <v>33</v>
      </c>
      <c r="E30" s="576">
        <v>6</v>
      </c>
      <c r="F30" s="576">
        <v>24</v>
      </c>
      <c r="G30" s="576">
        <v>3</v>
      </c>
      <c r="H30" s="576"/>
      <c r="I30" s="577">
        <f t="shared" ref="I30:I46" si="9">(H30*2+G30*3+F30*4+E30*5)/D30</f>
        <v>4.0909090909090908</v>
      </c>
      <c r="K30" s="93">
        <f t="shared" si="1"/>
        <v>33</v>
      </c>
      <c r="L30" s="94">
        <f t="shared" si="6"/>
        <v>30</v>
      </c>
      <c r="M30" s="95">
        <f t="shared" si="2"/>
        <v>90.909090909090907</v>
      </c>
      <c r="N30" s="94">
        <f t="shared" si="3"/>
        <v>0</v>
      </c>
      <c r="O30" s="96">
        <f t="shared" si="4"/>
        <v>0</v>
      </c>
    </row>
    <row r="31" spans="1:15" s="563" customFormat="1" ht="15" customHeight="1" x14ac:dyDescent="0.25">
      <c r="A31" s="578">
        <v>2</v>
      </c>
      <c r="B31" s="579">
        <v>30480</v>
      </c>
      <c r="C31" s="580" t="s">
        <v>158</v>
      </c>
      <c r="D31" s="581">
        <v>44</v>
      </c>
      <c r="E31" s="582">
        <v>5</v>
      </c>
      <c r="F31" s="582">
        <v>20</v>
      </c>
      <c r="G31" s="582">
        <v>19</v>
      </c>
      <c r="H31" s="582"/>
      <c r="I31" s="583">
        <f t="shared" si="9"/>
        <v>3.6818181818181817</v>
      </c>
      <c r="K31" s="97">
        <f t="shared" si="1"/>
        <v>44</v>
      </c>
      <c r="L31" s="98">
        <f t="shared" si="6"/>
        <v>25</v>
      </c>
      <c r="M31" s="99">
        <f t="shared" si="2"/>
        <v>56.81818181818182</v>
      </c>
      <c r="N31" s="98">
        <f t="shared" si="3"/>
        <v>0</v>
      </c>
      <c r="O31" s="100">
        <f t="shared" si="4"/>
        <v>0</v>
      </c>
    </row>
    <row r="32" spans="1:15" s="563" customFormat="1" ht="15" customHeight="1" x14ac:dyDescent="0.25">
      <c r="A32" s="578">
        <v>3</v>
      </c>
      <c r="B32" s="579">
        <v>30460</v>
      </c>
      <c r="C32" s="580" t="s">
        <v>29</v>
      </c>
      <c r="D32" s="581">
        <v>52</v>
      </c>
      <c r="E32" s="582">
        <v>10</v>
      </c>
      <c r="F32" s="582">
        <v>25</v>
      </c>
      <c r="G32" s="582">
        <v>17</v>
      </c>
      <c r="H32" s="582"/>
      <c r="I32" s="583">
        <f t="shared" si="9"/>
        <v>3.8653846153846154</v>
      </c>
      <c r="K32" s="97">
        <f t="shared" si="1"/>
        <v>52</v>
      </c>
      <c r="L32" s="98">
        <f t="shared" si="6"/>
        <v>35</v>
      </c>
      <c r="M32" s="99">
        <f t="shared" si="2"/>
        <v>67.307692307692307</v>
      </c>
      <c r="N32" s="98">
        <f t="shared" si="3"/>
        <v>0</v>
      </c>
      <c r="O32" s="100">
        <f t="shared" si="4"/>
        <v>0</v>
      </c>
    </row>
    <row r="33" spans="1:15" s="563" customFormat="1" ht="15" customHeight="1" x14ac:dyDescent="0.25">
      <c r="A33" s="578">
        <v>4</v>
      </c>
      <c r="B33" s="579">
        <v>30030</v>
      </c>
      <c r="C33" s="580" t="s">
        <v>159</v>
      </c>
      <c r="D33" s="581">
        <v>48</v>
      </c>
      <c r="E33" s="582">
        <v>9</v>
      </c>
      <c r="F33" s="582">
        <v>23</v>
      </c>
      <c r="G33" s="582">
        <v>16</v>
      </c>
      <c r="H33" s="582"/>
      <c r="I33" s="583">
        <f t="shared" si="9"/>
        <v>3.8541666666666665</v>
      </c>
      <c r="K33" s="97">
        <f t="shared" si="1"/>
        <v>48</v>
      </c>
      <c r="L33" s="98">
        <f t="shared" si="6"/>
        <v>32</v>
      </c>
      <c r="M33" s="99">
        <f t="shared" si="2"/>
        <v>66.666666666666671</v>
      </c>
      <c r="N33" s="98">
        <f t="shared" si="3"/>
        <v>0</v>
      </c>
      <c r="O33" s="100">
        <f t="shared" si="4"/>
        <v>0</v>
      </c>
    </row>
    <row r="34" spans="1:15" s="563" customFormat="1" ht="15" customHeight="1" x14ac:dyDescent="0.25">
      <c r="A34" s="578">
        <v>5</v>
      </c>
      <c r="B34" s="579">
        <v>31000</v>
      </c>
      <c r="C34" s="580" t="s">
        <v>37</v>
      </c>
      <c r="D34" s="581">
        <v>38</v>
      </c>
      <c r="E34" s="582">
        <v>4</v>
      </c>
      <c r="F34" s="582">
        <v>26</v>
      </c>
      <c r="G34" s="582">
        <v>8</v>
      </c>
      <c r="H34" s="582"/>
      <c r="I34" s="583">
        <f t="shared" si="9"/>
        <v>3.8947368421052633</v>
      </c>
      <c r="K34" s="97">
        <f t="shared" si="1"/>
        <v>38</v>
      </c>
      <c r="L34" s="98">
        <f t="shared" si="6"/>
        <v>30</v>
      </c>
      <c r="M34" s="99">
        <f t="shared" si="2"/>
        <v>78.94736842105263</v>
      </c>
      <c r="N34" s="98">
        <f t="shared" si="3"/>
        <v>0</v>
      </c>
      <c r="O34" s="100">
        <f t="shared" si="4"/>
        <v>0</v>
      </c>
    </row>
    <row r="35" spans="1:15" s="563" customFormat="1" ht="15" customHeight="1" x14ac:dyDescent="0.25">
      <c r="A35" s="578">
        <v>6</v>
      </c>
      <c r="B35" s="579">
        <v>30130</v>
      </c>
      <c r="C35" s="580" t="s">
        <v>25</v>
      </c>
      <c r="D35" s="581">
        <v>30</v>
      </c>
      <c r="E35" s="582">
        <v>2</v>
      </c>
      <c r="F35" s="582">
        <v>8</v>
      </c>
      <c r="G35" s="582">
        <v>20</v>
      </c>
      <c r="H35" s="582"/>
      <c r="I35" s="583">
        <f t="shared" si="9"/>
        <v>3.4</v>
      </c>
      <c r="K35" s="97">
        <f t="shared" si="1"/>
        <v>30</v>
      </c>
      <c r="L35" s="98">
        <f t="shared" si="6"/>
        <v>10</v>
      </c>
      <c r="M35" s="99">
        <f t="shared" si="2"/>
        <v>33.333333333333336</v>
      </c>
      <c r="N35" s="98">
        <f t="shared" si="3"/>
        <v>0</v>
      </c>
      <c r="O35" s="100">
        <f t="shared" si="4"/>
        <v>0</v>
      </c>
    </row>
    <row r="36" spans="1:15" s="563" customFormat="1" ht="15" customHeight="1" x14ac:dyDescent="0.25">
      <c r="A36" s="578">
        <v>7</v>
      </c>
      <c r="B36" s="579">
        <v>30160</v>
      </c>
      <c r="C36" s="580" t="s">
        <v>160</v>
      </c>
      <c r="D36" s="581">
        <v>6</v>
      </c>
      <c r="E36" s="582"/>
      <c r="F36" s="582">
        <v>5</v>
      </c>
      <c r="G36" s="582">
        <v>1</v>
      </c>
      <c r="H36" s="582"/>
      <c r="I36" s="583">
        <f t="shared" si="9"/>
        <v>3.8333333333333335</v>
      </c>
      <c r="K36" s="97">
        <f t="shared" si="1"/>
        <v>6</v>
      </c>
      <c r="L36" s="98">
        <f t="shared" si="6"/>
        <v>5</v>
      </c>
      <c r="M36" s="99">
        <f t="shared" si="2"/>
        <v>83.333333333333329</v>
      </c>
      <c r="N36" s="111">
        <f t="shared" si="3"/>
        <v>0</v>
      </c>
      <c r="O36" s="100">
        <f t="shared" si="4"/>
        <v>0</v>
      </c>
    </row>
    <row r="37" spans="1:15" s="563" customFormat="1" ht="15" customHeight="1" x14ac:dyDescent="0.25">
      <c r="A37" s="578">
        <v>8</v>
      </c>
      <c r="B37" s="579">
        <v>30310</v>
      </c>
      <c r="C37" s="580" t="s">
        <v>27</v>
      </c>
      <c r="D37" s="581">
        <v>20</v>
      </c>
      <c r="E37" s="582">
        <v>1</v>
      </c>
      <c r="F37" s="582">
        <v>6</v>
      </c>
      <c r="G37" s="582">
        <v>10</v>
      </c>
      <c r="H37" s="582">
        <v>3</v>
      </c>
      <c r="I37" s="583">
        <f t="shared" si="9"/>
        <v>3.25</v>
      </c>
      <c r="K37" s="97">
        <f t="shared" si="1"/>
        <v>20</v>
      </c>
      <c r="L37" s="98">
        <f t="shared" si="6"/>
        <v>7</v>
      </c>
      <c r="M37" s="99">
        <f t="shared" si="2"/>
        <v>35</v>
      </c>
      <c r="N37" s="111">
        <f t="shared" si="3"/>
        <v>3</v>
      </c>
      <c r="O37" s="100">
        <f t="shared" si="4"/>
        <v>15</v>
      </c>
    </row>
    <row r="38" spans="1:15" s="563" customFormat="1" ht="15" customHeight="1" x14ac:dyDescent="0.25">
      <c r="A38" s="578">
        <v>9</v>
      </c>
      <c r="B38" s="579">
        <v>30440</v>
      </c>
      <c r="C38" s="580" t="s">
        <v>28</v>
      </c>
      <c r="D38" s="581">
        <v>13</v>
      </c>
      <c r="E38" s="582">
        <v>2</v>
      </c>
      <c r="F38" s="582">
        <v>5</v>
      </c>
      <c r="G38" s="582">
        <v>5</v>
      </c>
      <c r="H38" s="582">
        <v>1</v>
      </c>
      <c r="I38" s="583">
        <f t="shared" si="9"/>
        <v>3.6153846153846154</v>
      </c>
      <c r="K38" s="97">
        <f t="shared" si="1"/>
        <v>13</v>
      </c>
      <c r="L38" s="98">
        <f t="shared" si="6"/>
        <v>7</v>
      </c>
      <c r="M38" s="99">
        <f t="shared" si="2"/>
        <v>53.846153846153847</v>
      </c>
      <c r="N38" s="111">
        <f t="shared" si="3"/>
        <v>1</v>
      </c>
      <c r="O38" s="100">
        <f t="shared" si="4"/>
        <v>7.6923076923076925</v>
      </c>
    </row>
    <row r="39" spans="1:15" s="563" customFormat="1" ht="15" customHeight="1" x14ac:dyDescent="0.25">
      <c r="A39" s="578">
        <v>10</v>
      </c>
      <c r="B39" s="579">
        <v>30500</v>
      </c>
      <c r="C39" s="580" t="s">
        <v>161</v>
      </c>
      <c r="D39" s="581">
        <v>10</v>
      </c>
      <c r="E39" s="582"/>
      <c r="F39" s="582">
        <v>3</v>
      </c>
      <c r="G39" s="582">
        <v>6</v>
      </c>
      <c r="H39" s="582">
        <v>1</v>
      </c>
      <c r="I39" s="583">
        <f t="shared" si="9"/>
        <v>3.2</v>
      </c>
      <c r="K39" s="97">
        <f t="shared" si="1"/>
        <v>10</v>
      </c>
      <c r="L39" s="98">
        <f t="shared" si="6"/>
        <v>3</v>
      </c>
      <c r="M39" s="99">
        <f t="shared" si="2"/>
        <v>30</v>
      </c>
      <c r="N39" s="111">
        <f t="shared" si="3"/>
        <v>1</v>
      </c>
      <c r="O39" s="100">
        <f t="shared" si="4"/>
        <v>10</v>
      </c>
    </row>
    <row r="40" spans="1:15" s="563" customFormat="1" ht="15" customHeight="1" x14ac:dyDescent="0.25">
      <c r="A40" s="578">
        <v>11</v>
      </c>
      <c r="B40" s="579">
        <v>30530</v>
      </c>
      <c r="C40" s="580" t="s">
        <v>162</v>
      </c>
      <c r="D40" s="581">
        <v>66</v>
      </c>
      <c r="E40" s="582">
        <v>2</v>
      </c>
      <c r="F40" s="582">
        <v>35</v>
      </c>
      <c r="G40" s="582">
        <v>28</v>
      </c>
      <c r="H40" s="582">
        <v>1</v>
      </c>
      <c r="I40" s="583">
        <f t="shared" si="9"/>
        <v>3.5757575757575757</v>
      </c>
      <c r="K40" s="97">
        <f t="shared" si="1"/>
        <v>66</v>
      </c>
      <c r="L40" s="98">
        <f t="shared" si="6"/>
        <v>37</v>
      </c>
      <c r="M40" s="99">
        <f t="shared" si="2"/>
        <v>56.060606060606062</v>
      </c>
      <c r="N40" s="111">
        <f t="shared" si="3"/>
        <v>1</v>
      </c>
      <c r="O40" s="100">
        <f t="shared" si="4"/>
        <v>1.5151515151515151</v>
      </c>
    </row>
    <row r="41" spans="1:15" s="563" customFormat="1" ht="15" customHeight="1" x14ac:dyDescent="0.25">
      <c r="A41" s="578">
        <v>12</v>
      </c>
      <c r="B41" s="579">
        <v>30640</v>
      </c>
      <c r="C41" s="580" t="s">
        <v>32</v>
      </c>
      <c r="D41" s="581">
        <v>34</v>
      </c>
      <c r="E41" s="582">
        <v>8</v>
      </c>
      <c r="F41" s="582">
        <v>17</v>
      </c>
      <c r="G41" s="582">
        <v>9</v>
      </c>
      <c r="H41" s="582"/>
      <c r="I41" s="583">
        <f t="shared" si="9"/>
        <v>3.9705882352941178</v>
      </c>
      <c r="K41" s="97">
        <f t="shared" si="1"/>
        <v>34</v>
      </c>
      <c r="L41" s="98">
        <f t="shared" si="6"/>
        <v>25</v>
      </c>
      <c r="M41" s="99">
        <f t="shared" si="2"/>
        <v>73.529411764705884</v>
      </c>
      <c r="N41" s="111">
        <f t="shared" si="3"/>
        <v>0</v>
      </c>
      <c r="O41" s="100">
        <f t="shared" si="4"/>
        <v>0</v>
      </c>
    </row>
    <row r="42" spans="1:15" s="563" customFormat="1" ht="15" customHeight="1" x14ac:dyDescent="0.25">
      <c r="A42" s="578">
        <v>13</v>
      </c>
      <c r="B42" s="579">
        <v>30650</v>
      </c>
      <c r="C42" s="580" t="s">
        <v>163</v>
      </c>
      <c r="D42" s="581">
        <v>18</v>
      </c>
      <c r="E42" s="582">
        <v>3</v>
      </c>
      <c r="F42" s="582">
        <v>9</v>
      </c>
      <c r="G42" s="582">
        <v>6</v>
      </c>
      <c r="H42" s="582"/>
      <c r="I42" s="583">
        <f t="shared" si="9"/>
        <v>3.8333333333333335</v>
      </c>
      <c r="K42" s="97">
        <f t="shared" si="1"/>
        <v>18</v>
      </c>
      <c r="L42" s="98">
        <f t="shared" si="6"/>
        <v>12</v>
      </c>
      <c r="M42" s="99">
        <f t="shared" si="2"/>
        <v>66.666666666666671</v>
      </c>
      <c r="N42" s="98">
        <f t="shared" si="3"/>
        <v>0</v>
      </c>
      <c r="O42" s="100">
        <f t="shared" si="4"/>
        <v>0</v>
      </c>
    </row>
    <row r="43" spans="1:15" s="563" customFormat="1" ht="15" customHeight="1" x14ac:dyDescent="0.25">
      <c r="A43" s="578">
        <v>14</v>
      </c>
      <c r="B43" s="579">
        <v>30790</v>
      </c>
      <c r="C43" s="580" t="s">
        <v>34</v>
      </c>
      <c r="D43" s="581">
        <v>33</v>
      </c>
      <c r="E43" s="582"/>
      <c r="F43" s="582">
        <v>16</v>
      </c>
      <c r="G43" s="582">
        <v>17</v>
      </c>
      <c r="H43" s="582"/>
      <c r="I43" s="583">
        <f t="shared" si="9"/>
        <v>3.4848484848484849</v>
      </c>
      <c r="K43" s="97">
        <f t="shared" si="1"/>
        <v>33</v>
      </c>
      <c r="L43" s="98">
        <f t="shared" si="6"/>
        <v>16</v>
      </c>
      <c r="M43" s="99">
        <f t="shared" si="2"/>
        <v>48.484848484848484</v>
      </c>
      <c r="N43" s="98">
        <f t="shared" si="3"/>
        <v>0</v>
      </c>
      <c r="O43" s="100">
        <f t="shared" si="4"/>
        <v>0</v>
      </c>
    </row>
    <row r="44" spans="1:15" s="563" customFormat="1" ht="15" customHeight="1" x14ac:dyDescent="0.25">
      <c r="A44" s="578">
        <v>15</v>
      </c>
      <c r="B44" s="579">
        <v>30890</v>
      </c>
      <c r="C44" s="580" t="s">
        <v>164</v>
      </c>
      <c r="D44" s="581">
        <v>13</v>
      </c>
      <c r="E44" s="582"/>
      <c r="F44" s="582">
        <v>7</v>
      </c>
      <c r="G44" s="582">
        <v>6</v>
      </c>
      <c r="H44" s="582"/>
      <c r="I44" s="583">
        <f t="shared" si="9"/>
        <v>3.5384615384615383</v>
      </c>
      <c r="K44" s="97">
        <f t="shared" si="1"/>
        <v>13</v>
      </c>
      <c r="L44" s="98">
        <f t="shared" si="6"/>
        <v>7</v>
      </c>
      <c r="M44" s="99">
        <f t="shared" si="2"/>
        <v>53.846153846153847</v>
      </c>
      <c r="N44" s="111">
        <f t="shared" si="3"/>
        <v>0</v>
      </c>
      <c r="O44" s="100">
        <f t="shared" si="4"/>
        <v>0</v>
      </c>
    </row>
    <row r="45" spans="1:15" s="563" customFormat="1" ht="15" customHeight="1" x14ac:dyDescent="0.25">
      <c r="A45" s="578">
        <v>16</v>
      </c>
      <c r="B45" s="579">
        <v>30940</v>
      </c>
      <c r="C45" s="580" t="s">
        <v>36</v>
      </c>
      <c r="D45" s="581">
        <v>30</v>
      </c>
      <c r="E45" s="582">
        <v>8</v>
      </c>
      <c r="F45" s="582">
        <v>11</v>
      </c>
      <c r="G45" s="582">
        <v>11</v>
      </c>
      <c r="H45" s="582"/>
      <c r="I45" s="583">
        <f t="shared" si="9"/>
        <v>3.9</v>
      </c>
      <c r="K45" s="97">
        <f t="shared" si="1"/>
        <v>30</v>
      </c>
      <c r="L45" s="98">
        <f t="shared" si="6"/>
        <v>19</v>
      </c>
      <c r="M45" s="99">
        <f t="shared" si="2"/>
        <v>63.333333333333336</v>
      </c>
      <c r="N45" s="111">
        <f t="shared" si="3"/>
        <v>0</v>
      </c>
      <c r="O45" s="100">
        <f t="shared" si="4"/>
        <v>0</v>
      </c>
    </row>
    <row r="46" spans="1:15" s="563" customFormat="1" ht="15" customHeight="1" thickBot="1" x14ac:dyDescent="0.3">
      <c r="A46" s="578">
        <v>17</v>
      </c>
      <c r="B46" s="579">
        <v>31480</v>
      </c>
      <c r="C46" s="580" t="s">
        <v>38</v>
      </c>
      <c r="D46" s="581">
        <v>22</v>
      </c>
      <c r="E46" s="582"/>
      <c r="F46" s="582">
        <v>11</v>
      </c>
      <c r="G46" s="582">
        <v>11</v>
      </c>
      <c r="H46" s="582"/>
      <c r="I46" s="583">
        <f t="shared" si="9"/>
        <v>3.5</v>
      </c>
      <c r="K46" s="97">
        <f t="shared" si="1"/>
        <v>22</v>
      </c>
      <c r="L46" s="98">
        <f t="shared" si="6"/>
        <v>11</v>
      </c>
      <c r="M46" s="99">
        <f t="shared" si="2"/>
        <v>50</v>
      </c>
      <c r="N46" s="98">
        <f t="shared" si="3"/>
        <v>0</v>
      </c>
      <c r="O46" s="100">
        <f t="shared" si="4"/>
        <v>0</v>
      </c>
    </row>
    <row r="47" spans="1:15" ht="15" customHeight="1" thickBot="1" x14ac:dyDescent="0.3">
      <c r="A47" s="552"/>
      <c r="B47" s="567"/>
      <c r="C47" s="592" t="s">
        <v>104</v>
      </c>
      <c r="D47" s="569">
        <f>SUM(D48:D66)</f>
        <v>757</v>
      </c>
      <c r="E47" s="570">
        <f>SUM(E48:E66)</f>
        <v>130</v>
      </c>
      <c r="F47" s="570">
        <f>SUM(F48:F66)</f>
        <v>373</v>
      </c>
      <c r="G47" s="570">
        <f>SUM(G48:G66)</f>
        <v>240</v>
      </c>
      <c r="H47" s="570">
        <f>SUM(H48:H66)</f>
        <v>14</v>
      </c>
      <c r="I47" s="571">
        <f>AVERAGE(I48:I66)</f>
        <v>3.8071562280667761</v>
      </c>
      <c r="K47" s="452">
        <f t="shared" si="1"/>
        <v>757</v>
      </c>
      <c r="L47" s="453">
        <f t="shared" si="6"/>
        <v>503</v>
      </c>
      <c r="M47" s="462">
        <f t="shared" si="2"/>
        <v>66.446499339498018</v>
      </c>
      <c r="N47" s="453">
        <f t="shared" si="3"/>
        <v>14</v>
      </c>
      <c r="O47" s="460">
        <f t="shared" si="4"/>
        <v>1.8494055482166447</v>
      </c>
    </row>
    <row r="48" spans="1:15" ht="15" customHeight="1" x14ac:dyDescent="0.25">
      <c r="A48" s="636">
        <v>1</v>
      </c>
      <c r="B48" s="637">
        <v>40010</v>
      </c>
      <c r="C48" s="638" t="s">
        <v>165</v>
      </c>
      <c r="D48" s="639">
        <v>74</v>
      </c>
      <c r="E48" s="640">
        <v>21</v>
      </c>
      <c r="F48" s="640">
        <v>36</v>
      </c>
      <c r="G48" s="640">
        <v>17</v>
      </c>
      <c r="H48" s="640"/>
      <c r="I48" s="641">
        <f t="shared" ref="I48:I66" si="10">(H48*2+G48*3+F48*4+E48*5)/D48</f>
        <v>4.0540540540540544</v>
      </c>
      <c r="K48" s="93">
        <f t="shared" si="1"/>
        <v>74</v>
      </c>
      <c r="L48" s="94">
        <f t="shared" si="6"/>
        <v>57</v>
      </c>
      <c r="M48" s="95">
        <f t="shared" si="2"/>
        <v>77.027027027027032</v>
      </c>
      <c r="N48" s="94">
        <f t="shared" si="3"/>
        <v>0</v>
      </c>
      <c r="O48" s="96">
        <f t="shared" si="4"/>
        <v>0</v>
      </c>
    </row>
    <row r="49" spans="1:15" ht="15" customHeight="1" x14ac:dyDescent="0.25">
      <c r="A49" s="642">
        <v>2</v>
      </c>
      <c r="B49" s="579">
        <v>40030</v>
      </c>
      <c r="C49" s="595" t="s">
        <v>41</v>
      </c>
      <c r="D49" s="581">
        <v>11</v>
      </c>
      <c r="E49" s="582">
        <v>5</v>
      </c>
      <c r="F49" s="582">
        <v>4</v>
      </c>
      <c r="G49" s="582">
        <v>2</v>
      </c>
      <c r="H49" s="582"/>
      <c r="I49" s="643">
        <f t="shared" si="10"/>
        <v>4.2727272727272725</v>
      </c>
      <c r="K49" s="97">
        <f t="shared" si="1"/>
        <v>11</v>
      </c>
      <c r="L49" s="98">
        <f t="shared" si="6"/>
        <v>9</v>
      </c>
      <c r="M49" s="99">
        <f t="shared" si="2"/>
        <v>81.818181818181813</v>
      </c>
      <c r="N49" s="98">
        <f t="shared" si="3"/>
        <v>0</v>
      </c>
      <c r="O49" s="100">
        <f t="shared" si="4"/>
        <v>0</v>
      </c>
    </row>
    <row r="50" spans="1:15" ht="15" customHeight="1" x14ac:dyDescent="0.25">
      <c r="A50" s="642">
        <v>3</v>
      </c>
      <c r="B50" s="579">
        <v>40410</v>
      </c>
      <c r="C50" s="595" t="s">
        <v>48</v>
      </c>
      <c r="D50" s="581">
        <v>91</v>
      </c>
      <c r="E50" s="582">
        <v>25</v>
      </c>
      <c r="F50" s="582">
        <v>53</v>
      </c>
      <c r="G50" s="582">
        <v>13</v>
      </c>
      <c r="H50" s="582"/>
      <c r="I50" s="643">
        <f t="shared" si="10"/>
        <v>4.1318681318681323</v>
      </c>
      <c r="K50" s="97">
        <f t="shared" si="1"/>
        <v>91</v>
      </c>
      <c r="L50" s="98">
        <f t="shared" si="6"/>
        <v>78</v>
      </c>
      <c r="M50" s="99">
        <f t="shared" si="2"/>
        <v>85.714285714285708</v>
      </c>
      <c r="N50" s="98">
        <f t="shared" si="3"/>
        <v>0</v>
      </c>
      <c r="O50" s="100">
        <f t="shared" si="4"/>
        <v>0</v>
      </c>
    </row>
    <row r="51" spans="1:15" ht="15" customHeight="1" x14ac:dyDescent="0.25">
      <c r="A51" s="642">
        <v>4</v>
      </c>
      <c r="B51" s="579">
        <v>40011</v>
      </c>
      <c r="C51" s="595" t="s">
        <v>40</v>
      </c>
      <c r="D51" s="581">
        <v>91</v>
      </c>
      <c r="E51" s="582">
        <v>16</v>
      </c>
      <c r="F51" s="582">
        <v>40</v>
      </c>
      <c r="G51" s="582">
        <v>30</v>
      </c>
      <c r="H51" s="582">
        <v>5</v>
      </c>
      <c r="I51" s="643">
        <f t="shared" si="10"/>
        <v>3.7362637362637363</v>
      </c>
      <c r="K51" s="97">
        <f t="shared" si="1"/>
        <v>91</v>
      </c>
      <c r="L51" s="98">
        <f t="shared" si="6"/>
        <v>56</v>
      </c>
      <c r="M51" s="99">
        <f t="shared" si="2"/>
        <v>61.53846153846154</v>
      </c>
      <c r="N51" s="98">
        <f t="shared" si="3"/>
        <v>5</v>
      </c>
      <c r="O51" s="100">
        <f t="shared" si="4"/>
        <v>5.4945054945054945</v>
      </c>
    </row>
    <row r="52" spans="1:15" ht="15" customHeight="1" x14ac:dyDescent="0.25">
      <c r="A52" s="642">
        <v>5</v>
      </c>
      <c r="B52" s="579">
        <v>40080</v>
      </c>
      <c r="C52" s="595" t="s">
        <v>96</v>
      </c>
      <c r="D52" s="581">
        <v>62</v>
      </c>
      <c r="E52" s="582">
        <v>9</v>
      </c>
      <c r="F52" s="582">
        <v>26</v>
      </c>
      <c r="G52" s="582">
        <v>26</v>
      </c>
      <c r="H52" s="582">
        <v>1</v>
      </c>
      <c r="I52" s="643">
        <f t="shared" si="10"/>
        <v>3.693548387096774</v>
      </c>
      <c r="K52" s="97">
        <f t="shared" si="1"/>
        <v>62</v>
      </c>
      <c r="L52" s="98">
        <f t="shared" si="6"/>
        <v>35</v>
      </c>
      <c r="M52" s="99">
        <f t="shared" si="2"/>
        <v>56.451612903225808</v>
      </c>
      <c r="N52" s="98">
        <f t="shared" si="3"/>
        <v>1</v>
      </c>
      <c r="O52" s="100">
        <f t="shared" si="4"/>
        <v>1.6129032258064515</v>
      </c>
    </row>
    <row r="53" spans="1:15" ht="15" customHeight="1" x14ac:dyDescent="0.25">
      <c r="A53" s="642">
        <v>6</v>
      </c>
      <c r="B53" s="579">
        <v>40100</v>
      </c>
      <c r="C53" s="595" t="s">
        <v>42</v>
      </c>
      <c r="D53" s="581">
        <v>44</v>
      </c>
      <c r="E53" s="582">
        <v>6</v>
      </c>
      <c r="F53" s="582">
        <v>22</v>
      </c>
      <c r="G53" s="582">
        <v>16</v>
      </c>
      <c r="H53" s="582"/>
      <c r="I53" s="643">
        <f t="shared" si="10"/>
        <v>3.7727272727272729</v>
      </c>
      <c r="K53" s="97">
        <f t="shared" si="1"/>
        <v>44</v>
      </c>
      <c r="L53" s="98">
        <f t="shared" si="6"/>
        <v>28</v>
      </c>
      <c r="M53" s="99">
        <f t="shared" si="2"/>
        <v>63.636363636363633</v>
      </c>
      <c r="N53" s="98">
        <f t="shared" si="3"/>
        <v>0</v>
      </c>
      <c r="O53" s="100">
        <f t="shared" si="4"/>
        <v>0</v>
      </c>
    </row>
    <row r="54" spans="1:15" ht="15" customHeight="1" x14ac:dyDescent="0.25">
      <c r="A54" s="642">
        <v>7</v>
      </c>
      <c r="B54" s="579">
        <v>40020</v>
      </c>
      <c r="C54" s="595" t="s">
        <v>110</v>
      </c>
      <c r="D54" s="581"/>
      <c r="E54" s="582"/>
      <c r="F54" s="582"/>
      <c r="G54" s="582"/>
      <c r="H54" s="582"/>
      <c r="I54" s="643"/>
      <c r="K54" s="97"/>
      <c r="L54" s="98"/>
      <c r="M54" s="99"/>
      <c r="N54" s="111"/>
      <c r="O54" s="100"/>
    </row>
    <row r="55" spans="1:15" ht="15" customHeight="1" x14ac:dyDescent="0.25">
      <c r="A55" s="642">
        <v>8</v>
      </c>
      <c r="B55" s="579">
        <v>40031</v>
      </c>
      <c r="C55" s="595" t="s">
        <v>166</v>
      </c>
      <c r="D55" s="581">
        <v>26</v>
      </c>
      <c r="E55" s="582">
        <v>6</v>
      </c>
      <c r="F55" s="582">
        <v>14</v>
      </c>
      <c r="G55" s="582">
        <v>6</v>
      </c>
      <c r="H55" s="582"/>
      <c r="I55" s="643">
        <f t="shared" si="10"/>
        <v>4</v>
      </c>
      <c r="K55" s="97">
        <f t="shared" si="1"/>
        <v>26</v>
      </c>
      <c r="L55" s="98">
        <f t="shared" si="6"/>
        <v>20</v>
      </c>
      <c r="M55" s="99">
        <f t="shared" si="2"/>
        <v>76.92307692307692</v>
      </c>
      <c r="N55" s="98">
        <f t="shared" si="3"/>
        <v>0</v>
      </c>
      <c r="O55" s="100">
        <f t="shared" si="4"/>
        <v>0</v>
      </c>
    </row>
    <row r="56" spans="1:15" ht="15" customHeight="1" x14ac:dyDescent="0.25">
      <c r="A56" s="642">
        <v>9</v>
      </c>
      <c r="B56" s="579">
        <v>40210</v>
      </c>
      <c r="C56" s="595" t="s">
        <v>44</v>
      </c>
      <c r="D56" s="581">
        <v>26</v>
      </c>
      <c r="E56" s="582">
        <v>1</v>
      </c>
      <c r="F56" s="582">
        <v>10</v>
      </c>
      <c r="G56" s="582">
        <v>14</v>
      </c>
      <c r="H56" s="582">
        <v>1</v>
      </c>
      <c r="I56" s="643">
        <f t="shared" si="10"/>
        <v>3.4230769230769229</v>
      </c>
      <c r="K56" s="97">
        <f t="shared" si="1"/>
        <v>26</v>
      </c>
      <c r="L56" s="98">
        <f t="shared" si="6"/>
        <v>11</v>
      </c>
      <c r="M56" s="99">
        <f t="shared" si="2"/>
        <v>42.307692307692307</v>
      </c>
      <c r="N56" s="111">
        <f t="shared" si="3"/>
        <v>1</v>
      </c>
      <c r="O56" s="100">
        <f t="shared" si="4"/>
        <v>3.8461538461538463</v>
      </c>
    </row>
    <row r="57" spans="1:15" ht="15" customHeight="1" x14ac:dyDescent="0.25">
      <c r="A57" s="642">
        <v>10</v>
      </c>
      <c r="B57" s="579">
        <v>40300</v>
      </c>
      <c r="C57" s="595" t="s">
        <v>45</v>
      </c>
      <c r="D57" s="581">
        <v>4</v>
      </c>
      <c r="E57" s="582"/>
      <c r="F57" s="582">
        <v>2</v>
      </c>
      <c r="G57" s="582">
        <v>2</v>
      </c>
      <c r="H57" s="582"/>
      <c r="I57" s="643">
        <f t="shared" si="10"/>
        <v>3.5</v>
      </c>
      <c r="K57" s="97">
        <f t="shared" si="1"/>
        <v>4</v>
      </c>
      <c r="L57" s="98">
        <f t="shared" si="6"/>
        <v>2</v>
      </c>
      <c r="M57" s="99">
        <f t="shared" si="2"/>
        <v>50</v>
      </c>
      <c r="N57" s="98">
        <f t="shared" si="3"/>
        <v>0</v>
      </c>
      <c r="O57" s="100">
        <f t="shared" si="4"/>
        <v>0</v>
      </c>
    </row>
    <row r="58" spans="1:15" ht="15" customHeight="1" x14ac:dyDescent="0.25">
      <c r="A58" s="642">
        <v>11</v>
      </c>
      <c r="B58" s="579">
        <v>40360</v>
      </c>
      <c r="C58" s="595" t="s">
        <v>46</v>
      </c>
      <c r="D58" s="581">
        <v>12</v>
      </c>
      <c r="E58" s="582">
        <v>1</v>
      </c>
      <c r="F58" s="582">
        <v>9</v>
      </c>
      <c r="G58" s="582">
        <v>2</v>
      </c>
      <c r="H58" s="582"/>
      <c r="I58" s="643">
        <f t="shared" si="10"/>
        <v>3.9166666666666665</v>
      </c>
      <c r="K58" s="97">
        <f t="shared" si="1"/>
        <v>12</v>
      </c>
      <c r="L58" s="98">
        <f t="shared" si="6"/>
        <v>10</v>
      </c>
      <c r="M58" s="99">
        <f t="shared" si="2"/>
        <v>83.333333333333329</v>
      </c>
      <c r="N58" s="98">
        <f t="shared" si="3"/>
        <v>0</v>
      </c>
      <c r="O58" s="100">
        <f t="shared" si="4"/>
        <v>0</v>
      </c>
    </row>
    <row r="59" spans="1:15" ht="15" customHeight="1" x14ac:dyDescent="0.25">
      <c r="A59" s="642">
        <v>12</v>
      </c>
      <c r="B59" s="579">
        <v>40390</v>
      </c>
      <c r="C59" s="595" t="s">
        <v>47</v>
      </c>
      <c r="D59" s="581">
        <v>48</v>
      </c>
      <c r="E59" s="582">
        <v>1</v>
      </c>
      <c r="F59" s="582">
        <v>22</v>
      </c>
      <c r="G59" s="582">
        <v>23</v>
      </c>
      <c r="H59" s="582">
        <v>2</v>
      </c>
      <c r="I59" s="643">
        <f t="shared" si="10"/>
        <v>3.4583333333333335</v>
      </c>
      <c r="K59" s="97">
        <f t="shared" si="1"/>
        <v>48</v>
      </c>
      <c r="L59" s="98">
        <f t="shared" si="6"/>
        <v>23</v>
      </c>
      <c r="M59" s="99">
        <f t="shared" si="2"/>
        <v>47.916666666666664</v>
      </c>
      <c r="N59" s="98">
        <f t="shared" si="3"/>
        <v>2</v>
      </c>
      <c r="O59" s="100">
        <f t="shared" si="4"/>
        <v>4.166666666666667</v>
      </c>
    </row>
    <row r="60" spans="1:15" ht="15" customHeight="1" x14ac:dyDescent="0.25">
      <c r="A60" s="557">
        <v>13</v>
      </c>
      <c r="B60" s="558">
        <v>40720</v>
      </c>
      <c r="C60" s="559" t="s">
        <v>167</v>
      </c>
      <c r="D60" s="597">
        <v>58</v>
      </c>
      <c r="E60" s="598">
        <v>12</v>
      </c>
      <c r="F60" s="598">
        <v>23</v>
      </c>
      <c r="G60" s="598">
        <v>22</v>
      </c>
      <c r="H60" s="598">
        <v>1</v>
      </c>
      <c r="I60" s="604">
        <f t="shared" si="10"/>
        <v>3.7931034482758621</v>
      </c>
      <c r="K60" s="97">
        <f t="shared" si="1"/>
        <v>58</v>
      </c>
      <c r="L60" s="98">
        <f t="shared" si="6"/>
        <v>35</v>
      </c>
      <c r="M60" s="99">
        <f t="shared" si="2"/>
        <v>60.344827586206897</v>
      </c>
      <c r="N60" s="98">
        <f t="shared" si="3"/>
        <v>1</v>
      </c>
      <c r="O60" s="100">
        <f t="shared" si="4"/>
        <v>1.7241379310344827</v>
      </c>
    </row>
    <row r="61" spans="1:15" ht="15" customHeight="1" x14ac:dyDescent="0.25">
      <c r="A61" s="584">
        <v>14</v>
      </c>
      <c r="B61" s="585">
        <v>40730</v>
      </c>
      <c r="C61" s="599" t="s">
        <v>49</v>
      </c>
      <c r="D61" s="597"/>
      <c r="E61" s="598"/>
      <c r="F61" s="598"/>
      <c r="G61" s="598"/>
      <c r="H61" s="598"/>
      <c r="I61" s="601"/>
      <c r="K61" s="97"/>
      <c r="L61" s="98"/>
      <c r="M61" s="99"/>
      <c r="N61" s="111"/>
      <c r="O61" s="100"/>
    </row>
    <row r="62" spans="1:15" ht="15" customHeight="1" x14ac:dyDescent="0.25">
      <c r="A62" s="584">
        <v>15</v>
      </c>
      <c r="B62" s="585">
        <v>40820</v>
      </c>
      <c r="C62" s="599" t="s">
        <v>168</v>
      </c>
      <c r="D62" s="586">
        <v>29</v>
      </c>
      <c r="E62" s="587">
        <v>7</v>
      </c>
      <c r="F62" s="587">
        <v>17</v>
      </c>
      <c r="G62" s="587">
        <v>5</v>
      </c>
      <c r="H62" s="600"/>
      <c r="I62" s="601">
        <f t="shared" si="10"/>
        <v>4.068965517241379</v>
      </c>
      <c r="K62" s="97">
        <f t="shared" ref="K62:K122" si="11">D62</f>
        <v>29</v>
      </c>
      <c r="L62" s="98">
        <f t="shared" si="6"/>
        <v>24</v>
      </c>
      <c r="M62" s="99">
        <f t="shared" si="2"/>
        <v>82.758620689655174</v>
      </c>
      <c r="N62" s="111">
        <f t="shared" si="3"/>
        <v>0</v>
      </c>
      <c r="O62" s="100">
        <f t="shared" si="4"/>
        <v>0</v>
      </c>
    </row>
    <row r="63" spans="1:15" ht="15" customHeight="1" x14ac:dyDescent="0.25">
      <c r="A63" s="557">
        <v>16</v>
      </c>
      <c r="B63" s="558">
        <v>40840</v>
      </c>
      <c r="C63" s="559" t="s">
        <v>51</v>
      </c>
      <c r="D63" s="602">
        <v>38</v>
      </c>
      <c r="E63" s="603">
        <v>4</v>
      </c>
      <c r="F63" s="603">
        <v>17</v>
      </c>
      <c r="G63" s="603">
        <v>15</v>
      </c>
      <c r="H63" s="603">
        <v>2</v>
      </c>
      <c r="I63" s="604">
        <f t="shared" si="10"/>
        <v>3.6052631578947367</v>
      </c>
      <c r="K63" s="97">
        <f t="shared" si="11"/>
        <v>38</v>
      </c>
      <c r="L63" s="98">
        <f t="shared" si="6"/>
        <v>21</v>
      </c>
      <c r="M63" s="99">
        <f t="shared" si="2"/>
        <v>55.263157894736842</v>
      </c>
      <c r="N63" s="111">
        <f t="shared" si="3"/>
        <v>2</v>
      </c>
      <c r="O63" s="100">
        <f t="shared" si="4"/>
        <v>5.2631578947368425</v>
      </c>
    </row>
    <row r="64" spans="1:15" ht="15" customHeight="1" x14ac:dyDescent="0.25">
      <c r="A64" s="557">
        <v>17</v>
      </c>
      <c r="B64" s="558">
        <v>40950</v>
      </c>
      <c r="C64" s="589" t="s">
        <v>52</v>
      </c>
      <c r="D64" s="602">
        <v>54</v>
      </c>
      <c r="E64" s="603">
        <v>5</v>
      </c>
      <c r="F64" s="603">
        <v>27</v>
      </c>
      <c r="G64" s="603">
        <v>20</v>
      </c>
      <c r="H64" s="603">
        <v>2</v>
      </c>
      <c r="I64" s="604">
        <f t="shared" si="10"/>
        <v>3.6481481481481484</v>
      </c>
      <c r="K64" s="97">
        <f t="shared" si="11"/>
        <v>54</v>
      </c>
      <c r="L64" s="98">
        <f t="shared" si="6"/>
        <v>32</v>
      </c>
      <c r="M64" s="99">
        <f t="shared" si="2"/>
        <v>59.25925925925926</v>
      </c>
      <c r="N64" s="111">
        <f t="shared" si="3"/>
        <v>2</v>
      </c>
      <c r="O64" s="100">
        <f t="shared" si="4"/>
        <v>3.7037037037037037</v>
      </c>
    </row>
    <row r="65" spans="1:15" ht="15" customHeight="1" x14ac:dyDescent="0.25">
      <c r="A65" s="557">
        <v>18</v>
      </c>
      <c r="B65" s="558">
        <v>40990</v>
      </c>
      <c r="C65" s="589" t="s">
        <v>53</v>
      </c>
      <c r="D65" s="602">
        <v>47</v>
      </c>
      <c r="E65" s="603">
        <v>6</v>
      </c>
      <c r="F65" s="603">
        <v>24</v>
      </c>
      <c r="G65" s="603">
        <v>17</v>
      </c>
      <c r="H65" s="605"/>
      <c r="I65" s="604">
        <f t="shared" si="10"/>
        <v>3.7659574468085109</v>
      </c>
      <c r="K65" s="97">
        <f t="shared" si="11"/>
        <v>47</v>
      </c>
      <c r="L65" s="98">
        <f t="shared" si="6"/>
        <v>30</v>
      </c>
      <c r="M65" s="99">
        <f t="shared" si="2"/>
        <v>63.829787234042556</v>
      </c>
      <c r="N65" s="111">
        <f t="shared" si="3"/>
        <v>0</v>
      </c>
      <c r="O65" s="100">
        <f t="shared" si="4"/>
        <v>0</v>
      </c>
    </row>
    <row r="66" spans="1:15" ht="15" customHeight="1" thickBot="1" x14ac:dyDescent="0.3">
      <c r="A66" s="624">
        <v>19</v>
      </c>
      <c r="B66" s="625">
        <v>40133</v>
      </c>
      <c r="C66" s="644" t="s">
        <v>169</v>
      </c>
      <c r="D66" s="627">
        <v>42</v>
      </c>
      <c r="E66" s="628">
        <v>5</v>
      </c>
      <c r="F66" s="628">
        <v>27</v>
      </c>
      <c r="G66" s="628">
        <v>10</v>
      </c>
      <c r="H66" s="628"/>
      <c r="I66" s="645">
        <f t="shared" si="10"/>
        <v>3.8809523809523809</v>
      </c>
      <c r="K66" s="101">
        <f t="shared" si="11"/>
        <v>42</v>
      </c>
      <c r="L66" s="102">
        <f t="shared" si="6"/>
        <v>32</v>
      </c>
      <c r="M66" s="103">
        <f t="shared" si="2"/>
        <v>76.19047619047619</v>
      </c>
      <c r="N66" s="150">
        <f t="shared" si="3"/>
        <v>0</v>
      </c>
      <c r="O66" s="104">
        <f t="shared" si="4"/>
        <v>0</v>
      </c>
    </row>
    <row r="67" spans="1:15" ht="15" customHeight="1" thickBot="1" x14ac:dyDescent="0.3">
      <c r="A67" s="552"/>
      <c r="B67" s="567"/>
      <c r="C67" s="592" t="s">
        <v>105</v>
      </c>
      <c r="D67" s="569">
        <f>SUM(D68:D81)</f>
        <v>519</v>
      </c>
      <c r="E67" s="570">
        <f t="shared" ref="E67:H67" si="12">SUM(E68:E81)</f>
        <v>80</v>
      </c>
      <c r="F67" s="570">
        <f t="shared" si="12"/>
        <v>246</v>
      </c>
      <c r="G67" s="570">
        <f t="shared" si="12"/>
        <v>185</v>
      </c>
      <c r="H67" s="570">
        <f t="shared" si="12"/>
        <v>8</v>
      </c>
      <c r="I67" s="606">
        <f>AVERAGE(I68:I81)</f>
        <v>3.8035902846187191</v>
      </c>
      <c r="K67" s="452">
        <f t="shared" si="11"/>
        <v>519</v>
      </c>
      <c r="L67" s="453">
        <f t="shared" si="6"/>
        <v>326</v>
      </c>
      <c r="M67" s="462">
        <f t="shared" si="2"/>
        <v>62.813102119460503</v>
      </c>
      <c r="N67" s="453">
        <f t="shared" si="3"/>
        <v>8</v>
      </c>
      <c r="O67" s="460">
        <f t="shared" si="4"/>
        <v>1.5414258188824663</v>
      </c>
    </row>
    <row r="68" spans="1:15" ht="15" customHeight="1" x14ac:dyDescent="0.25">
      <c r="A68" s="572">
        <v>1</v>
      </c>
      <c r="B68" s="573">
        <v>50040</v>
      </c>
      <c r="C68" s="594" t="s">
        <v>170</v>
      </c>
      <c r="D68" s="575">
        <v>25</v>
      </c>
      <c r="E68" s="576">
        <v>17</v>
      </c>
      <c r="F68" s="576">
        <v>8</v>
      </c>
      <c r="G68" s="576"/>
      <c r="H68" s="576"/>
      <c r="I68" s="607">
        <f t="shared" ref="I68:I81" si="13">(H68*2+G68*3+F68*4+E68*5)/D68</f>
        <v>4.68</v>
      </c>
      <c r="K68" s="93">
        <f t="shared" si="11"/>
        <v>25</v>
      </c>
      <c r="L68" s="94">
        <f t="shared" si="6"/>
        <v>25</v>
      </c>
      <c r="M68" s="95">
        <f t="shared" si="2"/>
        <v>100</v>
      </c>
      <c r="N68" s="94">
        <f t="shared" si="3"/>
        <v>0</v>
      </c>
      <c r="O68" s="96">
        <f t="shared" si="4"/>
        <v>0</v>
      </c>
    </row>
    <row r="69" spans="1:15" ht="15" customHeight="1" x14ac:dyDescent="0.25">
      <c r="A69" s="578">
        <v>2</v>
      </c>
      <c r="B69" s="579">
        <v>50003</v>
      </c>
      <c r="C69" s="595" t="s">
        <v>97</v>
      </c>
      <c r="D69" s="581">
        <v>47</v>
      </c>
      <c r="E69" s="582">
        <v>11</v>
      </c>
      <c r="F69" s="582">
        <v>22</v>
      </c>
      <c r="G69" s="582">
        <v>14</v>
      </c>
      <c r="H69" s="582"/>
      <c r="I69" s="608">
        <f t="shared" si="13"/>
        <v>3.9361702127659575</v>
      </c>
      <c r="K69" s="97">
        <f t="shared" si="11"/>
        <v>47</v>
      </c>
      <c r="L69" s="98">
        <f t="shared" si="6"/>
        <v>33</v>
      </c>
      <c r="M69" s="99">
        <f t="shared" si="2"/>
        <v>70.212765957446805</v>
      </c>
      <c r="N69" s="98">
        <f t="shared" si="3"/>
        <v>0</v>
      </c>
      <c r="O69" s="100">
        <f t="shared" si="4"/>
        <v>0</v>
      </c>
    </row>
    <row r="70" spans="1:15" ht="15" customHeight="1" x14ac:dyDescent="0.25">
      <c r="A70" s="578">
        <v>3</v>
      </c>
      <c r="B70" s="579">
        <v>50060</v>
      </c>
      <c r="C70" s="595" t="s">
        <v>171</v>
      </c>
      <c r="D70" s="581">
        <v>53</v>
      </c>
      <c r="E70" s="582">
        <v>14</v>
      </c>
      <c r="F70" s="582">
        <v>20</v>
      </c>
      <c r="G70" s="582">
        <v>19</v>
      </c>
      <c r="H70" s="582"/>
      <c r="I70" s="608">
        <f t="shared" si="13"/>
        <v>3.9056603773584904</v>
      </c>
      <c r="K70" s="97">
        <f t="shared" si="11"/>
        <v>53</v>
      </c>
      <c r="L70" s="98">
        <f t="shared" si="6"/>
        <v>34</v>
      </c>
      <c r="M70" s="99">
        <f t="shared" si="2"/>
        <v>64.15094339622641</v>
      </c>
      <c r="N70" s="98">
        <f t="shared" si="3"/>
        <v>0</v>
      </c>
      <c r="O70" s="100">
        <f t="shared" si="4"/>
        <v>0</v>
      </c>
    </row>
    <row r="71" spans="1:15" ht="15" customHeight="1" x14ac:dyDescent="0.25">
      <c r="A71" s="578">
        <v>4</v>
      </c>
      <c r="B71" s="579">
        <v>50170</v>
      </c>
      <c r="C71" s="595" t="s">
        <v>172</v>
      </c>
      <c r="D71" s="581">
        <v>13</v>
      </c>
      <c r="E71" s="582">
        <v>2</v>
      </c>
      <c r="F71" s="582">
        <v>6</v>
      </c>
      <c r="G71" s="582">
        <v>5</v>
      </c>
      <c r="H71" s="582"/>
      <c r="I71" s="608">
        <f t="shared" si="13"/>
        <v>3.7692307692307692</v>
      </c>
      <c r="K71" s="97">
        <f t="shared" si="11"/>
        <v>13</v>
      </c>
      <c r="L71" s="98">
        <f t="shared" si="6"/>
        <v>8</v>
      </c>
      <c r="M71" s="99">
        <f t="shared" ref="M71:M122" si="14">L71*100/K71</f>
        <v>61.53846153846154</v>
      </c>
      <c r="N71" s="111">
        <f t="shared" ref="N71:N121" si="15">H71</f>
        <v>0</v>
      </c>
      <c r="O71" s="100">
        <f t="shared" ref="O71:O122" si="16">N71*100/K71</f>
        <v>0</v>
      </c>
    </row>
    <row r="72" spans="1:15" ht="15" customHeight="1" x14ac:dyDescent="0.25">
      <c r="A72" s="578">
        <v>5</v>
      </c>
      <c r="B72" s="579">
        <v>50230</v>
      </c>
      <c r="C72" s="595" t="s">
        <v>58</v>
      </c>
      <c r="D72" s="581">
        <v>26</v>
      </c>
      <c r="E72" s="582">
        <v>1</v>
      </c>
      <c r="F72" s="582">
        <v>13</v>
      </c>
      <c r="G72" s="582">
        <v>12</v>
      </c>
      <c r="H72" s="582"/>
      <c r="I72" s="608">
        <f t="shared" si="13"/>
        <v>3.5769230769230771</v>
      </c>
      <c r="K72" s="97">
        <f t="shared" si="11"/>
        <v>26</v>
      </c>
      <c r="L72" s="98">
        <f t="shared" ref="L72:L122" si="17">E72+F72</f>
        <v>14</v>
      </c>
      <c r="M72" s="99">
        <f t="shared" si="14"/>
        <v>53.846153846153847</v>
      </c>
      <c r="N72" s="98">
        <f t="shared" si="15"/>
        <v>0</v>
      </c>
      <c r="O72" s="100">
        <f t="shared" si="16"/>
        <v>0</v>
      </c>
    </row>
    <row r="73" spans="1:15" ht="15" customHeight="1" x14ac:dyDescent="0.25">
      <c r="A73" s="578">
        <v>6</v>
      </c>
      <c r="B73" s="579">
        <v>50340</v>
      </c>
      <c r="C73" s="595" t="s">
        <v>173</v>
      </c>
      <c r="D73" s="581">
        <v>12</v>
      </c>
      <c r="E73" s="582">
        <v>1</v>
      </c>
      <c r="F73" s="582">
        <v>8</v>
      </c>
      <c r="G73" s="582">
        <v>3</v>
      </c>
      <c r="H73" s="582"/>
      <c r="I73" s="608">
        <f t="shared" si="13"/>
        <v>3.8333333333333335</v>
      </c>
      <c r="K73" s="97">
        <f t="shared" si="11"/>
        <v>12</v>
      </c>
      <c r="L73" s="98">
        <f t="shared" si="17"/>
        <v>9</v>
      </c>
      <c r="M73" s="99">
        <f t="shared" si="14"/>
        <v>75</v>
      </c>
      <c r="N73" s="98">
        <f t="shared" si="15"/>
        <v>0</v>
      </c>
      <c r="O73" s="100">
        <f t="shared" si="16"/>
        <v>0</v>
      </c>
    </row>
    <row r="74" spans="1:15" ht="15" customHeight="1" x14ac:dyDescent="0.25">
      <c r="A74" s="578">
        <v>7</v>
      </c>
      <c r="B74" s="579">
        <v>50420</v>
      </c>
      <c r="C74" s="595" t="s">
        <v>174</v>
      </c>
      <c r="D74" s="581">
        <v>31</v>
      </c>
      <c r="E74" s="582">
        <v>3</v>
      </c>
      <c r="F74" s="582">
        <v>14</v>
      </c>
      <c r="G74" s="582">
        <v>14</v>
      </c>
      <c r="H74" s="582"/>
      <c r="I74" s="608">
        <f t="shared" si="13"/>
        <v>3.6451612903225805</v>
      </c>
      <c r="K74" s="97">
        <f t="shared" si="11"/>
        <v>31</v>
      </c>
      <c r="L74" s="98">
        <f t="shared" si="17"/>
        <v>17</v>
      </c>
      <c r="M74" s="99">
        <f t="shared" si="14"/>
        <v>54.838709677419352</v>
      </c>
      <c r="N74" s="98">
        <f t="shared" si="15"/>
        <v>0</v>
      </c>
      <c r="O74" s="100">
        <f t="shared" si="16"/>
        <v>0</v>
      </c>
    </row>
    <row r="75" spans="1:15" ht="15" customHeight="1" x14ac:dyDescent="0.25">
      <c r="A75" s="578">
        <v>8</v>
      </c>
      <c r="B75" s="579">
        <v>50450</v>
      </c>
      <c r="C75" s="595" t="s">
        <v>175</v>
      </c>
      <c r="D75" s="581">
        <v>53</v>
      </c>
      <c r="E75" s="582">
        <v>1</v>
      </c>
      <c r="F75" s="582">
        <v>29</v>
      </c>
      <c r="G75" s="582">
        <v>23</v>
      </c>
      <c r="H75" s="582"/>
      <c r="I75" s="608">
        <f t="shared" si="13"/>
        <v>3.5849056603773586</v>
      </c>
      <c r="K75" s="97">
        <f t="shared" si="11"/>
        <v>53</v>
      </c>
      <c r="L75" s="98">
        <f t="shared" si="17"/>
        <v>30</v>
      </c>
      <c r="M75" s="99">
        <f t="shared" si="14"/>
        <v>56.60377358490566</v>
      </c>
      <c r="N75" s="98">
        <f t="shared" si="15"/>
        <v>0</v>
      </c>
      <c r="O75" s="100">
        <f t="shared" si="16"/>
        <v>0</v>
      </c>
    </row>
    <row r="76" spans="1:15" ht="15" customHeight="1" x14ac:dyDescent="0.25">
      <c r="A76" s="578">
        <v>9</v>
      </c>
      <c r="B76" s="579">
        <v>50620</v>
      </c>
      <c r="C76" s="595" t="s">
        <v>62</v>
      </c>
      <c r="D76" s="581">
        <v>39</v>
      </c>
      <c r="E76" s="582"/>
      <c r="F76" s="582">
        <v>8</v>
      </c>
      <c r="G76" s="582">
        <v>30</v>
      </c>
      <c r="H76" s="582">
        <v>1</v>
      </c>
      <c r="I76" s="608">
        <f t="shared" si="13"/>
        <v>3.1794871794871793</v>
      </c>
      <c r="K76" s="97">
        <f t="shared" si="11"/>
        <v>39</v>
      </c>
      <c r="L76" s="98">
        <f t="shared" si="17"/>
        <v>8</v>
      </c>
      <c r="M76" s="99">
        <f t="shared" si="14"/>
        <v>20.512820512820515</v>
      </c>
      <c r="N76" s="98">
        <f t="shared" si="15"/>
        <v>1</v>
      </c>
      <c r="O76" s="100">
        <f t="shared" si="16"/>
        <v>2.5641025641025643</v>
      </c>
    </row>
    <row r="77" spans="1:15" ht="15" customHeight="1" x14ac:dyDescent="0.25">
      <c r="A77" s="584">
        <v>10</v>
      </c>
      <c r="B77" s="585">
        <v>50760</v>
      </c>
      <c r="C77" s="609" t="s">
        <v>176</v>
      </c>
      <c r="D77" s="586">
        <v>20</v>
      </c>
      <c r="E77" s="587">
        <v>11</v>
      </c>
      <c r="F77" s="587">
        <v>5</v>
      </c>
      <c r="G77" s="587">
        <v>4</v>
      </c>
      <c r="H77" s="587"/>
      <c r="I77" s="588">
        <f t="shared" si="13"/>
        <v>4.3499999999999996</v>
      </c>
      <c r="K77" s="97">
        <f t="shared" si="11"/>
        <v>20</v>
      </c>
      <c r="L77" s="98">
        <f t="shared" si="17"/>
        <v>16</v>
      </c>
      <c r="M77" s="99">
        <f t="shared" si="14"/>
        <v>80</v>
      </c>
      <c r="N77" s="111">
        <f t="shared" si="15"/>
        <v>0</v>
      </c>
      <c r="O77" s="100">
        <f t="shared" si="16"/>
        <v>0</v>
      </c>
    </row>
    <row r="78" spans="1:15" ht="15" customHeight="1" x14ac:dyDescent="0.25">
      <c r="A78" s="557">
        <v>11</v>
      </c>
      <c r="B78" s="558">
        <v>50780</v>
      </c>
      <c r="C78" s="610" t="s">
        <v>177</v>
      </c>
      <c r="D78" s="602">
        <v>46</v>
      </c>
      <c r="E78" s="603"/>
      <c r="F78" s="603">
        <v>29</v>
      </c>
      <c r="G78" s="603">
        <v>11</v>
      </c>
      <c r="H78" s="603">
        <v>6</v>
      </c>
      <c r="I78" s="562">
        <f t="shared" si="13"/>
        <v>3.5</v>
      </c>
      <c r="K78" s="97">
        <f t="shared" si="11"/>
        <v>46</v>
      </c>
      <c r="L78" s="98">
        <f t="shared" si="17"/>
        <v>29</v>
      </c>
      <c r="M78" s="99">
        <f t="shared" si="14"/>
        <v>63.043478260869563</v>
      </c>
      <c r="N78" s="111">
        <f t="shared" si="15"/>
        <v>6</v>
      </c>
      <c r="O78" s="100">
        <f t="shared" si="16"/>
        <v>13.043478260869565</v>
      </c>
    </row>
    <row r="79" spans="1:15" ht="15" customHeight="1" x14ac:dyDescent="0.25">
      <c r="A79" s="557">
        <v>12</v>
      </c>
      <c r="B79" s="558">
        <v>50930</v>
      </c>
      <c r="C79" s="610" t="s">
        <v>178</v>
      </c>
      <c r="D79" s="602">
        <v>30</v>
      </c>
      <c r="E79" s="603">
        <v>3</v>
      </c>
      <c r="F79" s="603">
        <v>13</v>
      </c>
      <c r="G79" s="603">
        <v>14</v>
      </c>
      <c r="H79" s="611"/>
      <c r="I79" s="562">
        <f t="shared" si="13"/>
        <v>3.6333333333333333</v>
      </c>
      <c r="K79" s="97">
        <f t="shared" si="11"/>
        <v>30</v>
      </c>
      <c r="L79" s="98">
        <f t="shared" si="17"/>
        <v>16</v>
      </c>
      <c r="M79" s="99">
        <f t="shared" si="14"/>
        <v>53.333333333333336</v>
      </c>
      <c r="N79" s="111">
        <f t="shared" si="15"/>
        <v>0</v>
      </c>
      <c r="O79" s="100">
        <f t="shared" si="16"/>
        <v>0</v>
      </c>
    </row>
    <row r="80" spans="1:15" ht="15" customHeight="1" x14ac:dyDescent="0.25">
      <c r="A80" s="557">
        <v>13</v>
      </c>
      <c r="B80" s="558">
        <v>51370</v>
      </c>
      <c r="C80" s="610" t="s">
        <v>66</v>
      </c>
      <c r="D80" s="602">
        <v>38</v>
      </c>
      <c r="E80" s="603">
        <v>7</v>
      </c>
      <c r="F80" s="603">
        <v>18</v>
      </c>
      <c r="G80" s="603">
        <v>13</v>
      </c>
      <c r="H80" s="605"/>
      <c r="I80" s="562">
        <f t="shared" si="13"/>
        <v>3.8421052631578947</v>
      </c>
      <c r="K80" s="97">
        <f t="shared" si="11"/>
        <v>38</v>
      </c>
      <c r="L80" s="98">
        <f t="shared" si="17"/>
        <v>25</v>
      </c>
      <c r="M80" s="99">
        <f t="shared" si="14"/>
        <v>65.78947368421052</v>
      </c>
      <c r="N80" s="98">
        <f t="shared" si="15"/>
        <v>0</v>
      </c>
      <c r="O80" s="100">
        <f t="shared" si="16"/>
        <v>0</v>
      </c>
    </row>
    <row r="81" spans="1:15" ht="15" customHeight="1" thickBot="1" x14ac:dyDescent="0.3">
      <c r="A81" s="557">
        <v>14</v>
      </c>
      <c r="B81" s="558">
        <v>51580</v>
      </c>
      <c r="C81" s="610" t="s">
        <v>139</v>
      </c>
      <c r="D81" s="602">
        <v>86</v>
      </c>
      <c r="E81" s="603">
        <v>9</v>
      </c>
      <c r="F81" s="603">
        <v>53</v>
      </c>
      <c r="G81" s="603">
        <v>23</v>
      </c>
      <c r="H81" s="603">
        <v>1</v>
      </c>
      <c r="I81" s="562">
        <f t="shared" si="13"/>
        <v>3.8139534883720931</v>
      </c>
      <c r="K81" s="97">
        <f t="shared" si="11"/>
        <v>86</v>
      </c>
      <c r="L81" s="98">
        <f t="shared" si="17"/>
        <v>62</v>
      </c>
      <c r="M81" s="99">
        <f t="shared" si="14"/>
        <v>72.093023255813947</v>
      </c>
      <c r="N81" s="98">
        <f t="shared" si="15"/>
        <v>1</v>
      </c>
      <c r="O81" s="100">
        <f t="shared" si="16"/>
        <v>1.1627906976744187</v>
      </c>
    </row>
    <row r="82" spans="1:15" ht="15" customHeight="1" thickBot="1" x14ac:dyDescent="0.3">
      <c r="A82" s="552"/>
      <c r="B82" s="567"/>
      <c r="C82" s="612" t="s">
        <v>106</v>
      </c>
      <c r="D82" s="569">
        <f>SUM(D83:D112)</f>
        <v>1679</v>
      </c>
      <c r="E82" s="570">
        <f>SUM(E83:E112)</f>
        <v>265</v>
      </c>
      <c r="F82" s="570">
        <f>SUM(F83:F112)</f>
        <v>787</v>
      </c>
      <c r="G82" s="570">
        <f>SUM(G83:G112)</f>
        <v>597</v>
      </c>
      <c r="H82" s="570">
        <f>SUM(H83:H112)</f>
        <v>30</v>
      </c>
      <c r="I82" s="571">
        <f>AVERAGE(I83:I112)</f>
        <v>3.7433069559129235</v>
      </c>
      <c r="K82" s="452">
        <f t="shared" si="11"/>
        <v>1679</v>
      </c>
      <c r="L82" s="453">
        <f t="shared" si="17"/>
        <v>1052</v>
      </c>
      <c r="M82" s="462">
        <f t="shared" si="14"/>
        <v>62.656343061346043</v>
      </c>
      <c r="N82" s="453">
        <f t="shared" si="15"/>
        <v>30</v>
      </c>
      <c r="O82" s="460">
        <f t="shared" si="16"/>
        <v>1.786777843954735</v>
      </c>
    </row>
    <row r="83" spans="1:15" ht="15" customHeight="1" x14ac:dyDescent="0.25">
      <c r="A83" s="572">
        <v>1</v>
      </c>
      <c r="B83" s="573">
        <v>60010</v>
      </c>
      <c r="C83" s="613" t="s">
        <v>179</v>
      </c>
      <c r="D83" s="575">
        <v>37</v>
      </c>
      <c r="E83" s="576">
        <v>5</v>
      </c>
      <c r="F83" s="576">
        <v>15</v>
      </c>
      <c r="G83" s="576">
        <v>16</v>
      </c>
      <c r="H83" s="576">
        <v>1</v>
      </c>
      <c r="I83" s="577">
        <f t="shared" ref="I83:I112" si="18">(H83*2+G83*3+F83*4+E83*5)/D83</f>
        <v>3.6486486486486487</v>
      </c>
      <c r="K83" s="93">
        <f t="shared" si="11"/>
        <v>37</v>
      </c>
      <c r="L83" s="94">
        <f t="shared" si="17"/>
        <v>20</v>
      </c>
      <c r="M83" s="95">
        <f t="shared" si="14"/>
        <v>54.054054054054056</v>
      </c>
      <c r="N83" s="94">
        <f t="shared" si="15"/>
        <v>1</v>
      </c>
      <c r="O83" s="96">
        <f t="shared" si="16"/>
        <v>2.7027027027027026</v>
      </c>
    </row>
    <row r="84" spans="1:15" ht="15" customHeight="1" x14ac:dyDescent="0.25">
      <c r="A84" s="578">
        <v>2</v>
      </c>
      <c r="B84" s="579">
        <v>60020</v>
      </c>
      <c r="C84" s="614" t="s">
        <v>69</v>
      </c>
      <c r="D84" s="581">
        <v>26</v>
      </c>
      <c r="E84" s="582"/>
      <c r="F84" s="582">
        <v>7</v>
      </c>
      <c r="G84" s="582">
        <v>19</v>
      </c>
      <c r="H84" s="582"/>
      <c r="I84" s="583">
        <f t="shared" si="18"/>
        <v>3.2692307692307692</v>
      </c>
      <c r="K84" s="97">
        <f t="shared" si="11"/>
        <v>26</v>
      </c>
      <c r="L84" s="98">
        <f t="shared" si="17"/>
        <v>7</v>
      </c>
      <c r="M84" s="99">
        <f t="shared" si="14"/>
        <v>26.923076923076923</v>
      </c>
      <c r="N84" s="111">
        <f t="shared" si="15"/>
        <v>0</v>
      </c>
      <c r="O84" s="100">
        <f t="shared" si="16"/>
        <v>0</v>
      </c>
    </row>
    <row r="85" spans="1:15" ht="15" customHeight="1" x14ac:dyDescent="0.25">
      <c r="A85" s="578">
        <v>3</v>
      </c>
      <c r="B85" s="579">
        <v>60050</v>
      </c>
      <c r="C85" s="614" t="s">
        <v>180</v>
      </c>
      <c r="D85" s="581">
        <v>33</v>
      </c>
      <c r="E85" s="582">
        <v>6</v>
      </c>
      <c r="F85" s="582">
        <v>10</v>
      </c>
      <c r="G85" s="582">
        <v>15</v>
      </c>
      <c r="H85" s="582">
        <v>2</v>
      </c>
      <c r="I85" s="583">
        <f t="shared" si="18"/>
        <v>3.606060606060606</v>
      </c>
      <c r="K85" s="97">
        <f t="shared" si="11"/>
        <v>33</v>
      </c>
      <c r="L85" s="98">
        <f t="shared" si="17"/>
        <v>16</v>
      </c>
      <c r="M85" s="99">
        <f t="shared" si="14"/>
        <v>48.484848484848484</v>
      </c>
      <c r="N85" s="98">
        <f t="shared" si="15"/>
        <v>2</v>
      </c>
      <c r="O85" s="100">
        <f t="shared" si="16"/>
        <v>6.0606060606060606</v>
      </c>
    </row>
    <row r="86" spans="1:15" ht="15" customHeight="1" x14ac:dyDescent="0.25">
      <c r="A86" s="578">
        <v>4</v>
      </c>
      <c r="B86" s="579">
        <v>60070</v>
      </c>
      <c r="C86" s="614" t="s">
        <v>181</v>
      </c>
      <c r="D86" s="581">
        <v>45</v>
      </c>
      <c r="E86" s="582">
        <v>12</v>
      </c>
      <c r="F86" s="582">
        <v>22</v>
      </c>
      <c r="G86" s="582">
        <v>10</v>
      </c>
      <c r="H86" s="582">
        <v>1</v>
      </c>
      <c r="I86" s="583">
        <f t="shared" si="18"/>
        <v>4</v>
      </c>
      <c r="K86" s="97">
        <f t="shared" si="11"/>
        <v>45</v>
      </c>
      <c r="L86" s="98">
        <f t="shared" si="17"/>
        <v>34</v>
      </c>
      <c r="M86" s="99">
        <f t="shared" si="14"/>
        <v>75.555555555555557</v>
      </c>
      <c r="N86" s="98">
        <f t="shared" si="15"/>
        <v>1</v>
      </c>
      <c r="O86" s="100">
        <f t="shared" si="16"/>
        <v>2.2222222222222223</v>
      </c>
    </row>
    <row r="87" spans="1:15" ht="15" customHeight="1" x14ac:dyDescent="0.25">
      <c r="A87" s="578">
        <v>5</v>
      </c>
      <c r="B87" s="579">
        <v>60180</v>
      </c>
      <c r="C87" s="614" t="s">
        <v>182</v>
      </c>
      <c r="D87" s="581">
        <v>58</v>
      </c>
      <c r="E87" s="582">
        <v>2</v>
      </c>
      <c r="F87" s="582">
        <v>26</v>
      </c>
      <c r="G87" s="582">
        <v>28</v>
      </c>
      <c r="H87" s="582">
        <v>2</v>
      </c>
      <c r="I87" s="583">
        <f t="shared" si="18"/>
        <v>3.4827586206896552</v>
      </c>
      <c r="K87" s="97">
        <f t="shared" si="11"/>
        <v>58</v>
      </c>
      <c r="L87" s="98">
        <f t="shared" si="17"/>
        <v>28</v>
      </c>
      <c r="M87" s="99">
        <f t="shared" si="14"/>
        <v>48.275862068965516</v>
      </c>
      <c r="N87" s="98">
        <f t="shared" si="15"/>
        <v>2</v>
      </c>
      <c r="O87" s="100">
        <f t="shared" si="16"/>
        <v>3.4482758620689653</v>
      </c>
    </row>
    <row r="88" spans="1:15" ht="15" customHeight="1" x14ac:dyDescent="0.25">
      <c r="A88" s="578">
        <v>6</v>
      </c>
      <c r="B88" s="579">
        <v>60240</v>
      </c>
      <c r="C88" s="614" t="s">
        <v>183</v>
      </c>
      <c r="D88" s="581">
        <v>82</v>
      </c>
      <c r="E88" s="582">
        <v>6</v>
      </c>
      <c r="F88" s="582">
        <v>36</v>
      </c>
      <c r="G88" s="582">
        <v>37</v>
      </c>
      <c r="H88" s="582">
        <v>3</v>
      </c>
      <c r="I88" s="583">
        <f t="shared" si="18"/>
        <v>3.5487804878048781</v>
      </c>
      <c r="K88" s="97">
        <f t="shared" si="11"/>
        <v>82</v>
      </c>
      <c r="L88" s="98">
        <f t="shared" si="17"/>
        <v>42</v>
      </c>
      <c r="M88" s="99">
        <f t="shared" si="14"/>
        <v>51.219512195121951</v>
      </c>
      <c r="N88" s="98">
        <f t="shared" si="15"/>
        <v>3</v>
      </c>
      <c r="O88" s="100">
        <f t="shared" si="16"/>
        <v>3.6585365853658538</v>
      </c>
    </row>
    <row r="89" spans="1:15" ht="15" customHeight="1" x14ac:dyDescent="0.25">
      <c r="A89" s="578">
        <v>7</v>
      </c>
      <c r="B89" s="579">
        <v>60560</v>
      </c>
      <c r="C89" s="614" t="s">
        <v>74</v>
      </c>
      <c r="D89" s="581">
        <v>18</v>
      </c>
      <c r="E89" s="582">
        <v>5</v>
      </c>
      <c r="F89" s="582">
        <v>11</v>
      </c>
      <c r="G89" s="582">
        <v>2</v>
      </c>
      <c r="H89" s="582"/>
      <c r="I89" s="583">
        <f t="shared" si="18"/>
        <v>4.166666666666667</v>
      </c>
      <c r="K89" s="97">
        <f t="shared" si="11"/>
        <v>18</v>
      </c>
      <c r="L89" s="98">
        <f t="shared" si="17"/>
        <v>16</v>
      </c>
      <c r="M89" s="99">
        <f t="shared" si="14"/>
        <v>88.888888888888886</v>
      </c>
      <c r="N89" s="111">
        <f t="shared" si="15"/>
        <v>0</v>
      </c>
      <c r="O89" s="100">
        <f t="shared" si="16"/>
        <v>0</v>
      </c>
    </row>
    <row r="90" spans="1:15" ht="15" customHeight="1" x14ac:dyDescent="0.25">
      <c r="A90" s="578">
        <v>8</v>
      </c>
      <c r="B90" s="579">
        <v>60660</v>
      </c>
      <c r="C90" s="614" t="s">
        <v>184</v>
      </c>
      <c r="D90" s="581">
        <v>15</v>
      </c>
      <c r="E90" s="582">
        <v>4</v>
      </c>
      <c r="F90" s="582">
        <v>10</v>
      </c>
      <c r="G90" s="582">
        <v>1</v>
      </c>
      <c r="H90" s="582"/>
      <c r="I90" s="583">
        <f t="shared" si="18"/>
        <v>4.2</v>
      </c>
      <c r="K90" s="97">
        <f t="shared" si="11"/>
        <v>15</v>
      </c>
      <c r="L90" s="98">
        <f t="shared" si="17"/>
        <v>14</v>
      </c>
      <c r="M90" s="99">
        <f t="shared" si="14"/>
        <v>93.333333333333329</v>
      </c>
      <c r="N90" s="98">
        <f t="shared" si="15"/>
        <v>0</v>
      </c>
      <c r="O90" s="100">
        <f t="shared" si="16"/>
        <v>0</v>
      </c>
    </row>
    <row r="91" spans="1:15" ht="15" customHeight="1" x14ac:dyDescent="0.25">
      <c r="A91" s="578">
        <v>9</v>
      </c>
      <c r="B91" s="579">
        <v>60001</v>
      </c>
      <c r="C91" s="614" t="s">
        <v>185</v>
      </c>
      <c r="D91" s="581">
        <v>50</v>
      </c>
      <c r="E91" s="582">
        <v>5</v>
      </c>
      <c r="F91" s="582">
        <v>29</v>
      </c>
      <c r="G91" s="582">
        <v>16</v>
      </c>
      <c r="H91" s="582"/>
      <c r="I91" s="583">
        <f t="shared" si="18"/>
        <v>3.78</v>
      </c>
      <c r="K91" s="97">
        <f t="shared" si="11"/>
        <v>50</v>
      </c>
      <c r="L91" s="98">
        <f t="shared" si="17"/>
        <v>34</v>
      </c>
      <c r="M91" s="99">
        <f t="shared" si="14"/>
        <v>68</v>
      </c>
      <c r="N91" s="111">
        <f t="shared" si="15"/>
        <v>0</v>
      </c>
      <c r="O91" s="100">
        <f t="shared" si="16"/>
        <v>0</v>
      </c>
    </row>
    <row r="92" spans="1:15" ht="15" customHeight="1" x14ac:dyDescent="0.25">
      <c r="A92" s="578">
        <v>10</v>
      </c>
      <c r="B92" s="579">
        <v>60850</v>
      </c>
      <c r="C92" s="614" t="s">
        <v>186</v>
      </c>
      <c r="D92" s="581">
        <v>88</v>
      </c>
      <c r="E92" s="582">
        <v>18</v>
      </c>
      <c r="F92" s="582">
        <v>36</v>
      </c>
      <c r="G92" s="582">
        <v>34</v>
      </c>
      <c r="H92" s="582"/>
      <c r="I92" s="583">
        <f t="shared" si="18"/>
        <v>3.8181818181818183</v>
      </c>
      <c r="K92" s="97">
        <f t="shared" si="11"/>
        <v>88</v>
      </c>
      <c r="L92" s="98">
        <f t="shared" si="17"/>
        <v>54</v>
      </c>
      <c r="M92" s="99">
        <f t="shared" si="14"/>
        <v>61.363636363636367</v>
      </c>
      <c r="N92" s="98">
        <f t="shared" si="15"/>
        <v>0</v>
      </c>
      <c r="O92" s="100">
        <f t="shared" si="16"/>
        <v>0</v>
      </c>
    </row>
    <row r="93" spans="1:15" ht="15" customHeight="1" x14ac:dyDescent="0.25">
      <c r="A93" s="578">
        <v>11</v>
      </c>
      <c r="B93" s="579">
        <v>60910</v>
      </c>
      <c r="C93" s="614" t="s">
        <v>78</v>
      </c>
      <c r="D93" s="581">
        <v>19</v>
      </c>
      <c r="E93" s="582">
        <v>1</v>
      </c>
      <c r="F93" s="582">
        <v>4</v>
      </c>
      <c r="G93" s="582">
        <v>13</v>
      </c>
      <c r="H93" s="582">
        <v>1</v>
      </c>
      <c r="I93" s="583">
        <f t="shared" si="18"/>
        <v>3.263157894736842</v>
      </c>
      <c r="K93" s="97">
        <f t="shared" si="11"/>
        <v>19</v>
      </c>
      <c r="L93" s="98">
        <f t="shared" si="17"/>
        <v>5</v>
      </c>
      <c r="M93" s="99">
        <f t="shared" si="14"/>
        <v>26.315789473684209</v>
      </c>
      <c r="N93" s="98">
        <f t="shared" si="15"/>
        <v>1</v>
      </c>
      <c r="O93" s="100">
        <f t="shared" si="16"/>
        <v>5.2631578947368425</v>
      </c>
    </row>
    <row r="94" spans="1:15" ht="15" customHeight="1" x14ac:dyDescent="0.25">
      <c r="A94" s="578">
        <v>12</v>
      </c>
      <c r="B94" s="579">
        <v>60980</v>
      </c>
      <c r="C94" s="614" t="s">
        <v>79</v>
      </c>
      <c r="D94" s="581">
        <v>20</v>
      </c>
      <c r="E94" s="582">
        <v>7</v>
      </c>
      <c r="F94" s="582">
        <v>7</v>
      </c>
      <c r="G94" s="582">
        <v>6</v>
      </c>
      <c r="H94" s="582"/>
      <c r="I94" s="583">
        <f t="shared" si="18"/>
        <v>4.05</v>
      </c>
      <c r="K94" s="97">
        <f t="shared" si="11"/>
        <v>20</v>
      </c>
      <c r="L94" s="98">
        <f t="shared" si="17"/>
        <v>14</v>
      </c>
      <c r="M94" s="99">
        <f t="shared" si="14"/>
        <v>70</v>
      </c>
      <c r="N94" s="98">
        <f t="shared" si="15"/>
        <v>0</v>
      </c>
      <c r="O94" s="100">
        <f t="shared" si="16"/>
        <v>0</v>
      </c>
    </row>
    <row r="95" spans="1:15" ht="15" customHeight="1" x14ac:dyDescent="0.25">
      <c r="A95" s="578">
        <v>13</v>
      </c>
      <c r="B95" s="579">
        <v>61080</v>
      </c>
      <c r="C95" s="614" t="s">
        <v>187</v>
      </c>
      <c r="D95" s="581">
        <v>70</v>
      </c>
      <c r="E95" s="582">
        <v>17</v>
      </c>
      <c r="F95" s="582">
        <v>30</v>
      </c>
      <c r="G95" s="582">
        <v>22</v>
      </c>
      <c r="H95" s="582">
        <v>1</v>
      </c>
      <c r="I95" s="583">
        <f t="shared" si="18"/>
        <v>3.9</v>
      </c>
      <c r="K95" s="97">
        <f t="shared" si="11"/>
        <v>70</v>
      </c>
      <c r="L95" s="98">
        <f t="shared" si="17"/>
        <v>47</v>
      </c>
      <c r="M95" s="99">
        <f t="shared" si="14"/>
        <v>67.142857142857139</v>
      </c>
      <c r="N95" s="98">
        <f t="shared" si="15"/>
        <v>1</v>
      </c>
      <c r="O95" s="100">
        <f t="shared" si="16"/>
        <v>1.4285714285714286</v>
      </c>
    </row>
    <row r="96" spans="1:15" ht="15" customHeight="1" x14ac:dyDescent="0.25">
      <c r="A96" s="578">
        <v>14</v>
      </c>
      <c r="B96" s="579">
        <v>61150</v>
      </c>
      <c r="C96" s="614" t="s">
        <v>188</v>
      </c>
      <c r="D96" s="581">
        <v>63</v>
      </c>
      <c r="E96" s="582">
        <v>1</v>
      </c>
      <c r="F96" s="582">
        <v>29</v>
      </c>
      <c r="G96" s="582">
        <v>30</v>
      </c>
      <c r="H96" s="582">
        <v>3</v>
      </c>
      <c r="I96" s="583">
        <f t="shared" si="18"/>
        <v>3.4444444444444446</v>
      </c>
      <c r="K96" s="97">
        <f t="shared" si="11"/>
        <v>63</v>
      </c>
      <c r="L96" s="98">
        <f t="shared" si="17"/>
        <v>30</v>
      </c>
      <c r="M96" s="99">
        <f t="shared" si="14"/>
        <v>47.61904761904762</v>
      </c>
      <c r="N96" s="98">
        <f t="shared" si="15"/>
        <v>3</v>
      </c>
      <c r="O96" s="100">
        <f t="shared" si="16"/>
        <v>4.7619047619047619</v>
      </c>
    </row>
    <row r="97" spans="1:15" ht="15" customHeight="1" x14ac:dyDescent="0.25">
      <c r="A97" s="578">
        <v>15</v>
      </c>
      <c r="B97" s="579">
        <v>61210</v>
      </c>
      <c r="C97" s="614" t="s">
        <v>189</v>
      </c>
      <c r="D97" s="581">
        <v>54</v>
      </c>
      <c r="E97" s="582">
        <v>7</v>
      </c>
      <c r="F97" s="582">
        <v>26</v>
      </c>
      <c r="G97" s="582">
        <v>19</v>
      </c>
      <c r="H97" s="582">
        <v>2</v>
      </c>
      <c r="I97" s="583">
        <f t="shared" si="18"/>
        <v>3.7037037037037037</v>
      </c>
      <c r="K97" s="97">
        <f t="shared" si="11"/>
        <v>54</v>
      </c>
      <c r="L97" s="98">
        <f t="shared" si="17"/>
        <v>33</v>
      </c>
      <c r="M97" s="99">
        <f t="shared" si="14"/>
        <v>61.111111111111114</v>
      </c>
      <c r="N97" s="98">
        <f t="shared" si="15"/>
        <v>2</v>
      </c>
      <c r="O97" s="100">
        <f t="shared" si="16"/>
        <v>3.7037037037037037</v>
      </c>
    </row>
    <row r="98" spans="1:15" ht="15" customHeight="1" x14ac:dyDescent="0.25">
      <c r="A98" s="578">
        <v>16</v>
      </c>
      <c r="B98" s="579">
        <v>61290</v>
      </c>
      <c r="C98" s="614" t="s">
        <v>83</v>
      </c>
      <c r="D98" s="581">
        <v>13</v>
      </c>
      <c r="E98" s="582">
        <v>2</v>
      </c>
      <c r="F98" s="582">
        <v>8</v>
      </c>
      <c r="G98" s="582">
        <v>3</v>
      </c>
      <c r="H98" s="582"/>
      <c r="I98" s="583">
        <f t="shared" si="18"/>
        <v>3.9230769230769229</v>
      </c>
      <c r="K98" s="97">
        <f t="shared" si="11"/>
        <v>13</v>
      </c>
      <c r="L98" s="98">
        <f t="shared" si="17"/>
        <v>10</v>
      </c>
      <c r="M98" s="99">
        <f t="shared" si="14"/>
        <v>76.92307692307692</v>
      </c>
      <c r="N98" s="98">
        <f t="shared" si="15"/>
        <v>0</v>
      </c>
      <c r="O98" s="100">
        <f t="shared" si="16"/>
        <v>0</v>
      </c>
    </row>
    <row r="99" spans="1:15" ht="15" customHeight="1" x14ac:dyDescent="0.25">
      <c r="A99" s="578">
        <v>17</v>
      </c>
      <c r="B99" s="579">
        <v>61340</v>
      </c>
      <c r="C99" s="614" t="s">
        <v>190</v>
      </c>
      <c r="D99" s="581">
        <v>68</v>
      </c>
      <c r="E99" s="582">
        <v>5</v>
      </c>
      <c r="F99" s="582">
        <v>23</v>
      </c>
      <c r="G99" s="582">
        <v>38</v>
      </c>
      <c r="H99" s="582">
        <v>2</v>
      </c>
      <c r="I99" s="583">
        <f t="shared" si="18"/>
        <v>3.4558823529411766</v>
      </c>
      <c r="K99" s="97">
        <f t="shared" si="11"/>
        <v>68</v>
      </c>
      <c r="L99" s="98">
        <f t="shared" si="17"/>
        <v>28</v>
      </c>
      <c r="M99" s="99">
        <f t="shared" si="14"/>
        <v>41.176470588235297</v>
      </c>
      <c r="N99" s="111">
        <f t="shared" si="15"/>
        <v>2</v>
      </c>
      <c r="O99" s="100">
        <f t="shared" si="16"/>
        <v>2.9411764705882355</v>
      </c>
    </row>
    <row r="100" spans="1:15" ht="15" customHeight="1" x14ac:dyDescent="0.25">
      <c r="A100" s="578">
        <v>18</v>
      </c>
      <c r="B100" s="579">
        <v>61390</v>
      </c>
      <c r="C100" s="614" t="s">
        <v>191</v>
      </c>
      <c r="D100" s="581">
        <v>46</v>
      </c>
      <c r="E100" s="582">
        <v>2</v>
      </c>
      <c r="F100" s="582">
        <v>15</v>
      </c>
      <c r="G100" s="582">
        <v>26</v>
      </c>
      <c r="H100" s="582">
        <v>3</v>
      </c>
      <c r="I100" s="583">
        <f t="shared" si="18"/>
        <v>3.347826086956522</v>
      </c>
      <c r="K100" s="97">
        <f t="shared" si="11"/>
        <v>46</v>
      </c>
      <c r="L100" s="98">
        <f t="shared" si="17"/>
        <v>17</v>
      </c>
      <c r="M100" s="99">
        <f t="shared" si="14"/>
        <v>36.956521739130437</v>
      </c>
      <c r="N100" s="111">
        <f t="shared" si="15"/>
        <v>3</v>
      </c>
      <c r="O100" s="100">
        <f t="shared" si="16"/>
        <v>6.5217391304347823</v>
      </c>
    </row>
    <row r="101" spans="1:15" ht="15" customHeight="1" x14ac:dyDescent="0.25">
      <c r="A101" s="578">
        <v>19</v>
      </c>
      <c r="B101" s="579">
        <v>61410</v>
      </c>
      <c r="C101" s="614" t="s">
        <v>192</v>
      </c>
      <c r="D101" s="581">
        <v>33</v>
      </c>
      <c r="E101" s="582">
        <v>3</v>
      </c>
      <c r="F101" s="582">
        <v>15</v>
      </c>
      <c r="G101" s="582">
        <v>15</v>
      </c>
      <c r="H101" s="582"/>
      <c r="I101" s="583">
        <f t="shared" si="18"/>
        <v>3.6363636363636362</v>
      </c>
      <c r="K101" s="97">
        <f t="shared" si="11"/>
        <v>33</v>
      </c>
      <c r="L101" s="98">
        <f t="shared" si="17"/>
        <v>18</v>
      </c>
      <c r="M101" s="99">
        <f t="shared" si="14"/>
        <v>54.545454545454547</v>
      </c>
      <c r="N101" s="98">
        <f t="shared" si="15"/>
        <v>0</v>
      </c>
      <c r="O101" s="100">
        <f t="shared" si="16"/>
        <v>0</v>
      </c>
    </row>
    <row r="102" spans="1:15" ht="15" customHeight="1" x14ac:dyDescent="0.25">
      <c r="A102" s="578">
        <v>20</v>
      </c>
      <c r="B102" s="579">
        <v>61430</v>
      </c>
      <c r="C102" s="614" t="s">
        <v>114</v>
      </c>
      <c r="D102" s="581">
        <v>122</v>
      </c>
      <c r="E102" s="582">
        <v>27</v>
      </c>
      <c r="F102" s="582">
        <v>63</v>
      </c>
      <c r="G102" s="582">
        <v>32</v>
      </c>
      <c r="H102" s="582"/>
      <c r="I102" s="583">
        <f t="shared" si="18"/>
        <v>3.959016393442623</v>
      </c>
      <c r="K102" s="97">
        <f t="shared" si="11"/>
        <v>122</v>
      </c>
      <c r="L102" s="98">
        <f t="shared" si="17"/>
        <v>90</v>
      </c>
      <c r="M102" s="99">
        <f t="shared" si="14"/>
        <v>73.770491803278688</v>
      </c>
      <c r="N102" s="98">
        <f t="shared" si="15"/>
        <v>0</v>
      </c>
      <c r="O102" s="100">
        <f t="shared" si="16"/>
        <v>0</v>
      </c>
    </row>
    <row r="103" spans="1:15" ht="15" customHeight="1" x14ac:dyDescent="0.25">
      <c r="A103" s="578">
        <v>21</v>
      </c>
      <c r="B103" s="579">
        <v>61440</v>
      </c>
      <c r="C103" s="614" t="s">
        <v>193</v>
      </c>
      <c r="D103" s="581">
        <v>127</v>
      </c>
      <c r="E103" s="582">
        <v>26</v>
      </c>
      <c r="F103" s="582">
        <v>65</v>
      </c>
      <c r="G103" s="582">
        <v>35</v>
      </c>
      <c r="H103" s="582">
        <v>1</v>
      </c>
      <c r="I103" s="583">
        <f t="shared" si="18"/>
        <v>3.9133858267716537</v>
      </c>
      <c r="K103" s="97">
        <f t="shared" si="11"/>
        <v>127</v>
      </c>
      <c r="L103" s="98">
        <f t="shared" si="17"/>
        <v>91</v>
      </c>
      <c r="M103" s="99">
        <f t="shared" si="14"/>
        <v>71.653543307086608</v>
      </c>
      <c r="N103" s="98">
        <f t="shared" si="15"/>
        <v>1</v>
      </c>
      <c r="O103" s="100">
        <f t="shared" si="16"/>
        <v>0.78740157480314965</v>
      </c>
    </row>
    <row r="104" spans="1:15" ht="15" customHeight="1" x14ac:dyDescent="0.25">
      <c r="A104" s="578">
        <v>22</v>
      </c>
      <c r="B104" s="579">
        <v>61450</v>
      </c>
      <c r="C104" s="614" t="s">
        <v>115</v>
      </c>
      <c r="D104" s="581">
        <v>49</v>
      </c>
      <c r="E104" s="582">
        <v>9</v>
      </c>
      <c r="F104" s="582">
        <v>22</v>
      </c>
      <c r="G104" s="582">
        <v>18</v>
      </c>
      <c r="H104" s="582"/>
      <c r="I104" s="583">
        <f t="shared" si="18"/>
        <v>3.8163265306122449</v>
      </c>
      <c r="K104" s="97">
        <f t="shared" si="11"/>
        <v>49</v>
      </c>
      <c r="L104" s="98">
        <f t="shared" si="17"/>
        <v>31</v>
      </c>
      <c r="M104" s="99">
        <f t="shared" si="14"/>
        <v>63.265306122448976</v>
      </c>
      <c r="N104" s="98">
        <f t="shared" si="15"/>
        <v>0</v>
      </c>
      <c r="O104" s="100">
        <f t="shared" si="16"/>
        <v>0</v>
      </c>
    </row>
    <row r="105" spans="1:15" ht="15" customHeight="1" x14ac:dyDescent="0.25">
      <c r="A105" s="584">
        <v>23</v>
      </c>
      <c r="B105" s="585">
        <v>61470</v>
      </c>
      <c r="C105" s="609" t="s">
        <v>88</v>
      </c>
      <c r="D105" s="615">
        <v>49</v>
      </c>
      <c r="E105" s="616">
        <v>2</v>
      </c>
      <c r="F105" s="616">
        <v>26</v>
      </c>
      <c r="G105" s="616">
        <v>21</v>
      </c>
      <c r="H105" s="616"/>
      <c r="I105" s="588">
        <f t="shared" si="18"/>
        <v>3.6122448979591835</v>
      </c>
      <c r="K105" s="97">
        <f t="shared" si="11"/>
        <v>49</v>
      </c>
      <c r="L105" s="98">
        <f t="shared" si="17"/>
        <v>28</v>
      </c>
      <c r="M105" s="99">
        <f t="shared" si="14"/>
        <v>57.142857142857146</v>
      </c>
      <c r="N105" s="98">
        <f t="shared" si="15"/>
        <v>0</v>
      </c>
      <c r="O105" s="100">
        <f t="shared" si="16"/>
        <v>0</v>
      </c>
    </row>
    <row r="106" spans="1:15" ht="15" customHeight="1" x14ac:dyDescent="0.25">
      <c r="A106" s="557">
        <v>24</v>
      </c>
      <c r="B106" s="558">
        <v>61490</v>
      </c>
      <c r="C106" s="610" t="s">
        <v>116</v>
      </c>
      <c r="D106" s="560">
        <v>81</v>
      </c>
      <c r="E106" s="561">
        <v>19</v>
      </c>
      <c r="F106" s="561">
        <v>43</v>
      </c>
      <c r="G106" s="561">
        <v>17</v>
      </c>
      <c r="H106" s="561">
        <v>2</v>
      </c>
      <c r="I106" s="562">
        <f t="shared" si="18"/>
        <v>3.9753086419753085</v>
      </c>
      <c r="K106" s="97">
        <f t="shared" si="11"/>
        <v>81</v>
      </c>
      <c r="L106" s="98">
        <f t="shared" si="17"/>
        <v>62</v>
      </c>
      <c r="M106" s="99">
        <f t="shared" si="14"/>
        <v>76.543209876543216</v>
      </c>
      <c r="N106" s="98">
        <f t="shared" si="15"/>
        <v>2</v>
      </c>
      <c r="O106" s="100">
        <f t="shared" si="16"/>
        <v>2.4691358024691357</v>
      </c>
    </row>
    <row r="107" spans="1:15" ht="15" customHeight="1" x14ac:dyDescent="0.25">
      <c r="A107" s="557">
        <v>25</v>
      </c>
      <c r="B107" s="558">
        <v>61500</v>
      </c>
      <c r="C107" s="610" t="s">
        <v>117</v>
      </c>
      <c r="D107" s="560">
        <v>79</v>
      </c>
      <c r="E107" s="561">
        <v>9</v>
      </c>
      <c r="F107" s="561">
        <v>42</v>
      </c>
      <c r="G107" s="561">
        <v>26</v>
      </c>
      <c r="H107" s="590">
        <v>2</v>
      </c>
      <c r="I107" s="562">
        <f t="shared" si="18"/>
        <v>3.7341772151898733</v>
      </c>
      <c r="K107" s="97">
        <f t="shared" si="11"/>
        <v>79</v>
      </c>
      <c r="L107" s="98">
        <f t="shared" si="17"/>
        <v>51</v>
      </c>
      <c r="M107" s="99">
        <f t="shared" si="14"/>
        <v>64.556962025316452</v>
      </c>
      <c r="N107" s="98">
        <f t="shared" si="15"/>
        <v>2</v>
      </c>
      <c r="O107" s="100">
        <f t="shared" si="16"/>
        <v>2.5316455696202533</v>
      </c>
    </row>
    <row r="108" spans="1:15" ht="15" customHeight="1" x14ac:dyDescent="0.25">
      <c r="A108" s="557">
        <v>26</v>
      </c>
      <c r="B108" s="558">
        <v>61510</v>
      </c>
      <c r="C108" s="610" t="s">
        <v>89</v>
      </c>
      <c r="D108" s="560">
        <v>81</v>
      </c>
      <c r="E108" s="561">
        <v>17</v>
      </c>
      <c r="F108" s="561">
        <v>45</v>
      </c>
      <c r="G108" s="561">
        <v>19</v>
      </c>
      <c r="H108" s="561"/>
      <c r="I108" s="562">
        <f t="shared" si="18"/>
        <v>3.9753086419753085</v>
      </c>
      <c r="K108" s="97">
        <f t="shared" si="11"/>
        <v>81</v>
      </c>
      <c r="L108" s="98">
        <f t="shared" si="17"/>
        <v>62</v>
      </c>
      <c r="M108" s="99">
        <f t="shared" si="14"/>
        <v>76.543209876543216</v>
      </c>
      <c r="N108" s="98">
        <f t="shared" si="15"/>
        <v>0</v>
      </c>
      <c r="O108" s="100">
        <f t="shared" si="16"/>
        <v>0</v>
      </c>
    </row>
    <row r="109" spans="1:15" ht="15" customHeight="1" x14ac:dyDescent="0.25">
      <c r="A109" s="557">
        <v>27</v>
      </c>
      <c r="B109" s="558">
        <v>61520</v>
      </c>
      <c r="C109" s="610" t="s">
        <v>118</v>
      </c>
      <c r="D109" s="560">
        <v>101</v>
      </c>
      <c r="E109" s="561">
        <v>32</v>
      </c>
      <c r="F109" s="561">
        <v>54</v>
      </c>
      <c r="G109" s="561">
        <v>15</v>
      </c>
      <c r="H109" s="590"/>
      <c r="I109" s="562">
        <f t="shared" si="18"/>
        <v>4.1683168316831685</v>
      </c>
      <c r="K109" s="97">
        <f t="shared" si="11"/>
        <v>101</v>
      </c>
      <c r="L109" s="98">
        <f t="shared" si="17"/>
        <v>86</v>
      </c>
      <c r="M109" s="99">
        <f t="shared" si="14"/>
        <v>85.148514851485146</v>
      </c>
      <c r="N109" s="98">
        <f t="shared" si="15"/>
        <v>0</v>
      </c>
      <c r="O109" s="100">
        <f t="shared" si="16"/>
        <v>0</v>
      </c>
    </row>
    <row r="110" spans="1:15" ht="15" customHeight="1" x14ac:dyDescent="0.25">
      <c r="A110" s="557">
        <v>28</v>
      </c>
      <c r="B110" s="558">
        <v>61540</v>
      </c>
      <c r="C110" s="610" t="s">
        <v>194</v>
      </c>
      <c r="D110" s="560">
        <v>52</v>
      </c>
      <c r="E110" s="561">
        <v>8</v>
      </c>
      <c r="F110" s="561">
        <v>30</v>
      </c>
      <c r="G110" s="561">
        <v>12</v>
      </c>
      <c r="H110" s="561">
        <v>2</v>
      </c>
      <c r="I110" s="562">
        <f t="shared" si="18"/>
        <v>3.8461538461538463</v>
      </c>
      <c r="K110" s="97">
        <f t="shared" si="11"/>
        <v>52</v>
      </c>
      <c r="L110" s="98">
        <f t="shared" si="17"/>
        <v>38</v>
      </c>
      <c r="M110" s="99">
        <f t="shared" si="14"/>
        <v>73.07692307692308</v>
      </c>
      <c r="N110" s="98">
        <f t="shared" si="15"/>
        <v>2</v>
      </c>
      <c r="O110" s="100">
        <f t="shared" si="16"/>
        <v>3.8461538461538463</v>
      </c>
    </row>
    <row r="111" spans="1:15" ht="15" customHeight="1" x14ac:dyDescent="0.25">
      <c r="A111" s="557">
        <v>29</v>
      </c>
      <c r="B111" s="558">
        <v>61560</v>
      </c>
      <c r="C111" s="610" t="s">
        <v>195</v>
      </c>
      <c r="D111" s="560">
        <v>58</v>
      </c>
      <c r="E111" s="561">
        <v>4</v>
      </c>
      <c r="F111" s="561">
        <v>22</v>
      </c>
      <c r="G111" s="561">
        <v>30</v>
      </c>
      <c r="H111" s="561">
        <v>2</v>
      </c>
      <c r="I111" s="562">
        <f t="shared" si="18"/>
        <v>3.4827586206896552</v>
      </c>
      <c r="K111" s="97">
        <f t="shared" si="11"/>
        <v>58</v>
      </c>
      <c r="L111" s="98">
        <f t="shared" si="17"/>
        <v>26</v>
      </c>
      <c r="M111" s="99">
        <f t="shared" si="14"/>
        <v>44.827586206896555</v>
      </c>
      <c r="N111" s="98">
        <f t="shared" si="15"/>
        <v>2</v>
      </c>
      <c r="O111" s="100">
        <f t="shared" si="16"/>
        <v>3.4482758620689653</v>
      </c>
    </row>
    <row r="112" spans="1:15" ht="15" customHeight="1" thickBot="1" x14ac:dyDescent="0.3">
      <c r="A112" s="557">
        <v>30</v>
      </c>
      <c r="B112" s="558">
        <v>61570</v>
      </c>
      <c r="C112" s="610" t="s">
        <v>196</v>
      </c>
      <c r="D112" s="560">
        <v>42</v>
      </c>
      <c r="E112" s="561">
        <v>4</v>
      </c>
      <c r="F112" s="561">
        <v>16</v>
      </c>
      <c r="G112" s="561">
        <v>22</v>
      </c>
      <c r="H112" s="561"/>
      <c r="I112" s="562">
        <f t="shared" si="18"/>
        <v>3.5714285714285716</v>
      </c>
      <c r="K112" s="97">
        <f t="shared" si="11"/>
        <v>42</v>
      </c>
      <c r="L112" s="98">
        <f t="shared" si="17"/>
        <v>20</v>
      </c>
      <c r="M112" s="99">
        <f t="shared" si="14"/>
        <v>47.61904761904762</v>
      </c>
      <c r="N112" s="111">
        <f t="shared" si="15"/>
        <v>0</v>
      </c>
      <c r="O112" s="100">
        <f t="shared" si="16"/>
        <v>0</v>
      </c>
    </row>
    <row r="113" spans="1:15" ht="15" customHeight="1" thickBot="1" x14ac:dyDescent="0.3">
      <c r="A113" s="552"/>
      <c r="B113" s="567"/>
      <c r="C113" s="612" t="s">
        <v>107</v>
      </c>
      <c r="D113" s="569">
        <f>SUM(D114:D122)</f>
        <v>297</v>
      </c>
      <c r="E113" s="570">
        <f t="shared" ref="E113:H113" si="19">SUM(E114:E122)</f>
        <v>55</v>
      </c>
      <c r="F113" s="570">
        <f t="shared" si="19"/>
        <v>149</v>
      </c>
      <c r="G113" s="570">
        <f t="shared" si="19"/>
        <v>81</v>
      </c>
      <c r="H113" s="570">
        <f t="shared" si="19"/>
        <v>12</v>
      </c>
      <c r="I113" s="617">
        <f>AVERAGE(I114:I122)</f>
        <v>3.8655894152120251</v>
      </c>
      <c r="K113" s="452">
        <f t="shared" si="11"/>
        <v>297</v>
      </c>
      <c r="L113" s="453">
        <f t="shared" si="17"/>
        <v>204</v>
      </c>
      <c r="M113" s="462">
        <f t="shared" si="14"/>
        <v>68.686868686868692</v>
      </c>
      <c r="N113" s="453">
        <f t="shared" si="15"/>
        <v>12</v>
      </c>
      <c r="O113" s="460">
        <f t="shared" si="16"/>
        <v>4.0404040404040407</v>
      </c>
    </row>
    <row r="114" spans="1:15" ht="15" customHeight="1" x14ac:dyDescent="0.25">
      <c r="A114" s="572">
        <v>1</v>
      </c>
      <c r="B114" s="573">
        <v>70020</v>
      </c>
      <c r="C114" s="613" t="s">
        <v>90</v>
      </c>
      <c r="D114" s="575">
        <v>16</v>
      </c>
      <c r="E114" s="576">
        <v>11</v>
      </c>
      <c r="F114" s="576">
        <v>5</v>
      </c>
      <c r="G114" s="576"/>
      <c r="H114" s="576"/>
      <c r="I114" s="618">
        <f t="shared" ref="I114:I122" si="20">(H114*2+G114*3+F114*4+E114*5)/D114</f>
        <v>4.6875</v>
      </c>
      <c r="K114" s="93">
        <f t="shared" si="11"/>
        <v>16</v>
      </c>
      <c r="L114" s="94">
        <f t="shared" si="17"/>
        <v>16</v>
      </c>
      <c r="M114" s="95">
        <f t="shared" si="14"/>
        <v>100</v>
      </c>
      <c r="N114" s="94">
        <f t="shared" si="15"/>
        <v>0</v>
      </c>
      <c r="O114" s="96">
        <f t="shared" si="16"/>
        <v>0</v>
      </c>
    </row>
    <row r="115" spans="1:15" ht="15" customHeight="1" x14ac:dyDescent="0.25">
      <c r="A115" s="578">
        <v>2</v>
      </c>
      <c r="B115" s="579">
        <v>70110</v>
      </c>
      <c r="C115" s="614" t="s">
        <v>197</v>
      </c>
      <c r="D115" s="581">
        <v>21</v>
      </c>
      <c r="E115" s="582">
        <v>4</v>
      </c>
      <c r="F115" s="582">
        <v>11</v>
      </c>
      <c r="G115" s="582">
        <v>6</v>
      </c>
      <c r="H115" s="582"/>
      <c r="I115" s="619">
        <f t="shared" si="20"/>
        <v>3.9047619047619047</v>
      </c>
      <c r="K115" s="97">
        <f t="shared" si="11"/>
        <v>21</v>
      </c>
      <c r="L115" s="98">
        <f t="shared" si="17"/>
        <v>15</v>
      </c>
      <c r="M115" s="99">
        <f t="shared" si="14"/>
        <v>71.428571428571431</v>
      </c>
      <c r="N115" s="98">
        <f t="shared" si="15"/>
        <v>0</v>
      </c>
      <c r="O115" s="100">
        <f t="shared" si="16"/>
        <v>0</v>
      </c>
    </row>
    <row r="116" spans="1:15" ht="15" customHeight="1" x14ac:dyDescent="0.25">
      <c r="A116" s="578">
        <v>3</v>
      </c>
      <c r="B116" s="579">
        <v>70021</v>
      </c>
      <c r="C116" s="614" t="s">
        <v>91</v>
      </c>
      <c r="D116" s="581">
        <v>30</v>
      </c>
      <c r="E116" s="582">
        <v>11</v>
      </c>
      <c r="F116" s="582">
        <v>17</v>
      </c>
      <c r="G116" s="582">
        <v>2</v>
      </c>
      <c r="H116" s="582"/>
      <c r="I116" s="619">
        <f t="shared" si="20"/>
        <v>4.3</v>
      </c>
      <c r="K116" s="97">
        <f t="shared" si="11"/>
        <v>30</v>
      </c>
      <c r="L116" s="98">
        <f t="shared" si="17"/>
        <v>28</v>
      </c>
      <c r="M116" s="99">
        <f t="shared" si="14"/>
        <v>93.333333333333329</v>
      </c>
      <c r="N116" s="98">
        <f t="shared" si="15"/>
        <v>0</v>
      </c>
      <c r="O116" s="100">
        <f t="shared" si="16"/>
        <v>0</v>
      </c>
    </row>
    <row r="117" spans="1:15" ht="15" customHeight="1" x14ac:dyDescent="0.25">
      <c r="A117" s="578">
        <v>4</v>
      </c>
      <c r="B117" s="579">
        <v>70040</v>
      </c>
      <c r="C117" s="614" t="s">
        <v>92</v>
      </c>
      <c r="D117" s="581">
        <v>13</v>
      </c>
      <c r="E117" s="582"/>
      <c r="F117" s="582">
        <v>9</v>
      </c>
      <c r="G117" s="582">
        <v>4</v>
      </c>
      <c r="H117" s="582"/>
      <c r="I117" s="619">
        <f t="shared" si="20"/>
        <v>3.6923076923076925</v>
      </c>
      <c r="K117" s="97">
        <f t="shared" si="11"/>
        <v>13</v>
      </c>
      <c r="L117" s="98">
        <f t="shared" si="17"/>
        <v>9</v>
      </c>
      <c r="M117" s="99">
        <f t="shared" si="14"/>
        <v>69.230769230769226</v>
      </c>
      <c r="N117" s="98">
        <f t="shared" si="15"/>
        <v>0</v>
      </c>
      <c r="O117" s="100">
        <f t="shared" si="16"/>
        <v>0</v>
      </c>
    </row>
    <row r="118" spans="1:15" ht="15" customHeight="1" x14ac:dyDescent="0.25">
      <c r="A118" s="578">
        <v>5</v>
      </c>
      <c r="B118" s="579">
        <v>70100</v>
      </c>
      <c r="C118" s="614" t="s">
        <v>198</v>
      </c>
      <c r="D118" s="581">
        <v>45</v>
      </c>
      <c r="E118" s="582">
        <v>18</v>
      </c>
      <c r="F118" s="582">
        <v>21</v>
      </c>
      <c r="G118" s="582">
        <v>6</v>
      </c>
      <c r="H118" s="582"/>
      <c r="I118" s="619">
        <f t="shared" si="20"/>
        <v>4.2666666666666666</v>
      </c>
      <c r="K118" s="97">
        <f t="shared" si="11"/>
        <v>45</v>
      </c>
      <c r="L118" s="98">
        <f t="shared" si="17"/>
        <v>39</v>
      </c>
      <c r="M118" s="99">
        <f t="shared" si="14"/>
        <v>86.666666666666671</v>
      </c>
      <c r="N118" s="98">
        <f t="shared" si="15"/>
        <v>0</v>
      </c>
      <c r="O118" s="100">
        <f t="shared" si="16"/>
        <v>0</v>
      </c>
    </row>
    <row r="119" spans="1:15" ht="15" customHeight="1" x14ac:dyDescent="0.25">
      <c r="A119" s="578">
        <v>6</v>
      </c>
      <c r="B119" s="579">
        <v>70270</v>
      </c>
      <c r="C119" s="614" t="s">
        <v>94</v>
      </c>
      <c r="D119" s="581">
        <v>22</v>
      </c>
      <c r="E119" s="582">
        <v>3</v>
      </c>
      <c r="F119" s="582">
        <v>8</v>
      </c>
      <c r="G119" s="582">
        <v>7</v>
      </c>
      <c r="H119" s="582">
        <v>4</v>
      </c>
      <c r="I119" s="619">
        <f t="shared" si="20"/>
        <v>3.4545454545454546</v>
      </c>
      <c r="K119" s="97">
        <f t="shared" si="11"/>
        <v>22</v>
      </c>
      <c r="L119" s="98">
        <f t="shared" si="17"/>
        <v>11</v>
      </c>
      <c r="M119" s="99">
        <f t="shared" si="14"/>
        <v>50</v>
      </c>
      <c r="N119" s="98">
        <f t="shared" si="15"/>
        <v>4</v>
      </c>
      <c r="O119" s="100">
        <f t="shared" si="16"/>
        <v>18.181818181818183</v>
      </c>
    </row>
    <row r="120" spans="1:15" ht="15" customHeight="1" x14ac:dyDescent="0.25">
      <c r="A120" s="596">
        <v>7</v>
      </c>
      <c r="B120" s="558">
        <v>70510</v>
      </c>
      <c r="C120" s="559" t="s">
        <v>95</v>
      </c>
      <c r="D120" s="597">
        <v>19</v>
      </c>
      <c r="E120" s="598"/>
      <c r="F120" s="598">
        <v>6</v>
      </c>
      <c r="G120" s="598">
        <v>12</v>
      </c>
      <c r="H120" s="598">
        <v>1</v>
      </c>
      <c r="I120" s="620">
        <f t="shared" si="20"/>
        <v>3.263157894736842</v>
      </c>
      <c r="K120" s="97">
        <f t="shared" si="11"/>
        <v>19</v>
      </c>
      <c r="L120" s="98">
        <f t="shared" si="17"/>
        <v>6</v>
      </c>
      <c r="M120" s="99">
        <f t="shared" si="14"/>
        <v>31.578947368421051</v>
      </c>
      <c r="N120" s="98">
        <f t="shared" si="15"/>
        <v>1</v>
      </c>
      <c r="O120" s="105">
        <f t="shared" si="16"/>
        <v>5.2631578947368425</v>
      </c>
    </row>
    <row r="121" spans="1:15" ht="15" customHeight="1" x14ac:dyDescent="0.25">
      <c r="A121" s="621">
        <v>8</v>
      </c>
      <c r="B121" s="585">
        <v>10880</v>
      </c>
      <c r="C121" s="599" t="s">
        <v>199</v>
      </c>
      <c r="D121" s="586">
        <v>62</v>
      </c>
      <c r="E121" s="587">
        <v>2</v>
      </c>
      <c r="F121" s="587">
        <v>30</v>
      </c>
      <c r="G121" s="587">
        <v>25</v>
      </c>
      <c r="H121" s="622">
        <v>5</v>
      </c>
      <c r="I121" s="623">
        <f t="shared" si="20"/>
        <v>3.467741935483871</v>
      </c>
      <c r="K121" s="97">
        <f t="shared" si="11"/>
        <v>62</v>
      </c>
      <c r="L121" s="98">
        <f t="shared" si="17"/>
        <v>32</v>
      </c>
      <c r="M121" s="99">
        <f t="shared" si="14"/>
        <v>51.612903225806448</v>
      </c>
      <c r="N121" s="98">
        <f t="shared" si="15"/>
        <v>5</v>
      </c>
      <c r="O121" s="100">
        <f t="shared" si="16"/>
        <v>8.064516129032258</v>
      </c>
    </row>
    <row r="122" spans="1:15" ht="15" customHeight="1" thickBot="1" x14ac:dyDescent="0.3">
      <c r="A122" s="624">
        <v>9</v>
      </c>
      <c r="B122" s="625">
        <v>10890</v>
      </c>
      <c r="C122" s="626" t="s">
        <v>122</v>
      </c>
      <c r="D122" s="627">
        <v>69</v>
      </c>
      <c r="E122" s="628">
        <v>6</v>
      </c>
      <c r="F122" s="628">
        <v>42</v>
      </c>
      <c r="G122" s="628">
        <v>19</v>
      </c>
      <c r="H122" s="628">
        <v>2</v>
      </c>
      <c r="I122" s="629">
        <f t="shared" si="20"/>
        <v>3.7536231884057969</v>
      </c>
      <c r="K122" s="106">
        <f t="shared" si="11"/>
        <v>69</v>
      </c>
      <c r="L122" s="107">
        <f t="shared" si="17"/>
        <v>48</v>
      </c>
      <c r="M122" s="108">
        <f t="shared" si="14"/>
        <v>69.565217391304344</v>
      </c>
      <c r="N122" s="107">
        <f>H122</f>
        <v>2</v>
      </c>
      <c r="O122" s="109">
        <f t="shared" si="16"/>
        <v>2.8985507246376812</v>
      </c>
    </row>
    <row r="123" spans="1:15" ht="15" customHeight="1" x14ac:dyDescent="0.25">
      <c r="A123" s="630"/>
      <c r="B123" s="630"/>
      <c r="C123" s="631"/>
      <c r="D123" s="632" t="s">
        <v>98</v>
      </c>
      <c r="E123" s="632"/>
      <c r="F123" s="632"/>
      <c r="G123" s="632"/>
      <c r="H123" s="632"/>
      <c r="I123" s="633">
        <f>AVERAGE(I8:I15,I17:I28,I30:I46,I48:I66,I68:I81,I83:I112,I114:I122)</f>
        <v>3.7749119143132228</v>
      </c>
    </row>
    <row r="124" spans="1:15" ht="15" customHeight="1" x14ac:dyDescent="0.25">
      <c r="A124" s="630"/>
      <c r="B124" s="630"/>
      <c r="C124" s="630"/>
      <c r="D124" s="634"/>
      <c r="E124" s="634"/>
      <c r="F124" s="634"/>
      <c r="G124" s="634"/>
      <c r="H124" s="634"/>
      <c r="I124" s="634"/>
    </row>
    <row r="125" spans="1:15" x14ac:dyDescent="0.25">
      <c r="A125" s="630"/>
      <c r="B125" s="630"/>
      <c r="C125" s="630"/>
      <c r="D125" s="634"/>
      <c r="E125" s="634"/>
      <c r="F125" s="634"/>
      <c r="G125" s="634"/>
      <c r="H125" s="634"/>
      <c r="I125" s="634"/>
    </row>
  </sheetData>
  <mergeCells count="9">
    <mergeCell ref="I4:I5"/>
    <mergeCell ref="D123:H123"/>
    <mergeCell ref="D1:E1"/>
    <mergeCell ref="B2:C2"/>
    <mergeCell ref="A4:A5"/>
    <mergeCell ref="B4:B5"/>
    <mergeCell ref="C4:C5"/>
    <mergeCell ref="D4:D5"/>
    <mergeCell ref="E4:H4"/>
  </mergeCells>
  <conditionalFormatting sqref="I6:I123">
    <cfRule type="cellIs" dxfId="171" priority="12" stopIfTrue="1" operator="between">
      <formula>$I$123</formula>
      <formula>3.765</formula>
    </cfRule>
    <cfRule type="cellIs" dxfId="170" priority="13" stopIfTrue="1" operator="lessThan">
      <formula>3.5</formula>
    </cfRule>
    <cfRule type="cellIs" dxfId="156" priority="14" stopIfTrue="1" operator="between">
      <formula>$I$123</formula>
      <formula>3.5</formula>
    </cfRule>
    <cfRule type="cellIs" dxfId="169" priority="15" stopIfTrue="1" operator="between">
      <formula>4.499</formula>
      <formula>$I$123</formula>
    </cfRule>
    <cfRule type="cellIs" dxfId="168" priority="16" stopIfTrue="1" operator="greaterThanOrEqual">
      <formula>4.5</formula>
    </cfRule>
  </conditionalFormatting>
  <conditionalFormatting sqref="I49:I65">
    <cfRule type="containsBlanks" dxfId="167" priority="11">
      <formula>LEN(TRIM(I49))=0</formula>
    </cfRule>
  </conditionalFormatting>
  <conditionalFormatting sqref="N7:O122">
    <cfRule type="containsBlanks" dxfId="166" priority="1">
      <formula>LEN(TRIM(N7))=0</formula>
    </cfRule>
    <cfRule type="cellIs" dxfId="165" priority="2" operator="equal">
      <formula>10</formula>
    </cfRule>
    <cfRule type="cellIs" dxfId="164" priority="3" operator="equal">
      <formula>0</formula>
    </cfRule>
    <cfRule type="cellIs" dxfId="163" priority="4" operator="between">
      <formula>0.1</formula>
      <formula>10</formula>
    </cfRule>
    <cfRule type="cellIs" dxfId="162" priority="5" operator="greaterThanOrEqual">
      <formula>10</formula>
    </cfRule>
  </conditionalFormatting>
  <conditionalFormatting sqref="M7:M122">
    <cfRule type="containsBlanks" dxfId="161" priority="6">
      <formula>LEN(TRIM(M7))=0</formula>
    </cfRule>
    <cfRule type="cellIs" dxfId="160" priority="7" operator="lessThan">
      <formula>50</formula>
    </cfRule>
    <cfRule type="cellIs" dxfId="159" priority="8" operator="between">
      <formula>$M$6</formula>
      <formula>50</formula>
    </cfRule>
    <cfRule type="cellIs" dxfId="158" priority="9" operator="between">
      <formula>90</formula>
      <formula>$M$6</formula>
    </cfRule>
    <cfRule type="cellIs" dxfId="157" priority="10" operator="greaterThanOrEqual">
      <formula>90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Информатика-9 2018-2023</vt:lpstr>
      <vt:lpstr>Информатика-9 2018 расклад</vt:lpstr>
      <vt:lpstr>Информатика-9 2019 расклад</vt:lpstr>
      <vt:lpstr>Информатика-9 2020 расклад</vt:lpstr>
      <vt:lpstr>Информатика-9 2021 расклад</vt:lpstr>
      <vt:lpstr>Информатика-9 2022 расклад</vt:lpstr>
      <vt:lpstr> Информатика-9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2023-09-28T08:22:39Z</dcterms:modified>
</cp:coreProperties>
</file>